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.xml" ContentType="application/vnd.openxmlformats-officedocument.drawing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.xml" ContentType="application/vnd.openxmlformats-officedocument.drawing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.xml" ContentType="application/vnd.openxmlformats-officedocument.drawing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8574\Desktop\WAT_SEM_5\MED_\Lab1\Lab1_cd\"/>
    </mc:Choice>
  </mc:AlternateContent>
  <xr:revisionPtr revIDLastSave="0" documentId="13_ncr:1_{AC99E6DF-4B6B-4557-9C2D-10A4B891F2B2}" xr6:coauthVersionLast="47" xr6:coauthVersionMax="47" xr10:uidLastSave="{00000000-0000-0000-0000-000000000000}"/>
  <bookViews>
    <workbookView xWindow="-120" yWindow="-120" windowWidth="29040" windowHeight="15720" firstSheet="5" activeTab="5" xr2:uid="{FA40F9CA-20D2-4ADB-A979-D23D11E30EA2}"/>
  </bookViews>
  <sheets>
    <sheet name="lab1_cz1" sheetId="1" state="hidden" r:id="rId1"/>
    <sheet name="zad1_cd_wiek_gestosc_BF" sheetId="7" state="hidden" r:id="rId2"/>
    <sheet name="visualisation_not_cleaned" sheetId="9" state="hidden" r:id="rId3"/>
    <sheet name="zad1_cd_w_p_std_kor_y_normal" sheetId="12" state="hidden" r:id="rId4"/>
    <sheet name="zad1_cd_y_niestd_oczyszczone" sheetId="11" state="hidden" r:id="rId5"/>
    <sheet name="approach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27" i="12" l="1"/>
  <c r="DF4" i="10"/>
  <c r="DF5" i="10"/>
  <c r="DF6" i="10"/>
  <c r="DF7" i="10"/>
  <c r="DF8" i="10"/>
  <c r="DF9" i="10"/>
  <c r="DF10" i="10"/>
  <c r="DF11" i="10"/>
  <c r="DF12" i="10"/>
  <c r="DF13" i="10"/>
  <c r="DF14" i="10"/>
  <c r="DF15" i="10"/>
  <c r="DF16" i="10"/>
  <c r="DF17" i="10"/>
  <c r="DF18" i="10"/>
  <c r="DF19" i="10"/>
  <c r="DF20" i="10"/>
  <c r="DF21" i="10"/>
  <c r="DF22" i="10"/>
  <c r="DF23" i="10"/>
  <c r="DF24" i="10"/>
  <c r="DF25" i="10"/>
  <c r="DF26" i="10"/>
  <c r="DF27" i="10"/>
  <c r="DF28" i="10"/>
  <c r="DF29" i="10"/>
  <c r="DF30" i="10"/>
  <c r="DF31" i="10"/>
  <c r="DF32" i="10"/>
  <c r="DF33" i="10"/>
  <c r="DF34" i="10"/>
  <c r="DF35" i="10"/>
  <c r="DF36" i="10"/>
  <c r="DF37" i="10"/>
  <c r="DF38" i="10"/>
  <c r="DF39" i="10"/>
  <c r="DF40" i="10"/>
  <c r="DF41" i="10"/>
  <c r="DF42" i="10"/>
  <c r="DF43" i="10"/>
  <c r="DF44" i="10"/>
  <c r="DF45" i="10"/>
  <c r="DF46" i="10"/>
  <c r="DF47" i="10"/>
  <c r="DF48" i="10"/>
  <c r="DF49" i="10"/>
  <c r="DF50" i="10"/>
  <c r="DF51" i="10"/>
  <c r="DF52" i="10"/>
  <c r="DF53" i="10"/>
  <c r="DF54" i="10"/>
  <c r="DF55" i="10"/>
  <c r="DF56" i="10"/>
  <c r="DF57" i="10"/>
  <c r="DF58" i="10"/>
  <c r="DF59" i="10"/>
  <c r="DF60" i="10"/>
  <c r="DF61" i="10"/>
  <c r="DF62" i="10"/>
  <c r="DF63" i="10"/>
  <c r="DF64" i="10"/>
  <c r="DF65" i="10"/>
  <c r="DF66" i="10"/>
  <c r="DF67" i="10"/>
  <c r="DF68" i="10"/>
  <c r="DF69" i="10"/>
  <c r="DF70" i="10"/>
  <c r="DF71" i="10"/>
  <c r="DF72" i="10"/>
  <c r="DF73" i="10"/>
  <c r="DF74" i="10"/>
  <c r="DF75" i="10"/>
  <c r="DF3" i="10"/>
  <c r="BF76" i="10" a="1"/>
  <c r="BF76" i="10" s="1"/>
  <c r="BF58" i="10" a="1"/>
  <c r="BF58" i="10" s="1"/>
  <c r="BF3" i="10" a="1"/>
  <c r="BF3" i="10" s="1"/>
  <c r="BF40" i="10" a="1"/>
  <c r="BF40" i="10" s="1"/>
  <c r="BF94" i="10"/>
  <c r="BX3" i="12" a="1"/>
  <c r="BX3" i="12" s="1"/>
  <c r="AG290" i="12" a="1"/>
  <c r="AG290" i="12" s="1"/>
  <c r="S288" i="12"/>
  <c r="AM290" i="12" s="1" a="1"/>
  <c r="AM290" i="12" s="1"/>
  <c r="P288" i="12"/>
  <c r="O288" i="12"/>
  <c r="N288" i="12"/>
  <c r="M288" i="12"/>
  <c r="L288" i="12"/>
  <c r="K288" i="12"/>
  <c r="AE290" i="12" s="1" a="1"/>
  <c r="AE290" i="12" s="1"/>
  <c r="J288" i="12"/>
  <c r="I288" i="12"/>
  <c r="H288" i="12"/>
  <c r="G288" i="12"/>
  <c r="F288" i="12"/>
  <c r="E288" i="12"/>
  <c r="Y290" i="12" s="1" a="1"/>
  <c r="Y290" i="12" s="1"/>
  <c r="D288" i="12"/>
  <c r="C288" i="12"/>
  <c r="B288" i="12"/>
  <c r="S287" i="12"/>
  <c r="P287" i="12"/>
  <c r="AJ290" i="12" s="1" a="1"/>
  <c r="AJ290" i="12" s="1"/>
  <c r="O287" i="12"/>
  <c r="AI290" i="12" s="1" a="1"/>
  <c r="AI290" i="12" s="1"/>
  <c r="N287" i="12"/>
  <c r="AH290" i="12" s="1" a="1"/>
  <c r="AH290" i="12" s="1"/>
  <c r="M287" i="12"/>
  <c r="L287" i="12"/>
  <c r="AF290" i="12" s="1" a="1"/>
  <c r="AF290" i="12" s="1"/>
  <c r="K287" i="12"/>
  <c r="J287" i="12"/>
  <c r="AD290" i="12" s="1" a="1"/>
  <c r="AD290" i="12" s="1"/>
  <c r="I287" i="12"/>
  <c r="AC290" i="12" s="1" a="1"/>
  <c r="AC290" i="12" s="1"/>
  <c r="H287" i="12"/>
  <c r="AB290" i="12" s="1" a="1"/>
  <c r="AB290" i="12" s="1"/>
  <c r="G287" i="12"/>
  <c r="AA290" i="12" s="1" a="1"/>
  <c r="AA290" i="12" s="1"/>
  <c r="F287" i="12"/>
  <c r="Z290" i="12" s="1" a="1"/>
  <c r="Z290" i="12" s="1"/>
  <c r="E287" i="12"/>
  <c r="D287" i="12"/>
  <c r="X290" i="12" s="1" a="1"/>
  <c r="X290" i="12" s="1"/>
  <c r="C287" i="12"/>
  <c r="W290" i="12" s="1" a="1"/>
  <c r="W290" i="12" s="1"/>
  <c r="B287" i="12"/>
  <c r="V290" i="12" s="1" a="1"/>
  <c r="V290" i="12" s="1"/>
  <c r="AB95" i="12"/>
  <c r="Y76" i="12" a="1"/>
  <c r="Y76" i="12" s="1"/>
  <c r="Y58" i="12"/>
  <c r="Y58" i="12" a="1"/>
  <c r="Y40" i="12" a="1"/>
  <c r="Y40" i="12" s="1"/>
  <c r="Y3" i="12" a="1"/>
  <c r="Y3" i="12" s="1"/>
  <c r="CH3" i="11"/>
  <c r="CG3" i="11" a="1"/>
  <c r="CG3" i="11" s="1"/>
  <c r="BZ3" i="11"/>
  <c r="BY3" i="11"/>
  <c r="BX3" i="11" a="1"/>
  <c r="BX3" i="11" s="1"/>
  <c r="BT3" i="11" a="1"/>
  <c r="BT3" i="11" s="1"/>
  <c r="AB95" i="11"/>
  <c r="AT20" i="11"/>
  <c r="Y76" i="11" a="1"/>
  <c r="Y76" i="11" s="1"/>
  <c r="Y58" i="11" a="1"/>
  <c r="Y58" i="11" s="1"/>
  <c r="C287" i="11"/>
  <c r="D287" i="11"/>
  <c r="E287" i="11"/>
  <c r="F287" i="11"/>
  <c r="G287" i="11"/>
  <c r="H287" i="11"/>
  <c r="I287" i="11"/>
  <c r="J287" i="11"/>
  <c r="K287" i="11"/>
  <c r="L287" i="11"/>
  <c r="AF290" i="11" s="1" a="1"/>
  <c r="AF290" i="11" s="1"/>
  <c r="M287" i="11"/>
  <c r="AG290" i="11" s="1" a="1"/>
  <c r="AG290" i="11" s="1"/>
  <c r="N287" i="11"/>
  <c r="O287" i="11"/>
  <c r="P287" i="11"/>
  <c r="S287" i="11"/>
  <c r="C288" i="11"/>
  <c r="D288" i="11"/>
  <c r="E288" i="11"/>
  <c r="F288" i="11"/>
  <c r="G288" i="11"/>
  <c r="H288" i="11"/>
  <c r="I288" i="11"/>
  <c r="AC290" i="11" s="1" a="1"/>
  <c r="AC290" i="11" s="1"/>
  <c r="J288" i="11"/>
  <c r="AD290" i="11" s="1" a="1"/>
  <c r="AD290" i="11" s="1"/>
  <c r="K288" i="11"/>
  <c r="AE290" i="11" s="1" a="1"/>
  <c r="AE290" i="11" s="1"/>
  <c r="L288" i="11"/>
  <c r="M288" i="11"/>
  <c r="N288" i="11"/>
  <c r="O288" i="11"/>
  <c r="P288" i="11"/>
  <c r="S288" i="11"/>
  <c r="AJ290" i="11" a="1"/>
  <c r="AJ290" i="11" s="1"/>
  <c r="Y290" i="11" a="1"/>
  <c r="Y290" i="11" s="1"/>
  <c r="X290" i="11" a="1"/>
  <c r="X290" i="11" s="1"/>
  <c r="W290" i="11" a="1"/>
  <c r="W290" i="11" s="1"/>
  <c r="B288" i="11"/>
  <c r="AM290" i="11" a="1"/>
  <c r="AM290" i="11" s="1"/>
  <c r="AI290" i="11" a="1"/>
  <c r="AI290" i="11" s="1"/>
  <c r="AH290" i="11" a="1"/>
  <c r="AH290" i="11" s="1"/>
  <c r="AB290" i="11" a="1"/>
  <c r="AB290" i="11" s="1"/>
  <c r="AA290" i="11" a="1"/>
  <c r="AA290" i="11" s="1"/>
  <c r="Z290" i="11" a="1"/>
  <c r="Z290" i="11" s="1"/>
  <c r="B287" i="11"/>
  <c r="V290" i="11" s="1" a="1"/>
  <c r="V290" i="11" s="1"/>
  <c r="Y40" i="11"/>
  <c r="Y40" i="11" a="1"/>
  <c r="AT19" i="11"/>
  <c r="AT18" i="11"/>
  <c r="AS3" i="11" a="1"/>
  <c r="AS3" i="11" s="1"/>
  <c r="AT21" i="11" s="1"/>
  <c r="Y3" i="11" a="1"/>
  <c r="Y3" i="11" s="1"/>
  <c r="CA3" i="10" l="1" a="1"/>
  <c r="CA3" i="10" s="1"/>
  <c r="DG3" i="10" s="1" a="1"/>
  <c r="DH41" i="10" s="1"/>
  <c r="BT3" i="12" a="1"/>
  <c r="AT22" i="11"/>
  <c r="CJ27" i="11" s="1"/>
  <c r="DH64" i="10" l="1"/>
  <c r="DI64" i="10" s="1"/>
  <c r="DH62" i="10"/>
  <c r="DI62" i="10" s="1"/>
  <c r="DH22" i="10"/>
  <c r="DJ22" i="10" s="1"/>
  <c r="DH35" i="10"/>
  <c r="DJ35" i="10" s="1"/>
  <c r="DH71" i="10"/>
  <c r="DJ71" i="10" s="1"/>
  <c r="DH48" i="10"/>
  <c r="DJ48" i="10" s="1"/>
  <c r="DH63" i="10"/>
  <c r="DH11" i="10"/>
  <c r="DH9" i="10"/>
  <c r="DH7" i="10"/>
  <c r="DJ7" i="10" s="1"/>
  <c r="DH30" i="10"/>
  <c r="DI30" i="10" s="1"/>
  <c r="DH29" i="10"/>
  <c r="DJ29" i="10" s="1"/>
  <c r="DH51" i="10"/>
  <c r="DH70" i="10"/>
  <c r="DI70" i="10" s="1"/>
  <c r="DH38" i="10"/>
  <c r="DJ38" i="10" s="1"/>
  <c r="DH26" i="10"/>
  <c r="DJ26" i="10" s="1"/>
  <c r="DH18" i="10"/>
  <c r="DJ18" i="10" s="1"/>
  <c r="DH17" i="10"/>
  <c r="DJ17" i="10" s="1"/>
  <c r="DH39" i="10"/>
  <c r="DH58" i="10"/>
  <c r="DI58" i="10" s="1"/>
  <c r="DH37" i="10"/>
  <c r="DJ37" i="10" s="1"/>
  <c r="DH73" i="10"/>
  <c r="DJ73" i="10" s="1"/>
  <c r="DH6" i="10"/>
  <c r="DI6" i="10" s="1"/>
  <c r="DH5" i="10"/>
  <c r="DJ5" i="10" s="1"/>
  <c r="DH74" i="10"/>
  <c r="DJ74" i="10" s="1"/>
  <c r="DH27" i="10"/>
  <c r="DI27" i="10" s="1"/>
  <c r="DH46" i="10"/>
  <c r="DJ46" i="10" s="1"/>
  <c r="DH60" i="10"/>
  <c r="DI60" i="10" s="1"/>
  <c r="DH13" i="10"/>
  <c r="DI13" i="10" s="1"/>
  <c r="DH50" i="10"/>
  <c r="DI50" i="10" s="1"/>
  <c r="DG3" i="10"/>
  <c r="DH3" i="10" s="1"/>
  <c r="DJ3" i="10" s="1"/>
  <c r="DH25" i="10"/>
  <c r="DI25" i="10" s="1"/>
  <c r="DH15" i="10"/>
  <c r="DI15" i="10" s="1"/>
  <c r="DH34" i="10"/>
  <c r="DI34" i="10" s="1"/>
  <c r="DH36" i="10"/>
  <c r="DJ36" i="10" s="1"/>
  <c r="DH24" i="10"/>
  <c r="DJ24" i="10" s="1"/>
  <c r="DH49" i="10"/>
  <c r="DI49" i="10" s="1"/>
  <c r="DH52" i="10"/>
  <c r="DI52" i="10" s="1"/>
  <c r="DH14" i="10"/>
  <c r="DJ14" i="10" s="1"/>
  <c r="DH10" i="10"/>
  <c r="DJ10" i="10" s="1"/>
  <c r="DH32" i="10"/>
  <c r="DJ32" i="10" s="1"/>
  <c r="DH68" i="10"/>
  <c r="DI68" i="10" s="1"/>
  <c r="DH47" i="10"/>
  <c r="DH40" i="10"/>
  <c r="DJ40" i="10" s="1"/>
  <c r="DH61" i="10"/>
  <c r="DH69" i="10"/>
  <c r="DI69" i="10" s="1"/>
  <c r="DH67" i="10"/>
  <c r="DI67" i="10" s="1"/>
  <c r="DH44" i="10"/>
  <c r="DJ44" i="10" s="1"/>
  <c r="DH56" i="10"/>
  <c r="DJ56" i="10" s="1"/>
  <c r="DH28" i="10"/>
  <c r="DI28" i="10" s="1"/>
  <c r="DH72" i="10"/>
  <c r="DJ72" i="10" s="1"/>
  <c r="DH57" i="10"/>
  <c r="DJ57" i="10" s="1"/>
  <c r="DH55" i="10"/>
  <c r="DJ55" i="10" s="1"/>
  <c r="DH8" i="10"/>
  <c r="DI8" i="10" s="1"/>
  <c r="DH20" i="10"/>
  <c r="DJ20" i="10" s="1"/>
  <c r="DH16" i="10"/>
  <c r="DI16" i="10" s="1"/>
  <c r="DH12" i="10"/>
  <c r="DI12" i="10" s="1"/>
  <c r="DH45" i="10"/>
  <c r="DJ45" i="10" s="1"/>
  <c r="DH43" i="10"/>
  <c r="DI43" i="10" s="1"/>
  <c r="DH66" i="10"/>
  <c r="DJ66" i="10" s="1"/>
  <c r="DH65" i="10"/>
  <c r="DI65" i="10" s="1"/>
  <c r="DH4" i="10"/>
  <c r="DI4" i="10" s="1"/>
  <c r="DH59" i="10"/>
  <c r="DJ59" i="10" s="1"/>
  <c r="DH33" i="10"/>
  <c r="DJ33" i="10" s="1"/>
  <c r="DH31" i="10"/>
  <c r="DJ31" i="10" s="1"/>
  <c r="DH54" i="10"/>
  <c r="DI54" i="10" s="1"/>
  <c r="DH53" i="10"/>
  <c r="DH75" i="10"/>
  <c r="DI75" i="10" s="1"/>
  <c r="DH23" i="10"/>
  <c r="DJ23" i="10" s="1"/>
  <c r="DH21" i="10"/>
  <c r="DJ21" i="10" s="1"/>
  <c r="DH19" i="10"/>
  <c r="DI19" i="10" s="1"/>
  <c r="DH42" i="10"/>
  <c r="DI42" i="10" s="1"/>
  <c r="DI3" i="10"/>
  <c r="DJ47" i="10"/>
  <c r="DI47" i="10"/>
  <c r="DJ68" i="10"/>
  <c r="DI40" i="10"/>
  <c r="DI61" i="10"/>
  <c r="DJ61" i="10"/>
  <c r="DJ69" i="10"/>
  <c r="DJ34" i="10"/>
  <c r="DJ53" i="10"/>
  <c r="DI53" i="10"/>
  <c r="DJ49" i="10"/>
  <c r="DJ54" i="10"/>
  <c r="DJ41" i="10"/>
  <c r="DI41" i="10"/>
  <c r="DJ15" i="10"/>
  <c r="DI11" i="10"/>
  <c r="DJ11" i="10"/>
  <c r="DJ9" i="10"/>
  <c r="DI9" i="10"/>
  <c r="DJ63" i="10"/>
  <c r="DI63" i="10"/>
  <c r="DI7" i="10"/>
  <c r="DJ51" i="10"/>
  <c r="DI51" i="10"/>
  <c r="DJ70" i="10"/>
  <c r="DJ39" i="10"/>
  <c r="DI39" i="10"/>
  <c r="DJ58" i="10"/>
  <c r="DJ27" i="10"/>
  <c r="BT3" i="12"/>
  <c r="AS23" i="11"/>
  <c r="DI24" i="10" l="1"/>
  <c r="DJ43" i="10"/>
  <c r="DI66" i="10"/>
  <c r="DI74" i="10"/>
  <c r="DJ16" i="10"/>
  <c r="DI5" i="10"/>
  <c r="DJ42" i="10"/>
  <c r="DI48" i="10"/>
  <c r="DJ25" i="10"/>
  <c r="DJ75" i="10"/>
  <c r="DI20" i="10"/>
  <c r="DI45" i="10"/>
  <c r="DJ6" i="10"/>
  <c r="DI29" i="10"/>
  <c r="DI44" i="10"/>
  <c r="DJ64" i="10"/>
  <c r="DI36" i="10"/>
  <c r="DJ8" i="10"/>
  <c r="DI73" i="10"/>
  <c r="DJ4" i="10"/>
  <c r="DD4" i="10" s="1"/>
  <c r="DD5" i="10" s="1"/>
  <c r="DI10" i="10"/>
  <c r="DJ28" i="10"/>
  <c r="DI56" i="10"/>
  <c r="DI21" i="10"/>
  <c r="DJ65" i="10"/>
  <c r="DJ67" i="10"/>
  <c r="DJ19" i="10"/>
  <c r="DJ50" i="10"/>
  <c r="DI17" i="10"/>
  <c r="DJ30" i="10"/>
  <c r="DI23" i="10"/>
  <c r="DJ52" i="10"/>
  <c r="DP3" i="10" a="1"/>
  <c r="DP3" i="10" s="1"/>
  <c r="DR3" i="10" s="1" a="1"/>
  <c r="DR3" i="10" s="1"/>
  <c r="DI31" i="10"/>
  <c r="DI14" i="10"/>
  <c r="DI32" i="10"/>
  <c r="DD2" i="10"/>
  <c r="DJ13" i="10"/>
  <c r="DI18" i="10"/>
  <c r="DI33" i="10"/>
  <c r="DI55" i="10"/>
  <c r="DI71" i="10"/>
  <c r="DJ60" i="10"/>
  <c r="DI26" i="10"/>
  <c r="DI57" i="10"/>
  <c r="DI22" i="10"/>
  <c r="DI46" i="10"/>
  <c r="DI37" i="10"/>
  <c r="DI38" i="10"/>
  <c r="DI59" i="10"/>
  <c r="DJ62" i="10"/>
  <c r="DJ12" i="10"/>
  <c r="DI72" i="10"/>
  <c r="DI35" i="10"/>
  <c r="BY243" i="12"/>
  <c r="BY231" i="12"/>
  <c r="BY219" i="12"/>
  <c r="BY207" i="12"/>
  <c r="BY195" i="12"/>
  <c r="BY183" i="12"/>
  <c r="BY171" i="12"/>
  <c r="BY159" i="12"/>
  <c r="BY147" i="12"/>
  <c r="BY135" i="12"/>
  <c r="BY123" i="12"/>
  <c r="BY111" i="12"/>
  <c r="BY99" i="12"/>
  <c r="BY92" i="12"/>
  <c r="BY80" i="12"/>
  <c r="BY66" i="12"/>
  <c r="BY250" i="12"/>
  <c r="BY238" i="12"/>
  <c r="BY226" i="12"/>
  <c r="BY214" i="12"/>
  <c r="BY245" i="12"/>
  <c r="BY233" i="12"/>
  <c r="BY221" i="12"/>
  <c r="BY209" i="12"/>
  <c r="BY197" i="12"/>
  <c r="BY185" i="12"/>
  <c r="BY173" i="12"/>
  <c r="BY161" i="12"/>
  <c r="BY149" i="12"/>
  <c r="BY137" i="12"/>
  <c r="BY125" i="12"/>
  <c r="BY113" i="12"/>
  <c r="BY247" i="12"/>
  <c r="BY235" i="12"/>
  <c r="BY223" i="12"/>
  <c r="BY211" i="12"/>
  <c r="BY199" i="12"/>
  <c r="BY187" i="12"/>
  <c r="BY175" i="12"/>
  <c r="BY163" i="12"/>
  <c r="BY151" i="12"/>
  <c r="BY139" i="12"/>
  <c r="BY127" i="12"/>
  <c r="BY115" i="12"/>
  <c r="BY103" i="12"/>
  <c r="BY84" i="12"/>
  <c r="BY70" i="12"/>
  <c r="BY58" i="12"/>
  <c r="BY242" i="12"/>
  <c r="BY230" i="12"/>
  <c r="BY218" i="12"/>
  <c r="BY206" i="12"/>
  <c r="BY194" i="12"/>
  <c r="BY182" i="12"/>
  <c r="BY170" i="12"/>
  <c r="BY158" i="12"/>
  <c r="BY146" i="12"/>
  <c r="BY249" i="12"/>
  <c r="BY237" i="12"/>
  <c r="BY225" i="12"/>
  <c r="BY213" i="12"/>
  <c r="BY201" i="12"/>
  <c r="BY189" i="12"/>
  <c r="BY177" i="12"/>
  <c r="BY165" i="12"/>
  <c r="BY153" i="12"/>
  <c r="BY141" i="12"/>
  <c r="BY129" i="12"/>
  <c r="BY117" i="12"/>
  <c r="BY105" i="12"/>
  <c r="BY86" i="12"/>
  <c r="BY72" i="12"/>
  <c r="BY60" i="12"/>
  <c r="BY244" i="12"/>
  <c r="BY232" i="12"/>
  <c r="BY220" i="12"/>
  <c r="BY208" i="12"/>
  <c r="BY251" i="12"/>
  <c r="BY239" i="12"/>
  <c r="BY227" i="12"/>
  <c r="BY215" i="12"/>
  <c r="BY203" i="12"/>
  <c r="BY191" i="12"/>
  <c r="BY179" i="12"/>
  <c r="BY167" i="12"/>
  <c r="BY155" i="12"/>
  <c r="BY248" i="12"/>
  <c r="BY236" i="12"/>
  <c r="BY224" i="12"/>
  <c r="BY212" i="12"/>
  <c r="BY200" i="12"/>
  <c r="BY188" i="12"/>
  <c r="BY176" i="12"/>
  <c r="BY164" i="12"/>
  <c r="BY241" i="12"/>
  <c r="BY192" i="12"/>
  <c r="BY186" i="12"/>
  <c r="BY169" i="12"/>
  <c r="BY148" i="12"/>
  <c r="BY126" i="12"/>
  <c r="BY108" i="12"/>
  <c r="BY101" i="12"/>
  <c r="BY82" i="12"/>
  <c r="BY240" i="12"/>
  <c r="BY180" i="12"/>
  <c r="BY174" i="12"/>
  <c r="BY157" i="12"/>
  <c r="BY144" i="12"/>
  <c r="BY133" i="12"/>
  <c r="BY122" i="12"/>
  <c r="BY88" i="12"/>
  <c r="BY85" i="12"/>
  <c r="BY210" i="12"/>
  <c r="BY168" i="12"/>
  <c r="BY162" i="12"/>
  <c r="BY152" i="12"/>
  <c r="BY140" i="12"/>
  <c r="BY136" i="12"/>
  <c r="BY104" i="12"/>
  <c r="BY91" i="12"/>
  <c r="BY69" i="12"/>
  <c r="BY57" i="12"/>
  <c r="BY52" i="12"/>
  <c r="BY40" i="12"/>
  <c r="BY38" i="12"/>
  <c r="BY27" i="12"/>
  <c r="BY23" i="12"/>
  <c r="BY13" i="12"/>
  <c r="BY143" i="12"/>
  <c r="BY118" i="12"/>
  <c r="BY107" i="12"/>
  <c r="BY97" i="12"/>
  <c r="BY94" i="12"/>
  <c r="BY229" i="12"/>
  <c r="BY202" i="12"/>
  <c r="BY196" i="12"/>
  <c r="BY100" i="12"/>
  <c r="BY246" i="12"/>
  <c r="BY178" i="12"/>
  <c r="BY172" i="12"/>
  <c r="BY121" i="12"/>
  <c r="BY110" i="12"/>
  <c r="BY87" i="12"/>
  <c r="BY65" i="12"/>
  <c r="BY49" i="12"/>
  <c r="BY35" i="12"/>
  <c r="BY217" i="12"/>
  <c r="BY166" i="12"/>
  <c r="BY160" i="12"/>
  <c r="BY128" i="12"/>
  <c r="BY124" i="12"/>
  <c r="BY93" i="12"/>
  <c r="BY90" i="12"/>
  <c r="BY68" i="12"/>
  <c r="BY56" i="12"/>
  <c r="BY44" i="12"/>
  <c r="BY30" i="12"/>
  <c r="BY21" i="12"/>
  <c r="BY19" i="12"/>
  <c r="BY17" i="12"/>
  <c r="BY216" i="12"/>
  <c r="BY150" i="12"/>
  <c r="BY142" i="12"/>
  <c r="BY131" i="12"/>
  <c r="BY106" i="12"/>
  <c r="BY96" i="12"/>
  <c r="BY74" i="12"/>
  <c r="BY71" i="12"/>
  <c r="BY234" i="12"/>
  <c r="BY138" i="12"/>
  <c r="BY120" i="12"/>
  <c r="BY102" i="12"/>
  <c r="BY83" i="12"/>
  <c r="BY61" i="12"/>
  <c r="BY46" i="12"/>
  <c r="BY32" i="12"/>
  <c r="BY28" i="12"/>
  <c r="BY205" i="12"/>
  <c r="BY154" i="12"/>
  <c r="BY109" i="12"/>
  <c r="BY81" i="12"/>
  <c r="BY59" i="12"/>
  <c r="BY48" i="12"/>
  <c r="BY34" i="12"/>
  <c r="BY18" i="12"/>
  <c r="BY15" i="12"/>
  <c r="BY204" i="12"/>
  <c r="BY130" i="12"/>
  <c r="BY119" i="12"/>
  <c r="BY98" i="12"/>
  <c r="BY67" i="12"/>
  <c r="BY63" i="12"/>
  <c r="BY51" i="12"/>
  <c r="BY37" i="12"/>
  <c r="BY26" i="12"/>
  <c r="BY3" i="12"/>
  <c r="BY25" i="12"/>
  <c r="BY228" i="12"/>
  <c r="BY184" i="12"/>
  <c r="BY20" i="12"/>
  <c r="BY14" i="12"/>
  <c r="BY11" i="12"/>
  <c r="BY79" i="12"/>
  <c r="BY73" i="12"/>
  <c r="BY62" i="12"/>
  <c r="BY47" i="12"/>
  <c r="BY33" i="12"/>
  <c r="BY8" i="12"/>
  <c r="BY116" i="12"/>
  <c r="BY78" i="12"/>
  <c r="BY54" i="12"/>
  <c r="BY29" i="12"/>
  <c r="BY95" i="12"/>
  <c r="BY43" i="12"/>
  <c r="BY5" i="12"/>
  <c r="BY36" i="12"/>
  <c r="BY6" i="12"/>
  <c r="BY222" i="12"/>
  <c r="BY198" i="12"/>
  <c r="BY181" i="12"/>
  <c r="BY50" i="12"/>
  <c r="BY22" i="12"/>
  <c r="BY190" i="12"/>
  <c r="BY41" i="12"/>
  <c r="BY31" i="12"/>
  <c r="BY9" i="12"/>
  <c r="BY114" i="12"/>
  <c r="BY77" i="12"/>
  <c r="BY53" i="12"/>
  <c r="BY39" i="12"/>
  <c r="BY10" i="12"/>
  <c r="BY156" i="12"/>
  <c r="BY89" i="12"/>
  <c r="BY134" i="12"/>
  <c r="BY16" i="12"/>
  <c r="BY7" i="12"/>
  <c r="BY132" i="12"/>
  <c r="BY45" i="12"/>
  <c r="BY12" i="12"/>
  <c r="BY75" i="12"/>
  <c r="BY55" i="12"/>
  <c r="BY193" i="12"/>
  <c r="BY145" i="12"/>
  <c r="BY112" i="12"/>
  <c r="BY76" i="12"/>
  <c r="BY42" i="12"/>
  <c r="BY24" i="12"/>
  <c r="BY4" i="12"/>
  <c r="BY64" i="12"/>
  <c r="BY243" i="11"/>
  <c r="BY231" i="11"/>
  <c r="BY219" i="11"/>
  <c r="BY207" i="11"/>
  <c r="BY195" i="11"/>
  <c r="BY183" i="11"/>
  <c r="BY171" i="11"/>
  <c r="BY159" i="11"/>
  <c r="BY147" i="11"/>
  <c r="BY135" i="11"/>
  <c r="BY123" i="11"/>
  <c r="BY111" i="11"/>
  <c r="BY99" i="11"/>
  <c r="BY92" i="11"/>
  <c r="BY80" i="11"/>
  <c r="BY66" i="11"/>
  <c r="BY238" i="11"/>
  <c r="BY226" i="11"/>
  <c r="BY214" i="11"/>
  <c r="BY202" i="11"/>
  <c r="BY190" i="11"/>
  <c r="BY178" i="11"/>
  <c r="BY166" i="11"/>
  <c r="BY245" i="11"/>
  <c r="BY233" i="11"/>
  <c r="BY221" i="11"/>
  <c r="BY209" i="11"/>
  <c r="BY197" i="11"/>
  <c r="BY185" i="11"/>
  <c r="BY173" i="11"/>
  <c r="BY161" i="11"/>
  <c r="BY149" i="11"/>
  <c r="BY137" i="11"/>
  <c r="BY125" i="11"/>
  <c r="BY113" i="11"/>
  <c r="BY101" i="11"/>
  <c r="BY94" i="11"/>
  <c r="BY82" i="11"/>
  <c r="BY68" i="11"/>
  <c r="BY247" i="11"/>
  <c r="BY235" i="11"/>
  <c r="BY223" i="11"/>
  <c r="BY211" i="11"/>
  <c r="BY199" i="11"/>
  <c r="BY187" i="11"/>
  <c r="BY175" i="11"/>
  <c r="BY163" i="11"/>
  <c r="BY151" i="11"/>
  <c r="BY139" i="11"/>
  <c r="BY127" i="11"/>
  <c r="BY115" i="11"/>
  <c r="BY103" i="11"/>
  <c r="BY84" i="11"/>
  <c r="BY70" i="11"/>
  <c r="BY58" i="11"/>
  <c r="BY242" i="11"/>
  <c r="BY230" i="11"/>
  <c r="BY218" i="11"/>
  <c r="BY206" i="11"/>
  <c r="BY194" i="11"/>
  <c r="BY182" i="11"/>
  <c r="BY170" i="11"/>
  <c r="BY158" i="11"/>
  <c r="BY146" i="11"/>
  <c r="BY134" i="11"/>
  <c r="BY122" i="11"/>
  <c r="BY110" i="11"/>
  <c r="BY237" i="11"/>
  <c r="BY225" i="11"/>
  <c r="BY213" i="11"/>
  <c r="BY201" i="11"/>
  <c r="BY189" i="11"/>
  <c r="BY177" i="11"/>
  <c r="BY165" i="11"/>
  <c r="BY153" i="11"/>
  <c r="BY141" i="11"/>
  <c r="BY129" i="11"/>
  <c r="BY117" i="11"/>
  <c r="BY105" i="11"/>
  <c r="BY86" i="11"/>
  <c r="BY72" i="11"/>
  <c r="BY60" i="11"/>
  <c r="BY236" i="11"/>
  <c r="BY224" i="11"/>
  <c r="BY212" i="11"/>
  <c r="BY200" i="11"/>
  <c r="BY188" i="11"/>
  <c r="BY176" i="11"/>
  <c r="BY164" i="11"/>
  <c r="BY246" i="11"/>
  <c r="BY240" i="11"/>
  <c r="BY229" i="11"/>
  <c r="BY156" i="11"/>
  <c r="BY152" i="11"/>
  <c r="BY131" i="11"/>
  <c r="BY77" i="11"/>
  <c r="BY63" i="11"/>
  <c r="BY54" i="11"/>
  <c r="BY42" i="11"/>
  <c r="BY244" i="11"/>
  <c r="BY227" i="11"/>
  <c r="BY210" i="11"/>
  <c r="BY204" i="11"/>
  <c r="BY193" i="11"/>
  <c r="BY126" i="11"/>
  <c r="BY118" i="11"/>
  <c r="BY87" i="11"/>
  <c r="BY76" i="11"/>
  <c r="BY73" i="11"/>
  <c r="BY62" i="11"/>
  <c r="BY51" i="11"/>
  <c r="BY37" i="11"/>
  <c r="BY26" i="11"/>
  <c r="BY12" i="11"/>
  <c r="BY172" i="11"/>
  <c r="BY157" i="11"/>
  <c r="BY136" i="11"/>
  <c r="BY120" i="11"/>
  <c r="BY116" i="11"/>
  <c r="BY78" i="11"/>
  <c r="BY64" i="11"/>
  <c r="BY45" i="11"/>
  <c r="BY31" i="11"/>
  <c r="BY148" i="11"/>
  <c r="BY109" i="11"/>
  <c r="BY104" i="11"/>
  <c r="BY98" i="11"/>
  <c r="BY61" i="11"/>
  <c r="BY57" i="11"/>
  <c r="BY47" i="11"/>
  <c r="BY239" i="11"/>
  <c r="BY168" i="11"/>
  <c r="BY154" i="11"/>
  <c r="BY142" i="11"/>
  <c r="BY114" i="11"/>
  <c r="BY89" i="11"/>
  <c r="BY79" i="11"/>
  <c r="BY75" i="11"/>
  <c r="BY65" i="11"/>
  <c r="BY53" i="11"/>
  <c r="BY50" i="11"/>
  <c r="BY35" i="11"/>
  <c r="BY32" i="11"/>
  <c r="BY22" i="11"/>
  <c r="BY15" i="11"/>
  <c r="BY7" i="11"/>
  <c r="BY228" i="11"/>
  <c r="BY130" i="11"/>
  <c r="BY119" i="11"/>
  <c r="BY93" i="11"/>
  <c r="BY56" i="11"/>
  <c r="BY40" i="11"/>
  <c r="BY24" i="11"/>
  <c r="BY192" i="11"/>
  <c r="BY184" i="11"/>
  <c r="BY167" i="11"/>
  <c r="BY124" i="11"/>
  <c r="BY108" i="11"/>
  <c r="BY102" i="11"/>
  <c r="BY97" i="11"/>
  <c r="BY88" i="11"/>
  <c r="BY83" i="11"/>
  <c r="BY74" i="11"/>
  <c r="BY69" i="11"/>
  <c r="BY46" i="11"/>
  <c r="BY43" i="11"/>
  <c r="BY29" i="11"/>
  <c r="BY107" i="11"/>
  <c r="BY49" i="11"/>
  <c r="BY217" i="11"/>
  <c r="BY208" i="11"/>
  <c r="BY191" i="11"/>
  <c r="BY174" i="11"/>
  <c r="BY140" i="11"/>
  <c r="BY112" i="11"/>
  <c r="BY59" i="11"/>
  <c r="BY52" i="11"/>
  <c r="BY34" i="11"/>
  <c r="BY19" i="11"/>
  <c r="BY17" i="11"/>
  <c r="BY14" i="11"/>
  <c r="BY8" i="11"/>
  <c r="BY216" i="11"/>
  <c r="BY96" i="11"/>
  <c r="BY55" i="11"/>
  <c r="BY23" i="11"/>
  <c r="BY21" i="11"/>
  <c r="BY11" i="11"/>
  <c r="BY6" i="11"/>
  <c r="BY234" i="11"/>
  <c r="BY215" i="11"/>
  <c r="BY198" i="11"/>
  <c r="BY181" i="11"/>
  <c r="BY145" i="11"/>
  <c r="BY128" i="11"/>
  <c r="BY106" i="11"/>
  <c r="BY100" i="11"/>
  <c r="BY91" i="11"/>
  <c r="BY28" i="11"/>
  <c r="BY180" i="11"/>
  <c r="BY150" i="11"/>
  <c r="BY138" i="11"/>
  <c r="BY133" i="11"/>
  <c r="BY95" i="11"/>
  <c r="BY81" i="11"/>
  <c r="BY67" i="11"/>
  <c r="BY48" i="11"/>
  <c r="BY39" i="11"/>
  <c r="BY232" i="11"/>
  <c r="BY144" i="11"/>
  <c r="BY36" i="11"/>
  <c r="BY33" i="11"/>
  <c r="BY222" i="11"/>
  <c r="BY205" i="11"/>
  <c r="BY196" i="11"/>
  <c r="BY179" i="11"/>
  <c r="BY162" i="11"/>
  <c r="BY155" i="11"/>
  <c r="BY143" i="11"/>
  <c r="BY132" i="11"/>
  <c r="BY121" i="11"/>
  <c r="BY90" i="11"/>
  <c r="BY241" i="11"/>
  <c r="BY85" i="11"/>
  <c r="BY71" i="11"/>
  <c r="BY44" i="11"/>
  <c r="BY20" i="11"/>
  <c r="BY18" i="11"/>
  <c r="BY5" i="11"/>
  <c r="BY220" i="11"/>
  <c r="BY203" i="11"/>
  <c r="BY186" i="11"/>
  <c r="BY169" i="11"/>
  <c r="BY160" i="11"/>
  <c r="BY27" i="11"/>
  <c r="BY13" i="11"/>
  <c r="BY38" i="11"/>
  <c r="BY25" i="11"/>
  <c r="BY4" i="11"/>
  <c r="BY10" i="11"/>
  <c r="BY30" i="11"/>
  <c r="BY9" i="11"/>
  <c r="BY41" i="11"/>
  <c r="BY16" i="11"/>
  <c r="DD3" i="10" l="1"/>
  <c r="CB75" i="12"/>
  <c r="CA75" i="12"/>
  <c r="BZ75" i="12"/>
  <c r="CB77" i="12"/>
  <c r="CA77" i="12"/>
  <c r="BZ77" i="12"/>
  <c r="CB36" i="12"/>
  <c r="CA36" i="12"/>
  <c r="BZ36" i="12"/>
  <c r="BZ73" i="12"/>
  <c r="CB73" i="12"/>
  <c r="CA73" i="12"/>
  <c r="CB63" i="12"/>
  <c r="CA63" i="12"/>
  <c r="BZ63" i="12"/>
  <c r="CB109" i="12"/>
  <c r="CA109" i="12"/>
  <c r="BZ109" i="12"/>
  <c r="CA71" i="12"/>
  <c r="BZ71" i="12"/>
  <c r="CB71" i="12"/>
  <c r="BZ44" i="12"/>
  <c r="CB44" i="12"/>
  <c r="CA44" i="12"/>
  <c r="BZ65" i="12"/>
  <c r="CB65" i="12"/>
  <c r="CA65" i="12"/>
  <c r="CB97" i="12"/>
  <c r="CA97" i="12"/>
  <c r="BZ97" i="12"/>
  <c r="BZ91" i="12"/>
  <c r="CB91" i="12"/>
  <c r="CA91" i="12"/>
  <c r="CB144" i="12"/>
  <c r="BZ144" i="12"/>
  <c r="CA144" i="12"/>
  <c r="CB192" i="12"/>
  <c r="BZ192" i="12"/>
  <c r="CA192" i="12"/>
  <c r="CB179" i="12"/>
  <c r="CA179" i="12"/>
  <c r="BZ179" i="12"/>
  <c r="CA72" i="12"/>
  <c r="CB72" i="12"/>
  <c r="BZ72" i="12"/>
  <c r="CA225" i="12"/>
  <c r="BZ225" i="12"/>
  <c r="CB225" i="12"/>
  <c r="CB58" i="12"/>
  <c r="CA58" i="12"/>
  <c r="BZ58" i="12"/>
  <c r="CB211" i="12"/>
  <c r="CA211" i="12"/>
  <c r="BZ211" i="12"/>
  <c r="CA209" i="12"/>
  <c r="BZ209" i="12"/>
  <c r="CB209" i="12"/>
  <c r="CB111" i="12"/>
  <c r="CA111" i="12"/>
  <c r="BZ111" i="12"/>
  <c r="BZ12" i="12"/>
  <c r="CA12" i="12"/>
  <c r="CB12" i="12"/>
  <c r="CB114" i="12"/>
  <c r="CA114" i="12"/>
  <c r="BZ114" i="12"/>
  <c r="CB5" i="12"/>
  <c r="CA5" i="12"/>
  <c r="BZ5" i="12"/>
  <c r="BZ79" i="12"/>
  <c r="CB79" i="12"/>
  <c r="CA79" i="12"/>
  <c r="CB67" i="12"/>
  <c r="BZ67" i="12"/>
  <c r="CA67" i="12"/>
  <c r="BZ154" i="12"/>
  <c r="CB154" i="12"/>
  <c r="CA154" i="12"/>
  <c r="CA74" i="12"/>
  <c r="CB74" i="12"/>
  <c r="BZ74" i="12"/>
  <c r="BZ56" i="12"/>
  <c r="CB56" i="12"/>
  <c r="CA56" i="12"/>
  <c r="BZ87" i="12"/>
  <c r="CB87" i="12"/>
  <c r="CA87" i="12"/>
  <c r="CA107" i="12"/>
  <c r="CB107" i="12"/>
  <c r="BZ107" i="12"/>
  <c r="CA104" i="12"/>
  <c r="BZ104" i="12"/>
  <c r="CB104" i="12"/>
  <c r="CA157" i="12"/>
  <c r="BZ157" i="12"/>
  <c r="CB157" i="12"/>
  <c r="CB241" i="12"/>
  <c r="CA241" i="12"/>
  <c r="BZ241" i="12"/>
  <c r="CB191" i="12"/>
  <c r="CA191" i="12"/>
  <c r="BZ191" i="12"/>
  <c r="CA86" i="12"/>
  <c r="CB86" i="12"/>
  <c r="BZ86" i="12"/>
  <c r="CA237" i="12"/>
  <c r="BZ237" i="12"/>
  <c r="CB237" i="12"/>
  <c r="CB70" i="12"/>
  <c r="CA70" i="12"/>
  <c r="BZ70" i="12"/>
  <c r="CB223" i="12"/>
  <c r="CA223" i="12"/>
  <c r="BZ223" i="12"/>
  <c r="CA221" i="12"/>
  <c r="BZ221" i="12"/>
  <c r="CB221" i="12"/>
  <c r="CB123" i="12"/>
  <c r="CA123" i="12"/>
  <c r="BZ123" i="12"/>
  <c r="BZ45" i="12"/>
  <c r="CB45" i="12"/>
  <c r="CA45" i="12"/>
  <c r="CB9" i="12"/>
  <c r="BZ9" i="12"/>
  <c r="CA9" i="12"/>
  <c r="CB43" i="12"/>
  <c r="CA43" i="12"/>
  <c r="BZ43" i="12"/>
  <c r="CB11" i="12"/>
  <c r="BZ11" i="12"/>
  <c r="CA11" i="12"/>
  <c r="BZ98" i="12"/>
  <c r="CB98" i="12"/>
  <c r="CA98" i="12"/>
  <c r="CB205" i="12"/>
  <c r="CA205" i="12"/>
  <c r="BZ205" i="12"/>
  <c r="CB96" i="12"/>
  <c r="CA96" i="12"/>
  <c r="BZ96" i="12"/>
  <c r="CA68" i="12"/>
  <c r="BZ68" i="12"/>
  <c r="CB68" i="12"/>
  <c r="CB110" i="12"/>
  <c r="BZ110" i="12"/>
  <c r="CA110" i="12"/>
  <c r="BZ118" i="12"/>
  <c r="CB118" i="12"/>
  <c r="CA118" i="12"/>
  <c r="CB136" i="12"/>
  <c r="BZ136" i="12"/>
  <c r="CA136" i="12"/>
  <c r="CB174" i="12"/>
  <c r="BZ174" i="12"/>
  <c r="CA174" i="12"/>
  <c r="CB164" i="12"/>
  <c r="CA164" i="12"/>
  <c r="BZ164" i="12"/>
  <c r="CB203" i="12"/>
  <c r="CA203" i="12"/>
  <c r="BZ203" i="12"/>
  <c r="CA105" i="12"/>
  <c r="CB105" i="12"/>
  <c r="BZ105" i="12"/>
  <c r="CB249" i="12"/>
  <c r="CA249" i="12"/>
  <c r="BZ249" i="12"/>
  <c r="CB84" i="12"/>
  <c r="CA84" i="12"/>
  <c r="BZ84" i="12"/>
  <c r="CB235" i="12"/>
  <c r="CA235" i="12"/>
  <c r="BZ235" i="12"/>
  <c r="CA233" i="12"/>
  <c r="BZ233" i="12"/>
  <c r="CB233" i="12"/>
  <c r="CA135" i="12"/>
  <c r="BZ135" i="12"/>
  <c r="CB135" i="12"/>
  <c r="CB64" i="12"/>
  <c r="BZ64" i="12"/>
  <c r="CA64" i="12"/>
  <c r="CB132" i="12"/>
  <c r="BZ132" i="12"/>
  <c r="CA132" i="12"/>
  <c r="CB31" i="12"/>
  <c r="CA31" i="12"/>
  <c r="BZ31" i="12"/>
  <c r="CA95" i="12"/>
  <c r="CB95" i="12"/>
  <c r="BZ95" i="12"/>
  <c r="CB14" i="12"/>
  <c r="BZ14" i="12"/>
  <c r="CA14" i="12"/>
  <c r="CA119" i="12"/>
  <c r="CB119" i="12"/>
  <c r="BZ119" i="12"/>
  <c r="CB28" i="12"/>
  <c r="CA28" i="12"/>
  <c r="BZ28" i="12"/>
  <c r="BZ106" i="12"/>
  <c r="CB106" i="12"/>
  <c r="CA106" i="12"/>
  <c r="CB90" i="12"/>
  <c r="BZ90" i="12"/>
  <c r="CA90" i="12"/>
  <c r="CB121" i="12"/>
  <c r="CA121" i="12"/>
  <c r="BZ121" i="12"/>
  <c r="CB143" i="12"/>
  <c r="CA143" i="12"/>
  <c r="BZ143" i="12"/>
  <c r="CA140" i="12"/>
  <c r="BZ140" i="12"/>
  <c r="CB140" i="12"/>
  <c r="CB180" i="12"/>
  <c r="BZ180" i="12"/>
  <c r="CA180" i="12"/>
  <c r="CB176" i="12"/>
  <c r="CA176" i="12"/>
  <c r="BZ176" i="12"/>
  <c r="CB215" i="12"/>
  <c r="CA215" i="12"/>
  <c r="BZ215" i="12"/>
  <c r="CA117" i="12"/>
  <c r="BZ117" i="12"/>
  <c r="CB117" i="12"/>
  <c r="CB146" i="12"/>
  <c r="BZ146" i="12"/>
  <c r="CA146" i="12"/>
  <c r="CA103" i="12"/>
  <c r="CB103" i="12"/>
  <c r="BZ103" i="12"/>
  <c r="CB247" i="12"/>
  <c r="CA247" i="12"/>
  <c r="BZ247" i="12"/>
  <c r="CA245" i="12"/>
  <c r="BZ245" i="12"/>
  <c r="CB245" i="12"/>
  <c r="CB147" i="12"/>
  <c r="CA147" i="12"/>
  <c r="BZ147" i="12"/>
  <c r="CA4" i="12"/>
  <c r="CB4" i="12"/>
  <c r="BZ4" i="12"/>
  <c r="CB7" i="12"/>
  <c r="CA7" i="12"/>
  <c r="BZ7" i="12"/>
  <c r="CB41" i="12"/>
  <c r="BZ41" i="12"/>
  <c r="CA41" i="12"/>
  <c r="BZ29" i="12"/>
  <c r="CB29" i="12"/>
  <c r="CA29" i="12"/>
  <c r="CB20" i="12"/>
  <c r="BZ20" i="12"/>
  <c r="CA20" i="12"/>
  <c r="BZ130" i="12"/>
  <c r="CB130" i="12"/>
  <c r="CA130" i="12"/>
  <c r="CB32" i="12"/>
  <c r="CA32" i="12"/>
  <c r="BZ32" i="12"/>
  <c r="CA131" i="12"/>
  <c r="CB131" i="12"/>
  <c r="BZ131" i="12"/>
  <c r="CB93" i="12"/>
  <c r="BZ93" i="12"/>
  <c r="CA93" i="12"/>
  <c r="CB172" i="12"/>
  <c r="CA172" i="12"/>
  <c r="BZ172" i="12"/>
  <c r="CB13" i="12"/>
  <c r="CA13" i="12"/>
  <c r="BZ13" i="12"/>
  <c r="CB152" i="12"/>
  <c r="CA152" i="12"/>
  <c r="BZ152" i="12"/>
  <c r="CB240" i="12"/>
  <c r="CA240" i="12"/>
  <c r="BZ240" i="12"/>
  <c r="CB188" i="12"/>
  <c r="CA188" i="12"/>
  <c r="BZ188" i="12"/>
  <c r="CB227" i="12"/>
  <c r="CA227" i="12"/>
  <c r="BZ227" i="12"/>
  <c r="CA129" i="12"/>
  <c r="CB129" i="12"/>
  <c r="BZ129" i="12"/>
  <c r="CB158" i="12"/>
  <c r="BZ158" i="12"/>
  <c r="CA158" i="12"/>
  <c r="CA115" i="12"/>
  <c r="BZ115" i="12"/>
  <c r="CB115" i="12"/>
  <c r="CA113" i="12"/>
  <c r="CB113" i="12"/>
  <c r="BZ113" i="12"/>
  <c r="BZ214" i="12"/>
  <c r="CA214" i="12"/>
  <c r="CB214" i="12"/>
  <c r="BZ159" i="12"/>
  <c r="CB159" i="12"/>
  <c r="CA159" i="12"/>
  <c r="CB24" i="12"/>
  <c r="BZ24" i="12"/>
  <c r="CA24" i="12"/>
  <c r="CB16" i="12"/>
  <c r="CA16" i="12"/>
  <c r="BZ16" i="12"/>
  <c r="BZ190" i="12"/>
  <c r="CA190" i="12"/>
  <c r="CB190" i="12"/>
  <c r="CA54" i="12"/>
  <c r="CB54" i="12"/>
  <c r="BZ54" i="12"/>
  <c r="CB184" i="12"/>
  <c r="CA184" i="12"/>
  <c r="BZ184" i="12"/>
  <c r="CB204" i="12"/>
  <c r="BZ204" i="12"/>
  <c r="CA204" i="12"/>
  <c r="CB46" i="12"/>
  <c r="CA46" i="12"/>
  <c r="BZ46" i="12"/>
  <c r="BZ142" i="12"/>
  <c r="CB142" i="12"/>
  <c r="CA142" i="12"/>
  <c r="CB124" i="12"/>
  <c r="BZ124" i="12"/>
  <c r="CA124" i="12"/>
  <c r="BZ178" i="12"/>
  <c r="CA178" i="12"/>
  <c r="CB178" i="12"/>
  <c r="CA23" i="12"/>
  <c r="CB23" i="12"/>
  <c r="BZ23" i="12"/>
  <c r="CB162" i="12"/>
  <c r="BZ162" i="12"/>
  <c r="CA162" i="12"/>
  <c r="CA82" i="12"/>
  <c r="CB82" i="12"/>
  <c r="BZ82" i="12"/>
  <c r="CB200" i="12"/>
  <c r="CA200" i="12"/>
  <c r="BZ200" i="12"/>
  <c r="CB239" i="12"/>
  <c r="CA239" i="12"/>
  <c r="BZ239" i="12"/>
  <c r="CA141" i="12"/>
  <c r="CB141" i="12"/>
  <c r="BZ141" i="12"/>
  <c r="CB170" i="12"/>
  <c r="BZ170" i="12"/>
  <c r="CA170" i="12"/>
  <c r="CA127" i="12"/>
  <c r="CB127" i="12"/>
  <c r="BZ127" i="12"/>
  <c r="CA125" i="12"/>
  <c r="CB125" i="12"/>
  <c r="BZ125" i="12"/>
  <c r="BZ226" i="12"/>
  <c r="CA226" i="12"/>
  <c r="CB226" i="12"/>
  <c r="BZ171" i="12"/>
  <c r="CB171" i="12"/>
  <c r="CA171" i="12"/>
  <c r="CA42" i="12"/>
  <c r="CB42" i="12"/>
  <c r="BZ42" i="12"/>
  <c r="CB134" i="12"/>
  <c r="BZ134" i="12"/>
  <c r="CA134" i="12"/>
  <c r="CB22" i="12"/>
  <c r="CA22" i="12"/>
  <c r="BZ22" i="12"/>
  <c r="CB78" i="12"/>
  <c r="CA78" i="12"/>
  <c r="BZ78" i="12"/>
  <c r="CB228" i="12"/>
  <c r="CA228" i="12"/>
  <c r="BZ228" i="12"/>
  <c r="CA15" i="12"/>
  <c r="BZ15" i="12"/>
  <c r="CB15" i="12"/>
  <c r="BZ61" i="12"/>
  <c r="CB61" i="12"/>
  <c r="CA61" i="12"/>
  <c r="CB150" i="12"/>
  <c r="CA150" i="12"/>
  <c r="BZ150" i="12"/>
  <c r="CB128" i="12"/>
  <c r="BZ128" i="12"/>
  <c r="CA128" i="12"/>
  <c r="CB246" i="12"/>
  <c r="CA246" i="12"/>
  <c r="BZ246" i="12"/>
  <c r="BZ27" i="12"/>
  <c r="CB27" i="12"/>
  <c r="CA27" i="12"/>
  <c r="CB168" i="12"/>
  <c r="BZ168" i="12"/>
  <c r="CA168" i="12"/>
  <c r="CA101" i="12"/>
  <c r="CB101" i="12"/>
  <c r="BZ101" i="12"/>
  <c r="CB212" i="12"/>
  <c r="BZ212" i="12"/>
  <c r="CA212" i="12"/>
  <c r="CB251" i="12"/>
  <c r="CA251" i="12"/>
  <c r="BZ251" i="12"/>
  <c r="CA153" i="12"/>
  <c r="BZ153" i="12"/>
  <c r="CB153" i="12"/>
  <c r="CB182" i="12"/>
  <c r="BZ182" i="12"/>
  <c r="CA182" i="12"/>
  <c r="CA139" i="12"/>
  <c r="CB139" i="12"/>
  <c r="BZ139" i="12"/>
  <c r="CA137" i="12"/>
  <c r="CB137" i="12"/>
  <c r="BZ137" i="12"/>
  <c r="BZ238" i="12"/>
  <c r="CA238" i="12"/>
  <c r="CB238" i="12"/>
  <c r="BZ183" i="12"/>
  <c r="CB183" i="12"/>
  <c r="CA183" i="12"/>
  <c r="CA76" i="12"/>
  <c r="CB76" i="12"/>
  <c r="BZ76" i="12"/>
  <c r="CB89" i="12"/>
  <c r="CA89" i="12"/>
  <c r="BZ89" i="12"/>
  <c r="CB50" i="12"/>
  <c r="CA50" i="12"/>
  <c r="BZ50" i="12"/>
  <c r="CB116" i="12"/>
  <c r="CA116" i="12"/>
  <c r="BZ116" i="12"/>
  <c r="CA25" i="12"/>
  <c r="CB25" i="12"/>
  <c r="BZ25" i="12"/>
  <c r="CA18" i="12"/>
  <c r="BZ18" i="12"/>
  <c r="CB18" i="12"/>
  <c r="CB83" i="12"/>
  <c r="CA83" i="12"/>
  <c r="BZ83" i="12"/>
  <c r="CB216" i="12"/>
  <c r="CA216" i="12"/>
  <c r="BZ216" i="12"/>
  <c r="CB160" i="12"/>
  <c r="CA160" i="12"/>
  <c r="BZ160" i="12"/>
  <c r="CB100" i="12"/>
  <c r="BZ100" i="12"/>
  <c r="CA100" i="12"/>
  <c r="BZ38" i="12"/>
  <c r="CB38" i="12"/>
  <c r="CA38" i="12"/>
  <c r="CB210" i="12"/>
  <c r="CA210" i="12"/>
  <c r="BZ210" i="12"/>
  <c r="CB108" i="12"/>
  <c r="BZ108" i="12"/>
  <c r="CA108" i="12"/>
  <c r="CB224" i="12"/>
  <c r="CA224" i="12"/>
  <c r="BZ224" i="12"/>
  <c r="CB208" i="12"/>
  <c r="CA208" i="12"/>
  <c r="BZ208" i="12"/>
  <c r="CA165" i="12"/>
  <c r="BZ165" i="12"/>
  <c r="CB165" i="12"/>
  <c r="CB194" i="12"/>
  <c r="BZ194" i="12"/>
  <c r="CA194" i="12"/>
  <c r="CA151" i="12"/>
  <c r="CB151" i="12"/>
  <c r="BZ151" i="12"/>
  <c r="CA149" i="12"/>
  <c r="CB149" i="12"/>
  <c r="BZ149" i="12"/>
  <c r="BZ250" i="12"/>
  <c r="CA250" i="12"/>
  <c r="CB250" i="12"/>
  <c r="BZ195" i="12"/>
  <c r="CA195" i="12"/>
  <c r="CB195" i="12"/>
  <c r="CB112" i="12"/>
  <c r="BZ112" i="12"/>
  <c r="CA112" i="12"/>
  <c r="CB156" i="12"/>
  <c r="BZ156" i="12"/>
  <c r="CA156" i="12"/>
  <c r="CA181" i="12"/>
  <c r="CB181" i="12"/>
  <c r="BZ181" i="12"/>
  <c r="CB8" i="12"/>
  <c r="CA8" i="12"/>
  <c r="BZ8" i="12"/>
  <c r="BM6" i="12"/>
  <c r="CG3" i="12" a="1"/>
  <c r="CG3" i="12" s="1"/>
  <c r="CB3" i="12"/>
  <c r="CA3" i="12"/>
  <c r="BZ3" i="12"/>
  <c r="CA34" i="12"/>
  <c r="CB34" i="12"/>
  <c r="BZ34" i="12"/>
  <c r="CB102" i="12"/>
  <c r="CA102" i="12"/>
  <c r="BZ102" i="12"/>
  <c r="CB17" i="12"/>
  <c r="CA17" i="12"/>
  <c r="BZ17" i="12"/>
  <c r="BZ166" i="12"/>
  <c r="CA166" i="12"/>
  <c r="CB166" i="12"/>
  <c r="CB196" i="12"/>
  <c r="CA196" i="12"/>
  <c r="BZ196" i="12"/>
  <c r="CA40" i="12"/>
  <c r="BZ40" i="12"/>
  <c r="CB40" i="12"/>
  <c r="BZ85" i="12"/>
  <c r="CB85" i="12"/>
  <c r="CA85" i="12"/>
  <c r="CB126" i="12"/>
  <c r="CA126" i="12"/>
  <c r="BZ126" i="12"/>
  <c r="CB236" i="12"/>
  <c r="CA236" i="12"/>
  <c r="BZ236" i="12"/>
  <c r="CB220" i="12"/>
  <c r="CA220" i="12"/>
  <c r="BZ220" i="12"/>
  <c r="CA177" i="12"/>
  <c r="BZ177" i="12"/>
  <c r="CB177" i="12"/>
  <c r="CB206" i="12"/>
  <c r="BZ206" i="12"/>
  <c r="CA206" i="12"/>
  <c r="CA163" i="12"/>
  <c r="BZ163" i="12"/>
  <c r="CB163" i="12"/>
  <c r="CA161" i="12"/>
  <c r="CB161" i="12"/>
  <c r="BZ161" i="12"/>
  <c r="CB66" i="12"/>
  <c r="CA66" i="12"/>
  <c r="BZ66" i="12"/>
  <c r="BZ207" i="12"/>
  <c r="CB207" i="12"/>
  <c r="CA207" i="12"/>
  <c r="CB145" i="12"/>
  <c r="CA145" i="12"/>
  <c r="BZ145" i="12"/>
  <c r="CB10" i="12"/>
  <c r="BZ10" i="12"/>
  <c r="CA10" i="12"/>
  <c r="CB198" i="12"/>
  <c r="BZ198" i="12"/>
  <c r="CA198" i="12"/>
  <c r="BZ33" i="12"/>
  <c r="CB33" i="12"/>
  <c r="CA33" i="12"/>
  <c r="CA26" i="12"/>
  <c r="BZ26" i="12"/>
  <c r="CB26" i="12"/>
  <c r="CA48" i="12"/>
  <c r="BZ48" i="12"/>
  <c r="CB48" i="12"/>
  <c r="CB120" i="12"/>
  <c r="BZ120" i="12"/>
  <c r="CA120" i="12"/>
  <c r="CA19" i="12"/>
  <c r="CB19" i="12"/>
  <c r="BZ19" i="12"/>
  <c r="CB217" i="12"/>
  <c r="CA217" i="12"/>
  <c r="BZ217" i="12"/>
  <c r="BZ202" i="12"/>
  <c r="CA202" i="12"/>
  <c r="CB202" i="12"/>
  <c r="CA52" i="12"/>
  <c r="BZ52" i="12"/>
  <c r="CB52" i="12"/>
  <c r="CA88" i="12"/>
  <c r="BZ88" i="12"/>
  <c r="CB88" i="12"/>
  <c r="CB148" i="12"/>
  <c r="CA148" i="12"/>
  <c r="BZ148" i="12"/>
  <c r="CB248" i="12"/>
  <c r="CA248" i="12"/>
  <c r="BZ248" i="12"/>
  <c r="CB232" i="12"/>
  <c r="CA232" i="12"/>
  <c r="BZ232" i="12"/>
  <c r="CA189" i="12"/>
  <c r="BZ189" i="12"/>
  <c r="CB189" i="12"/>
  <c r="CB218" i="12"/>
  <c r="BZ218" i="12"/>
  <c r="CA218" i="12"/>
  <c r="CA175" i="12"/>
  <c r="BZ175" i="12"/>
  <c r="CB175" i="12"/>
  <c r="CA173" i="12"/>
  <c r="CB173" i="12"/>
  <c r="BZ173" i="12"/>
  <c r="CB80" i="12"/>
  <c r="CA80" i="12"/>
  <c r="BZ80" i="12"/>
  <c r="BZ219" i="12"/>
  <c r="CB219" i="12"/>
  <c r="CA219" i="12"/>
  <c r="CA193" i="12"/>
  <c r="CB193" i="12"/>
  <c r="BZ193" i="12"/>
  <c r="CB39" i="12"/>
  <c r="BZ39" i="12"/>
  <c r="CA39" i="12"/>
  <c r="CB222" i="12"/>
  <c r="CA222" i="12"/>
  <c r="BZ222" i="12"/>
  <c r="BZ47" i="12"/>
  <c r="CB47" i="12"/>
  <c r="CA47" i="12"/>
  <c r="CA37" i="12"/>
  <c r="BZ37" i="12"/>
  <c r="CB37" i="12"/>
  <c r="CA59" i="12"/>
  <c r="CB59" i="12"/>
  <c r="BZ59" i="12"/>
  <c r="CB138" i="12"/>
  <c r="CA138" i="12"/>
  <c r="BZ138" i="12"/>
  <c r="BZ21" i="12"/>
  <c r="CB21" i="12"/>
  <c r="CA21" i="12"/>
  <c r="CB35" i="12"/>
  <c r="CA35" i="12"/>
  <c r="BZ35" i="12"/>
  <c r="CB229" i="12"/>
  <c r="CA229" i="12"/>
  <c r="BZ229" i="12"/>
  <c r="CB57" i="12"/>
  <c r="CA57" i="12"/>
  <c r="BZ57" i="12"/>
  <c r="CB122" i="12"/>
  <c r="BZ122" i="12"/>
  <c r="CA122" i="12"/>
  <c r="CA169" i="12"/>
  <c r="BZ169" i="12"/>
  <c r="CB169" i="12"/>
  <c r="CB155" i="12"/>
  <c r="CA155" i="12"/>
  <c r="BZ155" i="12"/>
  <c r="CB244" i="12"/>
  <c r="CA244" i="12"/>
  <c r="BZ244" i="12"/>
  <c r="CA201" i="12"/>
  <c r="BZ201" i="12"/>
  <c r="CB201" i="12"/>
  <c r="CB230" i="12"/>
  <c r="BZ230" i="12"/>
  <c r="CA230" i="12"/>
  <c r="CA187" i="12"/>
  <c r="CB187" i="12"/>
  <c r="BZ187" i="12"/>
  <c r="CA185" i="12"/>
  <c r="CB185" i="12"/>
  <c r="BZ185" i="12"/>
  <c r="CB92" i="12"/>
  <c r="CA92" i="12"/>
  <c r="BZ92" i="12"/>
  <c r="BZ231" i="12"/>
  <c r="CA231" i="12"/>
  <c r="CB231" i="12"/>
  <c r="CB55" i="12"/>
  <c r="BZ55" i="12"/>
  <c r="CA55" i="12"/>
  <c r="CB53" i="12"/>
  <c r="BZ53" i="12"/>
  <c r="CA53" i="12"/>
  <c r="CB6" i="12"/>
  <c r="BZ6" i="12"/>
  <c r="CA6" i="12"/>
  <c r="CA62" i="12"/>
  <c r="CB62" i="12"/>
  <c r="BZ62" i="12"/>
  <c r="CA51" i="12"/>
  <c r="BZ51" i="12"/>
  <c r="CB51" i="12"/>
  <c r="CB81" i="12"/>
  <c r="BZ81" i="12"/>
  <c r="CA81" i="12"/>
  <c r="CB234" i="12"/>
  <c r="CA234" i="12"/>
  <c r="BZ234" i="12"/>
  <c r="BZ30" i="12"/>
  <c r="CB30" i="12"/>
  <c r="CA30" i="12"/>
  <c r="CB49" i="12"/>
  <c r="CA49" i="12"/>
  <c r="BZ49" i="12"/>
  <c r="CA94" i="12"/>
  <c r="CB94" i="12"/>
  <c r="BZ94" i="12"/>
  <c r="CB69" i="12"/>
  <c r="BZ69" i="12"/>
  <c r="CA69" i="12"/>
  <c r="BZ133" i="12"/>
  <c r="CA133" i="12"/>
  <c r="CB133" i="12"/>
  <c r="CB186" i="12"/>
  <c r="BZ186" i="12"/>
  <c r="CA186" i="12"/>
  <c r="CB167" i="12"/>
  <c r="CA167" i="12"/>
  <c r="BZ167" i="12"/>
  <c r="CA60" i="12"/>
  <c r="CB60" i="12"/>
  <c r="BZ60" i="12"/>
  <c r="CA213" i="12"/>
  <c r="BZ213" i="12"/>
  <c r="CB213" i="12"/>
  <c r="CB242" i="12"/>
  <c r="BZ242" i="12"/>
  <c r="CA242" i="12"/>
  <c r="CA199" i="12"/>
  <c r="CB199" i="12"/>
  <c r="BZ199" i="12"/>
  <c r="CA197" i="12"/>
  <c r="CB197" i="12"/>
  <c r="BZ197" i="12"/>
  <c r="CB99" i="12"/>
  <c r="CA99" i="12"/>
  <c r="BZ99" i="12"/>
  <c r="BZ243" i="12"/>
  <c r="CB243" i="12"/>
  <c r="CA243" i="12"/>
  <c r="CB17" i="11"/>
  <c r="BZ17" i="11"/>
  <c r="CA17" i="11"/>
  <c r="CA35" i="11"/>
  <c r="CB35" i="11"/>
  <c r="BZ35" i="11"/>
  <c r="BZ13" i="11"/>
  <c r="CB13" i="11"/>
  <c r="CA13" i="11"/>
  <c r="BZ85" i="11"/>
  <c r="CB85" i="11"/>
  <c r="CA85" i="11"/>
  <c r="CB150" i="11"/>
  <c r="CA150" i="11"/>
  <c r="BZ150" i="11"/>
  <c r="CA6" i="11"/>
  <c r="BZ6" i="11"/>
  <c r="CB6" i="11"/>
  <c r="BZ52" i="11"/>
  <c r="CB52" i="11"/>
  <c r="CA52" i="11"/>
  <c r="BZ46" i="11"/>
  <c r="CB46" i="11"/>
  <c r="CA46" i="11"/>
  <c r="CA24" i="11"/>
  <c r="BZ24" i="11"/>
  <c r="CB24" i="11"/>
  <c r="BZ50" i="11"/>
  <c r="CA50" i="11"/>
  <c r="CB50" i="11"/>
  <c r="CA57" i="11"/>
  <c r="BZ57" i="11"/>
  <c r="CB57" i="11"/>
  <c r="CB136" i="11"/>
  <c r="CA136" i="11"/>
  <c r="BZ136" i="11"/>
  <c r="CB126" i="11"/>
  <c r="CA126" i="11"/>
  <c r="BZ126" i="11"/>
  <c r="CB156" i="11"/>
  <c r="BZ156" i="11"/>
  <c r="CA156" i="11"/>
  <c r="CA60" i="11"/>
  <c r="BZ60" i="11"/>
  <c r="CB60" i="11"/>
  <c r="CA213" i="11"/>
  <c r="BZ213" i="11"/>
  <c r="CB213" i="11"/>
  <c r="CB206" i="11"/>
  <c r="BZ206" i="11"/>
  <c r="CA206" i="11"/>
  <c r="CB163" i="11"/>
  <c r="CA163" i="11"/>
  <c r="BZ163" i="11"/>
  <c r="CA113" i="11"/>
  <c r="CB113" i="11"/>
  <c r="BZ113" i="11"/>
  <c r="BZ166" i="11"/>
  <c r="CA166" i="11"/>
  <c r="CB166" i="11"/>
  <c r="CB111" i="11"/>
  <c r="CA111" i="11"/>
  <c r="BZ111" i="11"/>
  <c r="BZ27" i="11"/>
  <c r="CA27" i="11"/>
  <c r="CB27" i="11"/>
  <c r="CB241" i="11"/>
  <c r="CA241" i="11"/>
  <c r="BZ241" i="11"/>
  <c r="CA33" i="11"/>
  <c r="CB33" i="11"/>
  <c r="BZ33" i="11"/>
  <c r="CB180" i="11"/>
  <c r="CA180" i="11"/>
  <c r="BZ180" i="11"/>
  <c r="CA11" i="11"/>
  <c r="BZ11" i="11"/>
  <c r="CB11" i="11"/>
  <c r="CA59" i="11"/>
  <c r="CB59" i="11"/>
  <c r="BZ59" i="11"/>
  <c r="CB69" i="11"/>
  <c r="BZ69" i="11"/>
  <c r="CA69" i="11"/>
  <c r="BZ40" i="11"/>
  <c r="CA40" i="11"/>
  <c r="CB40" i="11"/>
  <c r="CA53" i="11"/>
  <c r="BZ53" i="11"/>
  <c r="CB53" i="11"/>
  <c r="BZ61" i="11"/>
  <c r="CA61" i="11"/>
  <c r="CB61" i="11"/>
  <c r="CB157" i="11"/>
  <c r="CA157" i="11"/>
  <c r="BZ157" i="11"/>
  <c r="CB193" i="11"/>
  <c r="CA193" i="11"/>
  <c r="BZ193" i="11"/>
  <c r="CB229" i="11"/>
  <c r="CA229" i="11"/>
  <c r="BZ229" i="11"/>
  <c r="CA72" i="11"/>
  <c r="CB72" i="11"/>
  <c r="BZ72" i="11"/>
  <c r="CA225" i="11"/>
  <c r="BZ225" i="11"/>
  <c r="CB225" i="11"/>
  <c r="CB218" i="11"/>
  <c r="BZ218" i="11"/>
  <c r="CA218" i="11"/>
  <c r="CB175" i="11"/>
  <c r="CA175" i="11"/>
  <c r="BZ175" i="11"/>
  <c r="CA125" i="11"/>
  <c r="BZ125" i="11"/>
  <c r="CB125" i="11"/>
  <c r="BZ178" i="11"/>
  <c r="CA178" i="11"/>
  <c r="CB178" i="11"/>
  <c r="BZ123" i="11"/>
  <c r="CB123" i="11"/>
  <c r="CA123" i="11"/>
  <c r="CA90" i="11"/>
  <c r="CB90" i="11"/>
  <c r="BZ90" i="11"/>
  <c r="CA74" i="11"/>
  <c r="CB74" i="11"/>
  <c r="BZ74" i="11"/>
  <c r="BZ190" i="11"/>
  <c r="CA190" i="11"/>
  <c r="CB190" i="11"/>
  <c r="CB160" i="11"/>
  <c r="CA160" i="11"/>
  <c r="BZ160" i="11"/>
  <c r="CB36" i="11"/>
  <c r="CA36" i="11"/>
  <c r="BZ36" i="11"/>
  <c r="BZ28" i="11"/>
  <c r="CB28" i="11"/>
  <c r="CA28" i="11"/>
  <c r="CA21" i="11"/>
  <c r="BZ21" i="11"/>
  <c r="CB21" i="11"/>
  <c r="CB112" i="11"/>
  <c r="CA112" i="11"/>
  <c r="BZ112" i="11"/>
  <c r="CA56" i="11"/>
  <c r="CB56" i="11"/>
  <c r="BZ56" i="11"/>
  <c r="CB65" i="11"/>
  <c r="BZ65" i="11"/>
  <c r="CA65" i="11"/>
  <c r="CB98" i="11"/>
  <c r="BZ98" i="11"/>
  <c r="CA98" i="11"/>
  <c r="CB172" i="11"/>
  <c r="CA172" i="11"/>
  <c r="BZ172" i="11"/>
  <c r="CB204" i="11"/>
  <c r="CA204" i="11"/>
  <c r="BZ204" i="11"/>
  <c r="CB240" i="11"/>
  <c r="CA240" i="11"/>
  <c r="BZ240" i="11"/>
  <c r="CA86" i="11"/>
  <c r="CB86" i="11"/>
  <c r="BZ86" i="11"/>
  <c r="CA237" i="11"/>
  <c r="BZ237" i="11"/>
  <c r="CB237" i="11"/>
  <c r="CB230" i="11"/>
  <c r="BZ230" i="11"/>
  <c r="CA230" i="11"/>
  <c r="CB187" i="11"/>
  <c r="CA187" i="11"/>
  <c r="BZ187" i="11"/>
  <c r="CA137" i="11"/>
  <c r="CB137" i="11"/>
  <c r="BZ137" i="11"/>
  <c r="CA135" i="11"/>
  <c r="CB135" i="11"/>
  <c r="BZ135" i="11"/>
  <c r="CB16" i="11"/>
  <c r="CA16" i="11"/>
  <c r="BZ16" i="11"/>
  <c r="CA169" i="11"/>
  <c r="CB169" i="11"/>
  <c r="BZ169" i="11"/>
  <c r="CB121" i="11"/>
  <c r="CA121" i="11"/>
  <c r="BZ121" i="11"/>
  <c r="CB144" i="11"/>
  <c r="BZ144" i="11"/>
  <c r="CA144" i="11"/>
  <c r="CB91" i="11"/>
  <c r="BZ91" i="11"/>
  <c r="CA91" i="11"/>
  <c r="BZ23" i="11"/>
  <c r="CB23" i="11"/>
  <c r="CA23" i="11"/>
  <c r="CA140" i="11"/>
  <c r="BZ140" i="11"/>
  <c r="CB140" i="11"/>
  <c r="CB83" i="11"/>
  <c r="BZ83" i="11"/>
  <c r="CA83" i="11"/>
  <c r="CB93" i="11"/>
  <c r="BZ93" i="11"/>
  <c r="CA93" i="11"/>
  <c r="CB75" i="11"/>
  <c r="BZ75" i="11"/>
  <c r="CA75" i="11"/>
  <c r="CB104" i="11"/>
  <c r="CA104" i="11"/>
  <c r="BZ104" i="11"/>
  <c r="BZ12" i="11"/>
  <c r="CB12" i="11"/>
  <c r="CA12" i="11"/>
  <c r="CB210" i="11"/>
  <c r="CA210" i="11"/>
  <c r="BZ210" i="11"/>
  <c r="CB246" i="11"/>
  <c r="CA246" i="11"/>
  <c r="BZ246" i="11"/>
  <c r="CA105" i="11"/>
  <c r="BZ105" i="11"/>
  <c r="CB105" i="11"/>
  <c r="CB242" i="11"/>
  <c r="BZ242" i="11"/>
  <c r="CA242" i="11"/>
  <c r="CB199" i="11"/>
  <c r="CA199" i="11"/>
  <c r="BZ199" i="11"/>
  <c r="CA149" i="11"/>
  <c r="CB149" i="11"/>
  <c r="BZ149" i="11"/>
  <c r="BZ202" i="11"/>
  <c r="CA202" i="11"/>
  <c r="CB202" i="11"/>
  <c r="CB147" i="11"/>
  <c r="CA147" i="11"/>
  <c r="BZ147" i="11"/>
  <c r="CA41" i="11"/>
  <c r="CB41" i="11"/>
  <c r="BZ41" i="11"/>
  <c r="CB186" i="11"/>
  <c r="CA186" i="11"/>
  <c r="BZ186" i="11"/>
  <c r="CB132" i="11"/>
  <c r="BZ132" i="11"/>
  <c r="CA132" i="11"/>
  <c r="CB100" i="11"/>
  <c r="CA100" i="11"/>
  <c r="BZ100" i="11"/>
  <c r="CB55" i="11"/>
  <c r="CA55" i="11"/>
  <c r="BZ55" i="11"/>
  <c r="CB174" i="11"/>
  <c r="CA174" i="11"/>
  <c r="BZ174" i="11"/>
  <c r="CA88" i="11"/>
  <c r="CB88" i="11"/>
  <c r="BZ88" i="11"/>
  <c r="CB79" i="11"/>
  <c r="BZ79" i="11"/>
  <c r="CA79" i="11"/>
  <c r="CA109" i="11"/>
  <c r="CB109" i="11"/>
  <c r="BZ109" i="11"/>
  <c r="CB26" i="11"/>
  <c r="CA26" i="11"/>
  <c r="BZ26" i="11"/>
  <c r="CB227" i="11"/>
  <c r="CA227" i="11"/>
  <c r="BZ227" i="11"/>
  <c r="BZ164" i="11"/>
  <c r="CB164" i="11"/>
  <c r="CA164" i="11"/>
  <c r="CA117" i="11"/>
  <c r="BZ117" i="11"/>
  <c r="CB117" i="11"/>
  <c r="CB110" i="11"/>
  <c r="BZ110" i="11"/>
  <c r="CA110" i="11"/>
  <c r="CA58" i="11"/>
  <c r="CB58" i="11"/>
  <c r="BZ58" i="11"/>
  <c r="CB211" i="11"/>
  <c r="CA211" i="11"/>
  <c r="BZ211" i="11"/>
  <c r="CA161" i="11"/>
  <c r="BZ161" i="11"/>
  <c r="CB161" i="11"/>
  <c r="BZ214" i="11"/>
  <c r="CA214" i="11"/>
  <c r="CB214" i="11"/>
  <c r="BZ159" i="11"/>
  <c r="CB159" i="11"/>
  <c r="CA159" i="11"/>
  <c r="CB232" i="11"/>
  <c r="CA232" i="11"/>
  <c r="BZ232" i="11"/>
  <c r="CA9" i="11"/>
  <c r="BZ9" i="11"/>
  <c r="CB9" i="11"/>
  <c r="CB203" i="11"/>
  <c r="CA203" i="11"/>
  <c r="BZ203" i="11"/>
  <c r="CB143" i="11"/>
  <c r="CA143" i="11"/>
  <c r="BZ143" i="11"/>
  <c r="CA39" i="11"/>
  <c r="CB39" i="11"/>
  <c r="BZ39" i="11"/>
  <c r="BZ106" i="11"/>
  <c r="CB106" i="11"/>
  <c r="CA106" i="11"/>
  <c r="CB96" i="11"/>
  <c r="BZ96" i="11"/>
  <c r="CA96" i="11"/>
  <c r="CB191" i="11"/>
  <c r="CA191" i="11"/>
  <c r="BZ191" i="11"/>
  <c r="CA97" i="11"/>
  <c r="CB97" i="11"/>
  <c r="BZ97" i="11"/>
  <c r="BZ130" i="11"/>
  <c r="CA130" i="11"/>
  <c r="CB130" i="11"/>
  <c r="CB148" i="11"/>
  <c r="CA148" i="11"/>
  <c r="BZ148" i="11"/>
  <c r="CB37" i="11"/>
  <c r="CA37" i="11"/>
  <c r="BZ37" i="11"/>
  <c r="CB244" i="11"/>
  <c r="CA244" i="11"/>
  <c r="BZ244" i="11"/>
  <c r="CB176" i="11"/>
  <c r="CA176" i="11"/>
  <c r="BZ176" i="11"/>
  <c r="CA129" i="11"/>
  <c r="BZ129" i="11"/>
  <c r="CB129" i="11"/>
  <c r="CB122" i="11"/>
  <c r="BZ122" i="11"/>
  <c r="CA122" i="11"/>
  <c r="CA70" i="11"/>
  <c r="BZ70" i="11"/>
  <c r="CB70" i="11"/>
  <c r="CB223" i="11"/>
  <c r="CA223" i="11"/>
  <c r="BZ223" i="11"/>
  <c r="CA173" i="11"/>
  <c r="BZ173" i="11"/>
  <c r="CB173" i="11"/>
  <c r="BZ226" i="11"/>
  <c r="CA226" i="11"/>
  <c r="CB226" i="11"/>
  <c r="BZ171" i="11"/>
  <c r="CA171" i="11"/>
  <c r="CB171" i="11"/>
  <c r="CB119" i="11"/>
  <c r="CA119" i="11"/>
  <c r="BZ119" i="11"/>
  <c r="CB89" i="11"/>
  <c r="BZ89" i="11"/>
  <c r="CA89" i="11"/>
  <c r="BM6" i="11"/>
  <c r="CB3" i="11"/>
  <c r="CA3" i="11"/>
  <c r="CB220" i="11"/>
  <c r="CA220" i="11"/>
  <c r="BZ220" i="11"/>
  <c r="CB155" i="11"/>
  <c r="CA155" i="11"/>
  <c r="BZ155" i="11"/>
  <c r="CB48" i="11"/>
  <c r="CA48" i="11"/>
  <c r="BZ48" i="11"/>
  <c r="BZ128" i="11"/>
  <c r="CB128" i="11"/>
  <c r="CA128" i="11"/>
  <c r="CB216" i="11"/>
  <c r="CA216" i="11"/>
  <c r="BZ216" i="11"/>
  <c r="CB208" i="11"/>
  <c r="CA208" i="11"/>
  <c r="BZ208" i="11"/>
  <c r="CB102" i="11"/>
  <c r="BZ102" i="11"/>
  <c r="CA102" i="11"/>
  <c r="CB228" i="11"/>
  <c r="CA228" i="11"/>
  <c r="BZ228" i="11"/>
  <c r="CB114" i="11"/>
  <c r="CA114" i="11"/>
  <c r="BZ114" i="11"/>
  <c r="CB31" i="11"/>
  <c r="CA31" i="11"/>
  <c r="BZ31" i="11"/>
  <c r="CB51" i="11"/>
  <c r="CA51" i="11"/>
  <c r="BZ51" i="11"/>
  <c r="CB42" i="11"/>
  <c r="CA42" i="11"/>
  <c r="BZ42" i="11"/>
  <c r="CA188" i="11"/>
  <c r="CB188" i="11"/>
  <c r="BZ188" i="11"/>
  <c r="CA141" i="11"/>
  <c r="BZ141" i="11"/>
  <c r="CB141" i="11"/>
  <c r="CB134" i="11"/>
  <c r="BZ134" i="11"/>
  <c r="CA134" i="11"/>
  <c r="CA84" i="11"/>
  <c r="BZ84" i="11"/>
  <c r="CB84" i="11"/>
  <c r="CB235" i="11"/>
  <c r="CA235" i="11"/>
  <c r="BZ235" i="11"/>
  <c r="CA185" i="11"/>
  <c r="BZ185" i="11"/>
  <c r="CB185" i="11"/>
  <c r="BZ238" i="11"/>
  <c r="CA238" i="11"/>
  <c r="CB238" i="11"/>
  <c r="BZ183" i="11"/>
  <c r="CB183" i="11"/>
  <c r="CA183" i="11"/>
  <c r="CB30" i="11"/>
  <c r="CA30" i="11"/>
  <c r="BZ30" i="11"/>
  <c r="CB5" i="11"/>
  <c r="CA5" i="11"/>
  <c r="BZ5" i="11"/>
  <c r="CB162" i="11"/>
  <c r="CA162" i="11"/>
  <c r="BZ162" i="11"/>
  <c r="CB67" i="11"/>
  <c r="BZ67" i="11"/>
  <c r="CA67" i="11"/>
  <c r="CB145" i="11"/>
  <c r="CA145" i="11"/>
  <c r="BZ145" i="11"/>
  <c r="CB8" i="11"/>
  <c r="CA8" i="11"/>
  <c r="BZ8" i="11"/>
  <c r="BZ217" i="11"/>
  <c r="CB217" i="11"/>
  <c r="CA217" i="11"/>
  <c r="CB108" i="11"/>
  <c r="BZ108" i="11"/>
  <c r="CA108" i="11"/>
  <c r="CA7" i="11"/>
  <c r="CB7" i="11"/>
  <c r="BZ7" i="11"/>
  <c r="BZ142" i="11"/>
  <c r="CB142" i="11"/>
  <c r="CA142" i="11"/>
  <c r="CB45" i="11"/>
  <c r="CA45" i="11"/>
  <c r="BZ45" i="11"/>
  <c r="CA62" i="11"/>
  <c r="CB62" i="11"/>
  <c r="BZ62" i="11"/>
  <c r="CB54" i="11"/>
  <c r="CA54" i="11"/>
  <c r="BZ54" i="11"/>
  <c r="BZ200" i="11"/>
  <c r="CB200" i="11"/>
  <c r="CA200" i="11"/>
  <c r="CA153" i="11"/>
  <c r="BZ153" i="11"/>
  <c r="CB153" i="11"/>
  <c r="CB146" i="11"/>
  <c r="BZ146" i="11"/>
  <c r="CA146" i="11"/>
  <c r="CA103" i="11"/>
  <c r="CB103" i="11"/>
  <c r="BZ103" i="11"/>
  <c r="CB247" i="11"/>
  <c r="CA247" i="11"/>
  <c r="BZ247" i="11"/>
  <c r="CA197" i="11"/>
  <c r="BZ197" i="11"/>
  <c r="CB197" i="11"/>
  <c r="BZ195" i="11"/>
  <c r="CB195" i="11"/>
  <c r="CA195" i="11"/>
  <c r="CB10" i="11"/>
  <c r="CA10" i="11"/>
  <c r="BZ10" i="11"/>
  <c r="CB18" i="11"/>
  <c r="CA18" i="11"/>
  <c r="BZ18" i="11"/>
  <c r="CB179" i="11"/>
  <c r="CA179" i="11"/>
  <c r="BZ179" i="11"/>
  <c r="CB81" i="11"/>
  <c r="BZ81" i="11"/>
  <c r="CA81" i="11"/>
  <c r="BZ181" i="11"/>
  <c r="CB181" i="11"/>
  <c r="CA181" i="11"/>
  <c r="CA14" i="11"/>
  <c r="BZ14" i="11"/>
  <c r="CB14" i="11"/>
  <c r="BZ49" i="11"/>
  <c r="CB49" i="11"/>
  <c r="CA49" i="11"/>
  <c r="CB124" i="11"/>
  <c r="CA124" i="11"/>
  <c r="BZ124" i="11"/>
  <c r="CB15" i="11"/>
  <c r="CA15" i="11"/>
  <c r="BZ15" i="11"/>
  <c r="BZ154" i="11"/>
  <c r="CB154" i="11"/>
  <c r="CA154" i="11"/>
  <c r="CB64" i="11"/>
  <c r="CA64" i="11"/>
  <c r="BZ64" i="11"/>
  <c r="BZ73" i="11"/>
  <c r="CB73" i="11"/>
  <c r="CA73" i="11"/>
  <c r="CB63" i="11"/>
  <c r="BZ63" i="11"/>
  <c r="CA63" i="11"/>
  <c r="CB212" i="11"/>
  <c r="CA212" i="11"/>
  <c r="BZ212" i="11"/>
  <c r="CA165" i="11"/>
  <c r="BZ165" i="11"/>
  <c r="CB165" i="11"/>
  <c r="CB158" i="11"/>
  <c r="BZ158" i="11"/>
  <c r="CA158" i="11"/>
  <c r="CA115" i="11"/>
  <c r="CB115" i="11"/>
  <c r="BZ115" i="11"/>
  <c r="CA68" i="11"/>
  <c r="CB68" i="11"/>
  <c r="BZ68" i="11"/>
  <c r="CA209" i="11"/>
  <c r="BZ209" i="11"/>
  <c r="CB209" i="11"/>
  <c r="CB66" i="11"/>
  <c r="BZ66" i="11"/>
  <c r="CA66" i="11"/>
  <c r="BZ207" i="11"/>
  <c r="CA207" i="11"/>
  <c r="CB207" i="11"/>
  <c r="CB20" i="11"/>
  <c r="CA20" i="11"/>
  <c r="BZ20" i="11"/>
  <c r="CB198" i="11"/>
  <c r="BZ198" i="11"/>
  <c r="CA198" i="11"/>
  <c r="CB167" i="11"/>
  <c r="CA167" i="11"/>
  <c r="BZ167" i="11"/>
  <c r="CB78" i="11"/>
  <c r="CA78" i="11"/>
  <c r="BZ78" i="11"/>
  <c r="CB77" i="11"/>
  <c r="BZ77" i="11"/>
  <c r="CA77" i="11"/>
  <c r="CA177" i="11"/>
  <c r="BZ177" i="11"/>
  <c r="CB177" i="11"/>
  <c r="CA127" i="11"/>
  <c r="BZ127" i="11"/>
  <c r="CB127" i="11"/>
  <c r="CA82" i="11"/>
  <c r="CB82" i="11"/>
  <c r="BZ82" i="11"/>
  <c r="CA221" i="11"/>
  <c r="BZ221" i="11"/>
  <c r="CB221" i="11"/>
  <c r="CB80" i="11"/>
  <c r="CA80" i="11"/>
  <c r="BZ80" i="11"/>
  <c r="CB196" i="11"/>
  <c r="CA196" i="11"/>
  <c r="BZ196" i="11"/>
  <c r="CA95" i="11"/>
  <c r="CB95" i="11"/>
  <c r="BZ95" i="11"/>
  <c r="CB107" i="11"/>
  <c r="CA107" i="11"/>
  <c r="BZ107" i="11"/>
  <c r="CA22" i="11"/>
  <c r="CB22" i="11"/>
  <c r="BZ22" i="11"/>
  <c r="CB168" i="11"/>
  <c r="CA168" i="11"/>
  <c r="BZ168" i="11"/>
  <c r="CA76" i="11"/>
  <c r="CB76" i="11"/>
  <c r="BZ76" i="11"/>
  <c r="CB224" i="11"/>
  <c r="CA224" i="11"/>
  <c r="BZ224" i="11"/>
  <c r="CB170" i="11"/>
  <c r="BZ170" i="11"/>
  <c r="CA170" i="11"/>
  <c r="BZ219" i="11"/>
  <c r="CB219" i="11"/>
  <c r="CA219" i="11"/>
  <c r="CB25" i="11"/>
  <c r="CA25" i="11"/>
  <c r="BZ25" i="11"/>
  <c r="CA44" i="11"/>
  <c r="CB44" i="11"/>
  <c r="BZ44" i="11"/>
  <c r="CA205" i="11"/>
  <c r="CB205" i="11"/>
  <c r="BZ205" i="11"/>
  <c r="CB133" i="11"/>
  <c r="CA133" i="11"/>
  <c r="BZ133" i="11"/>
  <c r="CB215" i="11"/>
  <c r="CA215" i="11"/>
  <c r="BZ215" i="11"/>
  <c r="CB19" i="11"/>
  <c r="BZ19" i="11"/>
  <c r="CA19" i="11"/>
  <c r="CA29" i="11"/>
  <c r="CB29" i="11"/>
  <c r="BZ29" i="11"/>
  <c r="CB184" i="11"/>
  <c r="CA184" i="11"/>
  <c r="BZ184" i="11"/>
  <c r="BZ32" i="11"/>
  <c r="CB32" i="11"/>
  <c r="CA32" i="11"/>
  <c r="CB239" i="11"/>
  <c r="CA239" i="11"/>
  <c r="BZ239" i="11"/>
  <c r="CB116" i="11"/>
  <c r="CA116" i="11"/>
  <c r="BZ116" i="11"/>
  <c r="BZ87" i="11"/>
  <c r="CB87" i="11"/>
  <c r="CA87" i="11"/>
  <c r="CB131" i="11"/>
  <c r="CA131" i="11"/>
  <c r="BZ131" i="11"/>
  <c r="CA236" i="11"/>
  <c r="BZ236" i="11"/>
  <c r="CB236" i="11"/>
  <c r="CA189" i="11"/>
  <c r="BZ189" i="11"/>
  <c r="CB189" i="11"/>
  <c r="CB182" i="11"/>
  <c r="BZ182" i="11"/>
  <c r="CA182" i="11"/>
  <c r="CA139" i="11"/>
  <c r="CB139" i="11"/>
  <c r="BZ139" i="11"/>
  <c r="CA94" i="11"/>
  <c r="BZ94" i="11"/>
  <c r="CB94" i="11"/>
  <c r="CA233" i="11"/>
  <c r="BZ233" i="11"/>
  <c r="CB233" i="11"/>
  <c r="CA92" i="11"/>
  <c r="CB92" i="11"/>
  <c r="BZ92" i="11"/>
  <c r="BZ231" i="11"/>
  <c r="CB231" i="11"/>
  <c r="CA231" i="11"/>
  <c r="CB4" i="11"/>
  <c r="CA4" i="11"/>
  <c r="BZ4" i="11"/>
  <c r="BZ38" i="11"/>
  <c r="CA38" i="11"/>
  <c r="CB38" i="11"/>
  <c r="BZ71" i="11"/>
  <c r="CB71" i="11"/>
  <c r="CA71" i="11"/>
  <c r="CB222" i="11"/>
  <c r="CA222" i="11"/>
  <c r="BZ222" i="11"/>
  <c r="CB138" i="11"/>
  <c r="BZ138" i="11"/>
  <c r="CA138" i="11"/>
  <c r="CB234" i="11"/>
  <c r="BZ234" i="11"/>
  <c r="CA234" i="11"/>
  <c r="CB34" i="11"/>
  <c r="CA34" i="11"/>
  <c r="BZ34" i="11"/>
  <c r="CB43" i="11"/>
  <c r="CA43" i="11"/>
  <c r="BZ43" i="11"/>
  <c r="CB192" i="11"/>
  <c r="CA192" i="11"/>
  <c r="BZ192" i="11"/>
  <c r="CA47" i="11"/>
  <c r="BZ47" i="11"/>
  <c r="CB47" i="11"/>
  <c r="CB120" i="11"/>
  <c r="BZ120" i="11"/>
  <c r="CA120" i="11"/>
  <c r="BZ118" i="11"/>
  <c r="CB118" i="11"/>
  <c r="CA118" i="11"/>
  <c r="CB152" i="11"/>
  <c r="CA152" i="11"/>
  <c r="BZ152" i="11"/>
  <c r="CA201" i="11"/>
  <c r="BZ201" i="11"/>
  <c r="CB201" i="11"/>
  <c r="CB194" i="11"/>
  <c r="BZ194" i="11"/>
  <c r="CA194" i="11"/>
  <c r="CA151" i="11"/>
  <c r="CB151" i="11"/>
  <c r="BZ151" i="11"/>
  <c r="CA101" i="11"/>
  <c r="CB101" i="11"/>
  <c r="BZ101" i="11"/>
  <c r="CA245" i="11"/>
  <c r="BZ245" i="11"/>
  <c r="CB245" i="11"/>
  <c r="CA99" i="11"/>
  <c r="CB99" i="11"/>
  <c r="BZ99" i="11"/>
  <c r="BZ243" i="11"/>
  <c r="CB243" i="11"/>
  <c r="CA243" i="11"/>
  <c r="DS33" i="10"/>
  <c r="DS34" i="10"/>
  <c r="Y76" i="9" a="1"/>
  <c r="Y76" i="9" s="1"/>
  <c r="Y58" i="9" a="1"/>
  <c r="Y58" i="9" s="1"/>
  <c r="AB95" i="9"/>
  <c r="S287" i="9"/>
  <c r="S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B288" i="9"/>
  <c r="C287" i="9"/>
  <c r="W290" i="9" s="1" a="1"/>
  <c r="W290" i="9" s="1"/>
  <c r="D287" i="9"/>
  <c r="X290" i="9" s="1" a="1"/>
  <c r="X290" i="9" s="1"/>
  <c r="E287" i="9"/>
  <c r="F287" i="9"/>
  <c r="G287" i="9"/>
  <c r="H287" i="9"/>
  <c r="AB290" i="9" s="1" a="1"/>
  <c r="AB290" i="9" s="1"/>
  <c r="I287" i="9"/>
  <c r="J287" i="9"/>
  <c r="K287" i="9"/>
  <c r="L287" i="9"/>
  <c r="AF290" i="9" s="1" a="1"/>
  <c r="AF290" i="9" s="1"/>
  <c r="M287" i="9"/>
  <c r="N287" i="9"/>
  <c r="AH290" i="9" s="1" a="1"/>
  <c r="AH290" i="9" s="1"/>
  <c r="O287" i="9"/>
  <c r="AI290" i="9" s="1" a="1"/>
  <c r="AI290" i="9" s="1"/>
  <c r="P287" i="9"/>
  <c r="AJ290" i="9" s="1" a="1"/>
  <c r="AJ290" i="9" s="1"/>
  <c r="B287" i="9"/>
  <c r="Y40" i="9" a="1"/>
  <c r="Y40" i="9" s="1"/>
  <c r="Y3" i="9" a="1"/>
  <c r="Y3" i="9" s="1"/>
  <c r="N23" i="7" a="1"/>
  <c r="N23" i="7" s="1"/>
  <c r="S16" i="7" a="1"/>
  <c r="S16" i="7" s="1"/>
  <c r="K7" i="7" a="1"/>
  <c r="K7" i="7" s="1"/>
  <c r="N16" i="7" a="1"/>
  <c r="N16" i="7" s="1"/>
  <c r="S187" i="1"/>
  <c r="S200" i="1"/>
  <c r="V153" i="1"/>
  <c r="AI223" i="1" a="1"/>
  <c r="AI223" i="1" s="1"/>
  <c r="AH202" i="1"/>
  <c r="AH189" i="1"/>
  <c r="AH201" i="1"/>
  <c r="AH188" i="1"/>
  <c r="AH159" i="1" a="1"/>
  <c r="AH159" i="1" s="1"/>
  <c r="AH172" i="1" s="1" a="1"/>
  <c r="AG159" i="1" a="1"/>
  <c r="AG159" i="1" s="1"/>
  <c r="S213" i="1"/>
  <c r="DS35" i="10" l="1"/>
  <c r="DS27" i="10" s="1"/>
  <c r="BM7" i="12"/>
  <c r="BM8" i="12"/>
  <c r="BM10" i="12" s="1"/>
  <c r="BM9" i="12"/>
  <c r="CI3" i="12" a="1"/>
  <c r="CH3" i="12"/>
  <c r="BM8" i="11"/>
  <c r="BM10" i="11" s="1"/>
  <c r="BM9" i="11"/>
  <c r="CI3" i="11" a="1"/>
  <c r="BM7" i="11"/>
  <c r="AM290" i="9" a="1"/>
  <c r="AM290" i="9" s="1"/>
  <c r="AG290" i="9" a="1"/>
  <c r="AG290" i="9" s="1"/>
  <c r="AE290" i="9" a="1"/>
  <c r="AE290" i="9" s="1"/>
  <c r="AD290" i="9" a="1"/>
  <c r="AD290" i="9" s="1"/>
  <c r="AC290" i="9" a="1"/>
  <c r="AC290" i="9" s="1"/>
  <c r="AA290" i="9" a="1"/>
  <c r="AA290" i="9" s="1"/>
  <c r="Z290" i="9" a="1"/>
  <c r="Z290" i="9" s="1"/>
  <c r="V290" i="9" a="1"/>
  <c r="V290" i="9" s="1"/>
  <c r="Y290" i="9" a="1"/>
  <c r="Y290" i="9" s="1"/>
  <c r="AT4" i="9" a="1"/>
  <c r="AT4" i="9" s="1"/>
  <c r="AH172" i="1"/>
  <c r="AH178" i="1"/>
  <c r="AH204" i="1"/>
  <c r="AH179" i="1"/>
  <c r="AH205" i="1"/>
  <c r="AG206" i="1" s="1"/>
  <c r="AH192" i="1"/>
  <c r="D141" i="1"/>
  <c r="X153" i="1"/>
  <c r="W153" i="1"/>
  <c r="CN22" i="12" l="1"/>
  <c r="CN25" i="12" s="1"/>
  <c r="CN29" i="12" s="1"/>
  <c r="CV22" i="12"/>
  <c r="CV25" i="12" s="1"/>
  <c r="CV29" i="12" s="1"/>
  <c r="CJ22" i="12"/>
  <c r="CJ25" i="12" s="1"/>
  <c r="CJ29" i="12" s="1"/>
  <c r="CT22" i="12"/>
  <c r="CT25" i="12" s="1"/>
  <c r="CT29" i="12" s="1"/>
  <c r="CI3" i="12"/>
  <c r="CI22" i="12" s="1"/>
  <c r="CI25" i="12" s="1"/>
  <c r="CI29" i="12" s="1"/>
  <c r="CL22" i="12"/>
  <c r="CL25" i="12" s="1"/>
  <c r="CL29" i="12" s="1"/>
  <c r="CU22" i="12"/>
  <c r="CU25" i="12" s="1"/>
  <c r="CU29" i="12" s="1"/>
  <c r="CX22" i="12"/>
  <c r="CX25" i="12" s="1"/>
  <c r="CX29" i="12" s="1"/>
  <c r="CW22" i="12"/>
  <c r="CW25" i="12" s="1"/>
  <c r="CW29" i="12" s="1"/>
  <c r="CS22" i="12"/>
  <c r="CS25" i="12" s="1"/>
  <c r="CS29" i="12" s="1"/>
  <c r="CR22" i="12"/>
  <c r="CR25" i="12" s="1"/>
  <c r="CR29" i="12" s="1"/>
  <c r="CK22" i="12"/>
  <c r="CK25" i="12" s="1"/>
  <c r="CK29" i="12" s="1"/>
  <c r="CQ22" i="12"/>
  <c r="CQ25" i="12" s="1"/>
  <c r="CQ29" i="12" s="1"/>
  <c r="CM22" i="12"/>
  <c r="CM25" i="12" s="1"/>
  <c r="CM29" i="12" s="1"/>
  <c r="CP22" i="12"/>
  <c r="CP25" i="12" s="1"/>
  <c r="CP29" i="12" s="1"/>
  <c r="CO22" i="12"/>
  <c r="CO25" i="12" s="1"/>
  <c r="CO29" i="12" s="1"/>
  <c r="CU22" i="11"/>
  <c r="CU25" i="11" s="1"/>
  <c r="CU29" i="11" s="1"/>
  <c r="CO22" i="11"/>
  <c r="CO25" i="11" s="1"/>
  <c r="CO29" i="11" s="1"/>
  <c r="CR22" i="11"/>
  <c r="CR25" i="11" s="1"/>
  <c r="CR29" i="11" s="1"/>
  <c r="CQ22" i="11"/>
  <c r="CQ25" i="11" s="1"/>
  <c r="CQ29" i="11" s="1"/>
  <c r="CP22" i="11"/>
  <c r="CP25" i="11" s="1"/>
  <c r="CP29" i="11" s="1"/>
  <c r="CN22" i="11"/>
  <c r="CN25" i="11" s="1"/>
  <c r="CN29" i="11" s="1"/>
  <c r="CI3" i="11"/>
  <c r="CI22" i="11" s="1"/>
  <c r="CI25" i="11" s="1"/>
  <c r="CI29" i="11" s="1"/>
  <c r="CM22" i="11"/>
  <c r="CM25" i="11" s="1"/>
  <c r="CM29" i="11" s="1"/>
  <c r="CL22" i="11"/>
  <c r="CL25" i="11" s="1"/>
  <c r="CL29" i="11" s="1"/>
  <c r="CK22" i="11"/>
  <c r="CK25" i="11" s="1"/>
  <c r="CK29" i="11" s="1"/>
  <c r="CJ22" i="11"/>
  <c r="CJ25" i="11" s="1"/>
  <c r="CJ29" i="11" s="1"/>
  <c r="CX22" i="11"/>
  <c r="CX25" i="11" s="1"/>
  <c r="CX29" i="11" s="1"/>
  <c r="CT22" i="11"/>
  <c r="CT25" i="11" s="1"/>
  <c r="CT29" i="11" s="1"/>
  <c r="CV22" i="11"/>
  <c r="CV25" i="11" s="1"/>
  <c r="CV29" i="11" s="1"/>
  <c r="CW22" i="11"/>
  <c r="CW25" i="11" s="1"/>
  <c r="CW29" i="11" s="1"/>
  <c r="CS22" i="11"/>
  <c r="CS25" i="11" s="1"/>
  <c r="CS29" i="11" s="1"/>
  <c r="AH191" i="1"/>
  <c r="AG193" i="1" s="1"/>
  <c r="AF213" i="1"/>
  <c r="AF214" i="1"/>
  <c r="AG214" i="1" s="1"/>
  <c r="AF215" i="1"/>
  <c r="AG215" i="1" s="1"/>
  <c r="AF216" i="1"/>
  <c r="AG216" i="1" s="1"/>
  <c r="AF217" i="1"/>
  <c r="AG217" i="1" s="1"/>
  <c r="Q160" i="1"/>
  <c r="Q161" i="1"/>
  <c r="Q162" i="1"/>
  <c r="Q163" i="1"/>
  <c r="Q164" i="1"/>
  <c r="Q165" i="1"/>
  <c r="Q166" i="1"/>
  <c r="Q167" i="1"/>
  <c r="Q159" i="1"/>
  <c r="V154" i="1" l="1"/>
  <c r="AG213" i="1"/>
  <c r="AJ213" i="1" s="1"/>
  <c r="AH223" i="1" a="1"/>
  <c r="AH223" i="1" s="1"/>
  <c r="AH213" i="1"/>
  <c r="AE220" i="1"/>
  <c r="AI213" i="1"/>
  <c r="AI214" i="1"/>
  <c r="AH214" i="1"/>
  <c r="AJ214" i="1"/>
  <c r="AI217" i="1"/>
  <c r="AJ217" i="1"/>
  <c r="AH217" i="1"/>
  <c r="AJ215" i="1"/>
  <c r="AH215" i="1"/>
  <c r="AI215" i="1"/>
  <c r="AJ216" i="1"/>
  <c r="AI216" i="1"/>
  <c r="AH216" i="1"/>
  <c r="S201" i="1"/>
  <c r="S204" i="1" s="1"/>
  <c r="V161" i="1"/>
  <c r="S159" i="1" a="1"/>
  <c r="S159" i="1" s="1"/>
  <c r="V158" i="1" s="1"/>
  <c r="R159" i="1" a="1"/>
  <c r="R159" i="1" s="1"/>
  <c r="B100" i="1"/>
  <c r="AE223" i="1" l="1"/>
  <c r="AE222" i="1"/>
  <c r="AE224" i="1" s="1"/>
  <c r="AE221" i="1"/>
  <c r="W154" i="1"/>
  <c r="S188" i="1"/>
  <c r="S191" i="1" s="1"/>
  <c r="W158" i="1"/>
  <c r="W162" i="1"/>
  <c r="V162" i="1"/>
  <c r="W161" i="1"/>
  <c r="R172" i="1" a="1"/>
  <c r="X154" i="1"/>
  <c r="S214" i="1"/>
  <c r="S217" i="1" s="1"/>
  <c r="F113" i="1"/>
  <c r="F114" i="1"/>
  <c r="F115" i="1"/>
  <c r="F116" i="1"/>
  <c r="F117" i="1"/>
  <c r="F99" i="1"/>
  <c r="F100" i="1"/>
  <c r="F101" i="1"/>
  <c r="F102" i="1"/>
  <c r="F103" i="1"/>
  <c r="F104" i="1"/>
  <c r="F105" i="1"/>
  <c r="F106" i="1"/>
  <c r="F107" i="1"/>
  <c r="F108" i="1"/>
  <c r="F98" i="1"/>
  <c r="S179" i="1" l="1"/>
  <c r="S216" i="1"/>
  <c r="R218" i="1" s="1"/>
  <c r="S203" i="1"/>
  <c r="R205" i="1" s="1"/>
  <c r="S178" i="1"/>
  <c r="R172" i="1"/>
  <c r="T229" i="1" s="1"/>
  <c r="K142" i="1" a="1"/>
  <c r="K142" i="1" s="1"/>
  <c r="H196" i="1"/>
  <c r="H225" i="1" s="1"/>
  <c r="H197" i="1"/>
  <c r="H226" i="1" s="1"/>
  <c r="H198" i="1"/>
  <c r="H227" i="1" s="1"/>
  <c r="H199" i="1"/>
  <c r="H228" i="1" s="1"/>
  <c r="H200" i="1"/>
  <c r="H229" i="1" s="1"/>
  <c r="K184" i="1"/>
  <c r="K171" i="1"/>
  <c r="D247" i="1"/>
  <c r="D248" i="1"/>
  <c r="D249" i="1"/>
  <c r="D250" i="1"/>
  <c r="D251" i="1"/>
  <c r="C170" i="1"/>
  <c r="C208" i="1"/>
  <c r="C221" i="1"/>
  <c r="C234" i="1"/>
  <c r="C235" i="1"/>
  <c r="C222" i="1"/>
  <c r="C209" i="1"/>
  <c r="C188" i="1"/>
  <c r="C187" i="1"/>
  <c r="C186" i="1"/>
  <c r="C185" i="1"/>
  <c r="C184" i="1"/>
  <c r="C183" i="1"/>
  <c r="C182" i="1"/>
  <c r="C181" i="1"/>
  <c r="C180" i="1"/>
  <c r="C193" i="1" l="1" a="1"/>
  <c r="C193" i="1" s="1"/>
  <c r="C211" i="1" s="1"/>
  <c r="T228" i="1"/>
  <c r="U228" i="1" s="1"/>
  <c r="T230" i="1"/>
  <c r="U230" i="1" s="1"/>
  <c r="T227" i="1"/>
  <c r="U227" i="1" s="1"/>
  <c r="T226" i="1"/>
  <c r="U226" i="1" s="1"/>
  <c r="X226" i="1" s="1"/>
  <c r="S190" i="1"/>
  <c r="R192" i="1" s="1"/>
  <c r="C238" i="1"/>
  <c r="C225" i="1"/>
  <c r="C212" i="1"/>
  <c r="U229" i="1"/>
  <c r="DV22" i="10" l="1"/>
  <c r="DV25" i="10" s="1"/>
  <c r="DV29" i="10" s="1"/>
  <c r="DZ22" i="10"/>
  <c r="DZ25" i="10" s="1"/>
  <c r="DZ29" i="10" s="1"/>
  <c r="DU22" i="10"/>
  <c r="DU25" i="10" s="1"/>
  <c r="DU29" i="10" s="1"/>
  <c r="DR22" i="10"/>
  <c r="DR25" i="10" s="1"/>
  <c r="DR29" i="10" s="1"/>
  <c r="DW22" i="10"/>
  <c r="DW25" i="10" s="1"/>
  <c r="DW29" i="10" s="1"/>
  <c r="DT22" i="10"/>
  <c r="DT25" i="10" s="1"/>
  <c r="DT29" i="10" s="1"/>
  <c r="DS22" i="10"/>
  <c r="DS25" i="10" s="1"/>
  <c r="DS29" i="10" s="1"/>
  <c r="DX22" i="10"/>
  <c r="DX25" i="10" s="1"/>
  <c r="DX29" i="10" s="1"/>
  <c r="EF22" i="10"/>
  <c r="EF25" i="10" s="1"/>
  <c r="EF29" i="10" s="1"/>
  <c r="EE22" i="10"/>
  <c r="EE25" i="10" s="1"/>
  <c r="EE29" i="10" s="1"/>
  <c r="EC22" i="10"/>
  <c r="EC25" i="10" s="1"/>
  <c r="EC29" i="10" s="1"/>
  <c r="ED22" i="10"/>
  <c r="ED25" i="10" s="1"/>
  <c r="ED29" i="10" s="1"/>
  <c r="EB22" i="10"/>
  <c r="EA22" i="10"/>
  <c r="EA25" i="10" s="1"/>
  <c r="EA29" i="10" s="1"/>
  <c r="EG22" i="10"/>
  <c r="EG25" i="10" s="1"/>
  <c r="EG29" i="10" s="1"/>
  <c r="DY22" i="10"/>
  <c r="DY25" i="10" s="1"/>
  <c r="DY29" i="10" s="1"/>
  <c r="C199" i="1"/>
  <c r="C200" i="1"/>
  <c r="C237" i="1"/>
  <c r="B239" i="1" s="1"/>
  <c r="C224" i="1"/>
  <c r="B226" i="1" s="1"/>
  <c r="T242" i="1" a="1"/>
  <c r="T242" i="1" s="1"/>
  <c r="V226" i="1"/>
  <c r="W226" i="1"/>
  <c r="R233" i="1"/>
  <c r="W230" i="1"/>
  <c r="V230" i="1"/>
  <c r="X230" i="1"/>
  <c r="W228" i="1"/>
  <c r="V228" i="1"/>
  <c r="X228" i="1"/>
  <c r="W227" i="1"/>
  <c r="X227" i="1"/>
  <c r="V227" i="1"/>
  <c r="V229" i="1"/>
  <c r="X229" i="1"/>
  <c r="W229" i="1"/>
  <c r="C171" i="1"/>
  <c r="C174" i="1" s="1"/>
  <c r="C141" i="1"/>
  <c r="D142" i="1"/>
  <c r="D143" i="1"/>
  <c r="D144" i="1"/>
  <c r="D145" i="1"/>
  <c r="D146" i="1"/>
  <c r="D147" i="1"/>
  <c r="D148" i="1"/>
  <c r="D149" i="1"/>
  <c r="C142" i="1"/>
  <c r="C143" i="1"/>
  <c r="C144" i="1"/>
  <c r="C145" i="1"/>
  <c r="C146" i="1"/>
  <c r="C147" i="1"/>
  <c r="C148" i="1"/>
  <c r="C149" i="1"/>
  <c r="EB25" i="10" l="1"/>
  <c r="EB29" i="10" s="1"/>
  <c r="R236" i="1"/>
  <c r="R235" i="1"/>
  <c r="R237" i="1" s="1"/>
  <c r="R234" i="1"/>
  <c r="C154" i="1" a="1"/>
  <c r="C154" i="1" l="1"/>
  <c r="B213" i="1"/>
  <c r="C160" i="1"/>
  <c r="C161" i="1"/>
  <c r="C173" i="1" l="1"/>
  <c r="B175" i="1" s="1"/>
  <c r="B117" i="1"/>
  <c r="G200" i="1" s="1"/>
  <c r="B116" i="1"/>
  <c r="G199" i="1" s="1"/>
  <c r="B115" i="1"/>
  <c r="G198" i="1" s="1"/>
  <c r="B114" i="1"/>
  <c r="G197" i="1" s="1"/>
  <c r="B113" i="1"/>
  <c r="G196" i="1" s="1"/>
  <c r="B108" i="1"/>
  <c r="B107" i="1"/>
  <c r="B106" i="1"/>
  <c r="B105" i="1"/>
  <c r="B104" i="1"/>
  <c r="B103" i="1"/>
  <c r="B102" i="1"/>
  <c r="B101" i="1"/>
  <c r="G225" i="1" l="1" a="1"/>
  <c r="G225" i="1" s="1"/>
  <c r="J142" i="1" a="1"/>
  <c r="J142" i="1" s="1"/>
  <c r="B250" i="1"/>
  <c r="C250" i="1" s="1"/>
  <c r="B251" i="1"/>
  <c r="C251" i="1" s="1"/>
  <c r="E251" i="1" s="1"/>
  <c r="F251" i="1" s="1"/>
  <c r="B247" i="1"/>
  <c r="C247" i="1" s="1"/>
  <c r="B248" i="1"/>
  <c r="C248" i="1" s="1"/>
  <c r="B249" i="1"/>
  <c r="C249" i="1" s="1"/>
  <c r="C3" i="1"/>
  <c r="E248" i="1" l="1"/>
  <c r="F248" i="1" s="1"/>
  <c r="E249" i="1"/>
  <c r="F249" i="1" s="1"/>
  <c r="E247" i="1"/>
  <c r="F247" i="1" s="1"/>
  <c r="E250" i="1"/>
  <c r="F250" i="1" s="1"/>
  <c r="K185" i="1"/>
  <c r="K188" i="1" s="1"/>
  <c r="K172" i="1"/>
  <c r="K175" i="1" s="1"/>
  <c r="K154" i="1" a="1"/>
  <c r="K187" i="1" s="1"/>
  <c r="I251" i="1"/>
  <c r="G251" i="1"/>
  <c r="H251" i="1"/>
  <c r="C4" i="1"/>
  <c r="O36" i="1" s="1" a="1"/>
  <c r="O36" i="1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P48" i="1"/>
  <c r="P47" i="1"/>
  <c r="P28" i="1"/>
  <c r="P27" i="1"/>
  <c r="P16" i="1"/>
  <c r="P17" i="1"/>
  <c r="S30" i="1" l="1"/>
  <c r="S56" i="1"/>
  <c r="S60" i="1"/>
  <c r="S42" i="1"/>
  <c r="S59" i="1"/>
  <c r="S49" i="1"/>
  <c r="S54" i="1"/>
  <c r="S38" i="1"/>
  <c r="S55" i="1"/>
  <c r="S28" i="1"/>
  <c r="S57" i="1"/>
  <c r="S40" i="1"/>
  <c r="S36" i="1"/>
  <c r="S43" i="1"/>
  <c r="S62" i="1"/>
  <c r="S37" i="1"/>
  <c r="S51" i="1"/>
  <c r="S61" i="1"/>
  <c r="S33" i="1"/>
  <c r="S45" i="1"/>
  <c r="S52" i="1"/>
  <c r="S27" i="1"/>
  <c r="S34" i="1"/>
  <c r="S41" i="1"/>
  <c r="S46" i="1"/>
  <c r="S48" i="1"/>
  <c r="S63" i="1"/>
  <c r="S53" i="1"/>
  <c r="S32" i="1"/>
  <c r="S58" i="1"/>
  <c r="S39" i="1"/>
  <c r="S47" i="1"/>
  <c r="S50" i="1"/>
  <c r="S31" i="1"/>
  <c r="S29" i="1"/>
  <c r="S35" i="1"/>
  <c r="S44" i="1"/>
  <c r="O3" i="1" a="1"/>
  <c r="O3" i="1" s="1"/>
  <c r="P51" i="1"/>
  <c r="P20" i="1"/>
  <c r="P31" i="1"/>
  <c r="G249" i="1"/>
  <c r="H249" i="1"/>
  <c r="I249" i="1"/>
  <c r="I250" i="1"/>
  <c r="H250" i="1"/>
  <c r="G250" i="1"/>
  <c r="I247" i="1"/>
  <c r="H247" i="1"/>
  <c r="G247" i="1"/>
  <c r="C254" i="1"/>
  <c r="I248" i="1"/>
  <c r="G248" i="1"/>
  <c r="H248" i="1"/>
  <c r="K154" i="1"/>
  <c r="K174" i="1" s="1"/>
  <c r="J189" i="1"/>
  <c r="K162" i="1"/>
  <c r="K161" i="1"/>
  <c r="S23" i="1" l="1"/>
  <c r="S25" i="1" s="1"/>
  <c r="P30" i="1"/>
  <c r="O32" i="1" s="1"/>
  <c r="C256" i="1"/>
  <c r="C258" i="1" s="1"/>
  <c r="J61" i="1"/>
  <c r="L61" i="1" s="1"/>
  <c r="J73" i="1"/>
  <c r="L73" i="1" s="1"/>
  <c r="J75" i="1"/>
  <c r="L75" i="1" s="1"/>
  <c r="J62" i="1"/>
  <c r="L62" i="1" s="1"/>
  <c r="J74" i="1"/>
  <c r="L74" i="1" s="1"/>
  <c r="J63" i="1"/>
  <c r="L63" i="1" s="1"/>
  <c r="J64" i="1"/>
  <c r="L64" i="1" s="1"/>
  <c r="J76" i="1"/>
  <c r="L76" i="1" s="1"/>
  <c r="J65" i="1"/>
  <c r="L65" i="1" s="1"/>
  <c r="J77" i="1"/>
  <c r="L77" i="1" s="1"/>
  <c r="J67" i="1"/>
  <c r="L67" i="1" s="1"/>
  <c r="P50" i="1"/>
  <c r="O52" i="1" s="1"/>
  <c r="J58" i="1"/>
  <c r="L58" i="1" s="1"/>
  <c r="J59" i="1"/>
  <c r="L59" i="1" s="1"/>
  <c r="J60" i="1"/>
  <c r="L60" i="1" s="1"/>
  <c r="J66" i="1"/>
  <c r="L66" i="1" s="1"/>
  <c r="J78" i="1"/>
  <c r="L78" i="1" s="1"/>
  <c r="J69" i="1"/>
  <c r="L69" i="1" s="1"/>
  <c r="J56" i="1"/>
  <c r="L56" i="1" s="1"/>
  <c r="J68" i="1"/>
  <c r="L68" i="1" s="1"/>
  <c r="J72" i="1"/>
  <c r="L72" i="1" s="1"/>
  <c r="J57" i="1"/>
  <c r="L57" i="1" s="1"/>
  <c r="J70" i="1"/>
  <c r="L70" i="1" s="1"/>
  <c r="J71" i="1"/>
  <c r="L71" i="1" s="1"/>
  <c r="C255" i="1"/>
  <c r="C257" i="1"/>
  <c r="J176" i="1"/>
  <c r="I197" i="1"/>
  <c r="J197" i="1" s="1"/>
  <c r="I200" i="1"/>
  <c r="J200" i="1" s="1"/>
  <c r="I196" i="1"/>
  <c r="I199" i="1"/>
  <c r="J199" i="1" s="1"/>
  <c r="I198" i="1"/>
  <c r="J198" i="1" s="1"/>
  <c r="T23" i="1" l="1"/>
  <c r="P19" i="1"/>
  <c r="O21" i="1" s="1"/>
  <c r="I225" i="1" a="1"/>
  <c r="I225" i="1" s="1"/>
  <c r="J196" i="1"/>
  <c r="H204" i="1" s="1"/>
  <c r="M197" i="1"/>
  <c r="K197" i="1"/>
  <c r="L197" i="1"/>
  <c r="K200" i="1"/>
  <c r="L200" i="1"/>
  <c r="M200" i="1"/>
  <c r="M199" i="1"/>
  <c r="L199" i="1"/>
  <c r="K199" i="1"/>
  <c r="K198" i="1"/>
  <c r="L198" i="1"/>
  <c r="M198" i="1"/>
  <c r="K56" i="1"/>
  <c r="J82" i="1"/>
  <c r="K65" i="1"/>
  <c r="K57" i="1"/>
  <c r="K61" i="1"/>
  <c r="K73" i="1"/>
  <c r="K68" i="1"/>
  <c r="K58" i="1"/>
  <c r="K64" i="1"/>
  <c r="K59" i="1"/>
  <c r="K75" i="1"/>
  <c r="K71" i="1"/>
  <c r="K60" i="1"/>
  <c r="K77" i="1"/>
  <c r="K67" i="1"/>
  <c r="K62" i="1"/>
  <c r="K63" i="1"/>
  <c r="K74" i="1"/>
  <c r="K76" i="1"/>
  <c r="K69" i="1"/>
  <c r="K78" i="1"/>
  <c r="K72" i="1"/>
  <c r="K70" i="1"/>
  <c r="K66" i="1"/>
  <c r="M69" i="1" l="1"/>
  <c r="N69" i="1"/>
  <c r="M74" i="1"/>
  <c r="N74" i="1"/>
  <c r="M61" i="1"/>
  <c r="N61" i="1"/>
  <c r="M56" i="1"/>
  <c r="N56" i="1"/>
  <c r="M73" i="1"/>
  <c r="N73" i="1"/>
  <c r="M63" i="1"/>
  <c r="N63" i="1"/>
  <c r="M62" i="1"/>
  <c r="N62" i="1"/>
  <c r="M65" i="1"/>
  <c r="N65" i="1"/>
  <c r="M77" i="1"/>
  <c r="N77" i="1"/>
  <c r="M60" i="1"/>
  <c r="N60" i="1"/>
  <c r="N70" i="1"/>
  <c r="M70" i="1"/>
  <c r="M75" i="1"/>
  <c r="N75" i="1"/>
  <c r="M72" i="1"/>
  <c r="N72" i="1"/>
  <c r="N58" i="1"/>
  <c r="M58" i="1"/>
  <c r="M76" i="1"/>
  <c r="N76" i="1"/>
  <c r="M68" i="1"/>
  <c r="N68" i="1"/>
  <c r="M57" i="1"/>
  <c r="N57" i="1"/>
  <c r="M67" i="1"/>
  <c r="N67" i="1"/>
  <c r="M66" i="1"/>
  <c r="N66" i="1"/>
  <c r="M71" i="1"/>
  <c r="N71" i="1"/>
  <c r="M59" i="1"/>
  <c r="N59" i="1"/>
  <c r="M78" i="1"/>
  <c r="N78" i="1"/>
  <c r="M64" i="1"/>
  <c r="N64" i="1"/>
  <c r="K196" i="1"/>
  <c r="H205" i="1" s="1"/>
  <c r="M196" i="1"/>
  <c r="H207" i="1" s="1"/>
  <c r="L196" i="1"/>
  <c r="H206" i="1" s="1"/>
  <c r="H208" i="1" s="1"/>
  <c r="I82" i="1"/>
  <c r="I81" i="1"/>
  <c r="J81" i="1"/>
  <c r="J84" i="1" l="1"/>
  <c r="I84" i="1"/>
  <c r="I83" i="1"/>
  <c r="I85" i="1" s="1"/>
  <c r="J83" i="1"/>
  <c r="J8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F181AF-2336-4ABE-B3F8-9F2A374FE47E}" keepAlive="1" name="Zapytanie — MED-lab-1-cd-Dobor zmiennych-bodyfat-dane-i-opis" description="Połączenie z zapytaniem „MED-lab-1-cd-Dobor zmiennych-bodyfat-dane-i-opis” w skoroszycie." type="5" refreshedVersion="0" background="1">
    <dbPr connection="Provider=Microsoft.Mashup.OleDb.1;Data Source=$Workbook$;Location=&quot;MED-lab-1-cd-Dobor zmiennych-bodyfat-dane-i-opis&quot;;Extended Properties=&quot;&quot;" command="SELECT * FROM [MED-lab-1-cd-Dobor zmiennych-bodyfat-dane-i-opi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<sst xmlns="http://schemas.openxmlformats.org/spreadsheetml/2006/main" count="1345" uniqueCount="365">
  <si>
    <t>Kwartał</t>
  </si>
  <si>
    <t>Liczba użytkowników w mln</t>
  </si>
  <si>
    <t>Q3 '08</t>
  </si>
  <si>
    <t>Q1 '09</t>
  </si>
  <si>
    <t>Q1 '14</t>
  </si>
  <si>
    <t>Q2 '09</t>
  </si>
  <si>
    <t>Q2 '14</t>
  </si>
  <si>
    <t>Q3 '09</t>
  </si>
  <si>
    <t>Q3 '14</t>
  </si>
  <si>
    <t>Q4 '09</t>
  </si>
  <si>
    <t>Q4 '14</t>
  </si>
  <si>
    <t>Q1 '10</t>
  </si>
  <si>
    <t>Q1 '15</t>
  </si>
  <si>
    <t>Q2 '10</t>
  </si>
  <si>
    <t>Q2 '15</t>
  </si>
  <si>
    <t>Q3 '10</t>
  </si>
  <si>
    <t>Q3 '15</t>
  </si>
  <si>
    <t>Q4 '10</t>
  </si>
  <si>
    <t>Q4 '15</t>
  </si>
  <si>
    <t>Q1 '11</t>
  </si>
  <si>
    <t>Q1 '16</t>
  </si>
  <si>
    <t>Q2 '11</t>
  </si>
  <si>
    <t>Q2 '16</t>
  </si>
  <si>
    <t>Q3 '11</t>
  </si>
  <si>
    <t>Q3 '16</t>
  </si>
  <si>
    <t>Q4 '11</t>
  </si>
  <si>
    <t>Q4 '16</t>
  </si>
  <si>
    <t>Q1 '12</t>
  </si>
  <si>
    <t>Q1 '17</t>
  </si>
  <si>
    <t>Q2 '12</t>
  </si>
  <si>
    <t>Q2 '17</t>
  </si>
  <si>
    <t>Q3 '12</t>
  </si>
  <si>
    <t>Q3 '17</t>
  </si>
  <si>
    <t>Q4 '12</t>
  </si>
  <si>
    <t>Q4 '17</t>
  </si>
  <si>
    <t>Q1 '13</t>
  </si>
  <si>
    <t>Q2 '13</t>
  </si>
  <si>
    <t>Q3 '13</t>
  </si>
  <si>
    <t>Q4 '13</t>
  </si>
  <si>
    <t>Rok</t>
  </si>
  <si>
    <t>Przychód w mln $</t>
  </si>
  <si>
    <t>Zysk w mln $</t>
  </si>
  <si>
    <t>Zatrudnienie</t>
  </si>
  <si>
    <t>lp</t>
  </si>
  <si>
    <t>Czas znormalizowany</t>
  </si>
  <si>
    <r>
      <t>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-&gt;&gt;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</si>
  <si>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) -&gt;&gt;</t>
    </r>
  </si>
  <si>
    <r>
      <t>R</t>
    </r>
    <r>
      <rPr>
        <vertAlign val="super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 xml:space="preserve"> -&gt;&gt;</t>
    </r>
  </si>
  <si>
    <t>F -&gt;&gt;</t>
  </si>
  <si>
    <r>
      <t>ss</t>
    </r>
    <r>
      <rPr>
        <vertAlign val="subscript"/>
        <sz val="11"/>
        <color theme="1"/>
        <rFont val="Calibri"/>
        <family val="2"/>
        <charset val="238"/>
        <scheme val="minor"/>
      </rPr>
      <t>reg</t>
    </r>
    <r>
      <rPr>
        <sz val="11"/>
        <color theme="1"/>
        <rFont val="Calibri"/>
        <family val="2"/>
        <charset val="238"/>
        <scheme val="minor"/>
      </rPr>
      <t xml:space="preserve"> -&gt;&gt;</t>
    </r>
  </si>
  <si>
    <r>
      <t>&lt;&lt;- ss</t>
    </r>
    <r>
      <rPr>
        <vertAlign val="subscript"/>
        <sz val="11"/>
        <color theme="1"/>
        <rFont val="Calibri"/>
        <family val="2"/>
        <charset val="238"/>
        <scheme val="minor"/>
      </rPr>
      <t>resid</t>
    </r>
  </si>
  <si>
    <t>&lt;&lt;- df</t>
  </si>
  <si>
    <r>
      <t>&lt;&lt;- S(e</t>
    </r>
    <r>
      <rPr>
        <vertAlign val="subscript"/>
        <sz val="11"/>
        <color theme="1"/>
        <rFont val="Calibri"/>
        <family val="2"/>
        <charset val="238"/>
        <scheme val="minor"/>
      </rPr>
      <t>y</t>
    </r>
    <r>
      <rPr>
        <sz val="11"/>
        <color theme="1"/>
        <rFont val="Calibri"/>
        <family val="2"/>
        <charset val="238"/>
        <scheme val="minor"/>
      </rPr>
      <t xml:space="preserve">) </t>
    </r>
  </si>
  <si>
    <r>
      <t>&lt;&lt;- S(a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)</t>
    </r>
  </si>
  <si>
    <r>
      <t>&lt;&lt;- a</t>
    </r>
    <r>
      <rPr>
        <vertAlign val="subscript"/>
        <sz val="11"/>
        <color theme="1"/>
        <rFont val="Calibri"/>
        <family val="2"/>
        <charset val="238"/>
        <scheme val="minor"/>
      </rPr>
      <t>0</t>
    </r>
  </si>
  <si>
    <t>Zerowa:</t>
  </si>
  <si>
    <t>Hipotezy</t>
  </si>
  <si>
    <t>Alternatywna:</t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</si>
  <si>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≠0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</si>
  <si>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=0</t>
    </r>
  </si>
  <si>
    <t>a</t>
  </si>
  <si>
    <t>n</t>
  </si>
  <si>
    <t>k</t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</si>
  <si>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</si>
  <si>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charset val="238"/>
        <scheme val="minor"/>
      </rPr>
      <t>a,n-k-1</t>
    </r>
  </si>
  <si>
    <t>Badanie istotności</t>
  </si>
  <si>
    <r>
      <t>Czy parametr 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istotnie różni się od zera?</t>
    </r>
  </si>
  <si>
    <r>
      <t>Czy parametr 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 xml:space="preserve"> istotnie różni się od zera?</t>
    </r>
  </si>
  <si>
    <t>n - liczba obserwacji</t>
  </si>
  <si>
    <r>
      <t>a -</t>
    </r>
    <r>
      <rPr>
        <sz val="11"/>
        <color theme="1"/>
        <rFont val="Calibri"/>
        <family val="2"/>
        <charset val="238"/>
        <scheme val="minor"/>
      </rPr>
      <t xml:space="preserve"> poziom istotności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</si>
  <si>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=0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</si>
  <si>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≠0</t>
    </r>
  </si>
  <si>
    <t>Dane na lata 2008-2017</t>
  </si>
  <si>
    <t>Dane na lata 2018-2022</t>
  </si>
  <si>
    <t>Q1 '18</t>
  </si>
  <si>
    <t>Q2 '18</t>
  </si>
  <si>
    <t>Q3 '18</t>
  </si>
  <si>
    <t>Q4 '18</t>
  </si>
  <si>
    <t>Q1 '19</t>
  </si>
  <si>
    <t>Q2 '19</t>
  </si>
  <si>
    <t>Q3 '19</t>
  </si>
  <si>
    <t>Q4 '19</t>
  </si>
  <si>
    <t>Q1 '20</t>
  </si>
  <si>
    <t>Q2 '20</t>
  </si>
  <si>
    <t>Q3 '20</t>
  </si>
  <si>
    <t>Q4 '20</t>
  </si>
  <si>
    <t>Q1 '21</t>
  </si>
  <si>
    <t>Q2 '21</t>
  </si>
  <si>
    <t>Q3 '21</t>
  </si>
  <si>
    <t>Q4 '21</t>
  </si>
  <si>
    <t>Q1 '22</t>
  </si>
  <si>
    <t>Q2 '22</t>
  </si>
  <si>
    <t>Q3 '22</t>
  </si>
  <si>
    <t>Q4 '22</t>
  </si>
  <si>
    <t>Q1 '23</t>
  </si>
  <si>
    <t>Q2 '23</t>
  </si>
  <si>
    <t>Q3 '23</t>
  </si>
  <si>
    <t>"prognoza 𝑦𝜏𝑃 jest prognozą warunkową, gdyż wartość zmiennej endogenicznej w okresie 𝜏 zależy od przyjętych (lub oszacowanych/prognozowanych) zmiennych egzogenicznych"</t>
  </si>
  <si>
    <r>
      <t>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</si>
  <si>
    <r>
      <t>(e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  <r>
      <rPr>
        <sz val="11"/>
        <color theme="1"/>
        <rFont val="Calibri"/>
        <family val="2"/>
        <charset val="238"/>
        <scheme val="minor"/>
      </rPr>
      <t>)</t>
    </r>
    <r>
      <rPr>
        <vertAlign val="superscript"/>
        <sz val="11"/>
        <color theme="1"/>
        <rFont val="Calibri"/>
        <family val="2"/>
        <charset val="238"/>
        <scheme val="minor"/>
      </rPr>
      <t>2</t>
    </r>
  </si>
  <si>
    <r>
      <t>|e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  <r>
      <rPr>
        <sz val="11"/>
        <color theme="1"/>
        <rFont val="Calibri"/>
        <family val="2"/>
        <charset val="238"/>
        <scheme val="minor"/>
      </rPr>
      <t>|</t>
    </r>
  </si>
  <si>
    <t>MAE</t>
  </si>
  <si>
    <t>RMSE</t>
  </si>
  <si>
    <t>ME</t>
  </si>
  <si>
    <t>MAPE</t>
  </si>
  <si>
    <r>
      <t>|e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  <r>
      <rPr>
        <sz val="11"/>
        <color theme="1"/>
        <rFont val="Calibri"/>
        <family val="2"/>
        <charset val="238"/>
        <scheme val="minor"/>
      </rPr>
      <t>/y</t>
    </r>
    <r>
      <rPr>
        <vertAlign val="subscript"/>
        <sz val="11"/>
        <color theme="1"/>
        <rFont val="Symbol"/>
        <family val="1"/>
        <charset val="2"/>
      </rPr>
      <t>t</t>
    </r>
    <r>
      <rPr>
        <sz val="11"/>
        <color theme="1"/>
        <rFont val="Calibri"/>
        <family val="2"/>
        <charset val="238"/>
        <scheme val="minor"/>
      </rPr>
      <t>|*100</t>
    </r>
  </si>
  <si>
    <t>2018-2022</t>
  </si>
  <si>
    <t>2018-Q3 2023</t>
  </si>
  <si>
    <t>Ocena pred.</t>
  </si>
  <si>
    <t>U</t>
  </si>
  <si>
    <t>Dane na lata 2018-2023</t>
  </si>
  <si>
    <t>Zysk [mln $], a liczba użytkowników [mln] - model wykładniczy</t>
  </si>
  <si>
    <t>Zysk [mln $], a liczba użytkowników [mln] - model wielomianowy st 3</t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</si>
  <si>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i</t>
    </r>
    <r>
      <rPr>
        <b/>
        <sz val="11"/>
        <color theme="1"/>
        <rFont val="Calibri"/>
        <family val="2"/>
        <charset val="238"/>
        <scheme val="minor"/>
      </rPr>
      <t xml:space="preserve"> -&gt;&gt;</t>
    </r>
  </si>
  <si>
    <r>
      <t>S(a</t>
    </r>
    <r>
      <rPr>
        <b/>
        <vertAlign val="subscript"/>
        <sz val="11"/>
        <color theme="1"/>
        <rFont val="Calibri"/>
        <family val="2"/>
        <charset val="238"/>
        <scheme val="minor"/>
      </rPr>
      <t>i</t>
    </r>
    <r>
      <rPr>
        <b/>
        <sz val="11"/>
        <color theme="1"/>
        <rFont val="Calibri"/>
        <family val="2"/>
        <charset val="238"/>
        <scheme val="minor"/>
      </rPr>
      <t>) -&gt;&gt;</t>
    </r>
  </si>
  <si>
    <t>i</t>
  </si>
  <si>
    <t>R2 -&gt;&gt;</t>
  </si>
  <si>
    <r>
      <t>S(e)</t>
    </r>
    <r>
      <rPr>
        <vertAlign val="subscript"/>
        <sz val="11"/>
        <color theme="1"/>
        <rFont val="Calibri"/>
        <family val="2"/>
        <charset val="238"/>
        <scheme val="minor"/>
      </rPr>
      <t>y</t>
    </r>
  </si>
  <si>
    <r>
      <t>Czy parametr a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 xml:space="preserve"> istotnie różni się od zera?</t>
    </r>
  </si>
  <si>
    <r>
      <t>Czy parametr 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 xml:space="preserve"> istotnie różni się od zera?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</si>
  <si>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=0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</si>
  <si>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≠0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</si>
  <si>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>=0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</si>
  <si>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>≠0</t>
    </r>
  </si>
  <si>
    <t>a0=ln(b)</t>
  </si>
  <si>
    <r>
      <t>e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vertAlign val="superscript"/>
        <sz val="11"/>
        <color theme="0"/>
        <rFont val="Calibri"/>
        <family val="2"/>
        <charset val="238"/>
        <scheme val="minor"/>
      </rPr>
      <t>P</t>
    </r>
  </si>
  <si>
    <r>
      <t>|e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vertAlign val="superscript"/>
        <sz val="11"/>
        <color theme="0"/>
        <rFont val="Calibri"/>
        <family val="2"/>
        <charset val="238"/>
        <scheme val="minor"/>
      </rPr>
      <t>P</t>
    </r>
    <r>
      <rPr>
        <b/>
        <sz val="11"/>
        <color theme="0"/>
        <rFont val="Calibri"/>
        <family val="2"/>
        <charset val="238"/>
        <scheme val="minor"/>
      </rPr>
      <t>|</t>
    </r>
  </si>
  <si>
    <r>
      <t>(e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vertAlign val="superscript"/>
        <sz val="11"/>
        <color theme="0"/>
        <rFont val="Calibri"/>
        <family val="2"/>
        <charset val="238"/>
        <scheme val="minor"/>
      </rPr>
      <t>P</t>
    </r>
    <r>
      <rPr>
        <b/>
        <sz val="11"/>
        <color theme="0"/>
        <rFont val="Calibri"/>
        <family val="2"/>
        <charset val="238"/>
        <scheme val="minor"/>
      </rPr>
      <t>)</t>
    </r>
    <r>
      <rPr>
        <b/>
        <vertAlign val="superscript"/>
        <sz val="11"/>
        <color theme="0"/>
        <rFont val="Calibri"/>
        <family val="2"/>
        <charset val="238"/>
        <scheme val="minor"/>
      </rPr>
      <t>2</t>
    </r>
  </si>
  <si>
    <t>Zysk [mln $], a liczba użytkowników [mln] - model wielomianowy</t>
  </si>
  <si>
    <t>Koszt=przychod - zysk</t>
  </si>
  <si>
    <t>Koszta</t>
  </si>
  <si>
    <t>Z</t>
  </si>
  <si>
    <t>Koszta K w mln $</t>
  </si>
  <si>
    <t>Zatrudnienie Z w mln</t>
  </si>
  <si>
    <t>R2 dla danych zlinearyzowanych</t>
  </si>
  <si>
    <t>Koszta w zal. od liczby użytkowników i zatrudnienia</t>
  </si>
  <si>
    <t>ln(K)</t>
  </si>
  <si>
    <t>L</t>
  </si>
  <si>
    <t>Koszta [mln $], a liczba użytkowników [mln] i Zatrudnienie [mln] - model wykładniczy z dwoma zmiennymi</t>
  </si>
  <si>
    <r>
      <t>e^a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=b</t>
    </r>
  </si>
  <si>
    <r>
      <t>e^a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=c</t>
    </r>
  </si>
  <si>
    <r>
      <t>e^a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=a</t>
    </r>
  </si>
  <si>
    <r>
      <t>Model: K=a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>+a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sz val="11"/>
        <color theme="1"/>
        <rFont val="Calibri"/>
        <family val="2"/>
        <charset val="238"/>
        <scheme val="minor"/>
      </rPr>
      <t>Z+a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  <r>
      <rPr>
        <b/>
        <sz val="11"/>
        <color theme="1"/>
        <rFont val="Calibri"/>
        <family val="2"/>
        <charset val="238"/>
        <scheme val="minor"/>
      </rPr>
      <t>L</t>
    </r>
  </si>
  <si>
    <t>Prognoza dla K</t>
  </si>
  <si>
    <r>
      <rPr>
        <vertAlign val="subscript"/>
        <sz val="14"/>
        <color theme="1"/>
        <rFont val="Calibri"/>
        <family val="2"/>
        <charset val="238"/>
        <scheme val="minor"/>
      </rPr>
      <t>Z</t>
    </r>
    <r>
      <rPr>
        <vertAlign val="subscript"/>
        <sz val="11"/>
        <color theme="1"/>
        <rFont val="Symbol"/>
        <family val="1"/>
        <charset val="2"/>
      </rPr>
      <t>t</t>
    </r>
  </si>
  <si>
    <r>
      <t>L</t>
    </r>
    <r>
      <rPr>
        <vertAlign val="subscript"/>
        <sz val="11"/>
        <color theme="1"/>
        <rFont val="Symbol"/>
        <family val="1"/>
        <charset val="2"/>
      </rPr>
      <t>t</t>
    </r>
  </si>
  <si>
    <r>
      <t>K</t>
    </r>
    <r>
      <rPr>
        <vertAlign val="subscript"/>
        <sz val="11"/>
        <color theme="1"/>
        <rFont val="Symbol"/>
        <family val="1"/>
        <charset val="2"/>
      </rPr>
      <t>t</t>
    </r>
  </si>
  <si>
    <r>
      <t>K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</si>
  <si>
    <t>Wspólczynnik korelacji krytycznej</t>
  </si>
  <si>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charset val="238"/>
        <scheme val="minor"/>
      </rPr>
      <t xml:space="preserve"> = </t>
    </r>
  </si>
  <si>
    <r>
      <t>t*</t>
    </r>
    <r>
      <rPr>
        <vertAlign val="subscript"/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charset val="238"/>
        <scheme val="minor"/>
      </rPr>
      <t xml:space="preserve"> = </t>
    </r>
  </si>
  <si>
    <r>
      <t>r*</t>
    </r>
    <r>
      <rPr>
        <vertAlign val="subscript"/>
        <sz val="11"/>
        <color theme="1"/>
        <rFont val="Calibri"/>
        <family val="2"/>
        <scheme val="minor"/>
      </rPr>
      <t>α</t>
    </r>
    <r>
      <rPr>
        <sz val="11"/>
        <color theme="1"/>
        <rFont val="Calibri"/>
        <family val="2"/>
        <charset val="238"/>
        <scheme val="minor"/>
      </rPr>
      <t xml:space="preserve"> = </t>
    </r>
  </si>
  <si>
    <r>
      <t>Liczba użytkowników w czasie - model liniowy LU = a</t>
    </r>
    <r>
      <rPr>
        <b/>
        <vertAlign val="subscript"/>
        <sz val="11"/>
        <color theme="0"/>
        <rFont val="Calibri"/>
        <family val="2"/>
        <charset val="238"/>
        <scheme val="minor"/>
      </rPr>
      <t>1</t>
    </r>
    <r>
      <rPr>
        <b/>
        <sz val="11"/>
        <color theme="0"/>
        <rFont val="Calibri"/>
        <family val="2"/>
        <charset val="238"/>
        <scheme val="minor"/>
      </rPr>
      <t>t + a</t>
    </r>
    <r>
      <rPr>
        <b/>
        <vertAlign val="subscript"/>
        <sz val="11"/>
        <color theme="0"/>
        <rFont val="Calibri"/>
        <family val="2"/>
        <charset val="238"/>
        <scheme val="minor"/>
      </rPr>
      <t>0</t>
    </r>
  </si>
  <si>
    <r>
      <t>Liczba użytkowników w czasie - model liniowy LU = a</t>
    </r>
    <r>
      <rPr>
        <b/>
        <vertAlign val="subscript"/>
        <sz val="11"/>
        <color theme="0"/>
        <rFont val="Calibri"/>
        <family val="2"/>
        <charset val="238"/>
        <scheme val="minor"/>
      </rPr>
      <t>1</t>
    </r>
    <r>
      <rPr>
        <b/>
        <sz val="11"/>
        <color theme="0"/>
        <rFont val="Calibri"/>
        <family val="2"/>
        <charset val="238"/>
        <scheme val="minor"/>
      </rPr>
      <t>t</t>
    </r>
  </si>
  <si>
    <t>Gęstość</t>
  </si>
  <si>
    <t>Wiek</t>
  </si>
  <si>
    <t>Waga</t>
  </si>
  <si>
    <t>Wzrost</t>
  </si>
  <si>
    <t>Szyja</t>
  </si>
  <si>
    <t xml:space="preserve">Klatka </t>
  </si>
  <si>
    <t>Brzuch</t>
  </si>
  <si>
    <t>Talia</t>
  </si>
  <si>
    <t>Biodro</t>
  </si>
  <si>
    <t>Udo</t>
  </si>
  <si>
    <t>Kolano</t>
  </si>
  <si>
    <t>Kostka</t>
  </si>
  <si>
    <t>Biceps</t>
  </si>
  <si>
    <t>Przedramię</t>
  </si>
  <si>
    <t>Nadgarstek</t>
  </si>
  <si>
    <t>Pct,BF</t>
  </si>
  <si>
    <r>
      <t>Prognoza dla y: LU = 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t</t>
    </r>
  </si>
  <si>
    <r>
      <t>LU</t>
    </r>
    <r>
      <rPr>
        <vertAlign val="subscript"/>
        <sz val="11"/>
        <rFont val="Symbol"/>
        <family val="1"/>
        <charset val="2"/>
      </rPr>
      <t>t</t>
    </r>
    <r>
      <rPr>
        <vertAlign val="superscript"/>
        <sz val="11"/>
        <rFont val="Calibri"/>
        <family val="2"/>
        <charset val="238"/>
        <scheme val="minor"/>
      </rPr>
      <t>P</t>
    </r>
    <r>
      <rPr>
        <sz val="11"/>
        <rFont val="Calibri"/>
        <family val="2"/>
        <charset val="238"/>
        <scheme val="minor"/>
      </rPr>
      <t>=a</t>
    </r>
    <r>
      <rPr>
        <vertAlign val="subscript"/>
        <sz val="11"/>
        <rFont val="Calibri"/>
        <family val="2"/>
        <charset val="238"/>
        <scheme val="minor"/>
      </rPr>
      <t>1</t>
    </r>
    <r>
      <rPr>
        <sz val="11"/>
        <rFont val="Calibri"/>
        <family val="2"/>
        <charset val="238"/>
        <scheme val="minor"/>
      </rPr>
      <t>t</t>
    </r>
    <r>
      <rPr>
        <vertAlign val="subscript"/>
        <sz val="11"/>
        <rFont val="Symbol"/>
        <family val="1"/>
        <charset val="2"/>
      </rPr>
      <t>t</t>
    </r>
    <r>
      <rPr>
        <vertAlign val="subscript"/>
        <sz val="11"/>
        <rFont val="Calibri"/>
        <family val="2"/>
        <charset val="238"/>
        <scheme val="minor"/>
      </rPr>
      <t>1</t>
    </r>
  </si>
  <si>
    <r>
      <t>t</t>
    </r>
    <r>
      <rPr>
        <vertAlign val="subscript"/>
        <sz val="11"/>
        <color theme="1"/>
        <rFont val="Symbol"/>
        <family val="1"/>
        <charset val="2"/>
      </rPr>
      <t>t</t>
    </r>
  </si>
  <si>
    <r>
      <t>LU</t>
    </r>
    <r>
      <rPr>
        <vertAlign val="subscript"/>
        <sz val="11"/>
        <color theme="1"/>
        <rFont val="Symbol"/>
        <family val="1"/>
        <charset val="2"/>
      </rPr>
      <t>t</t>
    </r>
  </si>
  <si>
    <r>
      <t>LU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</si>
  <si>
    <r>
      <t>|e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  <r>
      <rPr>
        <sz val="11"/>
        <color theme="1"/>
        <rFont val="Calibri"/>
        <family val="2"/>
        <charset val="238"/>
        <scheme val="minor"/>
      </rPr>
      <t>/LU</t>
    </r>
    <r>
      <rPr>
        <vertAlign val="subscript"/>
        <sz val="11"/>
        <color theme="1"/>
        <rFont val="Symbol"/>
        <family val="1"/>
        <charset val="2"/>
      </rPr>
      <t>t</t>
    </r>
    <r>
      <rPr>
        <sz val="11"/>
        <color theme="1"/>
        <rFont val="Calibri"/>
        <family val="2"/>
        <charset val="238"/>
        <scheme val="minor"/>
      </rPr>
      <t>|*100</t>
    </r>
  </si>
  <si>
    <t>LU</t>
  </si>
  <si>
    <r>
      <t>LU</t>
    </r>
    <r>
      <rPr>
        <vertAlign val="superscript"/>
        <sz val="11"/>
        <color theme="1"/>
        <rFont val="Calibri"/>
        <family val="2"/>
        <charset val="238"/>
        <scheme val="minor"/>
      </rPr>
      <t>2</t>
    </r>
  </si>
  <si>
    <t>Zatrudnienie w zal. od liczby użytkowników</t>
  </si>
  <si>
    <t>ln(Z)</t>
  </si>
  <si>
    <t>Zatrudnienie [mln], a liczba użytkowników [mln] - model wykładniczy</t>
  </si>
  <si>
    <r>
      <t>Z</t>
    </r>
    <r>
      <rPr>
        <vertAlign val="subscript"/>
        <sz val="11"/>
        <color theme="1"/>
        <rFont val="Symbol"/>
        <family val="1"/>
        <charset val="2"/>
      </rPr>
      <t>t</t>
    </r>
  </si>
  <si>
    <r>
      <t>Z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</si>
  <si>
    <t>Kwadrat liczby użytkowników</t>
  </si>
  <si>
    <r>
      <t>Model: Zy=a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>+a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sz val="11"/>
        <color theme="1"/>
        <rFont val="Calibri"/>
        <family val="2"/>
        <charset val="238"/>
        <scheme val="minor"/>
      </rPr>
      <t>LU+a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  <r>
      <rPr>
        <b/>
        <sz val="11"/>
        <color theme="1"/>
        <rFont val="Calibri"/>
        <family val="2"/>
        <charset val="238"/>
        <scheme val="minor"/>
      </rPr>
      <t>LU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</si>
  <si>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t>Zy</t>
    </r>
    <r>
      <rPr>
        <vertAlign val="subscript"/>
        <sz val="11"/>
        <rFont val="Symbol"/>
        <family val="1"/>
        <charset val="2"/>
      </rPr>
      <t>t</t>
    </r>
    <r>
      <rPr>
        <vertAlign val="superscript"/>
        <sz val="11"/>
        <rFont val="Calibri"/>
        <family val="2"/>
        <charset val="238"/>
        <scheme val="minor"/>
      </rPr>
      <t>P</t>
    </r>
    <r>
      <rPr>
        <sz val="11"/>
        <rFont val="Calibri"/>
        <family val="2"/>
        <charset val="238"/>
        <scheme val="minor"/>
      </rPr>
      <t>=a</t>
    </r>
    <r>
      <rPr>
        <vertAlign val="subscript"/>
        <sz val="11"/>
        <rFont val="Calibri"/>
        <family val="2"/>
        <charset val="238"/>
        <scheme val="minor"/>
      </rPr>
      <t>0</t>
    </r>
    <r>
      <rPr>
        <sz val="11"/>
        <rFont val="Calibri"/>
        <family val="2"/>
        <charset val="238"/>
        <scheme val="minor"/>
      </rPr>
      <t>+a</t>
    </r>
    <r>
      <rPr>
        <vertAlign val="subscript"/>
        <sz val="11"/>
        <rFont val="Calibri"/>
        <family val="2"/>
        <charset val="238"/>
        <scheme val="minor"/>
      </rPr>
      <t>1</t>
    </r>
    <r>
      <rPr>
        <sz val="11"/>
        <rFont val="Calibri"/>
        <family val="2"/>
        <charset val="238"/>
        <scheme val="minor"/>
      </rPr>
      <t>LU</t>
    </r>
    <r>
      <rPr>
        <vertAlign val="subscript"/>
        <sz val="11"/>
        <rFont val="Symbol"/>
        <family val="1"/>
        <charset val="2"/>
      </rPr>
      <t>t</t>
    </r>
    <r>
      <rPr>
        <vertAlign val="subscript"/>
        <sz val="11"/>
        <rFont val="Calibri"/>
        <family val="2"/>
        <charset val="238"/>
        <scheme val="minor"/>
      </rPr>
      <t>1</t>
    </r>
    <r>
      <rPr>
        <sz val="11"/>
        <rFont val="Calibri"/>
        <family val="2"/>
        <charset val="238"/>
        <scheme val="minor"/>
      </rPr>
      <t>+a</t>
    </r>
    <r>
      <rPr>
        <vertAlign val="subscript"/>
        <sz val="11"/>
        <rFont val="Calibri"/>
        <family val="2"/>
        <charset val="238"/>
        <scheme val="minor"/>
      </rPr>
      <t>2</t>
    </r>
    <r>
      <rPr>
        <sz val="11"/>
        <rFont val="Calibri"/>
        <family val="2"/>
        <charset val="238"/>
        <scheme val="minor"/>
      </rPr>
      <t>LU</t>
    </r>
    <r>
      <rPr>
        <vertAlign val="subscript"/>
        <sz val="11"/>
        <rFont val="Symbol"/>
        <family val="1"/>
        <charset val="2"/>
      </rPr>
      <t>t</t>
    </r>
    <r>
      <rPr>
        <vertAlign val="subscript"/>
        <sz val="11"/>
        <rFont val="Calibri"/>
        <family val="2"/>
        <charset val="238"/>
        <scheme val="minor"/>
      </rPr>
      <t>2</t>
    </r>
  </si>
  <si>
    <r>
      <t>LU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2</t>
    </r>
  </si>
  <si>
    <r>
      <t>Zy</t>
    </r>
    <r>
      <rPr>
        <vertAlign val="subscript"/>
        <sz val="11"/>
        <color theme="1"/>
        <rFont val="Symbol"/>
        <family val="1"/>
        <charset val="2"/>
      </rPr>
      <t>t</t>
    </r>
  </si>
  <si>
    <r>
      <t>Zy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</si>
  <si>
    <r>
      <t>|e</t>
    </r>
    <r>
      <rPr>
        <vertAlign val="subscript"/>
        <sz val="11"/>
        <color theme="1"/>
        <rFont val="Symbol"/>
        <family val="1"/>
        <charset val="2"/>
      </rPr>
      <t>t</t>
    </r>
    <r>
      <rPr>
        <vertAlign val="superscript"/>
        <sz val="11"/>
        <color theme="1"/>
        <rFont val="Calibri"/>
        <family val="2"/>
        <charset val="238"/>
        <scheme val="minor"/>
      </rPr>
      <t>P</t>
    </r>
    <r>
      <rPr>
        <sz val="11"/>
        <color theme="1"/>
        <rFont val="Calibri"/>
        <family val="2"/>
        <charset val="238"/>
        <scheme val="minor"/>
      </rPr>
      <t>/Zy</t>
    </r>
    <r>
      <rPr>
        <vertAlign val="subscript"/>
        <sz val="11"/>
        <color theme="1"/>
        <rFont val="Symbol"/>
        <family val="1"/>
        <charset val="2"/>
      </rPr>
      <t>t</t>
    </r>
    <r>
      <rPr>
        <sz val="11"/>
        <color theme="1"/>
        <rFont val="Calibri"/>
        <family val="2"/>
        <charset val="238"/>
        <scheme val="minor"/>
      </rPr>
      <t>|*100</t>
    </r>
  </si>
  <si>
    <t>Zy</t>
  </si>
  <si>
    <r>
      <t>Nowy model: Zy=a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+a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LU+a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LU</t>
    </r>
    <r>
      <rPr>
        <vertAlign val="superscript"/>
        <sz val="11"/>
        <color theme="1"/>
        <rFont val="Calibri"/>
        <family val="2"/>
        <charset val="238"/>
        <scheme val="minor"/>
      </rPr>
      <t>2</t>
    </r>
  </si>
  <si>
    <r>
      <t>Zy=a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+a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LU+a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LU</t>
    </r>
    <r>
      <rPr>
        <vertAlign val="super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+a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>LU</t>
    </r>
    <r>
      <rPr>
        <vertAlign val="super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 xml:space="preserve"> - linearyzacja</t>
    </r>
  </si>
  <si>
    <r>
      <t>Zy=ba</t>
    </r>
    <r>
      <rPr>
        <vertAlign val="superscript"/>
        <sz val="11"/>
        <color theme="1"/>
        <rFont val="Calibri"/>
        <family val="2"/>
        <charset val="238"/>
        <scheme val="minor"/>
      </rPr>
      <t>LU</t>
    </r>
    <r>
      <rPr>
        <sz val="11"/>
        <color theme="1"/>
        <rFont val="Calibri"/>
        <family val="2"/>
        <charset val="238"/>
        <scheme val="minor"/>
      </rPr>
      <t xml:space="preserve"> - linearyzacja</t>
    </r>
  </si>
  <si>
    <t>ln(Zy)</t>
  </si>
  <si>
    <r>
      <t>Model: Zy=a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sz val="11"/>
        <color theme="1"/>
        <rFont val="Calibri"/>
        <family val="2"/>
        <charset val="238"/>
        <scheme val="minor"/>
      </rPr>
      <t>LU + a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</si>
  <si>
    <r>
      <t>Zy</t>
    </r>
    <r>
      <rPr>
        <vertAlign val="subscript"/>
        <sz val="11"/>
        <rFont val="Symbol"/>
        <family val="1"/>
        <charset val="2"/>
      </rPr>
      <t>t</t>
    </r>
    <r>
      <rPr>
        <vertAlign val="superscript"/>
        <sz val="11"/>
        <rFont val="Calibri"/>
        <family val="2"/>
        <charset val="238"/>
        <scheme val="minor"/>
      </rPr>
      <t>P</t>
    </r>
    <r>
      <rPr>
        <sz val="11"/>
        <rFont val="Calibri"/>
        <family val="2"/>
        <charset val="238"/>
        <scheme val="minor"/>
      </rPr>
      <t>=a</t>
    </r>
    <r>
      <rPr>
        <vertAlign val="subscript"/>
        <sz val="11"/>
        <rFont val="Calibri"/>
        <family val="2"/>
        <charset val="238"/>
        <scheme val="minor"/>
      </rPr>
      <t>1</t>
    </r>
    <r>
      <rPr>
        <sz val="11"/>
        <rFont val="Calibri"/>
        <family val="2"/>
        <charset val="238"/>
        <scheme val="minor"/>
      </rPr>
      <t>LU</t>
    </r>
    <r>
      <rPr>
        <vertAlign val="subscript"/>
        <sz val="11"/>
        <rFont val="Symbol"/>
        <family val="1"/>
        <charset val="2"/>
      </rPr>
      <t>t</t>
    </r>
    <r>
      <rPr>
        <vertAlign val="subscript"/>
        <sz val="11"/>
        <rFont val="Calibri"/>
        <family val="2"/>
        <charset val="238"/>
        <scheme val="minor"/>
      </rPr>
      <t>1</t>
    </r>
    <r>
      <rPr>
        <sz val="11"/>
        <rFont val="Calibri"/>
        <family val="2"/>
        <charset val="238"/>
        <scheme val="minor"/>
      </rPr>
      <t xml:space="preserve"> + a</t>
    </r>
    <r>
      <rPr>
        <vertAlign val="subscript"/>
        <sz val="11"/>
        <rFont val="Calibri"/>
        <family val="2"/>
        <charset val="238"/>
        <scheme val="minor"/>
      </rPr>
      <t>0</t>
    </r>
  </si>
  <si>
    <r>
      <t>Zy</t>
    </r>
    <r>
      <rPr>
        <b/>
        <vertAlign val="subscript"/>
        <sz val="11"/>
        <color theme="0"/>
        <rFont val="Symbol"/>
        <family val="1"/>
        <charset val="2"/>
      </rPr>
      <t>t</t>
    </r>
  </si>
  <si>
    <r>
      <t>Zy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vertAlign val="superscript"/>
        <sz val="11"/>
        <color theme="0"/>
        <rFont val="Calibri"/>
        <family val="2"/>
        <charset val="238"/>
        <scheme val="minor"/>
      </rPr>
      <t>P</t>
    </r>
  </si>
  <si>
    <r>
      <t>LU</t>
    </r>
    <r>
      <rPr>
        <b/>
        <vertAlign val="subscript"/>
        <sz val="11"/>
        <color theme="0"/>
        <rFont val="Symbol"/>
        <family val="1"/>
        <charset val="2"/>
      </rPr>
      <t>t</t>
    </r>
  </si>
  <si>
    <r>
      <t>|e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vertAlign val="superscript"/>
        <sz val="11"/>
        <color theme="0"/>
        <rFont val="Calibri"/>
        <family val="2"/>
        <charset val="238"/>
        <scheme val="minor"/>
      </rPr>
      <t>P</t>
    </r>
    <r>
      <rPr>
        <b/>
        <sz val="11"/>
        <color theme="0"/>
        <rFont val="Calibri"/>
        <family val="2"/>
        <charset val="238"/>
        <scheme val="minor"/>
      </rPr>
      <t>/Zy</t>
    </r>
    <r>
      <rPr>
        <b/>
        <vertAlign val="subscript"/>
        <sz val="11"/>
        <color theme="0"/>
        <rFont val="Symbol"/>
        <family val="1"/>
        <charset val="2"/>
      </rPr>
      <t>t</t>
    </r>
    <r>
      <rPr>
        <b/>
        <sz val="11"/>
        <color theme="0"/>
        <rFont val="Calibri"/>
        <family val="2"/>
        <charset val="238"/>
        <scheme val="minor"/>
      </rPr>
      <t>|*100</t>
    </r>
  </si>
  <si>
    <t>Prognoza dla Zy</t>
  </si>
  <si>
    <r>
      <t>S(e)</t>
    </r>
    <r>
      <rPr>
        <vertAlign val="subscript"/>
        <sz val="11"/>
        <color theme="1"/>
        <rFont val="Calibri"/>
        <family val="2"/>
        <charset val="238"/>
        <scheme val="minor"/>
      </rPr>
      <t>Zy</t>
    </r>
  </si>
  <si>
    <t>ei</t>
  </si>
  <si>
    <r>
      <t xml:space="preserve"> Niecentrowany współczynnik R</t>
    </r>
    <r>
      <rPr>
        <b/>
        <vertAlign val="superscript"/>
        <sz val="11"/>
        <color rgb="FF000000"/>
        <rFont val="Calibri"/>
        <family val="2"/>
        <charset val="238"/>
      </rPr>
      <t>2</t>
    </r>
  </si>
  <si>
    <r>
      <t>Dla modelu LU=a</t>
    </r>
    <r>
      <rPr>
        <b/>
        <vertAlign val="subscript"/>
        <sz val="14"/>
        <color theme="1"/>
        <rFont val="Calibri"/>
        <family val="2"/>
        <charset val="238"/>
        <scheme val="minor"/>
      </rPr>
      <t>1</t>
    </r>
    <r>
      <rPr>
        <b/>
        <sz val="14"/>
        <color theme="1"/>
        <rFont val="Calibri"/>
        <family val="2"/>
        <charset val="238"/>
        <scheme val="minor"/>
      </rPr>
      <t>t</t>
    </r>
  </si>
  <si>
    <r>
      <t>R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  <r>
      <rPr>
        <b/>
        <vertAlign val="subscript"/>
        <sz val="11"/>
        <color theme="1"/>
        <rFont val="Calibri"/>
        <family val="2"/>
        <charset val="238"/>
        <scheme val="minor"/>
      </rPr>
      <t>niescentr</t>
    </r>
  </si>
  <si>
    <t>F</t>
  </si>
  <si>
    <t>z tablic F-S dla m1=1 i m2=36, alfa=0,1</t>
  </si>
  <si>
    <r>
      <t>F</t>
    </r>
    <r>
      <rPr>
        <b/>
        <vertAlign val="superscript"/>
        <sz val="11"/>
        <color theme="1"/>
        <rFont val="Calibri"/>
        <family val="2"/>
        <charset val="238"/>
        <scheme val="minor"/>
      </rPr>
      <t>*</t>
    </r>
    <r>
      <rPr>
        <b/>
        <vertAlign val="subscript"/>
        <sz val="11"/>
        <color theme="1"/>
        <rFont val="Calibri"/>
        <family val="2"/>
        <charset val="238"/>
        <scheme val="minor"/>
      </rPr>
      <t>0.1, k=1,n-k=36</t>
    </r>
  </si>
  <si>
    <r>
      <t>F&gt;F*</t>
    </r>
    <r>
      <rPr>
        <vertAlign val="subscript"/>
        <sz val="11"/>
        <color theme="1"/>
        <rFont val="Calibri"/>
        <family val="2"/>
        <charset val="238"/>
        <scheme val="minor"/>
      </rPr>
      <t>0.1, k=1,n-k=36</t>
    </r>
  </si>
  <si>
    <t>st. swob</t>
  </si>
  <si>
    <t>k - liczba zmiennych objaśniających</t>
  </si>
  <si>
    <r>
      <t xml:space="preserve">zmienne egzogeniczne (objaśniające) dla </t>
    </r>
    <r>
      <rPr>
        <sz val="11"/>
        <color theme="1"/>
        <rFont val="Symbol"/>
        <family val="1"/>
        <charset val="2"/>
      </rPr>
      <t>t</t>
    </r>
    <r>
      <rPr>
        <sz val="11"/>
        <color theme="1"/>
        <rFont val="Calibri"/>
        <family val="2"/>
        <charset val="238"/>
        <scheme val="minor"/>
      </rPr>
      <t>&gt;n</t>
    </r>
  </si>
  <si>
    <r>
      <t xml:space="preserve">R </t>
    </r>
    <r>
      <rPr>
        <sz val="11"/>
        <color theme="1"/>
        <rFont val="Symbol"/>
        <family val="1"/>
        <charset val="2"/>
      </rPr>
      <t>ą</t>
    </r>
    <r>
      <rPr>
        <sz val="11"/>
        <color theme="1"/>
        <rFont val="Calibri"/>
        <family val="2"/>
        <charset val="238"/>
        <scheme val="minor"/>
      </rPr>
      <t xml:space="preserve"> 0</t>
    </r>
  </si>
  <si>
    <r>
      <t>LU</t>
    </r>
    <r>
      <rPr>
        <b/>
        <vertAlign val="superscript"/>
        <sz val="11"/>
        <color rgb="FF000000"/>
        <rFont val="Calibri"/>
        <family val="2"/>
        <charset val="238"/>
      </rPr>
      <t>2</t>
    </r>
  </si>
  <si>
    <r>
      <t>LU</t>
    </r>
    <r>
      <rPr>
        <b/>
        <vertAlign val="superscript"/>
        <sz val="11"/>
        <color rgb="FF000000"/>
        <rFont val="Calibri"/>
        <family val="2"/>
        <charset val="238"/>
      </rPr>
      <t>3</t>
    </r>
  </si>
  <si>
    <r>
      <t>R</t>
    </r>
    <r>
      <rPr>
        <b/>
        <vertAlign val="superscript"/>
        <sz val="11"/>
        <color theme="1"/>
        <rFont val="Calibri"/>
        <family val="2"/>
        <charset val="238"/>
        <scheme val="minor"/>
      </rPr>
      <t xml:space="preserve">2  </t>
    </r>
    <r>
      <rPr>
        <b/>
        <sz val="11"/>
        <color theme="1"/>
        <rFont val="Calibri"/>
        <family val="2"/>
        <charset val="238"/>
        <scheme val="minor"/>
      </rPr>
      <t>-&gt;&gt;</t>
    </r>
  </si>
  <si>
    <t>a1=ln(a)</t>
  </si>
  <si>
    <r>
      <t>K=ba</t>
    </r>
    <r>
      <rPr>
        <vertAlign val="superscript"/>
        <sz val="11"/>
        <color theme="1"/>
        <rFont val="Calibri"/>
        <family val="2"/>
        <charset val="238"/>
        <scheme val="minor"/>
      </rPr>
      <t>LU</t>
    </r>
    <r>
      <rPr>
        <sz val="11"/>
        <color theme="1"/>
        <rFont val="Calibri"/>
        <family val="2"/>
        <charset val="238"/>
        <scheme val="minor"/>
      </rPr>
      <t>c</t>
    </r>
    <r>
      <rPr>
        <vertAlign val="superscript"/>
        <sz val="11"/>
        <color theme="1"/>
        <rFont val="Calibri"/>
        <family val="2"/>
        <charset val="238"/>
        <scheme val="minor"/>
      </rPr>
      <t>Z</t>
    </r>
    <r>
      <rPr>
        <sz val="11"/>
        <color theme="1"/>
        <rFont val="Calibri"/>
        <family val="2"/>
        <charset val="238"/>
        <scheme val="minor"/>
      </rPr>
      <t>- linearyzacja</t>
    </r>
  </si>
  <si>
    <t>Liczba użytkowników LU w mln</t>
  </si>
  <si>
    <r>
      <t>Z=ba</t>
    </r>
    <r>
      <rPr>
        <vertAlign val="superscript"/>
        <sz val="11"/>
        <color theme="1"/>
        <rFont val="Calibri"/>
        <family val="2"/>
        <charset val="238"/>
        <scheme val="minor"/>
      </rPr>
      <t>LU</t>
    </r>
    <r>
      <rPr>
        <sz val="11"/>
        <color theme="1"/>
        <rFont val="Calibri"/>
        <family val="2"/>
        <charset val="238"/>
        <scheme val="minor"/>
      </rPr>
      <t xml:space="preserve"> - linearyzacja</t>
    </r>
  </si>
  <si>
    <r>
      <t>Model: Z=a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>+a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sz val="11"/>
        <color theme="1"/>
        <rFont val="Calibri"/>
        <family val="2"/>
        <charset val="238"/>
        <scheme val="minor"/>
      </rPr>
      <t>LU</t>
    </r>
  </si>
  <si>
    <t>X</t>
  </si>
  <si>
    <t>X1</t>
  </si>
  <si>
    <t>X2</t>
  </si>
  <si>
    <t>Y</t>
  </si>
  <si>
    <t>X0</t>
  </si>
  <si>
    <t>X0T</t>
  </si>
  <si>
    <t>X1T</t>
  </si>
  <si>
    <t>X2T</t>
  </si>
  <si>
    <t>A</t>
  </si>
  <si>
    <t>alfa=</t>
  </si>
  <si>
    <t>X_T*X</t>
  </si>
  <si>
    <t>alfa*A</t>
  </si>
  <si>
    <t>I(n+1)(n+1)</t>
  </si>
  <si>
    <t>q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</si>
  <si>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</si>
  <si>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</si>
  <si>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</si>
  <si>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</si>
  <si>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</si>
  <si>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</si>
  <si>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</si>
  <si>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</si>
  <si>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</si>
  <si>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</si>
  <si>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</si>
  <si>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</si>
  <si>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</si>
  <si>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r>
      <t>X</t>
    </r>
    <r>
      <rPr>
        <b/>
        <vertAlign val="superscript"/>
        <sz val="14"/>
        <color theme="1"/>
        <rFont val="Calibri"/>
        <family val="2"/>
        <charset val="238"/>
        <scheme val="minor"/>
      </rPr>
      <t>T</t>
    </r>
  </si>
  <si>
    <r>
      <t>A*</t>
    </r>
    <r>
      <rPr>
        <b/>
        <sz val="14"/>
        <color theme="1"/>
        <rFont val="Symbol"/>
        <family val="1"/>
        <charset val="2"/>
      </rPr>
      <t>a</t>
    </r>
  </si>
  <si>
    <r>
      <t>X</t>
    </r>
    <r>
      <rPr>
        <b/>
        <vertAlign val="superscript"/>
        <sz val="14"/>
        <color theme="1"/>
        <rFont val="Calibri"/>
        <family val="2"/>
        <charset val="238"/>
        <scheme val="minor"/>
      </rPr>
      <t>T</t>
    </r>
    <r>
      <rPr>
        <b/>
        <sz val="14"/>
        <color theme="1"/>
        <rFont val="Calibri"/>
        <family val="2"/>
        <charset val="238"/>
        <scheme val="minor"/>
      </rPr>
      <t>*X</t>
    </r>
  </si>
  <si>
    <r>
      <t>X</t>
    </r>
    <r>
      <rPr>
        <b/>
        <vertAlign val="superscript"/>
        <sz val="14"/>
        <color theme="1"/>
        <rFont val="Calibri"/>
        <family val="2"/>
        <charset val="238"/>
        <scheme val="minor"/>
      </rPr>
      <t>T</t>
    </r>
    <r>
      <rPr>
        <b/>
        <sz val="14"/>
        <color theme="1"/>
        <rFont val="Calibri"/>
        <family val="2"/>
        <charset val="238"/>
        <scheme val="minor"/>
      </rPr>
      <t>*y</t>
    </r>
  </si>
  <si>
    <t>Q</t>
  </si>
  <si>
    <t>Pearson</t>
  </si>
  <si>
    <r>
      <t>q</t>
    </r>
    <r>
      <rPr>
        <b/>
        <vertAlign val="subscript"/>
        <sz val="11"/>
        <color theme="1"/>
        <rFont val="Symbol"/>
        <family val="1"/>
        <charset val="2"/>
      </rPr>
      <t>0</t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</si>
  <si>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</si>
  <si>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2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</si>
  <si>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</si>
  <si>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</si>
  <si>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5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</si>
  <si>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6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</si>
  <si>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7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</si>
  <si>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8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</si>
  <si>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9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</si>
  <si>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10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</si>
  <si>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11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</si>
  <si>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12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</si>
  <si>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13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</si>
  <si>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14</t>
    </r>
    <r>
      <rPr>
        <sz val="11"/>
        <color theme="1"/>
        <rFont val="Calibri"/>
        <family val="2"/>
        <charset val="238"/>
        <scheme val="minor"/>
      </rPr>
      <t/>
    </r>
  </si>
  <si>
    <r>
      <t>q</t>
    </r>
    <r>
      <rPr>
        <b/>
        <vertAlign val="subscript"/>
        <sz val="11"/>
        <color theme="1"/>
        <rFont val="Symbol"/>
        <family val="1"/>
        <charset val="2"/>
      </rPr>
      <t>15</t>
    </r>
    <r>
      <rPr>
        <sz val="11"/>
        <color theme="1"/>
        <rFont val="Calibri"/>
        <family val="2"/>
        <charset val="238"/>
        <scheme val="minor"/>
      </rPr>
      <t/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</si>
  <si>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15</t>
    </r>
    <r>
      <rPr>
        <sz val="11"/>
        <color theme="1"/>
        <rFont val="Calibri"/>
        <family val="2"/>
        <charset val="238"/>
        <scheme val="minor"/>
      </rPr>
      <t>=0</t>
    </r>
  </si>
  <si>
    <r>
      <t>H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: a</t>
    </r>
    <r>
      <rPr>
        <vertAlign val="subscript"/>
        <sz val="11"/>
        <color theme="1"/>
        <rFont val="Calibri"/>
        <family val="2"/>
        <charset val="238"/>
        <scheme val="minor"/>
      </rPr>
      <t>15</t>
    </r>
    <r>
      <rPr>
        <sz val="11"/>
        <color theme="1"/>
        <rFont val="Calibri"/>
        <family val="2"/>
        <charset val="238"/>
        <scheme val="minor"/>
      </rPr>
      <t>≠0</t>
    </r>
  </si>
  <si>
    <t>Ocena P.</t>
  </si>
  <si>
    <r>
      <t>e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vertAlign val="superscript"/>
        <sz val="11"/>
        <color theme="1"/>
        <rFont val="Calibri"/>
        <family val="2"/>
        <charset val="238"/>
        <scheme val="minor"/>
      </rPr>
      <t>P</t>
    </r>
  </si>
  <si>
    <r>
      <t>|e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vertAlign val="superscript"/>
        <sz val="11"/>
        <color theme="1"/>
        <rFont val="Calibri"/>
        <family val="2"/>
        <charset val="238"/>
        <scheme val="minor"/>
      </rPr>
      <t>P</t>
    </r>
    <r>
      <rPr>
        <b/>
        <sz val="11"/>
        <color theme="1"/>
        <rFont val="Calibri"/>
        <family val="2"/>
        <charset val="238"/>
        <scheme val="minor"/>
      </rPr>
      <t>|</t>
    </r>
  </si>
  <si>
    <r>
      <t>(e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vertAlign val="superscript"/>
        <sz val="11"/>
        <color theme="1"/>
        <rFont val="Calibri"/>
        <family val="2"/>
        <charset val="238"/>
        <scheme val="minor"/>
      </rPr>
      <t>P</t>
    </r>
    <r>
      <rPr>
        <b/>
        <sz val="11"/>
        <color theme="1"/>
        <rFont val="Calibri"/>
        <family val="2"/>
        <charset val="238"/>
        <scheme val="minor"/>
      </rPr>
      <t>)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</si>
  <si>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t>|e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vertAlign val="superscript"/>
        <sz val="11"/>
        <color theme="1"/>
        <rFont val="Calibri"/>
        <family val="2"/>
        <charset val="238"/>
        <scheme val="minor"/>
      </rPr>
      <t>P</t>
    </r>
    <r>
      <rPr>
        <b/>
        <sz val="11"/>
        <color theme="1"/>
        <rFont val="Calibri"/>
        <family val="2"/>
        <charset val="238"/>
        <scheme val="minor"/>
      </rPr>
      <t>/Y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sz val="11"/>
        <color theme="1"/>
        <rFont val="Calibri"/>
        <family val="2"/>
        <charset val="238"/>
        <scheme val="minor"/>
      </rPr>
      <t>|*100</t>
    </r>
  </si>
  <si>
    <r>
      <t>Y</t>
    </r>
    <r>
      <rPr>
        <b/>
        <vertAlign val="subscript"/>
        <sz val="11"/>
        <color theme="1"/>
        <rFont val="Symbol"/>
        <family val="1"/>
        <charset val="2"/>
      </rPr>
      <t>t</t>
    </r>
  </si>
  <si>
    <r>
      <t>Y</t>
    </r>
    <r>
      <rPr>
        <b/>
        <vertAlign val="subscript"/>
        <sz val="11"/>
        <color theme="1"/>
        <rFont val="Symbol"/>
        <family val="1"/>
        <charset val="2"/>
      </rPr>
      <t>t</t>
    </r>
    <r>
      <rPr>
        <b/>
        <vertAlign val="superscript"/>
        <sz val="11"/>
        <color theme="1"/>
        <rFont val="Calibri"/>
        <family val="2"/>
        <charset val="238"/>
        <scheme val="minor"/>
      </rPr>
      <t>P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</si>
  <si>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i</t>
    </r>
  </si>
  <si>
    <r>
      <t>S(a</t>
    </r>
    <r>
      <rPr>
        <b/>
        <vertAlign val="subscript"/>
        <sz val="11"/>
        <color theme="1"/>
        <rFont val="Calibri"/>
        <family val="2"/>
        <charset val="238"/>
        <scheme val="minor"/>
      </rPr>
      <t>i</t>
    </r>
    <r>
      <rPr>
        <b/>
        <sz val="11"/>
        <color theme="1"/>
        <rFont val="Calibri"/>
        <family val="2"/>
        <charset val="238"/>
        <scheme val="minor"/>
      </rPr>
      <t>)</t>
    </r>
  </si>
  <si>
    <t>Hipotezy:</t>
  </si>
  <si>
    <r>
      <t>Czy parametr a</t>
    </r>
    <r>
      <rPr>
        <b/>
        <vertAlign val="subscript"/>
        <sz val="11"/>
        <color theme="1"/>
        <rFont val="Calibri"/>
        <family val="2"/>
        <charset val="238"/>
        <scheme val="minor"/>
      </rPr>
      <t>15</t>
    </r>
    <r>
      <rPr>
        <b/>
        <sz val="11"/>
        <color theme="1"/>
        <rFont val="Calibri"/>
        <family val="2"/>
        <charset val="238"/>
        <scheme val="minor"/>
      </rPr>
      <t xml:space="preserve"> istotnie różni się od zera?</t>
    </r>
  </si>
  <si>
    <t>ŚR</t>
  </si>
  <si>
    <t>OD STD</t>
  </si>
  <si>
    <t xml:space="preserve">usuwam to ponizej - 0%BF </t>
  </si>
  <si>
    <t>Wszystko</t>
  </si>
  <si>
    <t>k+1</t>
  </si>
  <si>
    <r>
      <t>S</t>
    </r>
    <r>
      <rPr>
        <b/>
        <vertAlign val="subscript"/>
        <sz val="14"/>
        <color theme="1"/>
        <rFont val="Calibri"/>
        <family val="2"/>
        <charset val="238"/>
        <scheme val="minor"/>
      </rPr>
      <t>e</t>
    </r>
  </si>
  <si>
    <r>
      <t>S</t>
    </r>
    <r>
      <rPr>
        <b/>
        <vertAlign val="subscript"/>
        <sz val="14"/>
        <color theme="1"/>
        <rFont val="Calibri"/>
        <family val="2"/>
        <charset val="238"/>
        <scheme val="minor"/>
      </rPr>
      <t>e</t>
    </r>
    <r>
      <rPr>
        <b/>
        <vertAlign val="superscript"/>
        <sz val="14"/>
        <color theme="1"/>
        <rFont val="Calibri"/>
        <family val="2"/>
        <charset val="238"/>
        <scheme val="minor"/>
      </rPr>
      <t>2</t>
    </r>
  </si>
  <si>
    <r>
      <t>D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  <r>
      <rPr>
        <b/>
        <sz val="11"/>
        <color theme="1"/>
        <rFont val="Calibri"/>
        <family val="2"/>
        <charset val="238"/>
        <scheme val="minor"/>
      </rPr>
      <t>(</t>
    </r>
    <r>
      <rPr>
        <b/>
        <sz val="11"/>
        <color theme="1"/>
        <rFont val="Symbol"/>
        <family val="1"/>
        <charset val="2"/>
      </rPr>
      <t>Q</t>
    </r>
    <r>
      <rPr>
        <b/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</si>
  <si>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0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</si>
  <si>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</si>
  <si>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</si>
  <si>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</si>
  <si>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4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</si>
  <si>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5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</si>
  <si>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6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</si>
  <si>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7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</si>
  <si>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8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</si>
  <si>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9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</si>
  <si>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10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</si>
  <si>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11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</si>
  <si>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12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</si>
  <si>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13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</si>
  <si>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14</t>
    </r>
    <r>
      <rPr>
        <sz val="11"/>
        <color theme="1"/>
        <rFont val="Calibri"/>
        <family val="2"/>
        <charset val="238"/>
        <scheme val="minor"/>
      </rPr>
      <t>)</t>
    </r>
  </si>
  <si>
    <r>
      <t>S(a</t>
    </r>
    <r>
      <rPr>
        <vertAlign val="subscript"/>
        <sz val="11"/>
        <color theme="1"/>
        <rFont val="Calibri"/>
        <family val="2"/>
        <charset val="238"/>
        <scheme val="minor"/>
      </rPr>
      <t>15</t>
    </r>
    <r>
      <rPr>
        <sz val="11"/>
        <color theme="1"/>
        <rFont val="Calibri"/>
        <family val="2"/>
        <charset val="238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</si>
  <si>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</si>
  <si>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</si>
  <si>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</si>
  <si>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4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</si>
  <si>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5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</si>
  <si>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6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</si>
  <si>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7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</si>
  <si>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8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</si>
  <si>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9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</si>
  <si>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10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</si>
  <si>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11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</si>
  <si>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12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</si>
  <si>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13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</si>
  <si>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14</t>
    </r>
    <r>
      <rPr>
        <sz val="11"/>
        <color theme="1"/>
        <rFont val="Calibri"/>
        <family val="2"/>
        <charset val="238"/>
        <scheme val="minor"/>
      </rPr>
      <t/>
    </r>
  </si>
  <si>
    <r>
      <t>I</t>
    </r>
    <r>
      <rPr>
        <vertAlign val="subscript"/>
        <sz val="11"/>
        <color theme="1"/>
        <rFont val="Calibri"/>
        <family val="2"/>
        <charset val="238"/>
        <scheme val="minor"/>
      </rPr>
      <t>15</t>
    </r>
    <r>
      <rPr>
        <sz val="11"/>
        <color theme="1"/>
        <rFont val="Calibri"/>
        <family val="2"/>
        <charset val="238"/>
        <scheme val="minor"/>
      </rPr>
      <t/>
    </r>
  </si>
  <si>
    <r>
      <t>Wykresy Y(X</t>
    </r>
    <r>
      <rPr>
        <b/>
        <vertAlign val="subscript"/>
        <sz val="11"/>
        <color theme="1"/>
        <rFont val="Calibri"/>
        <family val="2"/>
        <charset val="238"/>
        <scheme val="minor"/>
      </rPr>
      <t>i</t>
    </r>
    <r>
      <rPr>
        <b/>
        <sz val="11"/>
        <color theme="1"/>
        <rFont val="Calibri"/>
        <family val="2"/>
        <charset val="238"/>
        <scheme val="minor"/>
      </rPr>
      <t xml:space="preserve">) </t>
    </r>
    <r>
      <rPr>
        <b/>
        <vertAlign val="subscript"/>
        <sz val="11"/>
        <color theme="1"/>
        <rFont val="Calibri"/>
        <family val="2"/>
        <charset val="238"/>
        <scheme val="minor"/>
      </rPr>
      <t>dla i=1..15</t>
    </r>
  </si>
  <si>
    <t>I(k+1)(k+1)</t>
  </si>
  <si>
    <t>I1</t>
  </si>
  <si>
    <r>
      <t>I1*</t>
    </r>
    <r>
      <rPr>
        <b/>
        <sz val="14"/>
        <color theme="1"/>
        <rFont val="Symbol"/>
        <family val="1"/>
        <charset val="2"/>
      </rPr>
      <t>a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</si>
  <si>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</si>
  <si>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</si>
  <si>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</si>
  <si>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3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</si>
  <si>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4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</si>
  <si>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5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</si>
  <si>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6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</si>
  <si>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7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</si>
  <si>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8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</si>
  <si>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9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</si>
  <si>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10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</si>
  <si>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11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</si>
  <si>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12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</si>
  <si>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13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</si>
  <si>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14</t>
    </r>
  </si>
  <si>
    <r>
      <t>a</t>
    </r>
    <r>
      <rPr>
        <b/>
        <vertAlign val="subscript"/>
        <sz val="11"/>
        <color theme="1"/>
        <rFont val="Calibri"/>
        <family val="2"/>
        <charset val="238"/>
        <scheme val="minor"/>
      </rPr>
      <t>15</t>
    </r>
  </si>
  <si>
    <r>
      <t>X</t>
    </r>
    <r>
      <rPr>
        <b/>
        <vertAlign val="superscript"/>
        <sz val="14"/>
        <color theme="1"/>
        <rFont val="Calibri"/>
        <family val="2"/>
        <charset val="238"/>
        <scheme val="minor"/>
      </rPr>
      <t>T</t>
    </r>
    <r>
      <rPr>
        <b/>
        <sz val="14"/>
        <color theme="1"/>
        <rFont val="Calibri"/>
        <family val="2"/>
        <charset val="238"/>
        <scheme val="minor"/>
      </rPr>
      <t>*Y</t>
    </r>
  </si>
  <si>
    <r>
      <t>D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  <r>
      <rPr>
        <b/>
        <sz val="11"/>
        <color theme="1"/>
        <rFont val="Calibri"/>
        <family val="2"/>
        <charset val="238"/>
        <scheme val="minor"/>
      </rPr>
      <t>(A)</t>
    </r>
  </si>
  <si>
    <t>Evaluation</t>
  </si>
  <si>
    <t>For all params</t>
  </si>
  <si>
    <t xml:space="preserve"> </t>
  </si>
  <si>
    <t>Experimental -&gt;</t>
  </si>
  <si>
    <t>Density</t>
  </si>
  <si>
    <t>Age</t>
  </si>
  <si>
    <t>Weight</t>
  </si>
  <si>
    <t>Height</t>
  </si>
  <si>
    <t>Neck</t>
  </si>
  <si>
    <t>Chest</t>
  </si>
  <si>
    <t>Abdomen</t>
  </si>
  <si>
    <t>Waist</t>
  </si>
  <si>
    <t>Hip</t>
  </si>
  <si>
    <t>Thigh</t>
  </si>
  <si>
    <t>Knee</t>
  </si>
  <si>
    <t>Ankle</t>
  </si>
  <si>
    <t>Bicep</t>
  </si>
  <si>
    <t>Forearm</t>
  </si>
  <si>
    <t>Wrist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</si>
</sst>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2">
    <font>
      <sz val="11"/>
      <color theme="1"/>
      <name val="Calibri"/>
      <family val="2"/>
      <charset val="238"/>
      <scheme val="minor"/>
    </font>
    <font>
      <sz val="10"/>
      <color theme="1"/>
      <name val="Times New Roman"/>
      <family val="1"/>
      <charset val="238"/>
    </font>
    <font>
      <sz val="10"/>
      <color theme="1"/>
      <name val="Arial"/>
      <family val="2"/>
      <charset val="238"/>
    </font>
    <font>
      <sz val="11"/>
      <color rgb="FF000000"/>
      <name val="Calibri"/>
      <family val="2"/>
      <charset val="238"/>
    </font>
    <font>
      <b/>
      <sz val="10"/>
      <color theme="0"/>
      <name val="Arial"/>
      <family val="2"/>
      <charset val="238"/>
    </font>
    <font>
      <b/>
      <sz val="11"/>
      <color theme="0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vertAlign val="sub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  <font>
      <sz val="11"/>
      <color theme="1"/>
      <name val="Symbol"/>
      <family val="1"/>
      <charset val="2"/>
    </font>
    <font>
      <u/>
      <sz val="11"/>
      <color theme="10"/>
      <name val="Calibri"/>
      <family val="2"/>
      <charset val="238"/>
      <scheme val="minor"/>
    </font>
    <font>
      <b/>
      <vertAlign val="subscript"/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vertAlign val="subscript"/>
      <sz val="11"/>
      <color theme="1"/>
      <name val="Symbol"/>
      <family val="1"/>
      <charset val="2"/>
    </font>
    <font>
      <b/>
      <sz val="11"/>
      <name val="Calibri"/>
      <family val="2"/>
      <charset val="238"/>
      <scheme val="minor"/>
    </font>
    <font>
      <vertAlign val="subscript"/>
      <sz val="11"/>
      <name val="Symbol"/>
      <family val="1"/>
      <charset val="2"/>
    </font>
    <font>
      <vertAlign val="superscript"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vertAlign val="subscript"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bscript"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vertAlign val="subscript"/>
      <sz val="11"/>
      <color theme="0"/>
      <name val="Symbol"/>
      <family val="1"/>
      <charset val="2"/>
    </font>
    <font>
      <b/>
      <vertAlign val="superscript"/>
      <sz val="11"/>
      <color theme="0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vertAlign val="subscript"/>
      <sz val="11"/>
      <color theme="1"/>
      <name val="Symbol"/>
      <family val="2"/>
      <charset val="238"/>
    </font>
    <font>
      <vertAlign val="subscript"/>
      <sz val="14"/>
      <color theme="1"/>
      <name val="Calibri"/>
      <family val="2"/>
      <charset val="238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charset val="238"/>
      <scheme val="minor"/>
    </font>
    <font>
      <b/>
      <vertAlign val="superscript"/>
      <sz val="11"/>
      <color rgb="FF000000"/>
      <name val="Calibri"/>
      <family val="2"/>
      <charset val="238"/>
    </font>
    <font>
      <b/>
      <sz val="14"/>
      <color theme="1"/>
      <name val="Calibri"/>
      <family val="2"/>
      <charset val="238"/>
      <scheme val="minor"/>
    </font>
    <font>
      <b/>
      <vertAlign val="subscript"/>
      <sz val="14"/>
      <color theme="1"/>
      <name val="Calibri"/>
      <family val="2"/>
      <charset val="238"/>
      <scheme val="minor"/>
    </font>
    <font>
      <b/>
      <sz val="11"/>
      <color theme="1"/>
      <name val="Symbol"/>
      <family val="1"/>
      <charset val="2"/>
    </font>
    <font>
      <b/>
      <sz val="14"/>
      <color theme="1"/>
      <name val="Symbol"/>
      <family val="1"/>
      <charset val="2"/>
    </font>
    <font>
      <b/>
      <vertAlign val="superscript"/>
      <sz val="14"/>
      <color theme="1"/>
      <name val="Calibri"/>
      <family val="2"/>
      <charset val="238"/>
      <scheme val="minor"/>
    </font>
    <font>
      <b/>
      <sz val="11"/>
      <color theme="1"/>
      <name val="Symbol"/>
      <family val="1"/>
      <charset val="238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1"/>
      <charset val="2"/>
      <scheme val="minor"/>
    </font>
    <font>
      <b/>
      <sz val="14"/>
      <color theme="1"/>
      <name val="Calibri Light"/>
      <family val="2"/>
      <charset val="238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26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horizontal="right" vertical="center"/>
    </xf>
    <xf numFmtId="0" fontId="2" fillId="0" borderId="8" xfId="0" applyFont="1" applyBorder="1" applyAlignment="1">
      <alignment vertical="center"/>
    </xf>
    <xf numFmtId="0" fontId="3" fillId="0" borderId="12" xfId="0" applyFont="1" applyBorder="1" applyAlignment="1">
      <alignment horizontal="right" vertical="center"/>
    </xf>
    <xf numFmtId="0" fontId="2" fillId="0" borderId="14" xfId="0" applyFont="1" applyBorder="1" applyAlignment="1">
      <alignment horizontal="right" vertical="center"/>
    </xf>
    <xf numFmtId="0" fontId="2" fillId="0" borderId="15" xfId="0" applyFont="1" applyBorder="1" applyAlignment="1">
      <alignment horizontal="right" vertical="center"/>
    </xf>
    <xf numFmtId="0" fontId="3" fillId="0" borderId="16" xfId="0" applyFont="1" applyBorder="1" applyAlignment="1">
      <alignment horizontal="right" vertical="center"/>
    </xf>
    <xf numFmtId="0" fontId="3" fillId="0" borderId="1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9" xfId="0" applyFont="1" applyFill="1" applyBorder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6" xfId="0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2" fillId="0" borderId="28" xfId="0" applyFont="1" applyBorder="1" applyAlignment="1">
      <alignment vertical="center"/>
    </xf>
    <xf numFmtId="0" fontId="2" fillId="0" borderId="29" xfId="0" applyFont="1" applyBorder="1" applyAlignment="1">
      <alignment vertical="center"/>
    </xf>
    <xf numFmtId="0" fontId="2" fillId="0" borderId="30" xfId="0" applyFont="1" applyBorder="1" applyAlignment="1">
      <alignment vertical="center"/>
    </xf>
    <xf numFmtId="0" fontId="4" fillId="3" borderId="28" xfId="0" applyFont="1" applyFill="1" applyBorder="1" applyAlignment="1">
      <alignment vertical="center"/>
    </xf>
    <xf numFmtId="0" fontId="2" fillId="0" borderId="26" xfId="0" applyFont="1" applyBorder="1" applyAlignment="1">
      <alignment vertical="center"/>
    </xf>
    <xf numFmtId="0" fontId="0" fillId="0" borderId="32" xfId="0" applyBorder="1"/>
    <xf numFmtId="0" fontId="2" fillId="0" borderId="32" xfId="0" applyFont="1" applyBorder="1" applyAlignment="1">
      <alignment vertical="center"/>
    </xf>
    <xf numFmtId="0" fontId="2" fillId="0" borderId="32" xfId="0" applyFont="1" applyBorder="1" applyAlignment="1">
      <alignment horizontal="right" vertical="center"/>
    </xf>
    <xf numFmtId="0" fontId="0" fillId="2" borderId="4" xfId="0" applyFill="1" applyBorder="1"/>
    <xf numFmtId="0" fontId="2" fillId="2" borderId="33" xfId="0" applyFont="1" applyFill="1" applyBorder="1" applyAlignment="1">
      <alignment vertical="center"/>
    </xf>
    <xf numFmtId="0" fontId="0" fillId="0" borderId="6" xfId="0" applyBorder="1"/>
    <xf numFmtId="0" fontId="0" fillId="2" borderId="8" xfId="0" applyFill="1" applyBorder="1"/>
    <xf numFmtId="0" fontId="2" fillId="2" borderId="34" xfId="0" applyFont="1" applyFill="1" applyBorder="1" applyAlignment="1">
      <alignment vertical="center"/>
    </xf>
    <xf numFmtId="0" fontId="9" fillId="0" borderId="0" xfId="0" applyFont="1"/>
    <xf numFmtId="0" fontId="0" fillId="2" borderId="31" xfId="0" applyFill="1" applyBorder="1"/>
    <xf numFmtId="0" fontId="2" fillId="2" borderId="31" xfId="0" applyFont="1" applyFill="1" applyBorder="1" applyAlignment="1">
      <alignment vertical="center"/>
    </xf>
    <xf numFmtId="0" fontId="2" fillId="2" borderId="31" xfId="0" applyFont="1" applyFill="1" applyBorder="1" applyAlignment="1">
      <alignment horizontal="right" vertical="center"/>
    </xf>
    <xf numFmtId="0" fontId="0" fillId="0" borderId="37" xfId="0" applyBorder="1"/>
    <xf numFmtId="0" fontId="2" fillId="0" borderId="37" xfId="0" applyFont="1" applyBorder="1" applyAlignment="1">
      <alignment vertical="center"/>
    </xf>
    <xf numFmtId="0" fontId="2" fillId="0" borderId="37" xfId="0" applyFont="1" applyBorder="1" applyAlignment="1">
      <alignment horizontal="right" vertical="center"/>
    </xf>
    <xf numFmtId="0" fontId="0" fillId="0" borderId="10" xfId="0" applyBorder="1"/>
    <xf numFmtId="0" fontId="0" fillId="0" borderId="39" xfId="0" applyBorder="1"/>
    <xf numFmtId="0" fontId="0" fillId="0" borderId="28" xfId="0" applyBorder="1"/>
    <xf numFmtId="0" fontId="0" fillId="0" borderId="36" xfId="0" applyBorder="1"/>
    <xf numFmtId="0" fontId="4" fillId="3" borderId="36" xfId="0" applyFont="1" applyFill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0" borderId="41" xfId="0" applyFont="1" applyBorder="1" applyAlignment="1">
      <alignment vertical="center"/>
    </xf>
    <xf numFmtId="0" fontId="2" fillId="0" borderId="42" xfId="0" applyFont="1" applyBorder="1" applyAlignment="1">
      <alignment horizontal="right" vertical="center"/>
    </xf>
    <xf numFmtId="0" fontId="0" fillId="0" borderId="27" xfId="0" applyBorder="1"/>
    <xf numFmtId="0" fontId="2" fillId="0" borderId="3" xfId="0" applyFont="1" applyBorder="1" applyAlignment="1">
      <alignment vertical="center"/>
    </xf>
    <xf numFmtId="0" fontId="5" fillId="3" borderId="27" xfId="0" applyFont="1" applyFill="1" applyBorder="1"/>
    <xf numFmtId="0" fontId="4" fillId="3" borderId="35" xfId="0" applyFont="1" applyFill="1" applyBorder="1" applyAlignment="1">
      <alignment vertical="center"/>
    </xf>
    <xf numFmtId="0" fontId="0" fillId="0" borderId="40" xfId="0" applyBorder="1"/>
    <xf numFmtId="0" fontId="0" fillId="0" borderId="43" xfId="0" applyBorder="1"/>
    <xf numFmtId="0" fontId="0" fillId="0" borderId="7" xfId="0" applyBorder="1"/>
    <xf numFmtId="0" fontId="0" fillId="0" borderId="8" xfId="0" applyBorder="1"/>
    <xf numFmtId="0" fontId="0" fillId="0" borderId="34" xfId="0" applyBorder="1"/>
    <xf numFmtId="0" fontId="0" fillId="0" borderId="9" xfId="0" applyBorder="1"/>
    <xf numFmtId="0" fontId="14" fillId="0" borderId="0" xfId="0" applyFont="1"/>
    <xf numFmtId="0" fontId="0" fillId="0" borderId="35" xfId="0" applyBorder="1"/>
    <xf numFmtId="0" fontId="17" fillId="0" borderId="0" xfId="0" applyFont="1"/>
    <xf numFmtId="0" fontId="0" fillId="0" borderId="20" xfId="0" applyBorder="1"/>
    <xf numFmtId="0" fontId="0" fillId="0" borderId="1" xfId="0" applyBorder="1"/>
    <xf numFmtId="0" fontId="0" fillId="0" borderId="25" xfId="0" applyBorder="1"/>
    <xf numFmtId="0" fontId="0" fillId="4" borderId="35" xfId="0" applyFill="1" applyBorder="1"/>
    <xf numFmtId="0" fontId="6" fillId="3" borderId="18" xfId="0" applyFont="1" applyFill="1" applyBorder="1" applyAlignment="1">
      <alignment vertical="center"/>
    </xf>
    <xf numFmtId="0" fontId="6" fillId="3" borderId="18" xfId="0" applyFont="1" applyFill="1" applyBorder="1" applyAlignment="1">
      <alignment horizontal="right" vertical="center"/>
    </xf>
    <xf numFmtId="0" fontId="6" fillId="3" borderId="38" xfId="0" applyFont="1" applyFill="1" applyBorder="1" applyAlignment="1">
      <alignment horizontal="right" vertical="center"/>
    </xf>
    <xf numFmtId="0" fontId="3" fillId="2" borderId="18" xfId="0" applyFont="1" applyFill="1" applyBorder="1" applyAlignment="1">
      <alignment vertical="center"/>
    </xf>
    <xf numFmtId="0" fontId="3" fillId="2" borderId="18" xfId="0" applyFont="1" applyFill="1" applyBorder="1" applyAlignment="1">
      <alignment horizontal="right" vertical="center"/>
    </xf>
    <xf numFmtId="0" fontId="3" fillId="0" borderId="17" xfId="0" applyFont="1" applyBorder="1" applyAlignment="1">
      <alignment vertical="center"/>
    </xf>
    <xf numFmtId="0" fontId="3" fillId="2" borderId="17" xfId="0" applyFont="1" applyFill="1" applyBorder="1" applyAlignment="1">
      <alignment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24" xfId="0" applyFont="1" applyFill="1" applyBorder="1" applyAlignment="1">
      <alignment vertical="center"/>
    </xf>
    <xf numFmtId="0" fontId="3" fillId="2" borderId="24" xfId="0" applyFont="1" applyFill="1" applyBorder="1" applyAlignment="1">
      <alignment horizontal="right" vertical="center"/>
    </xf>
    <xf numFmtId="0" fontId="3" fillId="2" borderId="38" xfId="0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2" borderId="11" xfId="0" applyFont="1" applyFill="1" applyBorder="1" applyAlignment="1">
      <alignment horizontal="right" vertical="center"/>
    </xf>
    <xf numFmtId="0" fontId="3" fillId="2" borderId="12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vertical="center"/>
    </xf>
    <xf numFmtId="0" fontId="10" fillId="0" borderId="35" xfId="1" applyBorder="1" applyAlignment="1"/>
    <xf numFmtId="0" fontId="10" fillId="0" borderId="28" xfId="1" applyBorder="1" applyAlignment="1"/>
    <xf numFmtId="0" fontId="10" fillId="0" borderId="36" xfId="1" applyBorder="1" applyAlignment="1"/>
    <xf numFmtId="0" fontId="3" fillId="5" borderId="38" xfId="0" applyFont="1" applyFill="1" applyBorder="1" applyAlignment="1">
      <alignment horizontal="right" vertical="center"/>
    </xf>
    <xf numFmtId="0" fontId="3" fillId="4" borderId="16" xfId="0" applyFont="1" applyFill="1" applyBorder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6" fillId="3" borderId="20" xfId="0" applyFont="1" applyFill="1" applyBorder="1" applyAlignment="1">
      <alignment horizontal="right" vertical="center"/>
    </xf>
    <xf numFmtId="0" fontId="3" fillId="2" borderId="46" xfId="0" applyFont="1" applyFill="1" applyBorder="1" applyAlignment="1">
      <alignment horizontal="right" vertical="center"/>
    </xf>
    <xf numFmtId="0" fontId="3" fillId="0" borderId="46" xfId="0" applyFont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horizontal="right" vertical="center"/>
    </xf>
    <xf numFmtId="0" fontId="19" fillId="2" borderId="0" xfId="0" applyFont="1" applyFill="1"/>
    <xf numFmtId="0" fontId="2" fillId="2" borderId="26" xfId="0" applyFont="1" applyFill="1" applyBorder="1" applyAlignment="1">
      <alignment vertical="center"/>
    </xf>
    <xf numFmtId="0" fontId="19" fillId="2" borderId="6" xfId="0" applyFont="1" applyFill="1" applyBorder="1"/>
    <xf numFmtId="0" fontId="19" fillId="0" borderId="8" xfId="0" applyFont="1" applyBorder="1"/>
    <xf numFmtId="0" fontId="2" fillId="0" borderId="34" xfId="0" applyFont="1" applyBorder="1" applyAlignment="1">
      <alignment vertical="center"/>
    </xf>
    <xf numFmtId="0" fontId="19" fillId="2" borderId="48" xfId="0" applyFont="1" applyFill="1" applyBorder="1"/>
    <xf numFmtId="0" fontId="19" fillId="0" borderId="4" xfId="0" applyFont="1" applyBorder="1"/>
    <xf numFmtId="0" fontId="2" fillId="0" borderId="33" xfId="0" applyFont="1" applyBorder="1" applyAlignment="1">
      <alignment vertical="center"/>
    </xf>
    <xf numFmtId="0" fontId="2" fillId="2" borderId="49" xfId="0" applyFont="1" applyFill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0" borderId="9" xfId="0" applyFont="1" applyBorder="1" applyAlignment="1">
      <alignment vertical="center"/>
    </xf>
    <xf numFmtId="0" fontId="5" fillId="0" borderId="0" xfId="0" applyFont="1"/>
    <xf numFmtId="0" fontId="22" fillId="0" borderId="0" xfId="0" applyFont="1" applyAlignment="1">
      <alignment horizontal="right" vertical="center"/>
    </xf>
    <xf numFmtId="0" fontId="19" fillId="0" borderId="0" xfId="0" applyFont="1"/>
    <xf numFmtId="0" fontId="5" fillId="4" borderId="18" xfId="0" applyFont="1" applyFill="1" applyBorder="1"/>
    <xf numFmtId="0" fontId="5" fillId="3" borderId="20" xfId="0" applyFont="1" applyFill="1" applyBorder="1"/>
    <xf numFmtId="0" fontId="0" fillId="2" borderId="18" xfId="0" applyFill="1" applyBorder="1"/>
    <xf numFmtId="0" fontId="0" fillId="2" borderId="20" xfId="0" applyFill="1" applyBorder="1"/>
    <xf numFmtId="0" fontId="0" fillId="0" borderId="53" xfId="0" applyBorder="1"/>
    <xf numFmtId="0" fontId="0" fillId="0" borderId="54" xfId="0" applyBorder="1"/>
    <xf numFmtId="0" fontId="0" fillId="2" borderId="53" xfId="0" applyFill="1" applyBorder="1"/>
    <xf numFmtId="0" fontId="0" fillId="2" borderId="54" xfId="0" applyFill="1" applyBorder="1"/>
    <xf numFmtId="0" fontId="0" fillId="2" borderId="44" xfId="0" applyFill="1" applyBorder="1"/>
    <xf numFmtId="0" fontId="0" fillId="2" borderId="45" xfId="0" applyFill="1" applyBorder="1"/>
    <xf numFmtId="0" fontId="0" fillId="2" borderId="0" xfId="0" applyFill="1"/>
    <xf numFmtId="0" fontId="0" fillId="6" borderId="0" xfId="0" applyFill="1"/>
    <xf numFmtId="0" fontId="2" fillId="6" borderId="0" xfId="0" applyFont="1" applyFill="1" applyAlignment="1">
      <alignment vertical="center"/>
    </xf>
    <xf numFmtId="0" fontId="5" fillId="3" borderId="18" xfId="0" applyFont="1" applyFill="1" applyBorder="1"/>
    <xf numFmtId="0" fontId="5" fillId="3" borderId="19" xfId="0" applyFont="1" applyFill="1" applyBorder="1"/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6" borderId="21" xfId="0" applyFill="1" applyBorder="1"/>
    <xf numFmtId="0" fontId="2" fillId="6" borderId="1" xfId="0" applyFont="1" applyFill="1" applyBorder="1" applyAlignment="1">
      <alignment vertical="center"/>
    </xf>
    <xf numFmtId="0" fontId="2" fillId="7" borderId="23" xfId="0" applyFont="1" applyFill="1" applyBorder="1" applyAlignment="1">
      <alignment vertical="center"/>
    </xf>
    <xf numFmtId="0" fontId="0" fillId="7" borderId="23" xfId="0" applyFill="1" applyBorder="1"/>
    <xf numFmtId="0" fontId="2" fillId="7" borderId="25" xfId="0" applyFont="1" applyFill="1" applyBorder="1" applyAlignment="1">
      <alignment vertical="center"/>
    </xf>
    <xf numFmtId="0" fontId="2" fillId="0" borderId="23" xfId="0" applyFont="1" applyBorder="1" applyAlignment="1">
      <alignment vertical="center"/>
    </xf>
    <xf numFmtId="0" fontId="25" fillId="0" borderId="0" xfId="0" applyFont="1" applyAlignment="1">
      <alignment horizontal="centerContinuous"/>
    </xf>
    <xf numFmtId="0" fontId="2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38" xfId="0" applyBorder="1"/>
    <xf numFmtId="0" fontId="6" fillId="3" borderId="27" xfId="0" applyFont="1" applyFill="1" applyBorder="1" applyAlignment="1">
      <alignment horizontal="right" vertical="center"/>
    </xf>
    <xf numFmtId="0" fontId="3" fillId="0" borderId="38" xfId="0" applyFont="1" applyBorder="1" applyAlignment="1">
      <alignment horizontal="right" vertical="center"/>
    </xf>
    <xf numFmtId="0" fontId="3" fillId="0" borderId="13" xfId="0" applyFont="1" applyBorder="1" applyAlignment="1">
      <alignment horizontal="right" vertical="center"/>
    </xf>
    <xf numFmtId="0" fontId="0" fillId="2" borderId="48" xfId="0" applyFill="1" applyBorder="1"/>
    <xf numFmtId="0" fontId="0" fillId="0" borderId="4" xfId="0" applyBorder="1"/>
    <xf numFmtId="0" fontId="0" fillId="2" borderId="6" xfId="0" applyFill="1" applyBorder="1"/>
    <xf numFmtId="0" fontId="0" fillId="0" borderId="13" xfId="0" applyBorder="1"/>
    <xf numFmtId="0" fontId="26" fillId="0" borderId="21" xfId="0" applyFont="1" applyBorder="1"/>
    <xf numFmtId="0" fontId="26" fillId="0" borderId="0" xfId="0" applyFont="1"/>
    <xf numFmtId="0" fontId="31" fillId="0" borderId="0" xfId="0" applyFont="1"/>
    <xf numFmtId="0" fontId="6" fillId="3" borderId="38" xfId="0" applyFont="1" applyFill="1" applyBorder="1" applyAlignment="1">
      <alignment horizontal="center" vertical="center"/>
    </xf>
    <xf numFmtId="0" fontId="19" fillId="0" borderId="55" xfId="0" applyFont="1" applyBorder="1"/>
    <xf numFmtId="0" fontId="2" fillId="0" borderId="56" xfId="0" applyFont="1" applyBorder="1" applyAlignment="1">
      <alignment vertical="center"/>
    </xf>
    <xf numFmtId="0" fontId="19" fillId="2" borderId="57" xfId="0" applyFont="1" applyFill="1" applyBorder="1"/>
    <xf numFmtId="0" fontId="0" fillId="2" borderId="57" xfId="0" applyFill="1" applyBorder="1"/>
    <xf numFmtId="0" fontId="2" fillId="2" borderId="58" xfId="0" applyFont="1" applyFill="1" applyBorder="1" applyAlignment="1">
      <alignment vertical="center"/>
    </xf>
    <xf numFmtId="0" fontId="19" fillId="2" borderId="8" xfId="0" applyFont="1" applyFill="1" applyBorder="1"/>
    <xf numFmtId="0" fontId="2" fillId="2" borderId="9" xfId="0" applyFont="1" applyFill="1" applyBorder="1" applyAlignment="1">
      <alignment vertical="center"/>
    </xf>
    <xf numFmtId="49" fontId="0" fillId="0" borderId="0" xfId="0" applyNumberFormat="1"/>
    <xf numFmtId="0" fontId="0" fillId="0" borderId="39" xfId="0" applyBorder="1" applyAlignment="1">
      <alignment horizontal="center" vertical="center"/>
    </xf>
    <xf numFmtId="0" fontId="33" fillId="0" borderId="38" xfId="0" applyFont="1" applyBorder="1"/>
    <xf numFmtId="0" fontId="6" fillId="0" borderId="10" xfId="0" applyFont="1" applyBorder="1" applyAlignment="1">
      <alignment horizontal="center" vertical="center"/>
    </xf>
    <xf numFmtId="0" fontId="19" fillId="0" borderId="27" xfId="0" applyFont="1" applyBorder="1" applyAlignment="1">
      <alignment horizontal="center"/>
    </xf>
    <xf numFmtId="0" fontId="19" fillId="0" borderId="38" xfId="0" applyFont="1" applyBorder="1" applyAlignment="1">
      <alignment horizontal="center" vertical="center"/>
    </xf>
    <xf numFmtId="0" fontId="9" fillId="0" borderId="21" xfId="0" applyFont="1" applyBorder="1"/>
    <xf numFmtId="0" fontId="19" fillId="2" borderId="21" xfId="0" applyFont="1" applyFill="1" applyBorder="1"/>
    <xf numFmtId="0" fontId="6" fillId="0" borderId="22" xfId="0" applyFont="1" applyBorder="1" applyAlignment="1">
      <alignment horizontal="right" vertical="center"/>
    </xf>
    <xf numFmtId="0" fontId="35" fillId="0" borderId="0" xfId="0" applyFont="1"/>
    <xf numFmtId="0" fontId="36" fillId="0" borderId="0" xfId="0" applyFont="1"/>
    <xf numFmtId="0" fontId="33" fillId="0" borderId="0" xfId="0" applyFont="1"/>
    <xf numFmtId="0" fontId="36" fillId="0" borderId="38" xfId="0" applyFont="1" applyBorder="1"/>
    <xf numFmtId="0" fontId="38" fillId="0" borderId="0" xfId="0" applyFont="1"/>
    <xf numFmtId="0" fontId="0" fillId="8" borderId="0" xfId="0" applyFill="1"/>
    <xf numFmtId="0" fontId="19" fillId="0" borderId="21" xfId="0" applyFont="1" applyBorder="1"/>
    <xf numFmtId="2" fontId="0" fillId="0" borderId="10" xfId="0" applyNumberFormat="1" applyBorder="1"/>
    <xf numFmtId="2" fontId="0" fillId="0" borderId="39" xfId="0" applyNumberFormat="1" applyBorder="1"/>
    <xf numFmtId="0" fontId="40" fillId="0" borderId="0" xfId="0" applyFont="1"/>
    <xf numFmtId="0" fontId="41" fillId="0" borderId="0" xfId="0" applyFont="1"/>
    <xf numFmtId="0" fontId="0" fillId="9" borderId="0" xfId="0" applyFill="1"/>
    <xf numFmtId="0" fontId="19" fillId="0" borderId="27" xfId="0" applyFont="1" applyBorder="1"/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31" fillId="0" borderId="36" xfId="0" applyFont="1" applyBorder="1" applyAlignment="1">
      <alignment horizontal="center"/>
    </xf>
    <xf numFmtId="0" fontId="19" fillId="0" borderId="28" xfId="0" applyFont="1" applyBorder="1"/>
    <xf numFmtId="0" fontId="19" fillId="0" borderId="36" xfId="0" applyFont="1" applyBorder="1"/>
    <xf numFmtId="0" fontId="17" fillId="8" borderId="0" xfId="0" applyFont="1" applyFill="1"/>
    <xf numFmtId="164" fontId="0" fillId="0" borderId="10" xfId="0" applyNumberFormat="1" applyBorder="1"/>
    <xf numFmtId="164" fontId="0" fillId="0" borderId="39" xfId="0" applyNumberFormat="1" applyBorder="1"/>
    <xf numFmtId="0" fontId="19" fillId="0" borderId="1" xfId="0" applyFont="1" applyBorder="1"/>
    <xf numFmtId="0" fontId="25" fillId="0" borderId="35" xfId="0" applyFont="1" applyBorder="1" applyAlignment="1">
      <alignment horizontal="center"/>
    </xf>
    <xf numFmtId="0" fontId="0" fillId="10" borderId="0" xfId="0" applyFill="1"/>
    <xf numFmtId="0" fontId="0" fillId="11" borderId="0" xfId="0" applyFill="1"/>
    <xf numFmtId="0" fontId="31" fillId="0" borderId="0" xfId="0" applyFont="1" applyAlignment="1">
      <alignment horizontal="center"/>
    </xf>
    <xf numFmtId="0" fontId="33" fillId="10" borderId="0" xfId="0" applyFont="1" applyFill="1"/>
    <xf numFmtId="0" fontId="33" fillId="11" borderId="0" xfId="0" applyFont="1" applyFill="1"/>
    <xf numFmtId="0" fontId="0" fillId="0" borderId="2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5" xfId="0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5" fillId="3" borderId="50" xfId="0" applyFont="1" applyFill="1" applyBorder="1" applyAlignment="1">
      <alignment horizontal="center"/>
    </xf>
    <xf numFmtId="0" fontId="5" fillId="3" borderId="51" xfId="0" applyFont="1" applyFill="1" applyBorder="1" applyAlignment="1">
      <alignment horizontal="center"/>
    </xf>
    <xf numFmtId="0" fontId="5" fillId="3" borderId="52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6" xfId="0" applyBorder="1" applyAlignment="1">
      <alignment horizontal="center"/>
    </xf>
    <xf numFmtId="0" fontId="10" fillId="0" borderId="18" xfId="1" applyBorder="1" applyAlignment="1">
      <alignment horizontal="center"/>
    </xf>
    <xf numFmtId="0" fontId="10" fillId="0" borderId="19" xfId="1" applyBorder="1" applyAlignment="1">
      <alignment horizontal="center"/>
    </xf>
    <xf numFmtId="0" fontId="10" fillId="0" borderId="20" xfId="1" applyBorder="1" applyAlignment="1">
      <alignment horizontal="center"/>
    </xf>
    <xf numFmtId="0" fontId="5" fillId="3" borderId="35" xfId="0" applyFont="1" applyFill="1" applyBorder="1" applyAlignment="1">
      <alignment horizontal="center"/>
    </xf>
    <xf numFmtId="0" fontId="5" fillId="3" borderId="28" xfId="0" applyFont="1" applyFill="1" applyBorder="1" applyAlignment="1">
      <alignment horizontal="center"/>
    </xf>
    <xf numFmtId="0" fontId="5" fillId="3" borderId="3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1" xfId="0" applyFont="1" applyBorder="1" applyAlignment="1">
      <alignment horizontal="center"/>
    </xf>
  </cellXfs>
  <cellStyles count="2">
    <cellStyle name="Hiperłącze" xfId="1" builtinId="8"/>
    <cellStyle name="Normalny" xfId="0" builtinId="0"/>
  </cellStyles>
  <dxfs count="60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>
        <bottom style="medium">
          <color indexed="64"/>
        </bottom>
      </border>
    </dxf>
    <dxf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vertical/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charset val="238"/>
        <scheme val="none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38"/>
        <scheme val="none"/>
      </font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38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38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outline="0">
        <right style="medium">
          <color indexed="64"/>
        </right>
      </border>
    </dxf>
    <dxf>
      <border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Liczba użytkowników w mln</a:t>
            </a:r>
            <a:r>
              <a:rPr lang="pl-PL"/>
              <a:t> w czasie (przed</a:t>
            </a:r>
            <a:r>
              <a:rPr lang="pl-PL" baseline="0"/>
              <a:t> normalizacją)</a:t>
            </a:r>
            <a:endParaRPr lang="en-US"/>
          </a:p>
        </c:rich>
      </c:tx>
      <c:layout>
        <c:manualLayout>
          <c:xMode val="edge"/>
          <c:yMode val="edge"/>
          <c:x val="8.8490003091481542E-2"/>
          <c:y val="3.3669997415798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lab1_cz1!$D$2</c:f>
              <c:strCache>
                <c:ptCount val="1"/>
                <c:pt idx="0">
                  <c:v>Liczba użytkowników w mln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2"/>
            <c:dispRSqr val="1"/>
            <c:dispEq val="1"/>
            <c:trendlineLbl>
              <c:layout>
                <c:manualLayout>
                  <c:x val="-9.3009749197026943E-3"/>
                  <c:y val="1.11209204909992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lab1_cz1!$B$3:$B$39</c:f>
              <c:strCache>
                <c:ptCount val="37"/>
                <c:pt idx="0">
                  <c:v>Q3 '08</c:v>
                </c:pt>
                <c:pt idx="1">
                  <c:v>Q1 '09</c:v>
                </c:pt>
                <c:pt idx="2">
                  <c:v>Q2 '09</c:v>
                </c:pt>
                <c:pt idx="3">
                  <c:v>Q3 '09</c:v>
                </c:pt>
                <c:pt idx="4">
                  <c:v>Q4 '09</c:v>
                </c:pt>
                <c:pt idx="5">
                  <c:v>Q1 '10</c:v>
                </c:pt>
                <c:pt idx="6">
                  <c:v>Q2 '10</c:v>
                </c:pt>
                <c:pt idx="7">
                  <c:v>Q3 '10</c:v>
                </c:pt>
                <c:pt idx="8">
                  <c:v>Q4 '10</c:v>
                </c:pt>
                <c:pt idx="9">
                  <c:v>Q1 '11</c:v>
                </c:pt>
                <c:pt idx="10">
                  <c:v>Q2 '11</c:v>
                </c:pt>
                <c:pt idx="11">
                  <c:v>Q3 '11</c:v>
                </c:pt>
                <c:pt idx="12">
                  <c:v>Q4 '11</c:v>
                </c:pt>
                <c:pt idx="13">
                  <c:v>Q1 '12</c:v>
                </c:pt>
                <c:pt idx="14">
                  <c:v>Q2 '12</c:v>
                </c:pt>
                <c:pt idx="15">
                  <c:v>Q3 '12</c:v>
                </c:pt>
                <c:pt idx="16">
                  <c:v>Q4 '12</c:v>
                </c:pt>
                <c:pt idx="17">
                  <c:v>Q1 '13</c:v>
                </c:pt>
                <c:pt idx="18">
                  <c:v>Q2 '13</c:v>
                </c:pt>
                <c:pt idx="19">
                  <c:v>Q3 '13</c:v>
                </c:pt>
                <c:pt idx="20">
                  <c:v>Q4 '13</c:v>
                </c:pt>
                <c:pt idx="21">
                  <c:v>Q1 '14</c:v>
                </c:pt>
                <c:pt idx="22">
                  <c:v>Q2 '14</c:v>
                </c:pt>
                <c:pt idx="23">
                  <c:v>Q3 '14</c:v>
                </c:pt>
                <c:pt idx="24">
                  <c:v>Q4 '14</c:v>
                </c:pt>
                <c:pt idx="25">
                  <c:v>Q1 '15</c:v>
                </c:pt>
                <c:pt idx="26">
                  <c:v>Q2 '15</c:v>
                </c:pt>
                <c:pt idx="27">
                  <c:v>Q3 '15</c:v>
                </c:pt>
                <c:pt idx="28">
                  <c:v>Q4 '15</c:v>
                </c:pt>
                <c:pt idx="29">
                  <c:v>Q1 '16</c:v>
                </c:pt>
                <c:pt idx="30">
                  <c:v>Q2 '16</c:v>
                </c:pt>
                <c:pt idx="31">
                  <c:v>Q3 '16</c:v>
                </c:pt>
                <c:pt idx="32">
                  <c:v>Q4 '16</c:v>
                </c:pt>
                <c:pt idx="33">
                  <c:v>Q1 '17</c:v>
                </c:pt>
                <c:pt idx="34">
                  <c:v>Q2 '17</c:v>
                </c:pt>
                <c:pt idx="35">
                  <c:v>Q3 '17</c:v>
                </c:pt>
                <c:pt idx="36">
                  <c:v>Q4 '17</c:v>
                </c:pt>
              </c:strCache>
            </c:strRef>
          </c:xVal>
          <c:yVal>
            <c:numRef>
              <c:f>lab1_cz1!$D$3:$D$39</c:f>
              <c:numCache>
                <c:formatCode>General</c:formatCode>
                <c:ptCount val="37"/>
                <c:pt idx="0">
                  <c:v>100</c:v>
                </c:pt>
                <c:pt idx="1">
                  <c:v>197</c:v>
                </c:pt>
                <c:pt idx="2">
                  <c:v>242</c:v>
                </c:pt>
                <c:pt idx="3">
                  <c:v>305</c:v>
                </c:pt>
                <c:pt idx="4">
                  <c:v>360</c:v>
                </c:pt>
                <c:pt idx="5">
                  <c:v>431</c:v>
                </c:pt>
                <c:pt idx="6">
                  <c:v>482</c:v>
                </c:pt>
                <c:pt idx="7">
                  <c:v>550</c:v>
                </c:pt>
                <c:pt idx="8">
                  <c:v>608</c:v>
                </c:pt>
                <c:pt idx="9">
                  <c:v>680</c:v>
                </c:pt>
                <c:pt idx="10">
                  <c:v>739</c:v>
                </c:pt>
                <c:pt idx="11">
                  <c:v>800</c:v>
                </c:pt>
                <c:pt idx="12">
                  <c:v>845</c:v>
                </c:pt>
                <c:pt idx="13">
                  <c:v>901</c:v>
                </c:pt>
                <c:pt idx="14">
                  <c:v>955</c:v>
                </c:pt>
                <c:pt idx="15">
                  <c:v>1007</c:v>
                </c:pt>
                <c:pt idx="16">
                  <c:v>1056</c:v>
                </c:pt>
                <c:pt idx="17">
                  <c:v>1110</c:v>
                </c:pt>
                <c:pt idx="18">
                  <c:v>1155</c:v>
                </c:pt>
                <c:pt idx="19">
                  <c:v>1189</c:v>
                </c:pt>
                <c:pt idx="20">
                  <c:v>1228</c:v>
                </c:pt>
                <c:pt idx="21">
                  <c:v>1276</c:v>
                </c:pt>
                <c:pt idx="22">
                  <c:v>1317</c:v>
                </c:pt>
                <c:pt idx="23">
                  <c:v>1350</c:v>
                </c:pt>
                <c:pt idx="24">
                  <c:v>1393</c:v>
                </c:pt>
                <c:pt idx="25">
                  <c:v>1441</c:v>
                </c:pt>
                <c:pt idx="26">
                  <c:v>1490</c:v>
                </c:pt>
                <c:pt idx="27">
                  <c:v>1545</c:v>
                </c:pt>
                <c:pt idx="28">
                  <c:v>1591</c:v>
                </c:pt>
                <c:pt idx="29">
                  <c:v>1654</c:v>
                </c:pt>
                <c:pt idx="30">
                  <c:v>1712</c:v>
                </c:pt>
                <c:pt idx="31">
                  <c:v>1788</c:v>
                </c:pt>
                <c:pt idx="32">
                  <c:v>1860</c:v>
                </c:pt>
                <c:pt idx="33">
                  <c:v>1936</c:v>
                </c:pt>
                <c:pt idx="34">
                  <c:v>2006</c:v>
                </c:pt>
                <c:pt idx="35">
                  <c:v>2072</c:v>
                </c:pt>
                <c:pt idx="36">
                  <c:v>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E-48D4-B51D-8DBC8B498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567680"/>
        <c:axId val="492570960"/>
      </c:scatterChart>
      <c:valAx>
        <c:axId val="49256768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70960"/>
        <c:crosses val="autoZero"/>
        <c:crossBetween val="midCat"/>
      </c:valAx>
      <c:valAx>
        <c:axId val="4925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6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LU(t)</a:t>
            </a:r>
            <a:endParaRPr lang="pl-PL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lab1_cz1!$D$2</c:f>
              <c:strCache>
                <c:ptCount val="1"/>
                <c:pt idx="0">
                  <c:v>Liczba użytkowników w mln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467725296556614E-2"/>
                  <c:y val="1.3726412087211525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accent1">
                            <a:lumMod val="75000"/>
                          </a:schemeClr>
                        </a:solidFill>
                      </a:rPr>
                      <a:t>y = 210,55x - 34,994</a:t>
                    </a:r>
                    <a:br>
                      <a:rPr lang="en-US" baseline="0">
                        <a:solidFill>
                          <a:schemeClr val="accent1">
                            <a:lumMod val="75000"/>
                          </a:schemeClr>
                        </a:solidFill>
                      </a:rPr>
                    </a:br>
                    <a:r>
                      <a:rPr lang="en-US" baseline="0">
                        <a:solidFill>
                          <a:schemeClr val="accent1">
                            <a:lumMod val="75000"/>
                          </a:schemeClr>
                        </a:solidFill>
                      </a:rPr>
                      <a:t>R² = 0,9959</a:t>
                    </a:r>
                    <a:endParaRPr lang="en-US">
                      <a:solidFill>
                        <a:schemeClr val="accent1">
                          <a:lumMod val="75000"/>
                        </a:schemeClr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4.8758258516508855E-2"/>
                  <c:y val="5.301136934642321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FF0000"/>
                        </a:solidFill>
                      </a:rPr>
                      <a:t>y = 205,41x</a:t>
                    </a:r>
                    <a:br>
                      <a:rPr lang="en-US" baseline="0">
                        <a:solidFill>
                          <a:srgbClr val="FF0000"/>
                        </a:solidFill>
                      </a:rPr>
                    </a:br>
                    <a:r>
                      <a:rPr lang="en-US" baseline="0">
                        <a:solidFill>
                          <a:srgbClr val="FF0000"/>
                        </a:solidFill>
                      </a:rPr>
                      <a:t>R² = 0,999</a:t>
                    </a: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lab1_cz1!$C$3:$C$39</c:f>
              <c:numCache>
                <c:formatCode>General</c:formatCode>
                <c:ptCount val="37"/>
                <c:pt idx="0">
                  <c:v>0.75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7.5</c:v>
                </c:pt>
                <c:pt idx="27">
                  <c:v>7.75</c:v>
                </c:pt>
                <c:pt idx="28">
                  <c:v>8</c:v>
                </c:pt>
                <c:pt idx="29">
                  <c:v>8.25</c:v>
                </c:pt>
                <c:pt idx="30">
                  <c:v>8.5</c:v>
                </c:pt>
                <c:pt idx="31">
                  <c:v>8.75</c:v>
                </c:pt>
                <c:pt idx="32">
                  <c:v>9</c:v>
                </c:pt>
                <c:pt idx="33">
                  <c:v>9.25</c:v>
                </c:pt>
                <c:pt idx="34">
                  <c:v>9.5</c:v>
                </c:pt>
                <c:pt idx="35">
                  <c:v>9.75</c:v>
                </c:pt>
                <c:pt idx="36">
                  <c:v>10</c:v>
                </c:pt>
              </c:numCache>
            </c:numRef>
          </c:xVal>
          <c:yVal>
            <c:numRef>
              <c:f>lab1_cz1!$D$3:$D$39</c:f>
              <c:numCache>
                <c:formatCode>General</c:formatCode>
                <c:ptCount val="37"/>
                <c:pt idx="0">
                  <c:v>100</c:v>
                </c:pt>
                <c:pt idx="1">
                  <c:v>197</c:v>
                </c:pt>
                <c:pt idx="2">
                  <c:v>242</c:v>
                </c:pt>
                <c:pt idx="3">
                  <c:v>305</c:v>
                </c:pt>
                <c:pt idx="4">
                  <c:v>360</c:v>
                </c:pt>
                <c:pt idx="5">
                  <c:v>431</c:v>
                </c:pt>
                <c:pt idx="6">
                  <c:v>482</c:v>
                </c:pt>
                <c:pt idx="7">
                  <c:v>550</c:v>
                </c:pt>
                <c:pt idx="8">
                  <c:v>608</c:v>
                </c:pt>
                <c:pt idx="9">
                  <c:v>680</c:v>
                </c:pt>
                <c:pt idx="10">
                  <c:v>739</c:v>
                </c:pt>
                <c:pt idx="11">
                  <c:v>800</c:v>
                </c:pt>
                <c:pt idx="12">
                  <c:v>845</c:v>
                </c:pt>
                <c:pt idx="13">
                  <c:v>901</c:v>
                </c:pt>
                <c:pt idx="14">
                  <c:v>955</c:v>
                </c:pt>
                <c:pt idx="15">
                  <c:v>1007</c:v>
                </c:pt>
                <c:pt idx="16">
                  <c:v>1056</c:v>
                </c:pt>
                <c:pt idx="17">
                  <c:v>1110</c:v>
                </c:pt>
                <c:pt idx="18">
                  <c:v>1155</c:v>
                </c:pt>
                <c:pt idx="19">
                  <c:v>1189</c:v>
                </c:pt>
                <c:pt idx="20">
                  <c:v>1228</c:v>
                </c:pt>
                <c:pt idx="21">
                  <c:v>1276</c:v>
                </c:pt>
                <c:pt idx="22">
                  <c:v>1317</c:v>
                </c:pt>
                <c:pt idx="23">
                  <c:v>1350</c:v>
                </c:pt>
                <c:pt idx="24">
                  <c:v>1393</c:v>
                </c:pt>
                <c:pt idx="25">
                  <c:v>1441</c:v>
                </c:pt>
                <c:pt idx="26">
                  <c:v>1490</c:v>
                </c:pt>
                <c:pt idx="27">
                  <c:v>1545</c:v>
                </c:pt>
                <c:pt idx="28">
                  <c:v>1591</c:v>
                </c:pt>
                <c:pt idx="29">
                  <c:v>1654</c:v>
                </c:pt>
                <c:pt idx="30">
                  <c:v>1712</c:v>
                </c:pt>
                <c:pt idx="31">
                  <c:v>1788</c:v>
                </c:pt>
                <c:pt idx="32">
                  <c:v>1860</c:v>
                </c:pt>
                <c:pt idx="33">
                  <c:v>1936</c:v>
                </c:pt>
                <c:pt idx="34">
                  <c:v>2006</c:v>
                </c:pt>
                <c:pt idx="35">
                  <c:v>2072</c:v>
                </c:pt>
                <c:pt idx="36">
                  <c:v>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21-499A-8CF3-007E473CB91F}"/>
            </c:ext>
          </c:extLst>
        </c:ser>
        <c:ser>
          <c:idx val="1"/>
          <c:order val="1"/>
          <c:tx>
            <c:v>dane 18-23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lab1_cz1!$C$43:$C$65</c:f>
              <c:numCache>
                <c:formatCode>General</c:formatCode>
                <c:ptCount val="23"/>
                <c:pt idx="0">
                  <c:v>10.25</c:v>
                </c:pt>
                <c:pt idx="1">
                  <c:v>10.5</c:v>
                </c:pt>
                <c:pt idx="2">
                  <c:v>10.75</c:v>
                </c:pt>
                <c:pt idx="3">
                  <c:v>11</c:v>
                </c:pt>
                <c:pt idx="4">
                  <c:v>11.25</c:v>
                </c:pt>
                <c:pt idx="5">
                  <c:v>11.5</c:v>
                </c:pt>
                <c:pt idx="6">
                  <c:v>11.75</c:v>
                </c:pt>
                <c:pt idx="7">
                  <c:v>12</c:v>
                </c:pt>
                <c:pt idx="8">
                  <c:v>12.25</c:v>
                </c:pt>
                <c:pt idx="9">
                  <c:v>12.5</c:v>
                </c:pt>
                <c:pt idx="10">
                  <c:v>12.75</c:v>
                </c:pt>
                <c:pt idx="11">
                  <c:v>13</c:v>
                </c:pt>
                <c:pt idx="12">
                  <c:v>13.25</c:v>
                </c:pt>
                <c:pt idx="13">
                  <c:v>13.5</c:v>
                </c:pt>
                <c:pt idx="14">
                  <c:v>13.75</c:v>
                </c:pt>
                <c:pt idx="15">
                  <c:v>14</c:v>
                </c:pt>
                <c:pt idx="16">
                  <c:v>14.25</c:v>
                </c:pt>
                <c:pt idx="17">
                  <c:v>14.5</c:v>
                </c:pt>
                <c:pt idx="18">
                  <c:v>14.75</c:v>
                </c:pt>
                <c:pt idx="19">
                  <c:v>15</c:v>
                </c:pt>
                <c:pt idx="20">
                  <c:v>15.25</c:v>
                </c:pt>
                <c:pt idx="21">
                  <c:v>15.5</c:v>
                </c:pt>
                <c:pt idx="22">
                  <c:v>15.75</c:v>
                </c:pt>
              </c:numCache>
            </c:numRef>
          </c:xVal>
          <c:yVal>
            <c:numRef>
              <c:f>lab1_cz1!$D$43:$D$65</c:f>
              <c:numCache>
                <c:formatCode>General</c:formatCode>
                <c:ptCount val="23"/>
                <c:pt idx="0">
                  <c:v>2196</c:v>
                </c:pt>
                <c:pt idx="1">
                  <c:v>2234</c:v>
                </c:pt>
                <c:pt idx="2">
                  <c:v>2271</c:v>
                </c:pt>
                <c:pt idx="3">
                  <c:v>2320</c:v>
                </c:pt>
                <c:pt idx="4">
                  <c:v>2375</c:v>
                </c:pt>
                <c:pt idx="5">
                  <c:v>2414</c:v>
                </c:pt>
                <c:pt idx="6">
                  <c:v>2449</c:v>
                </c:pt>
                <c:pt idx="7">
                  <c:v>2498</c:v>
                </c:pt>
                <c:pt idx="8">
                  <c:v>2603</c:v>
                </c:pt>
                <c:pt idx="9">
                  <c:v>2701</c:v>
                </c:pt>
                <c:pt idx="10">
                  <c:v>2740</c:v>
                </c:pt>
                <c:pt idx="11">
                  <c:v>2797</c:v>
                </c:pt>
                <c:pt idx="12">
                  <c:v>2853</c:v>
                </c:pt>
                <c:pt idx="13">
                  <c:v>2895</c:v>
                </c:pt>
                <c:pt idx="14">
                  <c:v>2910</c:v>
                </c:pt>
                <c:pt idx="15">
                  <c:v>2912</c:v>
                </c:pt>
                <c:pt idx="16">
                  <c:v>2936</c:v>
                </c:pt>
                <c:pt idx="17">
                  <c:v>2934</c:v>
                </c:pt>
                <c:pt idx="18">
                  <c:v>2958</c:v>
                </c:pt>
                <c:pt idx="19">
                  <c:v>2963</c:v>
                </c:pt>
                <c:pt idx="20">
                  <c:v>2989</c:v>
                </c:pt>
                <c:pt idx="21">
                  <c:v>3030</c:v>
                </c:pt>
                <c:pt idx="22">
                  <c:v>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5C-4FC6-B1E3-CDCF1DBA8C97}"/>
            </c:ext>
          </c:extLst>
        </c:ser>
        <c:ser>
          <c:idx val="2"/>
          <c:order val="2"/>
          <c:tx>
            <c:v>prognoza 18-23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lab1_cz1!$H$56:$H$78</c:f>
              <c:numCache>
                <c:formatCode>General</c:formatCode>
                <c:ptCount val="23"/>
                <c:pt idx="0">
                  <c:v>10.25</c:v>
                </c:pt>
                <c:pt idx="1">
                  <c:v>10.5</c:v>
                </c:pt>
                <c:pt idx="2">
                  <c:v>10.75</c:v>
                </c:pt>
                <c:pt idx="3">
                  <c:v>11</c:v>
                </c:pt>
                <c:pt idx="4">
                  <c:v>11.25</c:v>
                </c:pt>
                <c:pt idx="5">
                  <c:v>11.5</c:v>
                </c:pt>
                <c:pt idx="6">
                  <c:v>11.75</c:v>
                </c:pt>
                <c:pt idx="7">
                  <c:v>12</c:v>
                </c:pt>
                <c:pt idx="8">
                  <c:v>12.25</c:v>
                </c:pt>
                <c:pt idx="9">
                  <c:v>12.5</c:v>
                </c:pt>
                <c:pt idx="10">
                  <c:v>12.75</c:v>
                </c:pt>
                <c:pt idx="11">
                  <c:v>13</c:v>
                </c:pt>
                <c:pt idx="12">
                  <c:v>13.25</c:v>
                </c:pt>
                <c:pt idx="13">
                  <c:v>13.5</c:v>
                </c:pt>
                <c:pt idx="14">
                  <c:v>13.75</c:v>
                </c:pt>
                <c:pt idx="15">
                  <c:v>14</c:v>
                </c:pt>
                <c:pt idx="16">
                  <c:v>14.25</c:v>
                </c:pt>
                <c:pt idx="17">
                  <c:v>14.5</c:v>
                </c:pt>
                <c:pt idx="18">
                  <c:v>14.75</c:v>
                </c:pt>
                <c:pt idx="19">
                  <c:v>15</c:v>
                </c:pt>
                <c:pt idx="20">
                  <c:v>15.25</c:v>
                </c:pt>
                <c:pt idx="21">
                  <c:v>15.5</c:v>
                </c:pt>
                <c:pt idx="22">
                  <c:v>15.75</c:v>
                </c:pt>
              </c:numCache>
            </c:numRef>
          </c:xVal>
          <c:yVal>
            <c:numRef>
              <c:f>lab1_cz1!$J$56:$J$78</c:f>
              <c:numCache>
                <c:formatCode>General</c:formatCode>
                <c:ptCount val="23"/>
                <c:pt idx="0">
                  <c:v>2105.4266467742664</c:v>
                </c:pt>
                <c:pt idx="1">
                  <c:v>2156.7785162077848</c:v>
                </c:pt>
                <c:pt idx="2">
                  <c:v>2208.1303856413033</c:v>
                </c:pt>
                <c:pt idx="3">
                  <c:v>2259.4822550748222</c:v>
                </c:pt>
                <c:pt idx="4">
                  <c:v>2310.8341245083411</c:v>
                </c:pt>
                <c:pt idx="5">
                  <c:v>2362.1859939418596</c:v>
                </c:pt>
                <c:pt idx="6">
                  <c:v>2413.537863375378</c:v>
                </c:pt>
                <c:pt idx="7">
                  <c:v>2464.889732808897</c:v>
                </c:pt>
                <c:pt idx="8">
                  <c:v>2516.2416022424159</c:v>
                </c:pt>
                <c:pt idx="9">
                  <c:v>2567.5934716759343</c:v>
                </c:pt>
                <c:pt idx="10">
                  <c:v>2618.9453411094528</c:v>
                </c:pt>
                <c:pt idx="11">
                  <c:v>2670.2972105429717</c:v>
                </c:pt>
                <c:pt idx="12">
                  <c:v>2721.6490799764906</c:v>
                </c:pt>
                <c:pt idx="13">
                  <c:v>2773.0009494100091</c:v>
                </c:pt>
                <c:pt idx="14">
                  <c:v>2824.3528188435275</c:v>
                </c:pt>
                <c:pt idx="15">
                  <c:v>2875.7046882770464</c:v>
                </c:pt>
                <c:pt idx="16">
                  <c:v>2927.0565577105654</c:v>
                </c:pt>
                <c:pt idx="17">
                  <c:v>2978.4084271440838</c:v>
                </c:pt>
                <c:pt idx="18">
                  <c:v>3029.7602965776023</c:v>
                </c:pt>
                <c:pt idx="19">
                  <c:v>3081.1121660111212</c:v>
                </c:pt>
                <c:pt idx="20">
                  <c:v>3132.4640354446401</c:v>
                </c:pt>
                <c:pt idx="21">
                  <c:v>3183.8159048781586</c:v>
                </c:pt>
                <c:pt idx="22">
                  <c:v>3235.167774311677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5C-4FC6-B1E3-CDCF1DBA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84479"/>
        <c:axId val="122844943"/>
      </c:scatterChart>
      <c:valAx>
        <c:axId val="272884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</a:t>
                </a:r>
                <a:r>
                  <a:rPr lang="pl-PL" baseline="0"/>
                  <a:t> 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4943"/>
        <c:crosses val="autoZero"/>
        <c:crossBetween val="midCat"/>
      </c:valAx>
      <c:valAx>
        <c:axId val="12284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użytkowników LU [mln]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84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Zysk w zależoności od  liczby użytkowników</a:t>
            </a:r>
          </a:p>
          <a:p>
            <a:pPr>
              <a:defRPr/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Model wykładniczy</a:t>
            </a:r>
            <a:endParaRPr lang="en-GB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lab1_cz1!$B$100:$B$108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lab1_cz1!$C$100:$C$108</c:f>
              <c:numCache>
                <c:formatCode>General</c:formatCode>
                <c:ptCount val="9"/>
                <c:pt idx="0">
                  <c:v>229</c:v>
                </c:pt>
                <c:pt idx="1">
                  <c:v>606</c:v>
                </c:pt>
                <c:pt idx="2">
                  <c:v>1000</c:v>
                </c:pt>
                <c:pt idx="3">
                  <c:v>53</c:v>
                </c:pt>
                <c:pt idx="4">
                  <c:v>1500</c:v>
                </c:pt>
                <c:pt idx="5">
                  <c:v>2940</c:v>
                </c:pt>
                <c:pt idx="6">
                  <c:v>3688</c:v>
                </c:pt>
                <c:pt idx="7">
                  <c:v>10217</c:v>
                </c:pt>
                <c:pt idx="8">
                  <c:v>15934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F-4BA9-A427-C28923E02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8751"/>
        <c:axId val="296801375"/>
      </c:scatterChart>
      <c:valAx>
        <c:axId val="6970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01375"/>
        <c:crosses val="autoZero"/>
        <c:crossBetween val="midCat"/>
      </c:valAx>
      <c:valAx>
        <c:axId val="2968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Zysk</a:t>
            </a:r>
            <a:r>
              <a:rPr lang="pl-PL" baseline="0"/>
              <a:t> w zależności od liczby użytkowników </a:t>
            </a:r>
          </a:p>
          <a:p>
            <a:pPr>
              <a:defRPr/>
            </a:pPr>
            <a:r>
              <a:rPr lang="pl-PL" baseline="0"/>
              <a:t>Model wielomianowy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lab1_cz1!$B$100:$B$108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lab1_cz1!$C$100:$C$108</c:f>
              <c:numCache>
                <c:formatCode>General</c:formatCode>
                <c:ptCount val="9"/>
                <c:pt idx="0">
                  <c:v>229</c:v>
                </c:pt>
                <c:pt idx="1">
                  <c:v>606</c:v>
                </c:pt>
                <c:pt idx="2">
                  <c:v>1000</c:v>
                </c:pt>
                <c:pt idx="3">
                  <c:v>53</c:v>
                </c:pt>
                <c:pt idx="4">
                  <c:v>1500</c:v>
                </c:pt>
                <c:pt idx="5">
                  <c:v>2940</c:v>
                </c:pt>
                <c:pt idx="6">
                  <c:v>3688</c:v>
                </c:pt>
                <c:pt idx="7">
                  <c:v>10217</c:v>
                </c:pt>
                <c:pt idx="8">
                  <c:v>15934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94-4F43-AE45-C79C220C5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8751"/>
        <c:axId val="296801375"/>
      </c:scatterChart>
      <c:valAx>
        <c:axId val="6970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01375"/>
        <c:crosses val="autoZero"/>
        <c:crossBetween val="midCat"/>
      </c:valAx>
      <c:valAx>
        <c:axId val="2968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Zysk,</a:t>
            </a:r>
            <a:r>
              <a:rPr lang="pl-PL" baseline="0"/>
              <a:t> a liczba użytkowników</a:t>
            </a:r>
          </a:p>
          <a:p>
            <a:pPr>
              <a:defRPr/>
            </a:pPr>
            <a:r>
              <a:rPr lang="pl-PL" baseline="0"/>
              <a:t>Model wykładniczy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Dane na lata '09-'17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lab1_cz1!$B$100:$B$108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lab1_cz1!$C$100:$C$108</c:f>
              <c:numCache>
                <c:formatCode>General</c:formatCode>
                <c:ptCount val="9"/>
                <c:pt idx="0">
                  <c:v>229</c:v>
                </c:pt>
                <c:pt idx="1">
                  <c:v>606</c:v>
                </c:pt>
                <c:pt idx="2">
                  <c:v>1000</c:v>
                </c:pt>
                <c:pt idx="3">
                  <c:v>53</c:v>
                </c:pt>
                <c:pt idx="4">
                  <c:v>1500</c:v>
                </c:pt>
                <c:pt idx="5">
                  <c:v>2940</c:v>
                </c:pt>
                <c:pt idx="6">
                  <c:v>3688</c:v>
                </c:pt>
                <c:pt idx="7">
                  <c:v>10217</c:v>
                </c:pt>
                <c:pt idx="8">
                  <c:v>15934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CF-420B-A7AA-DF66B92192D5}"/>
            </c:ext>
          </c:extLst>
        </c:ser>
        <c:ser>
          <c:idx val="1"/>
          <c:order val="1"/>
          <c:tx>
            <c:v>pred_exp '18-'22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lab1_cz1!$G$225:$G$229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lab1_cz1!$I$225:$I$229</c:f>
              <c:numCache>
                <c:formatCode>General</c:formatCode>
                <c:ptCount val="5"/>
                <c:pt idx="0">
                  <c:v>21162.878066117326</c:v>
                </c:pt>
                <c:pt idx="1">
                  <c:v>33010.170780019653</c:v>
                </c:pt>
                <c:pt idx="2">
                  <c:v>69657.373304745532</c:v>
                </c:pt>
                <c:pt idx="3">
                  <c:v>92833.621882563093</c:v>
                </c:pt>
                <c:pt idx="4">
                  <c:v>105444.51051552029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CF-420B-A7AA-DF66B92192D5}"/>
            </c:ext>
          </c:extLst>
        </c:ser>
        <c:ser>
          <c:idx val="2"/>
          <c:order val="2"/>
          <c:tx>
            <c:v>18-22 rzczywiste dane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lab1_cz1!$G$225:$G$229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lab1_cz1!$H$225:$H$229</c:f>
              <c:numCache>
                <c:formatCode>General</c:formatCode>
                <c:ptCount val="5"/>
                <c:pt idx="0">
                  <c:v>22112.000000000018</c:v>
                </c:pt>
                <c:pt idx="1">
                  <c:v>18484.999999999996</c:v>
                </c:pt>
                <c:pt idx="2">
                  <c:v>29146.000000000018</c:v>
                </c:pt>
                <c:pt idx="3">
                  <c:v>39370.000000000007</c:v>
                </c:pt>
                <c:pt idx="4">
                  <c:v>23199.999999999989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F-420B-A7AA-DF66B9219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8751"/>
        <c:axId val="296801375"/>
      </c:scatterChart>
      <c:valAx>
        <c:axId val="6970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użytkowników [mln]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01375"/>
        <c:crosses val="autoZero"/>
        <c:crossBetween val="midCat"/>
      </c:valAx>
      <c:valAx>
        <c:axId val="2968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Zysk [mln $]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Zysk,</a:t>
            </a:r>
            <a:r>
              <a:rPr lang="pl-PL" baseline="0"/>
              <a:t> a liczba użytkowników</a:t>
            </a:r>
          </a:p>
          <a:p>
            <a:pPr>
              <a:defRPr/>
            </a:pPr>
            <a:r>
              <a:rPr lang="pl-PL"/>
              <a:t>Model wielomianowy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Dane na lata '09-'17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lab1_cz1!$B$100:$B$108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lab1_cz1!$C$100:$C$108</c:f>
              <c:numCache>
                <c:formatCode>General</c:formatCode>
                <c:ptCount val="9"/>
                <c:pt idx="0">
                  <c:v>229</c:v>
                </c:pt>
                <c:pt idx="1">
                  <c:v>606</c:v>
                </c:pt>
                <c:pt idx="2">
                  <c:v>1000</c:v>
                </c:pt>
                <c:pt idx="3">
                  <c:v>53</c:v>
                </c:pt>
                <c:pt idx="4">
                  <c:v>1500</c:v>
                </c:pt>
                <c:pt idx="5">
                  <c:v>2940</c:v>
                </c:pt>
                <c:pt idx="6">
                  <c:v>3688</c:v>
                </c:pt>
                <c:pt idx="7">
                  <c:v>10217</c:v>
                </c:pt>
                <c:pt idx="8">
                  <c:v>15934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73-4181-A492-838612C193C4}"/>
            </c:ext>
          </c:extLst>
        </c:ser>
        <c:ser>
          <c:idx val="1"/>
          <c:order val="1"/>
          <c:tx>
            <c:v>prog_18_22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lab1_cz1!$B$247:$B$251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lab1_cz1!$E$247:$E$251</c:f>
              <c:numCache>
                <c:formatCode>General</c:formatCode>
                <c:ptCount val="5"/>
                <c:pt idx="0">
                  <c:v>20311.428054969168</c:v>
                </c:pt>
                <c:pt idx="1">
                  <c:v>25364.457435165816</c:v>
                </c:pt>
                <c:pt idx="2">
                  <c:v>35095.827519892096</c:v>
                </c:pt>
                <c:pt idx="3">
                  <c:v>39253.735803262462</c:v>
                </c:pt>
                <c:pt idx="4">
                  <c:v>41171.486042547644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73-4181-A492-838612C193C4}"/>
            </c:ext>
          </c:extLst>
        </c:ser>
        <c:ser>
          <c:idx val="2"/>
          <c:order val="2"/>
          <c:tx>
            <c:v>rzeczyw_18_22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lab1_cz1!$B$247:$B$251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lab1_cz1!$D$247:$D$251</c:f>
              <c:numCache>
                <c:formatCode>General</c:formatCode>
                <c:ptCount val="5"/>
                <c:pt idx="0">
                  <c:v>22112</c:v>
                </c:pt>
                <c:pt idx="1">
                  <c:v>18485</c:v>
                </c:pt>
                <c:pt idx="2">
                  <c:v>29146</c:v>
                </c:pt>
                <c:pt idx="3">
                  <c:v>39370</c:v>
                </c:pt>
                <c:pt idx="4">
                  <c:v>23200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73-4181-A492-838612C19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08751"/>
        <c:axId val="296801375"/>
      </c:scatterChart>
      <c:valAx>
        <c:axId val="6970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użytkowników LU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01375"/>
        <c:crosses val="autoZero"/>
        <c:crossBetween val="midCat"/>
      </c:valAx>
      <c:valAx>
        <c:axId val="2968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Zysk Zy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0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Koszta w zal. od liczby użytkowników i zatrudnienia</a:t>
            </a:r>
            <a:r>
              <a:rPr lang="pl-PL"/>
              <a:t> K(L,Z)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lab1_cz1!$Q$145</c:f>
              <c:strCache>
                <c:ptCount val="1"/>
                <c:pt idx="0">
                  <c:v>Zatrudnienie Z w mln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val>
            <c:numRef>
              <c:f>lab1_cz1!$Q$146:$Q$154</c:f>
              <c:numCache>
                <c:formatCode>General</c:formatCode>
                <c:ptCount val="9"/>
                <c:pt idx="0">
                  <c:v>1218</c:v>
                </c:pt>
                <c:pt idx="1">
                  <c:v>2127</c:v>
                </c:pt>
                <c:pt idx="2">
                  <c:v>3200</c:v>
                </c:pt>
                <c:pt idx="3">
                  <c:v>4619</c:v>
                </c:pt>
                <c:pt idx="4">
                  <c:v>6337</c:v>
                </c:pt>
                <c:pt idx="5">
                  <c:v>9199</c:v>
                </c:pt>
                <c:pt idx="6">
                  <c:v>12691</c:v>
                </c:pt>
                <c:pt idx="7">
                  <c:v>17048</c:v>
                </c:pt>
                <c:pt idx="8">
                  <c:v>25105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B-4200-90E0-51F58EAA8696}"/>
            </c:ext>
          </c:extLst>
        </c:ser>
        <c:ser>
          <c:idx val="1"/>
          <c:order val="1"/>
          <c:tx>
            <c:strRef>
              <c:f>lab1_cz1!$R$145</c:f>
              <c:strCache>
                <c:ptCount val="1"/>
                <c:pt idx="0">
                  <c:v>Liczba użytkowników LU w mln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val>
            <c:numRef>
              <c:f>lab1_cz1!$R$146:$R$154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B-4200-90E0-51F58EAA8696}"/>
            </c:ext>
          </c:extLst>
        </c:ser>
        <c:ser>
          <c:idx val="2"/>
          <c:order val="2"/>
          <c:tx>
            <c:strRef>
              <c:f>lab1_cz1!$S$145</c:f>
              <c:strCache>
                <c:ptCount val="1"/>
                <c:pt idx="0">
                  <c:v>Koszta K w mln $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val>
            <c:numRef>
              <c:f>lab1_cz1!$S$146:$S$154</c:f>
              <c:numCache>
                <c:formatCode>General</c:formatCode>
                <c:ptCount val="9"/>
                <c:pt idx="0">
                  <c:v>548</c:v>
                </c:pt>
                <c:pt idx="1">
                  <c:v>1368</c:v>
                </c:pt>
                <c:pt idx="2">
                  <c:v>2711</c:v>
                </c:pt>
                <c:pt idx="3">
                  <c:v>5036</c:v>
                </c:pt>
                <c:pt idx="4">
                  <c:v>6372</c:v>
                </c:pt>
                <c:pt idx="5">
                  <c:v>9526</c:v>
                </c:pt>
                <c:pt idx="6">
                  <c:v>14240</c:v>
                </c:pt>
                <c:pt idx="7">
                  <c:v>17421</c:v>
                </c:pt>
                <c:pt idx="8">
                  <c:v>24719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4B-4200-90E0-51F58EAA8696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297558784"/>
        <c:axId val="1349613248"/>
        <c:axId val="1229962400"/>
      </c:surface3DChart>
      <c:catAx>
        <c:axId val="12975587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13248"/>
        <c:crosses val="autoZero"/>
        <c:auto val="1"/>
        <c:lblAlgn val="ctr"/>
        <c:lblOffset val="100"/>
        <c:noMultiLvlLbl val="0"/>
      </c:catAx>
      <c:valAx>
        <c:axId val="13496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58784"/>
        <c:crosses val="autoZero"/>
        <c:crossBetween val="midCat"/>
      </c:valAx>
      <c:serAx>
        <c:axId val="12299624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132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Koszta w zal. od liczby użytkowników i zatrudnienia</a:t>
            </a:r>
            <a:r>
              <a:rPr lang="pl-PL"/>
              <a:t> K(LU,Z)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lab1_cz1!$Q$145</c:f>
              <c:strCache>
                <c:ptCount val="1"/>
                <c:pt idx="0">
                  <c:v>Zatrudnienie Z w mln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val>
            <c:numRef>
              <c:f>lab1_cz1!$Q$146:$Q$154</c:f>
              <c:numCache>
                <c:formatCode>General</c:formatCode>
                <c:ptCount val="9"/>
                <c:pt idx="0">
                  <c:v>1218</c:v>
                </c:pt>
                <c:pt idx="1">
                  <c:v>2127</c:v>
                </c:pt>
                <c:pt idx="2">
                  <c:v>3200</c:v>
                </c:pt>
                <c:pt idx="3">
                  <c:v>4619</c:v>
                </c:pt>
                <c:pt idx="4">
                  <c:v>6337</c:v>
                </c:pt>
                <c:pt idx="5">
                  <c:v>9199</c:v>
                </c:pt>
                <c:pt idx="6">
                  <c:v>12691</c:v>
                </c:pt>
                <c:pt idx="7">
                  <c:v>17048</c:v>
                </c:pt>
                <c:pt idx="8">
                  <c:v>25105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7-4FD0-870A-F4066ADA1D75}"/>
            </c:ext>
          </c:extLst>
        </c:ser>
        <c:ser>
          <c:idx val="1"/>
          <c:order val="1"/>
          <c:tx>
            <c:strRef>
              <c:f>lab1_cz1!$R$145</c:f>
              <c:strCache>
                <c:ptCount val="1"/>
                <c:pt idx="0">
                  <c:v>Liczba użytkowników LU w mln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val>
            <c:numRef>
              <c:f>lab1_cz1!$R$146:$R$154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7-4FD0-870A-F4066ADA1D75}"/>
            </c:ext>
          </c:extLst>
        </c:ser>
        <c:ser>
          <c:idx val="2"/>
          <c:order val="2"/>
          <c:tx>
            <c:strRef>
              <c:f>lab1_cz1!$S$145</c:f>
              <c:strCache>
                <c:ptCount val="1"/>
                <c:pt idx="0">
                  <c:v>Koszta K w mln $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val>
            <c:numRef>
              <c:f>lab1_cz1!$S$146:$S$154</c:f>
              <c:numCache>
                <c:formatCode>General</c:formatCode>
                <c:ptCount val="9"/>
                <c:pt idx="0">
                  <c:v>548</c:v>
                </c:pt>
                <c:pt idx="1">
                  <c:v>1368</c:v>
                </c:pt>
                <c:pt idx="2">
                  <c:v>2711</c:v>
                </c:pt>
                <c:pt idx="3">
                  <c:v>5036</c:v>
                </c:pt>
                <c:pt idx="4">
                  <c:v>6372</c:v>
                </c:pt>
                <c:pt idx="5">
                  <c:v>9526</c:v>
                </c:pt>
                <c:pt idx="6">
                  <c:v>14240</c:v>
                </c:pt>
                <c:pt idx="7">
                  <c:v>17421</c:v>
                </c:pt>
                <c:pt idx="8">
                  <c:v>24719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7-4FD0-870A-F4066ADA1D75}"/>
            </c:ext>
          </c:extLst>
        </c:ser>
        <c:ser>
          <c:idx val="3"/>
          <c:order val="3"/>
          <c:tx>
            <c:v>Koszta dla '18-'22 Predykcja</c:v>
          </c:tx>
          <c:val>
            <c:numRef>
              <c:f>lab1_cz1!$T$242:$T$246</c:f>
              <c:numCache>
                <c:formatCode>General</c:formatCode>
                <c:ptCount val="5"/>
                <c:pt idx="0">
                  <c:v>15308.134002479446</c:v>
                </c:pt>
                <c:pt idx="1">
                  <c:v>10877.608981430489</c:v>
                </c:pt>
                <c:pt idx="2">
                  <c:v>7553.9223603500168</c:v>
                </c:pt>
                <c:pt idx="3">
                  <c:v>2870.7852856480167</c:v>
                </c:pt>
                <c:pt idx="4">
                  <c:v>778.83659024132328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77-4FD0-870A-F4066ADA1D7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297558784"/>
        <c:axId val="1349613248"/>
        <c:axId val="1229962400"/>
      </c:surface3DChart>
      <c:catAx>
        <c:axId val="12975587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13248"/>
        <c:crosses val="autoZero"/>
        <c:auto val="1"/>
        <c:lblAlgn val="ctr"/>
        <c:lblOffset val="100"/>
        <c:noMultiLvlLbl val="0"/>
      </c:catAx>
      <c:valAx>
        <c:axId val="13496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58784"/>
        <c:crosses val="autoZero"/>
        <c:crossBetween val="midCat"/>
      </c:valAx>
      <c:serAx>
        <c:axId val="12299624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1324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Zatrudnienie w zal. od liczby użytkowników </a:t>
            </a:r>
          </a:p>
        </c:rich>
      </c:tx>
      <c:layout>
        <c:manualLayout>
          <c:xMode val="edge"/>
          <c:yMode val="edge"/>
          <c:x val="0.1525901137357830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lab1_cz1!$AH$144:$AH$145</c:f>
              <c:strCache>
                <c:ptCount val="2"/>
                <c:pt idx="0">
                  <c:v>Zatrudnienie w zal. od liczby użytkowników</c:v>
                </c:pt>
                <c:pt idx="1">
                  <c:v>Zatrudnienie Z w mln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lab1_cz1!$AG$146:$AG$154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lab1_cz1!$AH$146:$AH$154</c:f>
              <c:numCache>
                <c:formatCode>General</c:formatCode>
                <c:ptCount val="9"/>
                <c:pt idx="0">
                  <c:v>1218</c:v>
                </c:pt>
                <c:pt idx="1">
                  <c:v>2127</c:v>
                </c:pt>
                <c:pt idx="2">
                  <c:v>3200</c:v>
                </c:pt>
                <c:pt idx="3">
                  <c:v>4619</c:v>
                </c:pt>
                <c:pt idx="4">
                  <c:v>6337</c:v>
                </c:pt>
                <c:pt idx="5">
                  <c:v>9199</c:v>
                </c:pt>
                <c:pt idx="6">
                  <c:v>12691</c:v>
                </c:pt>
                <c:pt idx="7">
                  <c:v>17048</c:v>
                </c:pt>
                <c:pt idx="8">
                  <c:v>25105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68-41BC-88F1-D484B3AE0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702736"/>
        <c:axId val="1283861280"/>
      </c:scatterChart>
      <c:valAx>
        <c:axId val="101170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Liczba użytkowników L w mln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61280"/>
        <c:crosses val="autoZero"/>
        <c:crossBetween val="midCat"/>
      </c:valAx>
      <c:valAx>
        <c:axId val="12838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Zatrudnienie Z w mln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0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Zatrudnienie w zal. od liczby użytkowników </a:t>
            </a:r>
          </a:p>
        </c:rich>
      </c:tx>
      <c:layout>
        <c:manualLayout>
          <c:xMode val="edge"/>
          <c:yMode val="edge"/>
          <c:x val="0.1525901137357830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lab1_cz1!$AH$144:$AH$145</c:f>
              <c:strCache>
                <c:ptCount val="2"/>
                <c:pt idx="0">
                  <c:v>Zatrudnienie w zal. od liczby użytkowników</c:v>
                </c:pt>
                <c:pt idx="1">
                  <c:v>Zatrudnienie Z w mln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lab1_cz1!$AG$146:$AG$154</c:f>
              <c:numCache>
                <c:formatCode>General</c:formatCode>
                <c:ptCount val="9"/>
                <c:pt idx="0">
                  <c:v>360</c:v>
                </c:pt>
                <c:pt idx="1">
                  <c:v>608</c:v>
                </c:pt>
                <c:pt idx="2">
                  <c:v>845</c:v>
                </c:pt>
                <c:pt idx="3">
                  <c:v>1056</c:v>
                </c:pt>
                <c:pt idx="4">
                  <c:v>1228</c:v>
                </c:pt>
                <c:pt idx="5">
                  <c:v>1393</c:v>
                </c:pt>
                <c:pt idx="6">
                  <c:v>1591</c:v>
                </c:pt>
                <c:pt idx="7">
                  <c:v>1860</c:v>
                </c:pt>
                <c:pt idx="8">
                  <c:v>2129</c:v>
                </c:pt>
              </c:numCache>
            </c:numRef>
          </c:xVal>
          <c:yVal>
            <c:numRef>
              <c:f>lab1_cz1!$AH$146:$AH$154</c:f>
              <c:numCache>
                <c:formatCode>General</c:formatCode>
                <c:ptCount val="9"/>
                <c:pt idx="0">
                  <c:v>1218</c:v>
                </c:pt>
                <c:pt idx="1">
                  <c:v>2127</c:v>
                </c:pt>
                <c:pt idx="2">
                  <c:v>3200</c:v>
                </c:pt>
                <c:pt idx="3">
                  <c:v>4619</c:v>
                </c:pt>
                <c:pt idx="4">
                  <c:v>6337</c:v>
                </c:pt>
                <c:pt idx="5">
                  <c:v>9199</c:v>
                </c:pt>
                <c:pt idx="6">
                  <c:v>12691</c:v>
                </c:pt>
                <c:pt idx="7">
                  <c:v>17048</c:v>
                </c:pt>
                <c:pt idx="8">
                  <c:v>25105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C-436C-B3EE-A15DDBF3A8EA}"/>
            </c:ext>
          </c:extLst>
        </c:ser>
        <c:ser>
          <c:idx val="1"/>
          <c:order val="1"/>
          <c:tx>
            <c:v>Predykcja na lata 18-22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lab1_cz1!$AG$223:$AG$227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lab1_cz1!$AH$223:$AH$227</c:f>
              <c:numCache>
                <c:formatCode>General</c:formatCode>
                <c:ptCount val="5"/>
                <c:pt idx="0">
                  <c:v>39726.767893978213</c:v>
                </c:pt>
                <c:pt idx="1">
                  <c:v>53912.139314139575</c:v>
                </c:pt>
                <c:pt idx="2">
                  <c:v>90038.938423887201</c:v>
                </c:pt>
                <c:pt idx="3">
                  <c:v>109673.33713835107</c:v>
                </c:pt>
                <c:pt idx="4">
                  <c:v>119699.9993539843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C-436C-B3EE-A15DDBF3A8EA}"/>
            </c:ext>
          </c:extLst>
        </c:ser>
        <c:ser>
          <c:idx val="2"/>
          <c:order val="2"/>
          <c:tx>
            <c:v>dane rzeczywiste na lata 18-22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lab1_cz1!$AG$223:$AG$227</c:f>
              <c:numCache>
                <c:formatCode>General</c:formatCode>
                <c:ptCount val="5"/>
                <c:pt idx="0">
                  <c:v>2320</c:v>
                </c:pt>
                <c:pt idx="1">
                  <c:v>2498</c:v>
                </c:pt>
                <c:pt idx="2">
                  <c:v>2797</c:v>
                </c:pt>
                <c:pt idx="3">
                  <c:v>2912</c:v>
                </c:pt>
                <c:pt idx="4">
                  <c:v>2963</c:v>
                </c:pt>
              </c:numCache>
            </c:numRef>
          </c:xVal>
          <c:yVal>
            <c:numRef>
              <c:f>lab1_cz1!$D$113:$D$117</c:f>
              <c:numCache>
                <c:formatCode>General</c:formatCode>
                <c:ptCount val="5"/>
                <c:pt idx="0">
                  <c:v>35587</c:v>
                </c:pt>
                <c:pt idx="1">
                  <c:v>44942</c:v>
                </c:pt>
                <c:pt idx="2">
                  <c:v>58604</c:v>
                </c:pt>
                <c:pt idx="3">
                  <c:v>71970</c:v>
                </c:pt>
                <c:pt idx="4">
                  <c:v>86482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C-436C-B3EE-A15DDBF3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702736"/>
        <c:axId val="1283861280"/>
      </c:scatterChart>
      <c:valAx>
        <c:axId val="101170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Liczba użytkowników L w mln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61280"/>
        <c:crosses val="autoZero"/>
        <c:crossBetween val="midCat"/>
      </c:valAx>
      <c:valAx>
        <c:axId val="12838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Zatrudnienie Z w mln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02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Y(X1) - %BF w zależności od gęstości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visualisation_not_cleaned!$S$1:$S$2</c:f>
              <c:strCache>
                <c:ptCount val="2"/>
                <c:pt idx="0">
                  <c:v>Pct,BF</c:v>
                </c:pt>
                <c:pt idx="1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visualisation_not_cleaned!$B$3:$B$251</c:f>
              <c:numCache>
                <c:formatCode>General</c:formatCode>
                <c:ptCount val="249"/>
                <c:pt idx="0">
                  <c:v>0.81549474769901287</c:v>
                </c:pt>
                <c:pt idx="1">
                  <c:v>1.5946896524459422</c:v>
                </c:pt>
                <c:pt idx="2">
                  <c:v>-0.76439009364993116</c:v>
                </c:pt>
                <c:pt idx="3">
                  <c:v>1.0465663401412049</c:v>
                </c:pt>
                <c:pt idx="4">
                  <c:v>-1.1620481829690588</c:v>
                </c:pt>
                <c:pt idx="5">
                  <c:v>-0.29149939283800458</c:v>
                </c:pt>
                <c:pt idx="6">
                  <c:v>-3.8932768540727233E-2</c:v>
                </c:pt>
                <c:pt idx="7">
                  <c:v>0.79399971584392748</c:v>
                </c:pt>
                <c:pt idx="8">
                  <c:v>1.8472562767432315</c:v>
                </c:pt>
                <c:pt idx="9">
                  <c:v>0.89072735919182378</c:v>
                </c:pt>
                <c:pt idx="10">
                  <c:v>1.4710932192791892</c:v>
                </c:pt>
                <c:pt idx="11">
                  <c:v>1.3743655759312929</c:v>
                </c:pt>
                <c:pt idx="12">
                  <c:v>-0.2323880552365197</c:v>
                </c:pt>
                <c:pt idx="13">
                  <c:v>-0.27537811894669051</c:v>
                </c:pt>
                <c:pt idx="14">
                  <c:v>-0.38822703618590082</c:v>
                </c:pt>
                <c:pt idx="15">
                  <c:v>-0.23776181320029105</c:v>
                </c:pt>
                <c:pt idx="16">
                  <c:v>-1.1996644887154582</c:v>
                </c:pt>
                <c:pt idx="17">
                  <c:v>-0.47420716360625431</c:v>
                </c:pt>
                <c:pt idx="18">
                  <c:v>0.35335156281462904</c:v>
                </c:pt>
                <c:pt idx="19">
                  <c:v>0.28886646724936094</c:v>
                </c:pt>
                <c:pt idx="20">
                  <c:v>-2.8185252613184535E-2</c:v>
                </c:pt>
                <c:pt idx="21">
                  <c:v>0.45007920616252528</c:v>
                </c:pt>
                <c:pt idx="22">
                  <c:v>0.40171538448857119</c:v>
                </c:pt>
                <c:pt idx="23">
                  <c:v>0.14914876019129389</c:v>
                </c:pt>
                <c:pt idx="24">
                  <c:v>0.60054442914813499</c:v>
                </c:pt>
                <c:pt idx="25">
                  <c:v>1.9063676143447164</c:v>
                </c:pt>
                <c:pt idx="26">
                  <c:v>1.3689918179675216</c:v>
                </c:pt>
                <c:pt idx="27">
                  <c:v>-0.47420716360625431</c:v>
                </c:pt>
                <c:pt idx="28">
                  <c:v>1.900993856380945</c:v>
                </c:pt>
                <c:pt idx="29">
                  <c:v>1.2561429007283114</c:v>
                </c:pt>
                <c:pt idx="30">
                  <c:v>0.85848481140919564</c:v>
                </c:pt>
                <c:pt idx="31">
                  <c:v>1.6430534741198963</c:v>
                </c:pt>
                <c:pt idx="32">
                  <c:v>0.87460608530050965</c:v>
                </c:pt>
                <c:pt idx="33">
                  <c:v>-0.29149939283800458</c:v>
                </c:pt>
                <c:pt idx="34">
                  <c:v>-1.5758275461795004</c:v>
                </c:pt>
                <c:pt idx="35">
                  <c:v>-2.4463763363105548</c:v>
                </c:pt>
                <c:pt idx="36">
                  <c:v>-0.63541990251940672</c:v>
                </c:pt>
                <c:pt idx="37">
                  <c:v>-1.1298056351864307</c:v>
                </c:pt>
                <c:pt idx="38">
                  <c:v>-1.6026963359983573</c:v>
                </c:pt>
                <c:pt idx="39">
                  <c:v>-1.8230204125130065</c:v>
                </c:pt>
                <c:pt idx="40">
                  <c:v>-1.4898474187591468</c:v>
                </c:pt>
                <c:pt idx="41">
                  <c:v>-1.5435849983968724</c:v>
                </c:pt>
                <c:pt idx="42">
                  <c:v>1.3851130918588357</c:v>
                </c:pt>
                <c:pt idx="43">
                  <c:v>0.61129194507567775</c:v>
                </c:pt>
                <c:pt idx="44">
                  <c:v>0.99820251846726271</c:v>
                </c:pt>
                <c:pt idx="45">
                  <c:v>0.58442315525682098</c:v>
                </c:pt>
                <c:pt idx="46">
                  <c:v>0.65428200878586051</c:v>
                </c:pt>
                <c:pt idx="47">
                  <c:v>1.8633775506345456</c:v>
                </c:pt>
                <c:pt idx="48">
                  <c:v>1.0734351299600615</c:v>
                </c:pt>
                <c:pt idx="49">
                  <c:v>1.5248307989169148</c:v>
                </c:pt>
                <c:pt idx="50">
                  <c:v>1.3474967861124363</c:v>
                </c:pt>
                <c:pt idx="51">
                  <c:v>1.5678208626270855</c:v>
                </c:pt>
                <c:pt idx="52">
                  <c:v>1.8794988245258595</c:v>
                </c:pt>
                <c:pt idx="53">
                  <c:v>-0.4473383737873976</c:v>
                </c:pt>
                <c:pt idx="54">
                  <c:v>-0.17327671763502292</c:v>
                </c:pt>
                <c:pt idx="55">
                  <c:v>-1.0760680555487052</c:v>
                </c:pt>
                <c:pt idx="56">
                  <c:v>-1.4844736607953755</c:v>
                </c:pt>
                <c:pt idx="57">
                  <c:v>-0.67840996622958949</c:v>
                </c:pt>
                <c:pt idx="58">
                  <c:v>-0.86111773699782734</c:v>
                </c:pt>
                <c:pt idx="59">
                  <c:v>-1.2856446161358117</c:v>
                </c:pt>
                <c:pt idx="60">
                  <c:v>-1.3877460174474794</c:v>
                </c:pt>
                <c:pt idx="61">
                  <c:v>-0.82350143125142794</c:v>
                </c:pt>
                <c:pt idx="62">
                  <c:v>-1.570453788215729</c:v>
                </c:pt>
                <c:pt idx="63">
                  <c:v>-1.3071396479908972</c:v>
                </c:pt>
                <c:pt idx="64">
                  <c:v>-0.30762066672931859</c:v>
                </c:pt>
                <c:pt idx="65">
                  <c:v>0.62741321896699176</c:v>
                </c:pt>
                <c:pt idx="66">
                  <c:v>1.5624471046633142</c:v>
                </c:pt>
                <c:pt idx="67">
                  <c:v>0.7348883782424307</c:v>
                </c:pt>
                <c:pt idx="68">
                  <c:v>-0.63004614455563546</c:v>
                </c:pt>
                <c:pt idx="69">
                  <c:v>1.2453953848007686</c:v>
                </c:pt>
                <c:pt idx="70">
                  <c:v>1.2883854485109394</c:v>
                </c:pt>
                <c:pt idx="71">
                  <c:v>0.66502952471340315</c:v>
                </c:pt>
                <c:pt idx="72">
                  <c:v>0.87997984326428103</c:v>
                </c:pt>
                <c:pt idx="73">
                  <c:v>0.58979691322059236</c:v>
                </c:pt>
                <c:pt idx="74">
                  <c:v>1.2561429007283114</c:v>
                </c:pt>
                <c:pt idx="75">
                  <c:v>-0.39360079414967214</c:v>
                </c:pt>
                <c:pt idx="76">
                  <c:v>-0.31299442469308997</c:v>
                </c:pt>
                <c:pt idx="77">
                  <c:v>2.0178569060769549E-2</c:v>
                </c:pt>
                <c:pt idx="78">
                  <c:v>-1.4683523869040616</c:v>
                </c:pt>
                <c:pt idx="79">
                  <c:v>-0.93635034849063814</c:v>
                </c:pt>
                <c:pt idx="80">
                  <c:v>6.3168632770940356E-2</c:v>
                </c:pt>
                <c:pt idx="81">
                  <c:v>-0.9632191383094949</c:v>
                </c:pt>
                <c:pt idx="82">
                  <c:v>-0.95784538034572353</c:v>
                </c:pt>
                <c:pt idx="83">
                  <c:v>-0.91485531663555275</c:v>
                </c:pt>
                <c:pt idx="84">
                  <c:v>0.49306926987269611</c:v>
                </c:pt>
                <c:pt idx="85">
                  <c:v>-0.5064497113888824</c:v>
                </c:pt>
                <c:pt idx="86">
                  <c:v>1.3098804803660369</c:v>
                </c:pt>
                <c:pt idx="87">
                  <c:v>0.58979691322059236</c:v>
                </c:pt>
                <c:pt idx="88">
                  <c:v>-0.19477174949010834</c:v>
                </c:pt>
                <c:pt idx="89">
                  <c:v>9.0037422589797106E-2</c:v>
                </c:pt>
                <c:pt idx="90">
                  <c:v>1.283011690547168</c:v>
                </c:pt>
                <c:pt idx="91">
                  <c:v>-0.71065251401221763</c:v>
                </c:pt>
                <c:pt idx="92">
                  <c:v>1.2292741109094547</c:v>
                </c:pt>
                <c:pt idx="93">
                  <c:v>2.3362682514464721</c:v>
                </c:pt>
                <c:pt idx="94">
                  <c:v>1.1486677414528723</c:v>
                </c:pt>
                <c:pt idx="95">
                  <c:v>0.93371742290199455</c:v>
                </c:pt>
                <c:pt idx="96">
                  <c:v>0.13840124426375119</c:v>
                </c:pt>
                <c:pt idx="97">
                  <c:v>-0.38822703618590082</c:v>
                </c:pt>
                <c:pt idx="98">
                  <c:v>-0.27000436098291913</c:v>
                </c:pt>
                <c:pt idx="99">
                  <c:v>-0.17327671763502292</c:v>
                </c:pt>
                <c:pt idx="100">
                  <c:v>-0.14103416985239481</c:v>
                </c:pt>
                <c:pt idx="101">
                  <c:v>-0.40972206804098621</c:v>
                </c:pt>
                <c:pt idx="102">
                  <c:v>-0.77513760957748579</c:v>
                </c:pt>
                <c:pt idx="103">
                  <c:v>0.11690621240866579</c:v>
                </c:pt>
                <c:pt idx="104">
                  <c:v>-4.9680284468269935E-2</c:v>
                </c:pt>
                <c:pt idx="105">
                  <c:v>6.8542390734711703E-2</c:v>
                </c:pt>
                <c:pt idx="106">
                  <c:v>0.19751258186523604</c:v>
                </c:pt>
                <c:pt idx="107">
                  <c:v>-0.30224690876554727</c:v>
                </c:pt>
                <c:pt idx="108">
                  <c:v>-9.8044106142212081E-2</c:v>
                </c:pt>
                <c:pt idx="109">
                  <c:v>-1.0814418135124766</c:v>
                </c:pt>
                <c:pt idx="110">
                  <c:v>-0.37747952025835807</c:v>
                </c:pt>
                <c:pt idx="111">
                  <c:v>-0.2861256348742332</c:v>
                </c:pt>
                <c:pt idx="112">
                  <c:v>-0.9256028325630955</c:v>
                </c:pt>
                <c:pt idx="113">
                  <c:v>0.27274519335804687</c:v>
                </c:pt>
                <c:pt idx="114">
                  <c:v>-0.14640792781616618</c:v>
                </c:pt>
                <c:pt idx="115">
                  <c:v>0.61666570303944912</c:v>
                </c:pt>
                <c:pt idx="116">
                  <c:v>-0.81812767328765656</c:v>
                </c:pt>
                <c:pt idx="117">
                  <c:v>0.10078493851735174</c:v>
                </c:pt>
                <c:pt idx="118">
                  <c:v>-1.0653205396211625</c:v>
                </c:pt>
                <c:pt idx="119">
                  <c:v>-0.76439009364993116</c:v>
                </c:pt>
                <c:pt idx="120">
                  <c:v>0.51456430172778145</c:v>
                </c:pt>
                <c:pt idx="121">
                  <c:v>0.35872532077840041</c:v>
                </c:pt>
                <c:pt idx="122">
                  <c:v>0.63278697693076313</c:v>
                </c:pt>
                <c:pt idx="123">
                  <c:v>0.16527003408260793</c:v>
                </c:pt>
                <c:pt idx="124">
                  <c:v>-0.98471417016458029</c:v>
                </c:pt>
                <c:pt idx="125">
                  <c:v>0.181391307973922</c:v>
                </c:pt>
                <c:pt idx="126">
                  <c:v>-0.22164053930896507</c:v>
                </c:pt>
                <c:pt idx="127">
                  <c:v>0.49306926987269611</c:v>
                </c:pt>
                <c:pt idx="128">
                  <c:v>0.10078493851735174</c:v>
                </c:pt>
                <c:pt idx="129">
                  <c:v>-0.45271213175116892</c:v>
                </c:pt>
                <c:pt idx="130">
                  <c:v>-0.56018729102660791</c:v>
                </c:pt>
                <c:pt idx="131">
                  <c:v>-0.85037022107028459</c:v>
                </c:pt>
                <c:pt idx="132">
                  <c:v>-0.65154117641072085</c:v>
                </c:pt>
                <c:pt idx="133">
                  <c:v>-0.97934041220080903</c:v>
                </c:pt>
                <c:pt idx="134">
                  <c:v>-0.35061073043950136</c:v>
                </c:pt>
                <c:pt idx="135">
                  <c:v>-1.2426545524256409</c:v>
                </c:pt>
                <c:pt idx="136">
                  <c:v>-0.40434831007721483</c:v>
                </c:pt>
                <c:pt idx="137">
                  <c:v>-0.18402423356256561</c:v>
                </c:pt>
                <c:pt idx="138">
                  <c:v>-0.72140002993976027</c:v>
                </c:pt>
                <c:pt idx="139">
                  <c:v>7.9289906662254397E-2</c:v>
                </c:pt>
                <c:pt idx="140">
                  <c:v>-0.52257098528019652</c:v>
                </c:pt>
                <c:pt idx="141">
                  <c:v>1.1755365312717292</c:v>
                </c:pt>
                <c:pt idx="142">
                  <c:v>1.062687614032519</c:v>
                </c:pt>
                <c:pt idx="143">
                  <c:v>0.57904939729304961</c:v>
                </c:pt>
                <c:pt idx="144">
                  <c:v>-3.3559010576955886E-2</c:v>
                </c:pt>
                <c:pt idx="145">
                  <c:v>-1.2587758263169551</c:v>
                </c:pt>
                <c:pt idx="146">
                  <c:v>1.7021648117213812</c:v>
                </c:pt>
                <c:pt idx="147">
                  <c:v>-0.75364257772238841</c:v>
                </c:pt>
                <c:pt idx="148">
                  <c:v>1.1809102892355006</c:v>
                </c:pt>
                <c:pt idx="149">
                  <c:v>-7.6549074287126692E-2</c:v>
                </c:pt>
                <c:pt idx="150">
                  <c:v>1.0841826458876163</c:v>
                </c:pt>
                <c:pt idx="151">
                  <c:v>0.28886646724936094</c:v>
                </c:pt>
                <c:pt idx="152">
                  <c:v>-0.24850932912783374</c:v>
                </c:pt>
                <c:pt idx="153">
                  <c:v>0.20288633982900739</c:v>
                </c:pt>
                <c:pt idx="154">
                  <c:v>-1.4468573550489761</c:v>
                </c:pt>
                <c:pt idx="155">
                  <c:v>1.1003039197789302</c:v>
                </c:pt>
                <c:pt idx="156">
                  <c:v>0.79399971584392748</c:v>
                </c:pt>
                <c:pt idx="157">
                  <c:v>-0.42584334193230022</c:v>
                </c:pt>
                <c:pt idx="158">
                  <c:v>1.1755365312717292</c:v>
                </c:pt>
                <c:pt idx="159">
                  <c:v>0.51993805969155282</c:v>
                </c:pt>
                <c:pt idx="160">
                  <c:v>0.71876710435111668</c:v>
                </c:pt>
                <c:pt idx="161">
                  <c:v>0.47157423801761067</c:v>
                </c:pt>
                <c:pt idx="162">
                  <c:v>-1.0008354440559064</c:v>
                </c:pt>
                <c:pt idx="163">
                  <c:v>-3.8932768540727233E-2</c:v>
                </c:pt>
                <c:pt idx="164">
                  <c:v>-0.34523697247572999</c:v>
                </c:pt>
                <c:pt idx="165">
                  <c:v>-0.16790295967125157</c:v>
                </c:pt>
                <c:pt idx="166">
                  <c:v>-2.02184945717257</c:v>
                </c:pt>
                <c:pt idx="167">
                  <c:v>0.28886646724936094</c:v>
                </c:pt>
                <c:pt idx="168">
                  <c:v>1.9869739838012985</c:v>
                </c:pt>
                <c:pt idx="169">
                  <c:v>2.2932781877363011</c:v>
                </c:pt>
                <c:pt idx="170">
                  <c:v>-0.18939799152633696</c:v>
                </c:pt>
                <c:pt idx="171">
                  <c:v>0.25125016150296148</c:v>
                </c:pt>
                <c:pt idx="172">
                  <c:v>-0.76439009364993116</c:v>
                </c:pt>
                <c:pt idx="173">
                  <c:v>1.1110514357064729</c:v>
                </c:pt>
                <c:pt idx="174">
                  <c:v>0.71339334638734531</c:v>
                </c:pt>
                <c:pt idx="175">
                  <c:v>-1.2910183740995831</c:v>
                </c:pt>
                <c:pt idx="176">
                  <c:v>-0.42584334193230022</c:v>
                </c:pt>
                <c:pt idx="177">
                  <c:v>0.25125016150296148</c:v>
                </c:pt>
                <c:pt idx="178">
                  <c:v>-0.90948155867178138</c:v>
                </c:pt>
                <c:pt idx="179">
                  <c:v>0.90684863308313779</c:v>
                </c:pt>
                <c:pt idx="180">
                  <c:v>0.84236353751786963</c:v>
                </c:pt>
                <c:pt idx="181">
                  <c:v>0.16527003408260793</c:v>
                </c:pt>
                <c:pt idx="182">
                  <c:v>1.2776379325833969</c:v>
                </c:pt>
                <c:pt idx="183">
                  <c:v>-0.55481353306283654</c:v>
                </c:pt>
                <c:pt idx="184">
                  <c:v>-0.17327671763502292</c:v>
                </c:pt>
                <c:pt idx="185">
                  <c:v>-0.19477174949010834</c:v>
                </c:pt>
                <c:pt idx="186">
                  <c:v>-0.65691493437449222</c:v>
                </c:pt>
                <c:pt idx="187">
                  <c:v>0.9229699069744518</c:v>
                </c:pt>
                <c:pt idx="188">
                  <c:v>-2.2367997757234481</c:v>
                </c:pt>
                <c:pt idx="189">
                  <c:v>0.36409907874217173</c:v>
                </c:pt>
                <c:pt idx="190">
                  <c:v>-0.68378372419336086</c:v>
                </c:pt>
                <c:pt idx="191">
                  <c:v>-0.46345964767871162</c:v>
                </c:pt>
                <c:pt idx="192">
                  <c:v>-0.78051136754125705</c:v>
                </c:pt>
                <c:pt idx="193">
                  <c:v>-0.36673200433081538</c:v>
                </c:pt>
                <c:pt idx="194">
                  <c:v>0.14377500222752254</c:v>
                </c:pt>
                <c:pt idx="195">
                  <c:v>1.5302045568806859</c:v>
                </c:pt>
                <c:pt idx="196">
                  <c:v>-0.5064497113888824</c:v>
                </c:pt>
                <c:pt idx="197">
                  <c:v>0.82086850566278424</c:v>
                </c:pt>
                <c:pt idx="198">
                  <c:v>-0.38822703618590082</c:v>
                </c:pt>
                <c:pt idx="199">
                  <c:v>-1.1620481829690588</c:v>
                </c:pt>
                <c:pt idx="200">
                  <c:v>1.6000634104097136</c:v>
                </c:pt>
                <c:pt idx="201">
                  <c:v>-1.8660104762231891</c:v>
                </c:pt>
                <c:pt idx="202">
                  <c:v>0.28886646724936094</c:v>
                </c:pt>
                <c:pt idx="203">
                  <c:v>-1.64568639970854</c:v>
                </c:pt>
                <c:pt idx="204">
                  <c:v>-1.6241913678534425</c:v>
                </c:pt>
                <c:pt idx="205">
                  <c:v>1.1540414994166437</c:v>
                </c:pt>
                <c:pt idx="206">
                  <c:v>0.99820251846726271</c:v>
                </c:pt>
                <c:pt idx="207">
                  <c:v>1.4657194613154179</c:v>
                </c:pt>
                <c:pt idx="208">
                  <c:v>-0.98471417016458029</c:v>
                </c:pt>
                <c:pt idx="209">
                  <c:v>-7.1175316323355331E-2</c:v>
                </c:pt>
                <c:pt idx="210">
                  <c:v>2.55523270245409E-2</c:v>
                </c:pt>
                <c:pt idx="211">
                  <c:v>-7.1175316323355331E-2</c:v>
                </c:pt>
                <c:pt idx="212">
                  <c:v>-3.2578137888401182</c:v>
                </c:pt>
                <c:pt idx="213">
                  <c:v>0.65428200878586051</c:v>
                </c:pt>
                <c:pt idx="214">
                  <c:v>1.4119818816777043</c:v>
                </c:pt>
                <c:pt idx="215">
                  <c:v>-0.66228869233827548</c:v>
                </c:pt>
                <c:pt idx="216">
                  <c:v>0.48232175394515342</c:v>
                </c:pt>
                <c:pt idx="217">
                  <c:v>0.80474723177147023</c:v>
                </c:pt>
                <c:pt idx="218">
                  <c:v>-0.84499646310651333</c:v>
                </c:pt>
                <c:pt idx="219">
                  <c:v>0.91222239104690916</c:v>
                </c:pt>
                <c:pt idx="220">
                  <c:v>1.7075385696851526</c:v>
                </c:pt>
                <c:pt idx="221">
                  <c:v>0.98745500253971996</c:v>
                </c:pt>
                <c:pt idx="222">
                  <c:v>0.7886259578801561</c:v>
                </c:pt>
                <c:pt idx="223">
                  <c:v>0.50381678580023881</c:v>
                </c:pt>
                <c:pt idx="224">
                  <c:v>-0.74289506179484566</c:v>
                </c:pt>
                <c:pt idx="225">
                  <c:v>0.48769551190892474</c:v>
                </c:pt>
                <c:pt idx="226">
                  <c:v>0.24050264557541878</c:v>
                </c:pt>
                <c:pt idx="227">
                  <c:v>1.0143237923585768</c:v>
                </c:pt>
                <c:pt idx="228">
                  <c:v>0.34260404688708634</c:v>
                </c:pt>
                <c:pt idx="229">
                  <c:v>0.42858417430743989</c:v>
                </c:pt>
                <c:pt idx="230">
                  <c:v>-0.9256028325630955</c:v>
                </c:pt>
                <c:pt idx="231">
                  <c:v>-0.82350143125142794</c:v>
                </c:pt>
                <c:pt idx="232">
                  <c:v>3.6299842952083598E-2</c:v>
                </c:pt>
                <c:pt idx="233">
                  <c:v>-0.71065251401221763</c:v>
                </c:pt>
                <c:pt idx="234">
                  <c:v>-0.99008792812836366</c:v>
                </c:pt>
                <c:pt idx="235">
                  <c:v>0.79937347380769885</c:v>
                </c:pt>
                <c:pt idx="236">
                  <c:v>-1.2910183740995831</c:v>
                </c:pt>
                <c:pt idx="237">
                  <c:v>0.22975512964787606</c:v>
                </c:pt>
                <c:pt idx="238">
                  <c:v>-1.8767579921507318</c:v>
                </c:pt>
                <c:pt idx="239">
                  <c:v>-1.3555034696648511</c:v>
                </c:pt>
                <c:pt idx="240">
                  <c:v>-1.6134438519259</c:v>
                </c:pt>
                <c:pt idx="241">
                  <c:v>-1.1942907307516868</c:v>
                </c:pt>
                <c:pt idx="242">
                  <c:v>0.45545296412629666</c:v>
                </c:pt>
                <c:pt idx="243">
                  <c:v>-1.3340084378097659</c:v>
                </c:pt>
                <c:pt idx="244">
                  <c:v>0.96595997068463457</c:v>
                </c:pt>
                <c:pt idx="245">
                  <c:v>-1.7209190112013388</c:v>
                </c:pt>
                <c:pt idx="246">
                  <c:v>-1.2265332785343268</c:v>
                </c:pt>
                <c:pt idx="247">
                  <c:v>-0.84499646310651333</c:v>
                </c:pt>
                <c:pt idx="248">
                  <c:v>-1.5328374824693296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6-41EA-905B-B4F1D1E2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5920"/>
        <c:axId val="130256864"/>
      </c:scatterChart>
      <c:valAx>
        <c:axId val="20015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6864"/>
        <c:crosses val="autoZero"/>
        <c:crossBetween val="midCat"/>
      </c:valAx>
      <c:valAx>
        <c:axId val="1302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Y(X2) - %BF w zależności od wieku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visualisation_not_cleaned!$C$3:$C$251</c:f>
              <c:numCache>
                <c:formatCode>General</c:formatCode>
                <c:ptCount val="249"/>
                <c:pt idx="0">
                  <c:v>-1.7282456507826605</c:v>
                </c:pt>
                <c:pt idx="1">
                  <c:v>-1.8071479549713079</c:v>
                </c:pt>
                <c:pt idx="2">
                  <c:v>-1.8071479549713079</c:v>
                </c:pt>
                <c:pt idx="3">
                  <c:v>-1.4915387382167185</c:v>
                </c:pt>
                <c:pt idx="4">
                  <c:v>-1.6493433465940133</c:v>
                </c:pt>
                <c:pt idx="5">
                  <c:v>-1.6493433465940133</c:v>
                </c:pt>
                <c:pt idx="6">
                  <c:v>-1.4915387382167185</c:v>
                </c:pt>
                <c:pt idx="7">
                  <c:v>-1.5704410424053659</c:v>
                </c:pt>
                <c:pt idx="8">
                  <c:v>-1.5704410424053659</c:v>
                </c:pt>
                <c:pt idx="9">
                  <c:v>-1.7282456507826605</c:v>
                </c:pt>
                <c:pt idx="10">
                  <c:v>-1.4915387382167185</c:v>
                </c:pt>
                <c:pt idx="11">
                  <c:v>-1.4126364340280713</c:v>
                </c:pt>
                <c:pt idx="12">
                  <c:v>-1.0181249130848347</c:v>
                </c:pt>
                <c:pt idx="13">
                  <c:v>-1.1759295214621293</c:v>
                </c:pt>
                <c:pt idx="14">
                  <c:v>-0.78141800051889265</c:v>
                </c:pt>
                <c:pt idx="15">
                  <c:v>-0.78141800051889265</c:v>
                </c:pt>
                <c:pt idx="16">
                  <c:v>-0.86032030470753995</c:v>
                </c:pt>
                <c:pt idx="17">
                  <c:v>-1.0181249130848347</c:v>
                </c:pt>
                <c:pt idx="18">
                  <c:v>-1.3337341298394239</c:v>
                </c:pt>
                <c:pt idx="19">
                  <c:v>-0.93922260889618725</c:v>
                </c:pt>
                <c:pt idx="20">
                  <c:v>-1.3337341298394239</c:v>
                </c:pt>
                <c:pt idx="21">
                  <c:v>-1.3337341298394239</c:v>
                </c:pt>
                <c:pt idx="22">
                  <c:v>-1.0970272172734818</c:v>
                </c:pt>
                <c:pt idx="23">
                  <c:v>-1.0181249130848347</c:v>
                </c:pt>
                <c:pt idx="24">
                  <c:v>-1.3337341298394239</c:v>
                </c:pt>
                <c:pt idx="25">
                  <c:v>-1.4126364340280713</c:v>
                </c:pt>
                <c:pt idx="26">
                  <c:v>-0.86032030470753995</c:v>
                </c:pt>
                <c:pt idx="27">
                  <c:v>-1.0970272172734818</c:v>
                </c:pt>
                <c:pt idx="28">
                  <c:v>-1.4126364340280713</c:v>
                </c:pt>
                <c:pt idx="29">
                  <c:v>-1.2548318256507767</c:v>
                </c:pt>
                <c:pt idx="30">
                  <c:v>-1.0181249130848347</c:v>
                </c:pt>
                <c:pt idx="31">
                  <c:v>-1.2548318256507767</c:v>
                </c:pt>
                <c:pt idx="32">
                  <c:v>-1.4126364340280713</c:v>
                </c:pt>
                <c:pt idx="33">
                  <c:v>-0.30800417538700875</c:v>
                </c:pt>
                <c:pt idx="34">
                  <c:v>-0.30800417538700875</c:v>
                </c:pt>
                <c:pt idx="35">
                  <c:v>0.32321425812216986</c:v>
                </c:pt>
                <c:pt idx="36">
                  <c:v>-0.38690647957565605</c:v>
                </c:pt>
                <c:pt idx="37">
                  <c:v>0.40211656231081716</c:v>
                </c:pt>
                <c:pt idx="38">
                  <c:v>0.40211656231081716</c:v>
                </c:pt>
                <c:pt idx="39">
                  <c:v>7.6050413675805596E-3</c:v>
                </c:pt>
                <c:pt idx="40">
                  <c:v>0.24431195393352251</c:v>
                </c:pt>
                <c:pt idx="41">
                  <c:v>-0.30800417538700875</c:v>
                </c:pt>
                <c:pt idx="42">
                  <c:v>-0.46580878376430335</c:v>
                </c:pt>
                <c:pt idx="43">
                  <c:v>-0.15019956700971407</c:v>
                </c:pt>
                <c:pt idx="44">
                  <c:v>-0.38690647957565605</c:v>
                </c:pt>
                <c:pt idx="45">
                  <c:v>-0.46580878376430335</c:v>
                </c:pt>
                <c:pt idx="46">
                  <c:v>7.6050413675805596E-3</c:v>
                </c:pt>
                <c:pt idx="47">
                  <c:v>0.16540964974487521</c:v>
                </c:pt>
                <c:pt idx="48">
                  <c:v>0.16540964974487521</c:v>
                </c:pt>
                <c:pt idx="49">
                  <c:v>-0.38690647957565605</c:v>
                </c:pt>
                <c:pt idx="50">
                  <c:v>0.48101886649946446</c:v>
                </c:pt>
                <c:pt idx="51">
                  <c:v>0.32321425812216986</c:v>
                </c:pt>
                <c:pt idx="52">
                  <c:v>-0.2291018711983614</c:v>
                </c:pt>
                <c:pt idx="53">
                  <c:v>0.71772577906540647</c:v>
                </c:pt>
                <c:pt idx="54">
                  <c:v>1.0333349958199958</c:v>
                </c:pt>
                <c:pt idx="55">
                  <c:v>1.348944212574585</c:v>
                </c:pt>
                <c:pt idx="56">
                  <c:v>0.71772577906540647</c:v>
                </c:pt>
                <c:pt idx="57">
                  <c:v>1.2700419083859378</c:v>
                </c:pt>
                <c:pt idx="58">
                  <c:v>1.348944212574585</c:v>
                </c:pt>
                <c:pt idx="59">
                  <c:v>0.87553038744270106</c:v>
                </c:pt>
                <c:pt idx="60">
                  <c:v>0.71772577906540647</c:v>
                </c:pt>
                <c:pt idx="61">
                  <c:v>1.2700419083859378</c:v>
                </c:pt>
                <c:pt idx="62">
                  <c:v>0.95443269163134836</c:v>
                </c:pt>
                <c:pt idx="63">
                  <c:v>0.79662808325405376</c:v>
                </c:pt>
                <c:pt idx="64">
                  <c:v>0.71772577906540647</c:v>
                </c:pt>
                <c:pt idx="65">
                  <c:v>0.79662808325405376</c:v>
                </c:pt>
                <c:pt idx="66">
                  <c:v>0.71772577906540647</c:v>
                </c:pt>
                <c:pt idx="67">
                  <c:v>0.79662808325405376</c:v>
                </c:pt>
                <c:pt idx="68">
                  <c:v>1.348944212574585</c:v>
                </c:pt>
                <c:pt idx="69">
                  <c:v>0.79662808325405376</c:v>
                </c:pt>
                <c:pt idx="70">
                  <c:v>0.87553038744270106</c:v>
                </c:pt>
                <c:pt idx="71">
                  <c:v>0.79662808325405376</c:v>
                </c:pt>
                <c:pt idx="72">
                  <c:v>1.2700419083859378</c:v>
                </c:pt>
                <c:pt idx="73">
                  <c:v>1.2700419083859378</c:v>
                </c:pt>
                <c:pt idx="74">
                  <c:v>0.95443269163134836</c:v>
                </c:pt>
                <c:pt idx="75">
                  <c:v>1.9012603418951162</c:v>
                </c:pt>
                <c:pt idx="76">
                  <c:v>2.848087992158884</c:v>
                </c:pt>
                <c:pt idx="77">
                  <c:v>1.6645534293291744</c:v>
                </c:pt>
                <c:pt idx="78">
                  <c:v>1.7434557335178216</c:v>
                </c:pt>
                <c:pt idx="79">
                  <c:v>1.5067488209518796</c:v>
                </c:pt>
                <c:pt idx="80">
                  <c:v>1.5067488209518796</c:v>
                </c:pt>
                <c:pt idx="81">
                  <c:v>1.9801626460837636</c:v>
                </c:pt>
                <c:pt idx="82">
                  <c:v>2.1379672544610582</c:v>
                </c:pt>
                <c:pt idx="83">
                  <c:v>1.7434557335178216</c:v>
                </c:pt>
                <c:pt idx="84">
                  <c:v>2.1379672544610582</c:v>
                </c:pt>
                <c:pt idx="85">
                  <c:v>1.5067488209518796</c:v>
                </c:pt>
                <c:pt idx="86">
                  <c:v>8.6507345556227883E-2</c:v>
                </c:pt>
                <c:pt idx="87">
                  <c:v>0.24431195393352251</c:v>
                </c:pt>
                <c:pt idx="88">
                  <c:v>8.6507345556227883E-2</c:v>
                </c:pt>
                <c:pt idx="89">
                  <c:v>-7.1297262821066756E-2</c:v>
                </c:pt>
                <c:pt idx="90">
                  <c:v>0.16540964974487521</c:v>
                </c:pt>
                <c:pt idx="91">
                  <c:v>8.6507345556227883E-2</c:v>
                </c:pt>
                <c:pt idx="92">
                  <c:v>0.16540964974487521</c:v>
                </c:pt>
                <c:pt idx="93">
                  <c:v>0.63882347487675917</c:v>
                </c:pt>
                <c:pt idx="94">
                  <c:v>-0.54471108795295065</c:v>
                </c:pt>
                <c:pt idx="95">
                  <c:v>0.40211656231081716</c:v>
                </c:pt>
                <c:pt idx="96">
                  <c:v>8.6507345556227883E-2</c:v>
                </c:pt>
                <c:pt idx="97">
                  <c:v>0.16540964974487521</c:v>
                </c:pt>
                <c:pt idx="98">
                  <c:v>0.32321425812216986</c:v>
                </c:pt>
                <c:pt idx="99">
                  <c:v>0.24431195393352251</c:v>
                </c:pt>
                <c:pt idx="100">
                  <c:v>-0.30800417538700875</c:v>
                </c:pt>
                <c:pt idx="101">
                  <c:v>0.32321425812216986</c:v>
                </c:pt>
                <c:pt idx="102">
                  <c:v>-0.15019956700971407</c:v>
                </c:pt>
                <c:pt idx="103">
                  <c:v>-0.15019956700971407</c:v>
                </c:pt>
                <c:pt idx="104">
                  <c:v>-0.15019956700971407</c:v>
                </c:pt>
                <c:pt idx="105">
                  <c:v>0.55992117068811176</c:v>
                </c:pt>
                <c:pt idx="106">
                  <c:v>-0.15019956700971407</c:v>
                </c:pt>
                <c:pt idx="107">
                  <c:v>-0.38690647957565605</c:v>
                </c:pt>
                <c:pt idx="108">
                  <c:v>-0.15019956700971407</c:v>
                </c:pt>
                <c:pt idx="109">
                  <c:v>-0.15019956700971407</c:v>
                </c:pt>
                <c:pt idx="110">
                  <c:v>0.16540964974487521</c:v>
                </c:pt>
                <c:pt idx="111">
                  <c:v>-0.2291018711983614</c:v>
                </c:pt>
                <c:pt idx="112">
                  <c:v>0.24431195393352251</c:v>
                </c:pt>
                <c:pt idx="113">
                  <c:v>-0.38690647957565605</c:v>
                </c:pt>
                <c:pt idx="114">
                  <c:v>0.24431195393352251</c:v>
                </c:pt>
                <c:pt idx="115">
                  <c:v>0.48101886649946446</c:v>
                </c:pt>
                <c:pt idx="116">
                  <c:v>-0.38690647957565605</c:v>
                </c:pt>
                <c:pt idx="117">
                  <c:v>-7.1297262821066756E-2</c:v>
                </c:pt>
                <c:pt idx="118">
                  <c:v>0.55992117068811176</c:v>
                </c:pt>
                <c:pt idx="119">
                  <c:v>-7.1297262821066756E-2</c:v>
                </c:pt>
                <c:pt idx="120">
                  <c:v>-0.38690647957565605</c:v>
                </c:pt>
                <c:pt idx="121">
                  <c:v>0.16540964974487521</c:v>
                </c:pt>
                <c:pt idx="122">
                  <c:v>0.40211656231081716</c:v>
                </c:pt>
                <c:pt idx="123">
                  <c:v>8.6507345556227883E-2</c:v>
                </c:pt>
                <c:pt idx="124">
                  <c:v>-0.2291018711983614</c:v>
                </c:pt>
                <c:pt idx="125">
                  <c:v>-0.15019956700971407</c:v>
                </c:pt>
                <c:pt idx="126">
                  <c:v>-0.38690647957565605</c:v>
                </c:pt>
                <c:pt idx="127">
                  <c:v>-0.2291018711983614</c:v>
                </c:pt>
                <c:pt idx="128">
                  <c:v>0.32321425812216986</c:v>
                </c:pt>
                <c:pt idx="129">
                  <c:v>-0.38690647957565605</c:v>
                </c:pt>
                <c:pt idx="130">
                  <c:v>0.16540964974487521</c:v>
                </c:pt>
                <c:pt idx="131">
                  <c:v>0.40211656231081716</c:v>
                </c:pt>
                <c:pt idx="132">
                  <c:v>-0.30800417538700875</c:v>
                </c:pt>
                <c:pt idx="133">
                  <c:v>-7.1297262821066756E-2</c:v>
                </c:pt>
                <c:pt idx="134">
                  <c:v>-0.46580878376430335</c:v>
                </c:pt>
                <c:pt idx="135">
                  <c:v>-0.15019956700971407</c:v>
                </c:pt>
                <c:pt idx="136">
                  <c:v>-0.38690647957565605</c:v>
                </c:pt>
                <c:pt idx="137">
                  <c:v>0.32321425812216986</c:v>
                </c:pt>
                <c:pt idx="138">
                  <c:v>-0.38690647957565605</c:v>
                </c:pt>
                <c:pt idx="139">
                  <c:v>-0.38690647957565605</c:v>
                </c:pt>
                <c:pt idx="140">
                  <c:v>0.55992117068811176</c:v>
                </c:pt>
                <c:pt idx="141">
                  <c:v>-1.7282456507826605</c:v>
                </c:pt>
                <c:pt idx="142">
                  <c:v>-1.7282456507826605</c:v>
                </c:pt>
                <c:pt idx="143">
                  <c:v>-1.6493433465940133</c:v>
                </c:pt>
                <c:pt idx="144">
                  <c:v>-1.6493433465940133</c:v>
                </c:pt>
                <c:pt idx="145">
                  <c:v>-1.5704410424053659</c:v>
                </c:pt>
                <c:pt idx="146">
                  <c:v>-1.5704410424053659</c:v>
                </c:pt>
                <c:pt idx="147">
                  <c:v>-1.4915387382167185</c:v>
                </c:pt>
                <c:pt idx="148">
                  <c:v>-1.4915387382167185</c:v>
                </c:pt>
                <c:pt idx="149">
                  <c:v>-1.4915387382167185</c:v>
                </c:pt>
                <c:pt idx="150">
                  <c:v>-1.4126364340280713</c:v>
                </c:pt>
                <c:pt idx="151">
                  <c:v>-1.4126364340280713</c:v>
                </c:pt>
                <c:pt idx="152">
                  <c:v>-1.4126364340280713</c:v>
                </c:pt>
                <c:pt idx="153">
                  <c:v>-1.3337341298394239</c:v>
                </c:pt>
                <c:pt idx="154">
                  <c:v>-1.3337341298394239</c:v>
                </c:pt>
                <c:pt idx="155">
                  <c:v>-1.3337341298394239</c:v>
                </c:pt>
                <c:pt idx="156">
                  <c:v>-1.1759295214621293</c:v>
                </c:pt>
                <c:pt idx="157">
                  <c:v>-1.0970272172734818</c:v>
                </c:pt>
                <c:pt idx="158">
                  <c:v>-1.0970272172734818</c:v>
                </c:pt>
                <c:pt idx="159">
                  <c:v>-0.93922260889618725</c:v>
                </c:pt>
                <c:pt idx="160">
                  <c:v>-0.93922260889618725</c:v>
                </c:pt>
                <c:pt idx="161">
                  <c:v>-0.86032030470753995</c:v>
                </c:pt>
                <c:pt idx="162">
                  <c:v>-0.86032030470753995</c:v>
                </c:pt>
                <c:pt idx="163">
                  <c:v>-0.78141800051889265</c:v>
                </c:pt>
                <c:pt idx="164">
                  <c:v>-0.78141800051889265</c:v>
                </c:pt>
                <c:pt idx="165">
                  <c:v>-0.78141800051889265</c:v>
                </c:pt>
                <c:pt idx="166">
                  <c:v>-0.78141800051889265</c:v>
                </c:pt>
                <c:pt idx="167">
                  <c:v>-0.78141800051889265</c:v>
                </c:pt>
                <c:pt idx="168">
                  <c:v>-0.78141800051889265</c:v>
                </c:pt>
                <c:pt idx="169">
                  <c:v>-0.78141800051889265</c:v>
                </c:pt>
                <c:pt idx="170">
                  <c:v>-0.78141800051889265</c:v>
                </c:pt>
                <c:pt idx="171">
                  <c:v>-0.70251569633024535</c:v>
                </c:pt>
                <c:pt idx="172">
                  <c:v>-0.70251569633024535</c:v>
                </c:pt>
                <c:pt idx="173">
                  <c:v>-0.62361339214159806</c:v>
                </c:pt>
                <c:pt idx="174">
                  <c:v>-0.62361339214159806</c:v>
                </c:pt>
                <c:pt idx="175">
                  <c:v>-0.62361339214159806</c:v>
                </c:pt>
                <c:pt idx="176">
                  <c:v>-0.54471108795295065</c:v>
                </c:pt>
                <c:pt idx="177">
                  <c:v>-0.46580878376430335</c:v>
                </c:pt>
                <c:pt idx="178">
                  <c:v>-0.46580878376430335</c:v>
                </c:pt>
                <c:pt idx="179">
                  <c:v>-0.38690647957565605</c:v>
                </c:pt>
                <c:pt idx="180">
                  <c:v>-0.38690647957565605</c:v>
                </c:pt>
                <c:pt idx="181">
                  <c:v>-0.38690647957565605</c:v>
                </c:pt>
                <c:pt idx="182">
                  <c:v>-0.38690647957565605</c:v>
                </c:pt>
                <c:pt idx="183">
                  <c:v>-0.30800417538700875</c:v>
                </c:pt>
                <c:pt idx="184">
                  <c:v>-0.30800417538700875</c:v>
                </c:pt>
                <c:pt idx="185">
                  <c:v>-0.30800417538700875</c:v>
                </c:pt>
                <c:pt idx="186">
                  <c:v>-0.30800417538700875</c:v>
                </c:pt>
                <c:pt idx="187">
                  <c:v>-0.30800417538700875</c:v>
                </c:pt>
                <c:pt idx="188">
                  <c:v>-0.2291018711983614</c:v>
                </c:pt>
                <c:pt idx="189">
                  <c:v>-0.2291018711983614</c:v>
                </c:pt>
                <c:pt idx="190">
                  <c:v>-0.2291018711983614</c:v>
                </c:pt>
                <c:pt idx="191">
                  <c:v>-0.2291018711983614</c:v>
                </c:pt>
                <c:pt idx="192">
                  <c:v>-0.2291018711983614</c:v>
                </c:pt>
                <c:pt idx="193">
                  <c:v>-0.2291018711983614</c:v>
                </c:pt>
                <c:pt idx="194">
                  <c:v>-0.2291018711983614</c:v>
                </c:pt>
                <c:pt idx="195">
                  <c:v>-0.2291018711983614</c:v>
                </c:pt>
                <c:pt idx="196">
                  <c:v>-0.15019956700971407</c:v>
                </c:pt>
                <c:pt idx="197">
                  <c:v>-0.15019956700971407</c:v>
                </c:pt>
                <c:pt idx="198">
                  <c:v>-0.15019956700971407</c:v>
                </c:pt>
                <c:pt idx="199">
                  <c:v>-0.15019956700971407</c:v>
                </c:pt>
                <c:pt idx="200">
                  <c:v>-7.1297262821066756E-2</c:v>
                </c:pt>
                <c:pt idx="201">
                  <c:v>-7.1297262821066756E-2</c:v>
                </c:pt>
                <c:pt idx="202">
                  <c:v>-7.1297262821066756E-2</c:v>
                </c:pt>
                <c:pt idx="203">
                  <c:v>-7.1297262821066756E-2</c:v>
                </c:pt>
                <c:pt idx="204">
                  <c:v>0.16540964974487521</c:v>
                </c:pt>
                <c:pt idx="205">
                  <c:v>0.16540964974487521</c:v>
                </c:pt>
                <c:pt idx="206">
                  <c:v>0.16540964974487521</c:v>
                </c:pt>
                <c:pt idx="207">
                  <c:v>0.32321425812216986</c:v>
                </c:pt>
                <c:pt idx="208">
                  <c:v>0.32321425812216986</c:v>
                </c:pt>
                <c:pt idx="209">
                  <c:v>0.32321425812216986</c:v>
                </c:pt>
                <c:pt idx="210">
                  <c:v>0.40211656231081716</c:v>
                </c:pt>
                <c:pt idx="211">
                  <c:v>0.40211656231081716</c:v>
                </c:pt>
                <c:pt idx="212">
                  <c:v>0.48101886649946446</c:v>
                </c:pt>
                <c:pt idx="213">
                  <c:v>0.48101886649946446</c:v>
                </c:pt>
                <c:pt idx="214">
                  <c:v>0.48101886649946446</c:v>
                </c:pt>
                <c:pt idx="215">
                  <c:v>0.55992117068811176</c:v>
                </c:pt>
                <c:pt idx="216">
                  <c:v>0.63882347487675917</c:v>
                </c:pt>
                <c:pt idx="217">
                  <c:v>0.71772577906540647</c:v>
                </c:pt>
                <c:pt idx="218">
                  <c:v>0.71772577906540647</c:v>
                </c:pt>
                <c:pt idx="219">
                  <c:v>0.71772577906540647</c:v>
                </c:pt>
                <c:pt idx="220">
                  <c:v>0.79662808325405376</c:v>
                </c:pt>
                <c:pt idx="221">
                  <c:v>0.79662808325405376</c:v>
                </c:pt>
                <c:pt idx="222">
                  <c:v>0.79662808325405376</c:v>
                </c:pt>
                <c:pt idx="223">
                  <c:v>0.79662808325405376</c:v>
                </c:pt>
                <c:pt idx="224">
                  <c:v>0.79662808325405376</c:v>
                </c:pt>
                <c:pt idx="225">
                  <c:v>0.87553038744270106</c:v>
                </c:pt>
                <c:pt idx="226">
                  <c:v>0.87553038744270106</c:v>
                </c:pt>
                <c:pt idx="227">
                  <c:v>0.95443269163134836</c:v>
                </c:pt>
                <c:pt idx="228">
                  <c:v>0.95443269163134836</c:v>
                </c:pt>
                <c:pt idx="229">
                  <c:v>1.0333349958199958</c:v>
                </c:pt>
                <c:pt idx="230">
                  <c:v>1.0333349958199958</c:v>
                </c:pt>
                <c:pt idx="231">
                  <c:v>1.1911396041972904</c:v>
                </c:pt>
                <c:pt idx="232">
                  <c:v>1.348944212574585</c:v>
                </c:pt>
                <c:pt idx="233">
                  <c:v>1.348944212574585</c:v>
                </c:pt>
                <c:pt idx="234">
                  <c:v>1.4278465167632324</c:v>
                </c:pt>
                <c:pt idx="235">
                  <c:v>1.5067488209518796</c:v>
                </c:pt>
                <c:pt idx="236">
                  <c:v>1.585651125140527</c:v>
                </c:pt>
                <c:pt idx="237">
                  <c:v>1.585651125140527</c:v>
                </c:pt>
                <c:pt idx="238">
                  <c:v>1.585651125140527</c:v>
                </c:pt>
                <c:pt idx="239">
                  <c:v>1.6645534293291744</c:v>
                </c:pt>
                <c:pt idx="240">
                  <c:v>1.7434557335178216</c:v>
                </c:pt>
                <c:pt idx="241">
                  <c:v>1.7434557335178216</c:v>
                </c:pt>
                <c:pt idx="242">
                  <c:v>1.822358037706469</c:v>
                </c:pt>
                <c:pt idx="243">
                  <c:v>1.9012603418951162</c:v>
                </c:pt>
                <c:pt idx="244">
                  <c:v>1.9801626460837636</c:v>
                </c:pt>
                <c:pt idx="245">
                  <c:v>2.1379672544610582</c:v>
                </c:pt>
                <c:pt idx="246">
                  <c:v>2.1379672544610582</c:v>
                </c:pt>
                <c:pt idx="247">
                  <c:v>2.1379672544610582</c:v>
                </c:pt>
                <c:pt idx="248">
                  <c:v>2.295771862838353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B-487B-9396-A0144183A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57280"/>
        <c:axId val="34998720"/>
      </c:scatterChart>
      <c:valAx>
        <c:axId val="20015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8720"/>
        <c:crosses val="autoZero"/>
        <c:crossBetween val="midCat"/>
      </c:valAx>
      <c:valAx>
        <c:axId val="34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5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Y(X3) - %BF w zależności od wagi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visualisation_not_cleaned!$D$3:$D$251</c:f>
              <c:numCache>
                <c:formatCode>General</c:formatCode>
                <c:ptCount val="249"/>
                <c:pt idx="0">
                  <c:v>-0.89744524095281009</c:v>
                </c:pt>
                <c:pt idx="1">
                  <c:v>-0.18910723327056825</c:v>
                </c:pt>
                <c:pt idx="2">
                  <c:v>-0.90676547789599748</c:v>
                </c:pt>
                <c:pt idx="3">
                  <c:v>0.23962366611605182</c:v>
                </c:pt>
                <c:pt idx="4">
                  <c:v>0.22098319222967705</c:v>
                </c:pt>
                <c:pt idx="5">
                  <c:v>1.1902878343211658</c:v>
                </c:pt>
                <c:pt idx="6">
                  <c:v>9.9820111968240935E-2</c:v>
                </c:pt>
                <c:pt idx="7">
                  <c:v>-8.658462689550693E-2</c:v>
                </c:pt>
                <c:pt idx="8">
                  <c:v>0.47262958969573665</c:v>
                </c:pt>
                <c:pt idx="9">
                  <c:v>0.742916461048171</c:v>
                </c:pt>
                <c:pt idx="10">
                  <c:v>0.29554508777517619</c:v>
                </c:pt>
                <c:pt idx="11">
                  <c:v>1.4046532840144759</c:v>
                </c:pt>
                <c:pt idx="12">
                  <c:v>8.1179638081866151E-2</c:v>
                </c:pt>
                <c:pt idx="13">
                  <c:v>1.0038830954574181</c:v>
                </c:pt>
                <c:pt idx="14">
                  <c:v>0.35146650943430052</c:v>
                </c:pt>
                <c:pt idx="15">
                  <c:v>-0.58055718488443875</c:v>
                </c:pt>
                <c:pt idx="16">
                  <c:v>0.64971409161629712</c:v>
                </c:pt>
                <c:pt idx="17">
                  <c:v>1.1530068865484164</c:v>
                </c:pt>
                <c:pt idx="18">
                  <c:v>0.20234271834330225</c:v>
                </c:pt>
                <c:pt idx="19">
                  <c:v>1.2462092559802902</c:v>
                </c:pt>
                <c:pt idx="20">
                  <c:v>2.5258216422741786E-2</c:v>
                </c:pt>
                <c:pt idx="21">
                  <c:v>0.82679859353685758</c:v>
                </c:pt>
                <c:pt idx="22">
                  <c:v>-1.4193785097713041</c:v>
                </c:pt>
                <c:pt idx="23">
                  <c:v>-1.1024904537029327</c:v>
                </c:pt>
                <c:pt idx="24">
                  <c:v>-1.0092880842710588</c:v>
                </c:pt>
                <c:pt idx="25">
                  <c:v>-0.71104050208906222</c:v>
                </c:pt>
                <c:pt idx="26">
                  <c:v>-1.7455868027828629</c:v>
                </c:pt>
                <c:pt idx="27">
                  <c:v>-1.1304511645324948</c:v>
                </c:pt>
                <c:pt idx="28">
                  <c:v>-1.680345144180551</c:v>
                </c:pt>
                <c:pt idx="29">
                  <c:v>-0.65511908042993794</c:v>
                </c:pt>
                <c:pt idx="30">
                  <c:v>0.13710105974099052</c:v>
                </c:pt>
                <c:pt idx="31">
                  <c:v>-0.67375955431631274</c:v>
                </c:pt>
                <c:pt idx="32">
                  <c:v>-0.38483220907750348</c:v>
                </c:pt>
                <c:pt idx="33">
                  <c:v>1.4978556534463499</c:v>
                </c:pt>
                <c:pt idx="34">
                  <c:v>2.5696829019129002</c:v>
                </c:pt>
                <c:pt idx="35">
                  <c:v>0.50059030052529885</c:v>
                </c:pt>
                <c:pt idx="36">
                  <c:v>0.89204025213916938</c:v>
                </c:pt>
                <c:pt idx="37">
                  <c:v>0.68699503938904671</c:v>
                </c:pt>
                <c:pt idx="38">
                  <c:v>0.92000096296873146</c:v>
                </c:pt>
                <c:pt idx="39">
                  <c:v>3.1475375923905182</c:v>
                </c:pt>
                <c:pt idx="40">
                  <c:v>1.4419342317872255</c:v>
                </c:pt>
                <c:pt idx="41">
                  <c:v>1.2555294929234777</c:v>
                </c:pt>
                <c:pt idx="42">
                  <c:v>-1.9785927263625478</c:v>
                </c:pt>
                <c:pt idx="43">
                  <c:v>-0.52463576322531436</c:v>
                </c:pt>
                <c:pt idx="44">
                  <c:v>-1.6710249072373637</c:v>
                </c:pt>
                <c:pt idx="45">
                  <c:v>-1.1118106906461203</c:v>
                </c:pt>
                <c:pt idx="46">
                  <c:v>-1.5871427747486773</c:v>
                </c:pt>
                <c:pt idx="47">
                  <c:v>-1.8947105938738611</c:v>
                </c:pt>
                <c:pt idx="48">
                  <c:v>-0.74832144986181182</c:v>
                </c:pt>
                <c:pt idx="49">
                  <c:v>-1.4566594575440537</c:v>
                </c:pt>
                <c:pt idx="50">
                  <c:v>-1.5312213530895529</c:v>
                </c:pt>
                <c:pt idx="51">
                  <c:v>-0.95336666261193448</c:v>
                </c:pt>
                <c:pt idx="52">
                  <c:v>-1.5685023008623025</c:v>
                </c:pt>
                <c:pt idx="53">
                  <c:v>0.73359622410498371</c:v>
                </c:pt>
                <c:pt idx="54">
                  <c:v>0.11846058585461572</c:v>
                </c:pt>
                <c:pt idx="55">
                  <c:v>0.85475930436641978</c:v>
                </c:pt>
                <c:pt idx="56">
                  <c:v>0.90136048908235678</c:v>
                </c:pt>
                <c:pt idx="57">
                  <c:v>5.3218927252303969E-2</c:v>
                </c:pt>
                <c:pt idx="58">
                  <c:v>1.4046532840144759</c:v>
                </c:pt>
                <c:pt idx="59">
                  <c:v>1.5937979479554394E-2</c:v>
                </c:pt>
                <c:pt idx="60">
                  <c:v>0.55651172218442324</c:v>
                </c:pt>
                <c:pt idx="61">
                  <c:v>-1.2022731350007785E-2</c:v>
                </c:pt>
                <c:pt idx="62">
                  <c:v>1.0132033324006053</c:v>
                </c:pt>
                <c:pt idx="63">
                  <c:v>0.19302248140011485</c:v>
                </c:pt>
                <c:pt idx="64">
                  <c:v>-0.99996784732787147</c:v>
                </c:pt>
                <c:pt idx="65">
                  <c:v>-0.87880476706643529</c:v>
                </c:pt>
                <c:pt idx="66">
                  <c:v>-0.8601642931800606</c:v>
                </c:pt>
                <c:pt idx="67">
                  <c:v>-0.80424287152093621</c:v>
                </c:pt>
                <c:pt idx="68">
                  <c:v>-0.40347268296387828</c:v>
                </c:pt>
                <c:pt idx="69">
                  <c:v>-1.1770523492484319</c:v>
                </c:pt>
                <c:pt idx="70">
                  <c:v>-0.65511908042993794</c:v>
                </c:pt>
                <c:pt idx="71">
                  <c:v>-1.9879129633057351</c:v>
                </c:pt>
                <c:pt idx="72">
                  <c:v>-1.3168559033962428</c:v>
                </c:pt>
                <c:pt idx="73">
                  <c:v>-1.1211309275893075</c:v>
                </c:pt>
                <c:pt idx="74">
                  <c:v>-0.58987742182762615</c:v>
                </c:pt>
                <c:pt idx="75">
                  <c:v>-2.1342968293195177E-2</c:v>
                </c:pt>
                <c:pt idx="76">
                  <c:v>-0.63647860654356314</c:v>
                </c:pt>
                <c:pt idx="77">
                  <c:v>-0.26366912881606741</c:v>
                </c:pt>
                <c:pt idx="78">
                  <c:v>-0.54327623711168915</c:v>
                </c:pt>
                <c:pt idx="79">
                  <c:v>-1.0465690320438084</c:v>
                </c:pt>
                <c:pt idx="80">
                  <c:v>0.44466887886617446</c:v>
                </c:pt>
                <c:pt idx="81">
                  <c:v>-0.28230960270244221</c:v>
                </c:pt>
                <c:pt idx="82">
                  <c:v>-0.38483220907750348</c:v>
                </c:pt>
                <c:pt idx="83">
                  <c:v>-0.42211315685025308</c:v>
                </c:pt>
                <c:pt idx="84">
                  <c:v>-0.76696192374818661</c:v>
                </c:pt>
                <c:pt idx="85">
                  <c:v>-0.68307979125950014</c:v>
                </c:pt>
                <c:pt idx="86">
                  <c:v>-5.8623916065944748E-2</c:v>
                </c:pt>
                <c:pt idx="87">
                  <c:v>-8.658462689550693E-2</c:v>
                </c:pt>
                <c:pt idx="88">
                  <c:v>-4.9303679122757356E-2</c:v>
                </c:pt>
                <c:pt idx="89">
                  <c:v>5.3218927252303969E-2</c:v>
                </c:pt>
                <c:pt idx="90">
                  <c:v>-0.48735481545256482</c:v>
                </c:pt>
                <c:pt idx="91">
                  <c:v>0.52855101135486104</c:v>
                </c:pt>
                <c:pt idx="92">
                  <c:v>0.22098319222967705</c:v>
                </c:pt>
                <c:pt idx="93">
                  <c:v>1.7215413400828472</c:v>
                </c:pt>
                <c:pt idx="94">
                  <c:v>0.38874745720705012</c:v>
                </c:pt>
                <c:pt idx="95">
                  <c:v>-0.58987742182762615</c:v>
                </c:pt>
                <c:pt idx="96">
                  <c:v>-0.81356310846412361</c:v>
                </c:pt>
                <c:pt idx="97">
                  <c:v>0.69631527633223411</c:v>
                </c:pt>
                <c:pt idx="98">
                  <c:v>0.75223669799135839</c:v>
                </c:pt>
                <c:pt idx="99">
                  <c:v>-0.17046675938419348</c:v>
                </c:pt>
                <c:pt idx="100">
                  <c:v>-0.20774770715694305</c:v>
                </c:pt>
                <c:pt idx="101">
                  <c:v>0.68699503938904671</c:v>
                </c:pt>
                <c:pt idx="102">
                  <c:v>-4.9303679122757356E-2</c:v>
                </c:pt>
                <c:pt idx="103">
                  <c:v>-0.47803457850937742</c:v>
                </c:pt>
                <c:pt idx="104">
                  <c:v>0.81747835659367019</c:v>
                </c:pt>
                <c:pt idx="105">
                  <c:v>0.92932119991191886</c:v>
                </c:pt>
                <c:pt idx="106">
                  <c:v>0.58447243301398533</c:v>
                </c:pt>
                <c:pt idx="107">
                  <c:v>-0.36619173519112874</c:v>
                </c:pt>
                <c:pt idx="108">
                  <c:v>-0.28230960270244221</c:v>
                </c:pt>
                <c:pt idx="109">
                  <c:v>0.18370224445692745</c:v>
                </c:pt>
                <c:pt idx="110">
                  <c:v>-2.7024944068203913E-3</c:v>
                </c:pt>
                <c:pt idx="111">
                  <c:v>-0.57123694794125135</c:v>
                </c:pt>
                <c:pt idx="112">
                  <c:v>-0.11454533772506911</c:v>
                </c:pt>
                <c:pt idx="113">
                  <c:v>-0.75764168680499921</c:v>
                </c:pt>
                <c:pt idx="114">
                  <c:v>-3.9983442179569964E-2</c:v>
                </c:pt>
                <c:pt idx="115">
                  <c:v>2.5258216422741786E-2</c:v>
                </c:pt>
                <c:pt idx="116">
                  <c:v>0.47262958969573665</c:v>
                </c:pt>
                <c:pt idx="117">
                  <c:v>0.34214627249111312</c:v>
                </c:pt>
                <c:pt idx="118">
                  <c:v>1.0504842801733549</c:v>
                </c:pt>
                <c:pt idx="119">
                  <c:v>0.25826414000242659</c:v>
                </c:pt>
                <c:pt idx="120">
                  <c:v>-0.67375955431631274</c:v>
                </c:pt>
                <c:pt idx="121">
                  <c:v>-0.99996784732787147</c:v>
                </c:pt>
                <c:pt idx="122">
                  <c:v>-0.64579884348675054</c:v>
                </c:pt>
                <c:pt idx="123">
                  <c:v>-0.42211315685025308</c:v>
                </c:pt>
                <c:pt idx="124">
                  <c:v>-3.0663205236382572E-2</c:v>
                </c:pt>
                <c:pt idx="125">
                  <c:v>-0.97200713649830928</c:v>
                </c:pt>
                <c:pt idx="126">
                  <c:v>0.51923077441167365</c:v>
                </c:pt>
                <c:pt idx="127">
                  <c:v>-0.48735481545256482</c:v>
                </c:pt>
                <c:pt idx="128">
                  <c:v>-0.24502865492969261</c:v>
                </c:pt>
                <c:pt idx="129">
                  <c:v>-0.26366912881606741</c:v>
                </c:pt>
                <c:pt idx="130">
                  <c:v>0.69631527633223411</c:v>
                </c:pt>
                <c:pt idx="131">
                  <c:v>-0.79492263457774881</c:v>
                </c:pt>
                <c:pt idx="132">
                  <c:v>-0.37551197213431609</c:v>
                </c:pt>
                <c:pt idx="133">
                  <c:v>0.28622485083198879</c:v>
                </c:pt>
                <c:pt idx="134">
                  <c:v>-0.43143339379344048</c:v>
                </c:pt>
                <c:pt idx="135">
                  <c:v>0.35146650943430052</c:v>
                </c:pt>
                <c:pt idx="136">
                  <c:v>-0.37551197213431609</c:v>
                </c:pt>
                <c:pt idx="137">
                  <c:v>1.2834902037530398</c:v>
                </c:pt>
                <c:pt idx="138">
                  <c:v>-5.8623916065944748E-2</c:v>
                </c:pt>
                <c:pt idx="139">
                  <c:v>-0.18910723327056825</c:v>
                </c:pt>
                <c:pt idx="140">
                  <c:v>-0.42211315685025308</c:v>
                </c:pt>
                <c:pt idx="141">
                  <c:v>-0.69240002820268742</c:v>
                </c:pt>
                <c:pt idx="142">
                  <c:v>0.36637888854340056</c:v>
                </c:pt>
                <c:pt idx="143">
                  <c:v>-0.83220358235049841</c:v>
                </c:pt>
                <c:pt idx="144">
                  <c:v>1.1250461757188541</c:v>
                </c:pt>
                <c:pt idx="145">
                  <c:v>1.0504842801733549</c:v>
                </c:pt>
                <c:pt idx="146">
                  <c:v>-1.2888951925666807</c:v>
                </c:pt>
                <c:pt idx="147">
                  <c:v>1.665619918423723</c:v>
                </c:pt>
                <c:pt idx="148">
                  <c:v>-0.97200713649830928</c:v>
                </c:pt>
                <c:pt idx="149">
                  <c:v>2.3646376891627776</c:v>
                </c:pt>
                <c:pt idx="150">
                  <c:v>-1.205013060077994</c:v>
                </c:pt>
                <c:pt idx="151">
                  <c:v>-0.80424287152093621</c:v>
                </c:pt>
                <c:pt idx="152">
                  <c:v>0.81747835659367019</c:v>
                </c:pt>
                <c:pt idx="153">
                  <c:v>-0.25434889187288001</c:v>
                </c:pt>
                <c:pt idx="154">
                  <c:v>1.0225235693437928</c:v>
                </c:pt>
                <c:pt idx="155">
                  <c:v>0.15574153362736529</c:v>
                </c:pt>
                <c:pt idx="156">
                  <c:v>-1.559182063919115</c:v>
                </c:pt>
                <c:pt idx="157">
                  <c:v>-3.9983442179569964E-2</c:v>
                </c:pt>
                <c:pt idx="158">
                  <c:v>-1.0092880842710588</c:v>
                </c:pt>
                <c:pt idx="159">
                  <c:v>0.65903432855948452</c:v>
                </c:pt>
                <c:pt idx="160">
                  <c:v>0.22098319222967705</c:v>
                </c:pt>
                <c:pt idx="161">
                  <c:v>-1.4286987467144916</c:v>
                </c:pt>
                <c:pt idx="162">
                  <c:v>1.5071758903895374</c:v>
                </c:pt>
                <c:pt idx="163">
                  <c:v>1.4419342317872255</c:v>
                </c:pt>
                <c:pt idx="164">
                  <c:v>-0.45007386767981528</c:v>
                </c:pt>
                <c:pt idx="165">
                  <c:v>1.7308615770260347</c:v>
                </c:pt>
                <c:pt idx="166">
                  <c:v>1.8613448942306583</c:v>
                </c:pt>
                <c:pt idx="167">
                  <c:v>-0.20774770715694305</c:v>
                </c:pt>
                <c:pt idx="168">
                  <c:v>-0.97200713649830928</c:v>
                </c:pt>
                <c:pt idx="169">
                  <c:v>-1.959952252476173</c:v>
                </c:pt>
                <c:pt idx="170">
                  <c:v>-3.9983442179569964E-2</c:v>
                </c:pt>
                <c:pt idx="171">
                  <c:v>-7.7264389952319532E-2</c:v>
                </c:pt>
                <c:pt idx="172">
                  <c:v>1.8054234725715339</c:v>
                </c:pt>
                <c:pt idx="173">
                  <c:v>-1.2329737709075563</c:v>
                </c:pt>
                <c:pt idx="174">
                  <c:v>-1.0186083212142463</c:v>
                </c:pt>
                <c:pt idx="175">
                  <c:v>2.3459972152764026</c:v>
                </c:pt>
                <c:pt idx="176">
                  <c:v>0.33282603554792578</c:v>
                </c:pt>
                <c:pt idx="177">
                  <c:v>2.1036710547535304</c:v>
                </c:pt>
                <c:pt idx="178">
                  <c:v>1.5258163642759122</c:v>
                </c:pt>
                <c:pt idx="179">
                  <c:v>-1.2143332970211815</c:v>
                </c:pt>
                <c:pt idx="180">
                  <c:v>-0.71104050208906222</c:v>
                </c:pt>
                <c:pt idx="181">
                  <c:v>-0.29162983964562955</c:v>
                </c:pt>
                <c:pt idx="182">
                  <c:v>-0.40347268296387828</c:v>
                </c:pt>
                <c:pt idx="183">
                  <c:v>2.0291091592080313</c:v>
                </c:pt>
                <c:pt idx="184">
                  <c:v>1.1996080712643533</c:v>
                </c:pt>
                <c:pt idx="185">
                  <c:v>0.89204025213916938</c:v>
                </c:pt>
                <c:pt idx="186">
                  <c:v>0.24894390305923922</c:v>
                </c:pt>
                <c:pt idx="187">
                  <c:v>-0.94404642566874708</c:v>
                </c:pt>
                <c:pt idx="188">
                  <c:v>2.4578400585946514</c:v>
                </c:pt>
                <c:pt idx="189">
                  <c:v>0.56583195912761053</c:v>
                </c:pt>
                <c:pt idx="190">
                  <c:v>1.7308615770260347</c:v>
                </c:pt>
                <c:pt idx="191">
                  <c:v>-0.58055718488443875</c:v>
                </c:pt>
                <c:pt idx="192">
                  <c:v>6.2539164195491354E-2</c:v>
                </c:pt>
                <c:pt idx="193">
                  <c:v>-0.82288334540731101</c:v>
                </c:pt>
                <c:pt idx="194">
                  <c:v>-0.38483220907750348</c:v>
                </c:pt>
                <c:pt idx="195">
                  <c:v>-0.41279291990706568</c:v>
                </c:pt>
                <c:pt idx="196">
                  <c:v>-0.28230960270244221</c:v>
                </c:pt>
                <c:pt idx="197">
                  <c:v>-2.7024944068203913E-3</c:v>
                </c:pt>
                <c:pt idx="198">
                  <c:v>-1.0558892689869959</c:v>
                </c:pt>
                <c:pt idx="199">
                  <c:v>0.82679859353685758</c:v>
                </c:pt>
                <c:pt idx="200">
                  <c:v>0.21166295528648965</c:v>
                </c:pt>
                <c:pt idx="201">
                  <c:v>1.665619918423723</c:v>
                </c:pt>
                <c:pt idx="202">
                  <c:v>1.1343664126620416</c:v>
                </c:pt>
                <c:pt idx="203">
                  <c:v>-0.45939410462300267</c:v>
                </c:pt>
                <c:pt idx="204">
                  <c:v>0.62175338078673492</c:v>
                </c:pt>
                <c:pt idx="205">
                  <c:v>-0.66443931737312534</c:v>
                </c:pt>
                <c:pt idx="206">
                  <c:v>-0.69240002820268742</c:v>
                </c:pt>
                <c:pt idx="207">
                  <c:v>-1.4100582728281168</c:v>
                </c:pt>
                <c:pt idx="208">
                  <c:v>1.4139735209576634</c:v>
                </c:pt>
                <c:pt idx="209">
                  <c:v>-0.37551197213431609</c:v>
                </c:pt>
                <c:pt idx="210">
                  <c:v>0.61243314384354752</c:v>
                </c:pt>
                <c:pt idx="211">
                  <c:v>-0.20774770715694305</c:v>
                </c:pt>
                <c:pt idx="212">
                  <c:v>1.5164961273327247</c:v>
                </c:pt>
                <c:pt idx="213">
                  <c:v>-1.083849979816558</c:v>
                </c:pt>
                <c:pt idx="214">
                  <c:v>-0.88812500400962269</c:v>
                </c:pt>
                <c:pt idx="215">
                  <c:v>0.78019740882092059</c:v>
                </c:pt>
                <c:pt idx="216">
                  <c:v>-0.88812500400962269</c:v>
                </c:pt>
                <c:pt idx="217">
                  <c:v>-0.93472618872555968</c:v>
                </c:pt>
                <c:pt idx="218">
                  <c:v>1.92658655283297</c:v>
                </c:pt>
                <c:pt idx="219">
                  <c:v>-0.61783813265718834</c:v>
                </c:pt>
                <c:pt idx="220">
                  <c:v>-1.3448166142258049</c:v>
                </c:pt>
                <c:pt idx="221">
                  <c:v>5.3218927252303969E-2</c:v>
                </c:pt>
                <c:pt idx="222">
                  <c:v>-1.9319915416466107</c:v>
                </c:pt>
                <c:pt idx="223">
                  <c:v>-0.32891078741837915</c:v>
                </c:pt>
                <c:pt idx="224">
                  <c:v>0.75223669799135839</c:v>
                </c:pt>
                <c:pt idx="225">
                  <c:v>-0.14250604855463128</c:v>
                </c:pt>
                <c:pt idx="226">
                  <c:v>-0.39415244602069088</c:v>
                </c:pt>
                <c:pt idx="227">
                  <c:v>-1.1397714014756823</c:v>
                </c:pt>
                <c:pt idx="228">
                  <c:v>0.14642129668417789</c:v>
                </c:pt>
                <c:pt idx="229">
                  <c:v>-0.10522510078188171</c:v>
                </c:pt>
                <c:pt idx="230">
                  <c:v>-0.61783813265718834</c:v>
                </c:pt>
                <c:pt idx="231">
                  <c:v>-0.76696192374818661</c:v>
                </c:pt>
                <c:pt idx="232">
                  <c:v>-0.35687149824794134</c:v>
                </c:pt>
                <c:pt idx="233">
                  <c:v>0.49127006358211145</c:v>
                </c:pt>
                <c:pt idx="234">
                  <c:v>1.5220882694986373</c:v>
                </c:pt>
                <c:pt idx="235">
                  <c:v>-0.8601642931800606</c:v>
                </c:pt>
                <c:pt idx="236">
                  <c:v>0.42602840497979971</c:v>
                </c:pt>
                <c:pt idx="237">
                  <c:v>-1.8947105938738611</c:v>
                </c:pt>
                <c:pt idx="238">
                  <c:v>1.7215413400828472</c:v>
                </c:pt>
                <c:pt idx="239">
                  <c:v>2.0850305808671554</c:v>
                </c:pt>
                <c:pt idx="240">
                  <c:v>1.8427044203442835</c:v>
                </c:pt>
                <c:pt idx="241">
                  <c:v>0.78951764576410799</c:v>
                </c:pt>
                <c:pt idx="242">
                  <c:v>-0.8508440562368732</c:v>
                </c:pt>
                <c:pt idx="243">
                  <c:v>1.3860128101281011</c:v>
                </c:pt>
                <c:pt idx="244">
                  <c:v>-1.6430641964078017</c:v>
                </c:pt>
                <c:pt idx="245">
                  <c:v>0.84543906742323238</c:v>
                </c:pt>
                <c:pt idx="246">
                  <c:v>0.31418556166155098</c:v>
                </c:pt>
                <c:pt idx="247">
                  <c:v>0.46330935275254925</c:v>
                </c:pt>
                <c:pt idx="248">
                  <c:v>1.0877652279461045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B-4DE8-B418-00113AD8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725072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25072"/>
        <c:crosses val="autoZero"/>
        <c:crossBetween val="midCat"/>
      </c:valAx>
      <c:valAx>
        <c:axId val="3787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Y(X4) - %BF w zależności od wzrostu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visualisation_not_cleaned!$E$3:$E$251</c:f>
              <c:numCache>
                <c:formatCode>General</c:formatCode>
                <c:ptCount val="249"/>
                <c:pt idx="0">
                  <c:v>-0.97877326387033614</c:v>
                </c:pt>
                <c:pt idx="1">
                  <c:v>0.74021645739410225</c:v>
                </c:pt>
                <c:pt idx="2">
                  <c:v>-1.551769837625149</c:v>
                </c:pt>
                <c:pt idx="3">
                  <c:v>0.74021645739410225</c:v>
                </c:pt>
                <c:pt idx="4">
                  <c:v>0.35821874155756039</c:v>
                </c:pt>
                <c:pt idx="5">
                  <c:v>1.6952107469854569</c:v>
                </c:pt>
                <c:pt idx="6">
                  <c:v>-0.21477783219725241</c:v>
                </c:pt>
                <c:pt idx="7">
                  <c:v>0.83571588635323768</c:v>
                </c:pt>
                <c:pt idx="8">
                  <c:v>1.4087124601080505</c:v>
                </c:pt>
                <c:pt idx="9">
                  <c:v>1.2177136021897796</c:v>
                </c:pt>
                <c:pt idx="10">
                  <c:v>1.5997113180263214</c:v>
                </c:pt>
                <c:pt idx="11">
                  <c:v>2.1727078917811342</c:v>
                </c:pt>
                <c:pt idx="12">
                  <c:v>-0.31027726115638787</c:v>
                </c:pt>
                <c:pt idx="13">
                  <c:v>0.35821874155756039</c:v>
                </c:pt>
                <c:pt idx="14">
                  <c:v>-0.31027726115638787</c:v>
                </c:pt>
                <c:pt idx="15">
                  <c:v>-1.6472692665842843</c:v>
                </c:pt>
                <c:pt idx="16">
                  <c:v>0.2627193125984249</c:v>
                </c:pt>
                <c:pt idx="17">
                  <c:v>0.2627193125984249</c:v>
                </c:pt>
                <c:pt idx="18">
                  <c:v>-0.97877326387033614</c:v>
                </c:pt>
                <c:pt idx="19">
                  <c:v>1.2177136021897796</c:v>
                </c:pt>
                <c:pt idx="20">
                  <c:v>-0.88327383491120071</c:v>
                </c:pt>
                <c:pt idx="21">
                  <c:v>-0.21477783219725241</c:v>
                </c:pt>
                <c:pt idx="22">
                  <c:v>-0.78777440595206516</c:v>
                </c:pt>
                <c:pt idx="23">
                  <c:v>-0.11927840323811695</c:v>
                </c:pt>
                <c:pt idx="24">
                  <c:v>-0.97877326387033614</c:v>
                </c:pt>
                <c:pt idx="25">
                  <c:v>0.45371817051669583</c:v>
                </c:pt>
                <c:pt idx="26">
                  <c:v>-1.0742726928294717</c:v>
                </c:pt>
                <c:pt idx="27">
                  <c:v>-1.0742726928294717</c:v>
                </c:pt>
                <c:pt idx="28">
                  <c:v>-2.1247664113799618</c:v>
                </c:pt>
                <c:pt idx="29">
                  <c:v>-0.50127611907465885</c:v>
                </c:pt>
                <c:pt idx="30">
                  <c:v>1.313213031148915</c:v>
                </c:pt>
                <c:pt idx="31">
                  <c:v>0.35821874155756039</c:v>
                </c:pt>
                <c:pt idx="32">
                  <c:v>0.35821874155756039</c:v>
                </c:pt>
                <c:pt idx="33">
                  <c:v>0.2627193125984249</c:v>
                </c:pt>
                <c:pt idx="34">
                  <c:v>1.2177136021897796</c:v>
                </c:pt>
                <c:pt idx="35">
                  <c:v>-2.0292669824208263</c:v>
                </c:pt>
                <c:pt idx="36">
                  <c:v>-0.11927840323811695</c:v>
                </c:pt>
                <c:pt idx="37">
                  <c:v>-0.78777440595206516</c:v>
                </c:pt>
                <c:pt idx="38">
                  <c:v>-1.2652715507477426</c:v>
                </c:pt>
                <c:pt idx="39">
                  <c:v>-0.59677554803379429</c:v>
                </c:pt>
                <c:pt idx="40">
                  <c:v>-0.11927840323811695</c:v>
                </c:pt>
                <c:pt idx="41">
                  <c:v>0.45371817051669583</c:v>
                </c:pt>
                <c:pt idx="42">
                  <c:v>-0.88327383491120071</c:v>
                </c:pt>
                <c:pt idx="43">
                  <c:v>1.1222141732306441</c:v>
                </c:pt>
                <c:pt idx="44">
                  <c:v>-1.0742726928294717</c:v>
                </c:pt>
                <c:pt idx="45">
                  <c:v>0.35821874155756039</c:v>
                </c:pt>
                <c:pt idx="46">
                  <c:v>-0.69227497699292972</c:v>
                </c:pt>
                <c:pt idx="47">
                  <c:v>-1.3607709797068781</c:v>
                </c:pt>
                <c:pt idx="48">
                  <c:v>0.74021645739410225</c:v>
                </c:pt>
                <c:pt idx="49">
                  <c:v>-0.50127611907465885</c:v>
                </c:pt>
                <c:pt idx="50">
                  <c:v>-0.97877326387033614</c:v>
                </c:pt>
                <c:pt idx="51">
                  <c:v>1.2177136021897796</c:v>
                </c:pt>
                <c:pt idx="52">
                  <c:v>-1.0742726928294717</c:v>
                </c:pt>
                <c:pt idx="53">
                  <c:v>0.64471702843496681</c:v>
                </c:pt>
                <c:pt idx="54">
                  <c:v>-0.88327383491120071</c:v>
                </c:pt>
                <c:pt idx="55">
                  <c:v>-0.31027726115638787</c:v>
                </c:pt>
                <c:pt idx="56">
                  <c:v>0.16721988363928944</c:v>
                </c:pt>
                <c:pt idx="57">
                  <c:v>-1.7427686955434198</c:v>
                </c:pt>
                <c:pt idx="58">
                  <c:v>1.1222141732306441</c:v>
                </c:pt>
                <c:pt idx="59">
                  <c:v>-0.69227497699292972</c:v>
                </c:pt>
                <c:pt idx="60">
                  <c:v>-2.3778974278981478E-2</c:v>
                </c:pt>
                <c:pt idx="61">
                  <c:v>-1.2652715507477426</c:v>
                </c:pt>
                <c:pt idx="62">
                  <c:v>-0.11927840323811695</c:v>
                </c:pt>
                <c:pt idx="63">
                  <c:v>-1.0742726928294717</c:v>
                </c:pt>
                <c:pt idx="64">
                  <c:v>0.16721988363928944</c:v>
                </c:pt>
                <c:pt idx="65">
                  <c:v>0.45371817051669583</c:v>
                </c:pt>
                <c:pt idx="66">
                  <c:v>-0.40577669011552336</c:v>
                </c:pt>
                <c:pt idx="67">
                  <c:v>0.45371817051669583</c:v>
                </c:pt>
                <c:pt idx="68">
                  <c:v>0.45371817051669583</c:v>
                </c:pt>
                <c:pt idx="69">
                  <c:v>-0.59677554803379429</c:v>
                </c:pt>
                <c:pt idx="70">
                  <c:v>1.313213031148915</c:v>
                </c:pt>
                <c:pt idx="71">
                  <c:v>-2.411264698257368</c:v>
                </c:pt>
                <c:pt idx="72">
                  <c:v>-1.7427686955434198</c:v>
                </c:pt>
                <c:pt idx="73">
                  <c:v>-1.0742726928294717</c:v>
                </c:pt>
                <c:pt idx="74">
                  <c:v>-0.31027726115638787</c:v>
                </c:pt>
                <c:pt idx="75">
                  <c:v>-0.69227497699292972</c:v>
                </c:pt>
                <c:pt idx="76">
                  <c:v>-2.3778974278981478E-2</c:v>
                </c:pt>
                <c:pt idx="77">
                  <c:v>-0.40577669011552336</c:v>
                </c:pt>
                <c:pt idx="78">
                  <c:v>-0.97877326387033614</c:v>
                </c:pt>
                <c:pt idx="79">
                  <c:v>-1.169772121788607</c:v>
                </c:pt>
                <c:pt idx="80">
                  <c:v>0.93121531531237323</c:v>
                </c:pt>
                <c:pt idx="81">
                  <c:v>-0.11927840323811695</c:v>
                </c:pt>
                <c:pt idx="82">
                  <c:v>-0.40577669011552336</c:v>
                </c:pt>
                <c:pt idx="83">
                  <c:v>-1.0742726928294717</c:v>
                </c:pt>
                <c:pt idx="84">
                  <c:v>-1.169772121788607</c:v>
                </c:pt>
                <c:pt idx="85">
                  <c:v>-1.7427686955434198</c:v>
                </c:pt>
                <c:pt idx="86">
                  <c:v>0.83571588635323768</c:v>
                </c:pt>
                <c:pt idx="87">
                  <c:v>1.0267147442715086</c:v>
                </c:pt>
                <c:pt idx="88">
                  <c:v>-0.11927840323811695</c:v>
                </c:pt>
                <c:pt idx="89">
                  <c:v>-0.31027726115638787</c:v>
                </c:pt>
                <c:pt idx="90">
                  <c:v>7.1720454680153992E-2</c:v>
                </c:pt>
                <c:pt idx="91">
                  <c:v>0.54921759947583126</c:v>
                </c:pt>
                <c:pt idx="92">
                  <c:v>1.5997113180263214</c:v>
                </c:pt>
                <c:pt idx="93">
                  <c:v>2.8412038944950826</c:v>
                </c:pt>
                <c:pt idx="94">
                  <c:v>1.1222141732306441</c:v>
                </c:pt>
                <c:pt idx="95">
                  <c:v>-1.4562704086660134</c:v>
                </c:pt>
                <c:pt idx="96">
                  <c:v>-0.78777440595206516</c:v>
                </c:pt>
                <c:pt idx="97">
                  <c:v>0.64471702843496681</c:v>
                </c:pt>
                <c:pt idx="98">
                  <c:v>1.2177136021897796</c:v>
                </c:pt>
                <c:pt idx="99">
                  <c:v>0.64471702843496681</c:v>
                </c:pt>
                <c:pt idx="100">
                  <c:v>0.35821874155756039</c:v>
                </c:pt>
                <c:pt idx="101">
                  <c:v>1.313213031148915</c:v>
                </c:pt>
                <c:pt idx="102">
                  <c:v>-0.40577669011552336</c:v>
                </c:pt>
                <c:pt idx="103">
                  <c:v>-0.69227497699292972</c:v>
                </c:pt>
                <c:pt idx="104">
                  <c:v>1.2177136021897796</c:v>
                </c:pt>
                <c:pt idx="105">
                  <c:v>1.5042118890671861</c:v>
                </c:pt>
                <c:pt idx="106">
                  <c:v>1.9817090338628633</c:v>
                </c:pt>
                <c:pt idx="107">
                  <c:v>-0.40577669011552336</c:v>
                </c:pt>
                <c:pt idx="108">
                  <c:v>-0.69227497699292972</c:v>
                </c:pt>
                <c:pt idx="109">
                  <c:v>-0.11927840323811695</c:v>
                </c:pt>
                <c:pt idx="110">
                  <c:v>-0.11927840323811695</c:v>
                </c:pt>
                <c:pt idx="111">
                  <c:v>-2.3778974278981478E-2</c:v>
                </c:pt>
                <c:pt idx="112">
                  <c:v>0.54921759947583126</c:v>
                </c:pt>
                <c:pt idx="113">
                  <c:v>-0.40577669011552336</c:v>
                </c:pt>
                <c:pt idx="114">
                  <c:v>0.93121531531237323</c:v>
                </c:pt>
                <c:pt idx="115">
                  <c:v>0.64471702843496681</c:v>
                </c:pt>
                <c:pt idx="116">
                  <c:v>1.4087124601080505</c:v>
                </c:pt>
                <c:pt idx="117">
                  <c:v>0.74021645739410225</c:v>
                </c:pt>
                <c:pt idx="118">
                  <c:v>1.5997113180263214</c:v>
                </c:pt>
                <c:pt idx="119">
                  <c:v>0.45371817051669583</c:v>
                </c:pt>
                <c:pt idx="120">
                  <c:v>-0.59677554803379429</c:v>
                </c:pt>
                <c:pt idx="121">
                  <c:v>-1.3607709797068781</c:v>
                </c:pt>
                <c:pt idx="122">
                  <c:v>-1.4562704086660134</c:v>
                </c:pt>
                <c:pt idx="123">
                  <c:v>-1.2652715507477426</c:v>
                </c:pt>
                <c:pt idx="124">
                  <c:v>-0.59677554803379429</c:v>
                </c:pt>
                <c:pt idx="125">
                  <c:v>-0.97877326387033614</c:v>
                </c:pt>
                <c:pt idx="126">
                  <c:v>1.1222141732306441</c:v>
                </c:pt>
                <c:pt idx="127">
                  <c:v>-0.21477783219725241</c:v>
                </c:pt>
                <c:pt idx="128">
                  <c:v>0.45371817051669583</c:v>
                </c:pt>
                <c:pt idx="129">
                  <c:v>7.1720454680153992E-2</c:v>
                </c:pt>
                <c:pt idx="130">
                  <c:v>1.1222141732306441</c:v>
                </c:pt>
                <c:pt idx="131">
                  <c:v>-1.3607709797068781</c:v>
                </c:pt>
                <c:pt idx="132">
                  <c:v>-0.31027726115638787</c:v>
                </c:pt>
                <c:pt idx="133">
                  <c:v>-0.21477783219725241</c:v>
                </c:pt>
                <c:pt idx="134">
                  <c:v>0.16721988363928944</c:v>
                </c:pt>
                <c:pt idx="135">
                  <c:v>1.4087124601080505</c:v>
                </c:pt>
                <c:pt idx="136">
                  <c:v>0.35821874155756039</c:v>
                </c:pt>
                <c:pt idx="137">
                  <c:v>1.7907101759445925</c:v>
                </c:pt>
                <c:pt idx="138">
                  <c:v>0.2627193125984249</c:v>
                </c:pt>
                <c:pt idx="139">
                  <c:v>-0.31027726115638787</c:v>
                </c:pt>
                <c:pt idx="140">
                  <c:v>-0.97877326387033614</c:v>
                </c:pt>
                <c:pt idx="141">
                  <c:v>0.74021645739410225</c:v>
                </c:pt>
                <c:pt idx="142">
                  <c:v>2.745704465535947</c:v>
                </c:pt>
                <c:pt idx="143">
                  <c:v>0.16721988363928944</c:v>
                </c:pt>
                <c:pt idx="144">
                  <c:v>0.93121531531237323</c:v>
                </c:pt>
                <c:pt idx="145">
                  <c:v>-0.21477783219725241</c:v>
                </c:pt>
                <c:pt idx="146">
                  <c:v>0.83571588635323768</c:v>
                </c:pt>
                <c:pt idx="147">
                  <c:v>-2.3778974278981478E-2</c:v>
                </c:pt>
                <c:pt idx="148">
                  <c:v>-0.50127611907465885</c:v>
                </c:pt>
                <c:pt idx="149">
                  <c:v>1.5997113180263214</c:v>
                </c:pt>
                <c:pt idx="150">
                  <c:v>0.74021645739410225</c:v>
                </c:pt>
                <c:pt idx="151">
                  <c:v>-1.169772121788607</c:v>
                </c:pt>
                <c:pt idx="152">
                  <c:v>1.2177136021897796</c:v>
                </c:pt>
                <c:pt idx="153">
                  <c:v>1.8862096049037278</c:v>
                </c:pt>
                <c:pt idx="154">
                  <c:v>-0.50127611907465885</c:v>
                </c:pt>
                <c:pt idx="155">
                  <c:v>0.74021645739410225</c:v>
                </c:pt>
                <c:pt idx="156">
                  <c:v>-0.59677554803379429</c:v>
                </c:pt>
                <c:pt idx="157">
                  <c:v>0.45371817051669583</c:v>
                </c:pt>
                <c:pt idx="158">
                  <c:v>0.74021645739410225</c:v>
                </c:pt>
                <c:pt idx="159">
                  <c:v>1.0267147442715086</c:v>
                </c:pt>
                <c:pt idx="160">
                  <c:v>-0.59677554803379429</c:v>
                </c:pt>
                <c:pt idx="161">
                  <c:v>7.1720454680153992E-2</c:v>
                </c:pt>
                <c:pt idx="162">
                  <c:v>0.64471702843496681</c:v>
                </c:pt>
                <c:pt idx="163">
                  <c:v>1.313213031148915</c:v>
                </c:pt>
                <c:pt idx="164">
                  <c:v>-0.88327383491120071</c:v>
                </c:pt>
                <c:pt idx="165">
                  <c:v>0.74021645739410225</c:v>
                </c:pt>
                <c:pt idx="166">
                  <c:v>-0.31027726115638787</c:v>
                </c:pt>
                <c:pt idx="167">
                  <c:v>-0.31027726115638787</c:v>
                </c:pt>
                <c:pt idx="168">
                  <c:v>-0.97877326387033614</c:v>
                </c:pt>
                <c:pt idx="169">
                  <c:v>-1.8382681245025554</c:v>
                </c:pt>
                <c:pt idx="170">
                  <c:v>0.2627193125984249</c:v>
                </c:pt>
                <c:pt idx="171">
                  <c:v>0.45371817051669583</c:v>
                </c:pt>
                <c:pt idx="172">
                  <c:v>0.54921759947583126</c:v>
                </c:pt>
                <c:pt idx="173">
                  <c:v>-0.40577669011552336</c:v>
                </c:pt>
                <c:pt idx="174">
                  <c:v>-1.2652715507477426</c:v>
                </c:pt>
                <c:pt idx="175">
                  <c:v>0.45371817051669583</c:v>
                </c:pt>
                <c:pt idx="176">
                  <c:v>-0.40577669011552336</c:v>
                </c:pt>
                <c:pt idx="177">
                  <c:v>1.5997113180263214</c:v>
                </c:pt>
                <c:pt idx="178">
                  <c:v>1.5042118890671861</c:v>
                </c:pt>
                <c:pt idx="179">
                  <c:v>-1.169772121788607</c:v>
                </c:pt>
                <c:pt idx="180">
                  <c:v>-0.21477783219725241</c:v>
                </c:pt>
                <c:pt idx="181">
                  <c:v>1.5042118890671861</c:v>
                </c:pt>
                <c:pt idx="182">
                  <c:v>0.45371817051669583</c:v>
                </c:pt>
                <c:pt idx="183">
                  <c:v>1.5042118890671861</c:v>
                </c:pt>
                <c:pt idx="184">
                  <c:v>0.64471702843496681</c:v>
                </c:pt>
                <c:pt idx="185">
                  <c:v>0.83571588635323768</c:v>
                </c:pt>
                <c:pt idx="186">
                  <c:v>-0.78777440595206516</c:v>
                </c:pt>
                <c:pt idx="187">
                  <c:v>-0.40577669011552336</c:v>
                </c:pt>
                <c:pt idx="188">
                  <c:v>2.1727078917811342</c:v>
                </c:pt>
                <c:pt idx="189">
                  <c:v>7.1720454680153992E-2</c:v>
                </c:pt>
                <c:pt idx="190">
                  <c:v>1.6952107469854569</c:v>
                </c:pt>
                <c:pt idx="191">
                  <c:v>0.93121531531237323</c:v>
                </c:pt>
                <c:pt idx="192">
                  <c:v>-0.78777440595206516</c:v>
                </c:pt>
                <c:pt idx="193">
                  <c:v>-0.50127611907465885</c:v>
                </c:pt>
                <c:pt idx="194">
                  <c:v>0.45371817051669583</c:v>
                </c:pt>
                <c:pt idx="195">
                  <c:v>0.93121531531237323</c:v>
                </c:pt>
                <c:pt idx="196">
                  <c:v>-1.0742726928294717</c:v>
                </c:pt>
                <c:pt idx="197">
                  <c:v>-2.3778974278981478E-2</c:v>
                </c:pt>
                <c:pt idx="198">
                  <c:v>-0.40577669011552336</c:v>
                </c:pt>
                <c:pt idx="199">
                  <c:v>0.45371817051669583</c:v>
                </c:pt>
                <c:pt idx="200">
                  <c:v>1.4087124601080505</c:v>
                </c:pt>
                <c:pt idx="201">
                  <c:v>-0.21477783219725241</c:v>
                </c:pt>
                <c:pt idx="202">
                  <c:v>1.0267147442715086</c:v>
                </c:pt>
                <c:pt idx="203">
                  <c:v>-1.8382681245025554</c:v>
                </c:pt>
                <c:pt idx="204">
                  <c:v>0.83571588635323768</c:v>
                </c:pt>
                <c:pt idx="205">
                  <c:v>-2.3778974278981478E-2</c:v>
                </c:pt>
                <c:pt idx="206">
                  <c:v>0.16721988363928944</c:v>
                </c:pt>
                <c:pt idx="207">
                  <c:v>-0.88327383491120071</c:v>
                </c:pt>
                <c:pt idx="208">
                  <c:v>1.5997113180263214</c:v>
                </c:pt>
                <c:pt idx="209">
                  <c:v>0.54921759947583126</c:v>
                </c:pt>
                <c:pt idx="210">
                  <c:v>0.16721988363928944</c:v>
                </c:pt>
                <c:pt idx="211">
                  <c:v>1.0267147442715086</c:v>
                </c:pt>
                <c:pt idx="212">
                  <c:v>-2.411264698257368</c:v>
                </c:pt>
                <c:pt idx="213">
                  <c:v>-0.21477783219725241</c:v>
                </c:pt>
                <c:pt idx="214">
                  <c:v>-0.11927840323811695</c:v>
                </c:pt>
                <c:pt idx="215">
                  <c:v>0.54921759947583126</c:v>
                </c:pt>
                <c:pt idx="216">
                  <c:v>-0.40577669011552336</c:v>
                </c:pt>
                <c:pt idx="217">
                  <c:v>7.1720454680153992E-2</c:v>
                </c:pt>
                <c:pt idx="218">
                  <c:v>0.74021645739410225</c:v>
                </c:pt>
                <c:pt idx="219">
                  <c:v>-1.0742726928294717</c:v>
                </c:pt>
                <c:pt idx="220">
                  <c:v>-1.169772121788607</c:v>
                </c:pt>
                <c:pt idx="221">
                  <c:v>-0.59677554803379429</c:v>
                </c:pt>
                <c:pt idx="222">
                  <c:v>-1.3607709797068781</c:v>
                </c:pt>
                <c:pt idx="223">
                  <c:v>-0.78777440595206516</c:v>
                </c:pt>
                <c:pt idx="224">
                  <c:v>1.5042118890671861</c:v>
                </c:pt>
                <c:pt idx="225">
                  <c:v>-0.31027726115638787</c:v>
                </c:pt>
                <c:pt idx="226">
                  <c:v>-0.69227497699292972</c:v>
                </c:pt>
                <c:pt idx="227">
                  <c:v>-1.7427686955434198</c:v>
                </c:pt>
                <c:pt idx="228">
                  <c:v>0.54921759947583126</c:v>
                </c:pt>
                <c:pt idx="229">
                  <c:v>0.45371817051669583</c:v>
                </c:pt>
                <c:pt idx="230">
                  <c:v>-1.169772121788607</c:v>
                </c:pt>
                <c:pt idx="231">
                  <c:v>-1.0742726928294717</c:v>
                </c:pt>
                <c:pt idx="232">
                  <c:v>-1.0742726928294717</c:v>
                </c:pt>
                <c:pt idx="233">
                  <c:v>0.74021645739410225</c:v>
                </c:pt>
                <c:pt idx="234">
                  <c:v>-0.31027726115638787</c:v>
                </c:pt>
                <c:pt idx="235">
                  <c:v>-0.31027726115638787</c:v>
                </c:pt>
                <c:pt idx="236">
                  <c:v>-1.7427686955434198</c:v>
                </c:pt>
                <c:pt idx="237">
                  <c:v>-1.7427686955434198</c:v>
                </c:pt>
                <c:pt idx="238">
                  <c:v>-0.78777440595206516</c:v>
                </c:pt>
                <c:pt idx="239">
                  <c:v>0.64471702843496681</c:v>
                </c:pt>
                <c:pt idx="240">
                  <c:v>0.93121531531237323</c:v>
                </c:pt>
                <c:pt idx="241">
                  <c:v>-0.69227497699292972</c:v>
                </c:pt>
                <c:pt idx="242">
                  <c:v>-0.40577669011552336</c:v>
                </c:pt>
                <c:pt idx="243">
                  <c:v>7.1720454680153992E-2</c:v>
                </c:pt>
                <c:pt idx="244">
                  <c:v>-1.2652715507477426</c:v>
                </c:pt>
                <c:pt idx="245">
                  <c:v>-0.21477783219725241</c:v>
                </c:pt>
                <c:pt idx="246">
                  <c:v>-1.6472692665842843</c:v>
                </c:pt>
                <c:pt idx="247">
                  <c:v>7.1720454680153992E-2</c:v>
                </c:pt>
                <c:pt idx="248">
                  <c:v>-0.11927840323811695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E-4836-B94C-3EAF5C3D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456176"/>
        <c:axId val="368712016"/>
      </c:scatterChart>
      <c:valAx>
        <c:axId val="173345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2016"/>
        <c:crosses val="autoZero"/>
        <c:crossBetween val="midCat"/>
      </c:valAx>
      <c:valAx>
        <c:axId val="3687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45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Y(X5) - %BF w zależności od wymiarów szyi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visualisation_not_cleaned!$F$3:$F$251</c:f>
              <c:numCache>
                <c:formatCode>General</c:formatCode>
                <c:ptCount val="249"/>
                <c:pt idx="0">
                  <c:v>-0.77260988324828705</c:v>
                </c:pt>
                <c:pt idx="1">
                  <c:v>0.23622203680712625</c:v>
                </c:pt>
                <c:pt idx="2">
                  <c:v>-1.737579545909989</c:v>
                </c:pt>
                <c:pt idx="3">
                  <c:v>-0.24626279452372479</c:v>
                </c:pt>
                <c:pt idx="4">
                  <c:v>-1.5621305163351349</c:v>
                </c:pt>
                <c:pt idx="5">
                  <c:v>0.45553332377569461</c:v>
                </c:pt>
                <c:pt idx="6">
                  <c:v>-0.68488536846086157</c:v>
                </c:pt>
                <c:pt idx="7">
                  <c:v>-7.0813764948870719E-2</c:v>
                </c:pt>
                <c:pt idx="8">
                  <c:v>6.0773007232272171E-2</c:v>
                </c:pt>
                <c:pt idx="9">
                  <c:v>1.8152633029808192</c:v>
                </c:pt>
                <c:pt idx="10">
                  <c:v>0.23622203680712625</c:v>
                </c:pt>
                <c:pt idx="11">
                  <c:v>0.63098235335054864</c:v>
                </c:pt>
                <c:pt idx="12">
                  <c:v>0.19235977941341195</c:v>
                </c:pt>
                <c:pt idx="13">
                  <c:v>0.63098235335054864</c:v>
                </c:pt>
                <c:pt idx="14">
                  <c:v>1.1134671846813997</c:v>
                </c:pt>
                <c:pt idx="15">
                  <c:v>-0.68488536846086157</c:v>
                </c:pt>
                <c:pt idx="16">
                  <c:v>0.41167106638198031</c:v>
                </c:pt>
                <c:pt idx="17">
                  <c:v>1.8152633029808192</c:v>
                </c:pt>
                <c:pt idx="18">
                  <c:v>1.6910749838557875E-2</c:v>
                </c:pt>
                <c:pt idx="19">
                  <c:v>0.89415589771283133</c:v>
                </c:pt>
                <c:pt idx="20">
                  <c:v>0.49939558116940891</c:v>
                </c:pt>
                <c:pt idx="21">
                  <c:v>1.4643652438311079</c:v>
                </c:pt>
                <c:pt idx="22">
                  <c:v>-1.7814418033037034</c:v>
                </c:pt>
                <c:pt idx="23">
                  <c:v>-1.0796456850042839</c:v>
                </c:pt>
                <c:pt idx="24">
                  <c:v>-1.5182682589414207</c:v>
                </c:pt>
                <c:pt idx="25">
                  <c:v>-0.99192117021685533</c:v>
                </c:pt>
                <c:pt idx="26">
                  <c:v>-0.77260988324828705</c:v>
                </c:pt>
                <c:pt idx="27">
                  <c:v>0.36780880898826601</c:v>
                </c:pt>
                <c:pt idx="28">
                  <c:v>-0.68488536846086157</c:v>
                </c:pt>
                <c:pt idx="29">
                  <c:v>-0.55329859627971867</c:v>
                </c:pt>
                <c:pt idx="30">
                  <c:v>0.32394655159455482</c:v>
                </c:pt>
                <c:pt idx="31">
                  <c:v>-0.29012505191743909</c:v>
                </c:pt>
                <c:pt idx="32">
                  <c:v>6.0773007232272171E-2</c:v>
                </c:pt>
                <c:pt idx="33">
                  <c:v>0.80643138292540273</c:v>
                </c:pt>
                <c:pt idx="34">
                  <c:v>1.8152633029808192</c:v>
                </c:pt>
                <c:pt idx="35">
                  <c:v>0.19235977941341195</c:v>
                </c:pt>
                <c:pt idx="36">
                  <c:v>0.23622203680712625</c:v>
                </c:pt>
                <c:pt idx="37">
                  <c:v>1.8152633029808192</c:v>
                </c:pt>
                <c:pt idx="38">
                  <c:v>0.98188041250025992</c:v>
                </c:pt>
                <c:pt idx="39">
                  <c:v>2.2977481343116701</c:v>
                </c:pt>
                <c:pt idx="40">
                  <c:v>-0.29012505191743909</c:v>
                </c:pt>
                <c:pt idx="41">
                  <c:v>1.5520897586185365</c:v>
                </c:pt>
                <c:pt idx="42">
                  <c:v>-2.8341359807528308</c:v>
                </c:pt>
                <c:pt idx="43">
                  <c:v>-0.99192117021685533</c:v>
                </c:pt>
                <c:pt idx="44">
                  <c:v>-1.9130285754848431</c:v>
                </c:pt>
                <c:pt idx="45">
                  <c:v>-1.4744060015477063</c:v>
                </c:pt>
                <c:pt idx="46">
                  <c:v>-2.2639266346345543</c:v>
                </c:pt>
                <c:pt idx="47">
                  <c:v>-1.737579545909989</c:v>
                </c:pt>
                <c:pt idx="48">
                  <c:v>-1.3428192293665666</c:v>
                </c:pt>
                <c:pt idx="49">
                  <c:v>-1.6059927737288493</c:v>
                </c:pt>
                <c:pt idx="50">
                  <c:v>-0.64102311106714727</c:v>
                </c:pt>
                <c:pt idx="51">
                  <c:v>-1.255094714579138</c:v>
                </c:pt>
                <c:pt idx="52">
                  <c:v>-7.0813764948870719E-2</c:v>
                </c:pt>
                <c:pt idx="53">
                  <c:v>0.85029364031911703</c:v>
                </c:pt>
                <c:pt idx="54">
                  <c:v>0.49939558116940891</c:v>
                </c:pt>
                <c:pt idx="55">
                  <c:v>1.1134671846813997</c:v>
                </c:pt>
                <c:pt idx="56">
                  <c:v>1.1134671846813997</c:v>
                </c:pt>
                <c:pt idx="57">
                  <c:v>0.19235977941341195</c:v>
                </c:pt>
                <c:pt idx="58">
                  <c:v>1.5082275012248221</c:v>
                </c:pt>
                <c:pt idx="59">
                  <c:v>-1.0357834276105697</c:v>
                </c:pt>
                <c:pt idx="60">
                  <c:v>1.6910749838557875E-2</c:v>
                </c:pt>
                <c:pt idx="61">
                  <c:v>-0.24626279452372479</c:v>
                </c:pt>
                <c:pt idx="62">
                  <c:v>0.93801815510654563</c:v>
                </c:pt>
                <c:pt idx="63">
                  <c:v>1.2889162142562538</c:v>
                </c:pt>
                <c:pt idx="64">
                  <c:v>-1.0357834276105697</c:v>
                </c:pt>
                <c:pt idx="65">
                  <c:v>-0.46557408149229318</c:v>
                </c:pt>
                <c:pt idx="66">
                  <c:v>-0.20240053713001049</c:v>
                </c:pt>
                <c:pt idx="67">
                  <c:v>-0.72874762585457586</c:v>
                </c:pt>
                <c:pt idx="68">
                  <c:v>-1.0796456850042839</c:v>
                </c:pt>
                <c:pt idx="69">
                  <c:v>0.32394655159455482</c:v>
                </c:pt>
                <c:pt idx="70">
                  <c:v>-0.68488536846086157</c:v>
                </c:pt>
                <c:pt idx="71">
                  <c:v>-2.0884776050596972</c:v>
                </c:pt>
                <c:pt idx="72">
                  <c:v>-0.64102311106714727</c:v>
                </c:pt>
                <c:pt idx="73">
                  <c:v>-0.86033439803571554</c:v>
                </c:pt>
                <c:pt idx="74">
                  <c:v>0.32394655159455482</c:v>
                </c:pt>
                <c:pt idx="75">
                  <c:v>0.32394655159455482</c:v>
                </c:pt>
                <c:pt idx="76">
                  <c:v>-7.0813764948870719E-2</c:v>
                </c:pt>
                <c:pt idx="77">
                  <c:v>-0.24626279452372479</c:v>
                </c:pt>
                <c:pt idx="78">
                  <c:v>0.19235977941341195</c:v>
                </c:pt>
                <c:pt idx="79">
                  <c:v>6.0773007232272171E-2</c:v>
                </c:pt>
                <c:pt idx="80">
                  <c:v>0.58712009595683434</c:v>
                </c:pt>
                <c:pt idx="81">
                  <c:v>0.32394655159455482</c:v>
                </c:pt>
                <c:pt idx="82">
                  <c:v>0.23622203680712625</c:v>
                </c:pt>
                <c:pt idx="83">
                  <c:v>-0.64102311106714727</c:v>
                </c:pt>
                <c:pt idx="84">
                  <c:v>-0.1146760223425819</c:v>
                </c:pt>
                <c:pt idx="85">
                  <c:v>-0.64102311106714727</c:v>
                </c:pt>
                <c:pt idx="86">
                  <c:v>1.6910749838557875E-2</c:v>
                </c:pt>
                <c:pt idx="87">
                  <c:v>-0.55329859627971867</c:v>
                </c:pt>
                <c:pt idx="88">
                  <c:v>-0.33398730931115028</c:v>
                </c:pt>
                <c:pt idx="89">
                  <c:v>0.54325783856312315</c:v>
                </c:pt>
                <c:pt idx="90">
                  <c:v>-0.20240053713001049</c:v>
                </c:pt>
                <c:pt idx="91">
                  <c:v>1.6910749838557875E-2</c:v>
                </c:pt>
                <c:pt idx="92">
                  <c:v>-0.29012505191743909</c:v>
                </c:pt>
                <c:pt idx="93">
                  <c:v>1.3766407290436824</c:v>
                </c:pt>
                <c:pt idx="94">
                  <c:v>-0.20240053713001049</c:v>
                </c:pt>
                <c:pt idx="95">
                  <c:v>0.32394655159455482</c:v>
                </c:pt>
                <c:pt idx="96">
                  <c:v>-0.90419665542942984</c:v>
                </c:pt>
                <c:pt idx="97">
                  <c:v>0.89415589771283133</c:v>
                </c:pt>
                <c:pt idx="98">
                  <c:v>0.93801815510654563</c:v>
                </c:pt>
                <c:pt idx="99">
                  <c:v>-0.42171182409857888</c:v>
                </c:pt>
                <c:pt idx="100">
                  <c:v>-0.72874762585457586</c:v>
                </c:pt>
                <c:pt idx="101">
                  <c:v>1.2011916994688283</c:v>
                </c:pt>
                <c:pt idx="102">
                  <c:v>0.71870686813797724</c:v>
                </c:pt>
                <c:pt idx="103">
                  <c:v>-3.0095850103276849</c:v>
                </c:pt>
                <c:pt idx="104">
                  <c:v>0.28008429420084052</c:v>
                </c:pt>
                <c:pt idx="105">
                  <c:v>1.7714010455871048</c:v>
                </c:pt>
                <c:pt idx="106">
                  <c:v>0.23622203680712625</c:v>
                </c:pt>
                <c:pt idx="107">
                  <c:v>-1.6498550311225604</c:v>
                </c:pt>
                <c:pt idx="108">
                  <c:v>-0.33398730931115028</c:v>
                </c:pt>
                <c:pt idx="109">
                  <c:v>-0.37784956670486458</c:v>
                </c:pt>
                <c:pt idx="110">
                  <c:v>0.98188041250025992</c:v>
                </c:pt>
                <c:pt idx="111">
                  <c:v>-1.1673701997917125</c:v>
                </c:pt>
                <c:pt idx="112">
                  <c:v>1.6910749838557875E-2</c:v>
                </c:pt>
                <c:pt idx="113">
                  <c:v>-0.72874762585457586</c:v>
                </c:pt>
                <c:pt idx="114">
                  <c:v>-0.50943633888600748</c:v>
                </c:pt>
                <c:pt idx="115">
                  <c:v>1.332778471649968</c:v>
                </c:pt>
                <c:pt idx="116">
                  <c:v>0.14849752201969765</c:v>
                </c:pt>
                <c:pt idx="117">
                  <c:v>1.6910749838557875E-2</c:v>
                </c:pt>
                <c:pt idx="118">
                  <c:v>1.2450539568625394</c:v>
                </c:pt>
                <c:pt idx="119">
                  <c:v>0.67484461074426294</c:v>
                </c:pt>
                <c:pt idx="120">
                  <c:v>-0.46557408149229318</c:v>
                </c:pt>
                <c:pt idx="121">
                  <c:v>-0.46557408149229318</c:v>
                </c:pt>
                <c:pt idx="122">
                  <c:v>-0.1146760223425819</c:v>
                </c:pt>
                <c:pt idx="123">
                  <c:v>-0.59716085367343297</c:v>
                </c:pt>
                <c:pt idx="124">
                  <c:v>0.41167106638198031</c:v>
                </c:pt>
                <c:pt idx="125">
                  <c:v>-0.20240053713001049</c:v>
                </c:pt>
                <c:pt idx="126">
                  <c:v>0.80643138292540273</c:v>
                </c:pt>
                <c:pt idx="127">
                  <c:v>0.14849752201969765</c:v>
                </c:pt>
                <c:pt idx="128">
                  <c:v>-1.0796456850042839</c:v>
                </c:pt>
                <c:pt idx="129">
                  <c:v>-0.72874762585457586</c:v>
                </c:pt>
                <c:pt idx="130">
                  <c:v>-7.0813764948870719E-2</c:v>
                </c:pt>
                <c:pt idx="131">
                  <c:v>-7.0813764948870719E-2</c:v>
                </c:pt>
                <c:pt idx="132">
                  <c:v>-0.64102311106714727</c:v>
                </c:pt>
                <c:pt idx="133">
                  <c:v>-7.0813764948870719E-2</c:v>
                </c:pt>
                <c:pt idx="134">
                  <c:v>-0.42171182409857888</c:v>
                </c:pt>
                <c:pt idx="135">
                  <c:v>-0.1146760223425819</c:v>
                </c:pt>
                <c:pt idx="136">
                  <c:v>-1.6059927737288493</c:v>
                </c:pt>
                <c:pt idx="137">
                  <c:v>1.2450539568625394</c:v>
                </c:pt>
                <c:pt idx="138">
                  <c:v>-0.24626279452372479</c:v>
                </c:pt>
                <c:pt idx="139">
                  <c:v>-0.64102311106714727</c:v>
                </c:pt>
                <c:pt idx="140">
                  <c:v>-0.20240053713001049</c:v>
                </c:pt>
                <c:pt idx="141">
                  <c:v>-1.0796456850042839</c:v>
                </c:pt>
                <c:pt idx="142">
                  <c:v>1.6910749838557875E-2</c:v>
                </c:pt>
                <c:pt idx="143">
                  <c:v>-0.99192117021685533</c:v>
                </c:pt>
                <c:pt idx="144">
                  <c:v>0.54325783856312315</c:v>
                </c:pt>
                <c:pt idx="145">
                  <c:v>1.2889162142562538</c:v>
                </c:pt>
                <c:pt idx="146">
                  <c:v>-1.2112324571854238</c:v>
                </c:pt>
                <c:pt idx="147">
                  <c:v>1.1573294420751139</c:v>
                </c:pt>
                <c:pt idx="148">
                  <c:v>-1.1235079423979983</c:v>
                </c:pt>
                <c:pt idx="149">
                  <c:v>1.6836765307996762</c:v>
                </c:pt>
                <c:pt idx="150">
                  <c:v>-1.6937172885162748</c:v>
                </c:pt>
                <c:pt idx="151">
                  <c:v>-2.695150755515642E-2</c:v>
                </c:pt>
                <c:pt idx="152">
                  <c:v>0.10463526462598646</c:v>
                </c:pt>
                <c:pt idx="153">
                  <c:v>-1.0357834276105697</c:v>
                </c:pt>
                <c:pt idx="154">
                  <c:v>0.23622203680712625</c:v>
                </c:pt>
                <c:pt idx="155">
                  <c:v>-0.42171182409857888</c:v>
                </c:pt>
                <c:pt idx="156">
                  <c:v>-0.90419665542942984</c:v>
                </c:pt>
                <c:pt idx="157">
                  <c:v>-0.77260988324828705</c:v>
                </c:pt>
                <c:pt idx="158">
                  <c:v>-1.2989569719728524</c:v>
                </c:pt>
                <c:pt idx="159">
                  <c:v>0.23622203680712625</c:v>
                </c:pt>
                <c:pt idx="160">
                  <c:v>1.2011916994688283</c:v>
                </c:pt>
                <c:pt idx="161">
                  <c:v>-0.86033439803571554</c:v>
                </c:pt>
                <c:pt idx="162">
                  <c:v>0.67484461074426294</c:v>
                </c:pt>
                <c:pt idx="163">
                  <c:v>1.1134671846813997</c:v>
                </c:pt>
                <c:pt idx="164">
                  <c:v>0.23622203680712625</c:v>
                </c:pt>
                <c:pt idx="165">
                  <c:v>2.6047839360676641</c:v>
                </c:pt>
                <c:pt idx="166">
                  <c:v>1.0696049272876855</c:v>
                </c:pt>
                <c:pt idx="167">
                  <c:v>-0.15853827973629619</c:v>
                </c:pt>
                <c:pt idx="168">
                  <c:v>-0.42171182409857888</c:v>
                </c:pt>
                <c:pt idx="169">
                  <c:v>-1.737579545909989</c:v>
                </c:pt>
                <c:pt idx="170">
                  <c:v>0.19235977941341195</c:v>
                </c:pt>
                <c:pt idx="171">
                  <c:v>0.32394655159455482</c:v>
                </c:pt>
                <c:pt idx="172">
                  <c:v>1.5520897586185365</c:v>
                </c:pt>
                <c:pt idx="173">
                  <c:v>-0.86033439803571554</c:v>
                </c:pt>
                <c:pt idx="174">
                  <c:v>-1.1673701997917125</c:v>
                </c:pt>
                <c:pt idx="175">
                  <c:v>1.8152633029808192</c:v>
                </c:pt>
                <c:pt idx="176">
                  <c:v>1.6910749838557875E-2</c:v>
                </c:pt>
                <c:pt idx="177">
                  <c:v>2.1222991047368129</c:v>
                </c:pt>
                <c:pt idx="178">
                  <c:v>0.89415589771283133</c:v>
                </c:pt>
                <c:pt idx="179">
                  <c:v>-1.0796456850042839</c:v>
                </c:pt>
                <c:pt idx="180">
                  <c:v>-1.1673701997917125</c:v>
                </c:pt>
                <c:pt idx="181">
                  <c:v>-0.1146760223425819</c:v>
                </c:pt>
                <c:pt idx="182">
                  <c:v>0.63098235335054864</c:v>
                </c:pt>
                <c:pt idx="183">
                  <c:v>1.7275387881933906</c:v>
                </c:pt>
                <c:pt idx="184">
                  <c:v>0.23622203680712625</c:v>
                </c:pt>
                <c:pt idx="185">
                  <c:v>1.2450539568625394</c:v>
                </c:pt>
                <c:pt idx="186">
                  <c:v>1.6910749838557875E-2</c:v>
                </c:pt>
                <c:pt idx="187">
                  <c:v>-0.68488536846086157</c:v>
                </c:pt>
                <c:pt idx="188">
                  <c:v>1.6836765307996762</c:v>
                </c:pt>
                <c:pt idx="189">
                  <c:v>1.2011916994688283</c:v>
                </c:pt>
                <c:pt idx="190">
                  <c:v>0.23622203680712625</c:v>
                </c:pt>
                <c:pt idx="191">
                  <c:v>-1.1235079423979983</c:v>
                </c:pt>
                <c:pt idx="192">
                  <c:v>0.23622203680712625</c:v>
                </c:pt>
                <c:pt idx="193">
                  <c:v>-1.0796456850042839</c:v>
                </c:pt>
                <c:pt idx="194">
                  <c:v>-0.64102311106714727</c:v>
                </c:pt>
                <c:pt idx="195">
                  <c:v>-0.15853827973629619</c:v>
                </c:pt>
                <c:pt idx="196">
                  <c:v>-0.24626279452372479</c:v>
                </c:pt>
                <c:pt idx="197">
                  <c:v>-7.0813764948870719E-2</c:v>
                </c:pt>
                <c:pt idx="198">
                  <c:v>-1.2112324571854238</c:v>
                </c:pt>
                <c:pt idx="199">
                  <c:v>-2.695150755515642E-2</c:v>
                </c:pt>
                <c:pt idx="200">
                  <c:v>-2.695150755515642E-2</c:v>
                </c:pt>
                <c:pt idx="201">
                  <c:v>1.2889162142562538</c:v>
                </c:pt>
                <c:pt idx="202">
                  <c:v>1.7275387881933906</c:v>
                </c:pt>
                <c:pt idx="203">
                  <c:v>0.49939558116940891</c:v>
                </c:pt>
                <c:pt idx="204">
                  <c:v>0.98188041250025992</c:v>
                </c:pt>
                <c:pt idx="205">
                  <c:v>-0.86033439803571554</c:v>
                </c:pt>
                <c:pt idx="206">
                  <c:v>-1.5182682589414207</c:v>
                </c:pt>
                <c:pt idx="207">
                  <c:v>-0.94805891282314414</c:v>
                </c:pt>
                <c:pt idx="208">
                  <c:v>0.98188041250025992</c:v>
                </c:pt>
                <c:pt idx="209">
                  <c:v>0.14849752201969765</c:v>
                </c:pt>
                <c:pt idx="210">
                  <c:v>0.45553332377569461</c:v>
                </c:pt>
                <c:pt idx="211">
                  <c:v>-0.24626279452372479</c:v>
                </c:pt>
                <c:pt idx="212">
                  <c:v>1.4205029864373966</c:v>
                </c:pt>
                <c:pt idx="213">
                  <c:v>-1.386681486760281</c:v>
                </c:pt>
                <c:pt idx="214">
                  <c:v>-0.46557408149229318</c:v>
                </c:pt>
                <c:pt idx="215">
                  <c:v>0.63098235335054864</c:v>
                </c:pt>
                <c:pt idx="216">
                  <c:v>-0.15853827973629619</c:v>
                </c:pt>
                <c:pt idx="217">
                  <c:v>0.23622203680712625</c:v>
                </c:pt>
                <c:pt idx="218">
                  <c:v>1.9907123325556733</c:v>
                </c:pt>
                <c:pt idx="219">
                  <c:v>-0.24626279452372479</c:v>
                </c:pt>
                <c:pt idx="220">
                  <c:v>-1.2112324571854238</c:v>
                </c:pt>
                <c:pt idx="221">
                  <c:v>1.3766407290436824</c:v>
                </c:pt>
                <c:pt idx="222">
                  <c:v>-2.0007530902722719</c:v>
                </c:pt>
                <c:pt idx="223">
                  <c:v>-0.33398730931115028</c:v>
                </c:pt>
                <c:pt idx="224">
                  <c:v>0.14849752201969765</c:v>
                </c:pt>
                <c:pt idx="225">
                  <c:v>6.0773007232272171E-2</c:v>
                </c:pt>
                <c:pt idx="226">
                  <c:v>-0.24626279452372479</c:v>
                </c:pt>
                <c:pt idx="227">
                  <c:v>-1.2112324571854238</c:v>
                </c:pt>
                <c:pt idx="228">
                  <c:v>0.63098235335054864</c:v>
                </c:pt>
                <c:pt idx="229">
                  <c:v>1.6910749838557875E-2</c:v>
                </c:pt>
                <c:pt idx="230">
                  <c:v>-1.255094714579138</c:v>
                </c:pt>
                <c:pt idx="231">
                  <c:v>1.0696049272876855</c:v>
                </c:pt>
                <c:pt idx="232">
                  <c:v>0.14849752201969765</c:v>
                </c:pt>
                <c:pt idx="233">
                  <c:v>1.1573294420751139</c:v>
                </c:pt>
                <c:pt idx="234">
                  <c:v>0.98188041250025992</c:v>
                </c:pt>
                <c:pt idx="235">
                  <c:v>-2.695150755515642E-2</c:v>
                </c:pt>
                <c:pt idx="236">
                  <c:v>1.2450539568625394</c:v>
                </c:pt>
                <c:pt idx="237">
                  <c:v>-1.4305437441539921</c:v>
                </c:pt>
                <c:pt idx="238">
                  <c:v>0.36780880898826601</c:v>
                </c:pt>
                <c:pt idx="239">
                  <c:v>1.5082275012248221</c:v>
                </c:pt>
                <c:pt idx="240">
                  <c:v>1.4643652438311079</c:v>
                </c:pt>
                <c:pt idx="241">
                  <c:v>1.2011916994688283</c:v>
                </c:pt>
                <c:pt idx="242">
                  <c:v>-0.72874762585457586</c:v>
                </c:pt>
                <c:pt idx="243">
                  <c:v>1.2450539568625394</c:v>
                </c:pt>
                <c:pt idx="244">
                  <c:v>-1.3428192293665666</c:v>
                </c:pt>
                <c:pt idx="245">
                  <c:v>1.2889162142562538</c:v>
                </c:pt>
                <c:pt idx="246">
                  <c:v>0.41167106638198031</c:v>
                </c:pt>
                <c:pt idx="247">
                  <c:v>0.41167106638198031</c:v>
                </c:pt>
                <c:pt idx="248">
                  <c:v>1.2450539568625394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0-424C-B965-88726081F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9872"/>
        <c:axId val="378687872"/>
      </c:scatterChart>
      <c:valAx>
        <c:axId val="3717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7872"/>
        <c:crosses val="autoZero"/>
        <c:crossBetween val="midCat"/>
      </c:valAx>
      <c:valAx>
        <c:axId val="3786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Y(X6) - %BF w zależności od wymiarów klatki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visualisation_not_cleaned!$G$3:$G$251</c:f>
              <c:numCache>
                <c:formatCode>General</c:formatCode>
                <c:ptCount val="249"/>
                <c:pt idx="0">
                  <c:v>-0.94928921036294145</c:v>
                </c:pt>
                <c:pt idx="1">
                  <c:v>-0.88722624408127082</c:v>
                </c:pt>
                <c:pt idx="2">
                  <c:v>-0.61414919244192012</c:v>
                </c:pt>
                <c:pt idx="3">
                  <c:v>0.13060640293812636</c:v>
                </c:pt>
                <c:pt idx="4">
                  <c:v>-0.42796029359690851</c:v>
                </c:pt>
                <c:pt idx="5">
                  <c:v>0.46574642085914764</c:v>
                </c:pt>
                <c:pt idx="6">
                  <c:v>0.54022198039715152</c:v>
                </c:pt>
                <c:pt idx="7">
                  <c:v>-0.14247064870122439</c:v>
                </c:pt>
                <c:pt idx="8">
                  <c:v>1.8893063631120439E-2</c:v>
                </c:pt>
                <c:pt idx="9">
                  <c:v>-0.14247064870122439</c:v>
                </c:pt>
                <c:pt idx="10">
                  <c:v>9.3368623169124379E-2</c:v>
                </c:pt>
                <c:pt idx="11">
                  <c:v>0.35403308155213992</c:v>
                </c:pt>
                <c:pt idx="12">
                  <c:v>0.15543158945079491</c:v>
                </c:pt>
                <c:pt idx="13">
                  <c:v>0.41609604783381049</c:v>
                </c:pt>
                <c:pt idx="14">
                  <c:v>6.8543436656455806E-2</c:v>
                </c:pt>
                <c:pt idx="15">
                  <c:v>-0.20453361498289491</c:v>
                </c:pt>
                <c:pt idx="16">
                  <c:v>0.14301899619446151</c:v>
                </c:pt>
                <c:pt idx="17">
                  <c:v>0.85053681180550422</c:v>
                </c:pt>
                <c:pt idx="18">
                  <c:v>0.75123606575483171</c:v>
                </c:pt>
                <c:pt idx="19">
                  <c:v>0.67676050621682782</c:v>
                </c:pt>
                <c:pt idx="20">
                  <c:v>0.31679530178313797</c:v>
                </c:pt>
                <c:pt idx="21">
                  <c:v>1.3222153555462017</c:v>
                </c:pt>
                <c:pt idx="22">
                  <c:v>-1.8305833315626623</c:v>
                </c:pt>
                <c:pt idx="23">
                  <c:v>-1.7436951787683233</c:v>
                </c:pt>
                <c:pt idx="24">
                  <c:v>-1.3092544147966294</c:v>
                </c:pt>
                <c:pt idx="25">
                  <c:v>-1.3837299743346352</c:v>
                </c:pt>
                <c:pt idx="26">
                  <c:v>-1.5078559068979762</c:v>
                </c:pt>
                <c:pt idx="27">
                  <c:v>-0.41554770034057337</c:v>
                </c:pt>
                <c:pt idx="28">
                  <c:v>-0.8996388373376043</c:v>
                </c:pt>
                <c:pt idx="29">
                  <c:v>-0.41554770034057337</c:v>
                </c:pt>
                <c:pt idx="30">
                  <c:v>-3.0757309394216701E-2</c:v>
                </c:pt>
                <c:pt idx="31">
                  <c:v>-0.8996388373376043</c:v>
                </c:pt>
                <c:pt idx="32">
                  <c:v>-0.96170180361927482</c:v>
                </c:pt>
                <c:pt idx="33">
                  <c:v>1.3594531353152037</c:v>
                </c:pt>
                <c:pt idx="34">
                  <c:v>2.0173205779009109</c:v>
                </c:pt>
                <c:pt idx="35">
                  <c:v>2.2035094767459227</c:v>
                </c:pt>
                <c:pt idx="36">
                  <c:v>0.71399828598582982</c:v>
                </c:pt>
                <c:pt idx="37">
                  <c:v>0.60228494667882215</c:v>
                </c:pt>
                <c:pt idx="38">
                  <c:v>1.7442435262615603</c:v>
                </c:pt>
                <c:pt idx="39">
                  <c:v>3.419943615866667</c:v>
                </c:pt>
                <c:pt idx="40">
                  <c:v>1.5580546274165488</c:v>
                </c:pt>
                <c:pt idx="41">
                  <c:v>0.72641087924216319</c:v>
                </c:pt>
                <c:pt idx="42">
                  <c:v>-1.9422966708696701</c:v>
                </c:pt>
                <c:pt idx="43">
                  <c:v>-0.51484844639124761</c:v>
                </c:pt>
                <c:pt idx="44">
                  <c:v>-1.5575062799233117</c:v>
                </c:pt>
                <c:pt idx="45">
                  <c:v>-1.3589047878219667</c:v>
                </c:pt>
                <c:pt idx="46">
                  <c:v>-1.0485899564136139</c:v>
                </c:pt>
                <c:pt idx="47">
                  <c:v>-2.1533107562273486</c:v>
                </c:pt>
                <c:pt idx="48">
                  <c:v>-1.3092544147966294</c:v>
                </c:pt>
                <c:pt idx="49">
                  <c:v>-1.4333803473599707</c:v>
                </c:pt>
                <c:pt idx="50">
                  <c:v>-1.3713173810782999</c:v>
                </c:pt>
                <c:pt idx="51">
                  <c:v>-0.92446402385027282</c:v>
                </c:pt>
                <c:pt idx="52">
                  <c:v>-1.6319818394613173</c:v>
                </c:pt>
                <c:pt idx="53">
                  <c:v>0.85053681180550422</c:v>
                </c:pt>
                <c:pt idx="54">
                  <c:v>-9.2820275675887243E-2</c:v>
                </c:pt>
                <c:pt idx="55">
                  <c:v>1.3346279488025352</c:v>
                </c:pt>
                <c:pt idx="56">
                  <c:v>1.8187190857995661</c:v>
                </c:pt>
                <c:pt idx="57">
                  <c:v>0.50298420062814964</c:v>
                </c:pt>
                <c:pt idx="58">
                  <c:v>1.4339286948532077</c:v>
                </c:pt>
                <c:pt idx="59">
                  <c:v>0.2671449287578026</c:v>
                </c:pt>
                <c:pt idx="60">
                  <c:v>0.85053681180550422</c:v>
                </c:pt>
                <c:pt idx="61">
                  <c:v>0.56504716690982015</c:v>
                </c:pt>
                <c:pt idx="62">
                  <c:v>0.56504716690982015</c:v>
                </c:pt>
                <c:pt idx="63">
                  <c:v>0.27955752201413597</c:v>
                </c:pt>
                <c:pt idx="64">
                  <c:v>-1.3340796013092981</c:v>
                </c:pt>
                <c:pt idx="65">
                  <c:v>-0.66379956546725549</c:v>
                </c:pt>
                <c:pt idx="66">
                  <c:v>-1.4209677541036372</c:v>
                </c:pt>
                <c:pt idx="67">
                  <c:v>-0.78792549803059664</c:v>
                </c:pt>
                <c:pt idx="68">
                  <c:v>-0.39072251382790651</c:v>
                </c:pt>
                <c:pt idx="69">
                  <c:v>-1.5202685001543097</c:v>
                </c:pt>
                <c:pt idx="70">
                  <c:v>-0.88722624408127082</c:v>
                </c:pt>
                <c:pt idx="71">
                  <c:v>-1.6195692462049822</c:v>
                </c:pt>
                <c:pt idx="72">
                  <c:v>-0.91205143059393767</c:v>
                </c:pt>
                <c:pt idx="73">
                  <c:v>-1.1354781092079531</c:v>
                </c:pt>
                <c:pt idx="74">
                  <c:v>-1.1354781092079531</c:v>
                </c:pt>
                <c:pt idx="75">
                  <c:v>0.15543158945079491</c:v>
                </c:pt>
                <c:pt idx="76">
                  <c:v>-0.53967363290391446</c:v>
                </c:pt>
                <c:pt idx="77">
                  <c:v>0.24231974224513403</c:v>
                </c:pt>
                <c:pt idx="78">
                  <c:v>-0.37830992057157137</c:v>
                </c:pt>
                <c:pt idx="79">
                  <c:v>-0.45278548010957709</c:v>
                </c:pt>
                <c:pt idx="80">
                  <c:v>0.2919701152704694</c:v>
                </c:pt>
                <c:pt idx="81">
                  <c:v>0.13060640293812636</c:v>
                </c:pt>
                <c:pt idx="82">
                  <c:v>8.095602991279098E-2</c:v>
                </c:pt>
                <c:pt idx="83">
                  <c:v>-0.22935880149556173</c:v>
                </c:pt>
                <c:pt idx="84">
                  <c:v>-0.40313510708423994</c:v>
                </c:pt>
                <c:pt idx="85">
                  <c:v>0.44092123434647906</c:v>
                </c:pt>
                <c:pt idx="86">
                  <c:v>-0.42796029359690851</c:v>
                </c:pt>
                <c:pt idx="87">
                  <c:v>-0.50243585313491246</c:v>
                </c:pt>
                <c:pt idx="88">
                  <c:v>-0.13005805544488921</c:v>
                </c:pt>
                <c:pt idx="89">
                  <c:v>0.14301899619446151</c:v>
                </c:pt>
                <c:pt idx="90">
                  <c:v>-0.44037288685324188</c:v>
                </c:pt>
                <c:pt idx="91">
                  <c:v>0.72641087924216319</c:v>
                </c:pt>
                <c:pt idx="92">
                  <c:v>-0.14247064870122439</c:v>
                </c:pt>
                <c:pt idx="93">
                  <c:v>1.5456420341602153</c:v>
                </c:pt>
                <c:pt idx="94">
                  <c:v>-0.20453361498289491</c:v>
                </c:pt>
                <c:pt idx="95">
                  <c:v>-0.16729583521389119</c:v>
                </c:pt>
                <c:pt idx="96">
                  <c:v>-0.70103734523625927</c:v>
                </c:pt>
                <c:pt idx="97">
                  <c:v>0.83812421854917085</c:v>
                </c:pt>
                <c:pt idx="98">
                  <c:v>0.71399828598582982</c:v>
                </c:pt>
                <c:pt idx="99">
                  <c:v>-0.20453361498289491</c:v>
                </c:pt>
                <c:pt idx="100">
                  <c:v>-0.50243585313491246</c:v>
                </c:pt>
                <c:pt idx="101">
                  <c:v>0.34162048829580655</c:v>
                </c:pt>
                <c:pt idx="102">
                  <c:v>0.40368345457747706</c:v>
                </c:pt>
                <c:pt idx="103">
                  <c:v>-0.94928921036294145</c:v>
                </c:pt>
                <c:pt idx="104">
                  <c:v>0.55263457365348678</c:v>
                </c:pt>
                <c:pt idx="105">
                  <c:v>1.1484390499575237</c:v>
                </c:pt>
                <c:pt idx="106">
                  <c:v>1.1608516432138569</c:v>
                </c:pt>
                <c:pt idx="107">
                  <c:v>-0.365897327315238</c:v>
                </c:pt>
                <c:pt idx="108">
                  <c:v>-0.5520862261602496</c:v>
                </c:pt>
                <c:pt idx="109">
                  <c:v>0.90018718483084137</c:v>
                </c:pt>
                <c:pt idx="110">
                  <c:v>-0.13005805544488921</c:v>
                </c:pt>
                <c:pt idx="111">
                  <c:v>-0.8996388373376043</c:v>
                </c:pt>
                <c:pt idx="112">
                  <c:v>-5.9321228815481311E-3</c:v>
                </c:pt>
                <c:pt idx="113">
                  <c:v>-0.46519807336591046</c:v>
                </c:pt>
                <c:pt idx="114">
                  <c:v>-0.5893240059292516</c:v>
                </c:pt>
                <c:pt idx="115">
                  <c:v>-0.19212102172655976</c:v>
                </c:pt>
                <c:pt idx="116">
                  <c:v>-0.66379956546725549</c:v>
                </c:pt>
                <c:pt idx="117">
                  <c:v>0.13060640293812636</c:v>
                </c:pt>
                <c:pt idx="118">
                  <c:v>0.44092123434647906</c:v>
                </c:pt>
                <c:pt idx="119">
                  <c:v>-0.19212102172655976</c:v>
                </c:pt>
                <c:pt idx="120">
                  <c:v>-0.17970842847022636</c:v>
                </c:pt>
                <c:pt idx="121">
                  <c:v>-0.83757587105593367</c:v>
                </c:pt>
                <c:pt idx="122">
                  <c:v>-0.22935880149556173</c:v>
                </c:pt>
                <c:pt idx="123">
                  <c:v>3.1305656887453841E-2</c:v>
                </c:pt>
                <c:pt idx="124">
                  <c:v>-0.25418398800823028</c:v>
                </c:pt>
                <c:pt idx="125">
                  <c:v>-0.60173659918558497</c:v>
                </c:pt>
                <c:pt idx="126">
                  <c:v>0.39127086132114369</c:v>
                </c:pt>
                <c:pt idx="127">
                  <c:v>-0.56449881941658298</c:v>
                </c:pt>
                <c:pt idx="128">
                  <c:v>-0.365897327315238</c:v>
                </c:pt>
                <c:pt idx="129">
                  <c:v>-0.76310031151792979</c:v>
                </c:pt>
                <c:pt idx="130">
                  <c:v>0.35403308155213992</c:v>
                </c:pt>
                <c:pt idx="131">
                  <c:v>-4.3169902650550103E-2</c:v>
                </c:pt>
                <c:pt idx="132">
                  <c:v>-0.29142176777723228</c:v>
                </c:pt>
                <c:pt idx="133">
                  <c:v>0.47815901411548101</c:v>
                </c:pt>
                <c:pt idx="134">
                  <c:v>-0.97411439687560819</c:v>
                </c:pt>
                <c:pt idx="135">
                  <c:v>-0.365897327315238</c:v>
                </c:pt>
                <c:pt idx="136">
                  <c:v>-0.30383436103356742</c:v>
                </c:pt>
                <c:pt idx="137">
                  <c:v>0.49057160737181621</c:v>
                </c:pt>
                <c:pt idx="138">
                  <c:v>-0.26659658126456548</c:v>
                </c:pt>
                <c:pt idx="139">
                  <c:v>-0.15488324195755779</c:v>
                </c:pt>
                <c:pt idx="140">
                  <c:v>0.24231974224513403</c:v>
                </c:pt>
                <c:pt idx="141">
                  <c:v>-1.0734151429262824</c:v>
                </c:pt>
                <c:pt idx="142">
                  <c:v>-0.51484844639124761</c:v>
                </c:pt>
                <c:pt idx="143">
                  <c:v>-0.99893958338827682</c:v>
                </c:pt>
                <c:pt idx="144">
                  <c:v>0.15543158945079491</c:v>
                </c:pt>
                <c:pt idx="145">
                  <c:v>1.2601523892645312</c:v>
                </c:pt>
                <c:pt idx="146">
                  <c:v>-1.0485899564136139</c:v>
                </c:pt>
                <c:pt idx="147">
                  <c:v>1.6573553734672213</c:v>
                </c:pt>
                <c:pt idx="148">
                  <c:v>-0.97411439687560819</c:v>
                </c:pt>
                <c:pt idx="149">
                  <c:v>0.93742496459984337</c:v>
                </c:pt>
                <c:pt idx="150">
                  <c:v>-1.5202685001543097</c:v>
                </c:pt>
                <c:pt idx="151">
                  <c:v>-0.83757587105593367</c:v>
                </c:pt>
                <c:pt idx="152">
                  <c:v>4.3718250143787239E-2</c:v>
                </c:pt>
                <c:pt idx="153">
                  <c:v>-1.0734151429262824</c:v>
                </c:pt>
                <c:pt idx="154">
                  <c:v>0.60228494667882215</c:v>
                </c:pt>
                <c:pt idx="155">
                  <c:v>-0.27900917452089885</c:v>
                </c:pt>
                <c:pt idx="156">
                  <c:v>-1.4954433136416412</c:v>
                </c:pt>
                <c:pt idx="157">
                  <c:v>4.3718250143787239E-2</c:v>
                </c:pt>
                <c:pt idx="158">
                  <c:v>-0.83757587105593367</c:v>
                </c:pt>
                <c:pt idx="159">
                  <c:v>0.37885826806480849</c:v>
                </c:pt>
                <c:pt idx="160">
                  <c:v>-0.22935880149556173</c:v>
                </c:pt>
                <c:pt idx="161">
                  <c:v>-1.4333803473599707</c:v>
                </c:pt>
                <c:pt idx="162">
                  <c:v>1.3222153555462017</c:v>
                </c:pt>
                <c:pt idx="163">
                  <c:v>0.83812421854917085</c:v>
                </c:pt>
                <c:pt idx="164">
                  <c:v>-0.20453361498289491</c:v>
                </c:pt>
                <c:pt idx="165">
                  <c:v>0.92501237134351</c:v>
                </c:pt>
                <c:pt idx="166">
                  <c:v>1.7566561195178956</c:v>
                </c:pt>
                <c:pt idx="167">
                  <c:v>-0.20453361498289491</c:v>
                </c:pt>
                <c:pt idx="168">
                  <c:v>-1.0610025496699473</c:v>
                </c:pt>
                <c:pt idx="169">
                  <c:v>-1.2347788552586256</c:v>
                </c:pt>
                <c:pt idx="170">
                  <c:v>-3.0757309394216701E-2</c:v>
                </c:pt>
                <c:pt idx="171">
                  <c:v>-0.31624695428990085</c:v>
                </c:pt>
                <c:pt idx="172">
                  <c:v>1.8063064925432308</c:v>
                </c:pt>
                <c:pt idx="173">
                  <c:v>-0.49002325987857903</c:v>
                </c:pt>
                <c:pt idx="174">
                  <c:v>-1.0113521766446119</c:v>
                </c:pt>
                <c:pt idx="175">
                  <c:v>2.2903976295402617</c:v>
                </c:pt>
                <c:pt idx="176">
                  <c:v>0.24231974224513403</c:v>
                </c:pt>
                <c:pt idx="177">
                  <c:v>1.0863760836758529</c:v>
                </c:pt>
                <c:pt idx="178">
                  <c:v>0.962250151112512</c:v>
                </c:pt>
                <c:pt idx="179">
                  <c:v>-0.65138697221092212</c:v>
                </c:pt>
                <c:pt idx="180">
                  <c:v>-1.0485899564136139</c:v>
                </c:pt>
                <c:pt idx="181">
                  <c:v>-0.22935880149556173</c:v>
                </c:pt>
                <c:pt idx="182">
                  <c:v>-1.3961425675909687</c:v>
                </c:pt>
                <c:pt idx="183">
                  <c:v>2.0793835441825816</c:v>
                </c:pt>
                <c:pt idx="184">
                  <c:v>0.82571162529283748</c:v>
                </c:pt>
                <c:pt idx="185">
                  <c:v>1.0491383039068511</c:v>
                </c:pt>
                <c:pt idx="186">
                  <c:v>0.32920789503947312</c:v>
                </c:pt>
                <c:pt idx="187">
                  <c:v>-1.1603032957206199</c:v>
                </c:pt>
                <c:pt idx="188">
                  <c:v>1.7938938992868976</c:v>
                </c:pt>
                <c:pt idx="189">
                  <c:v>0.51539679388448478</c:v>
                </c:pt>
                <c:pt idx="190">
                  <c:v>0.73882347249849833</c:v>
                </c:pt>
                <c:pt idx="191">
                  <c:v>-1.0610025496699473</c:v>
                </c:pt>
                <c:pt idx="192">
                  <c:v>0.10578121642545778</c:v>
                </c:pt>
                <c:pt idx="193">
                  <c:v>-0.365897327315238</c:v>
                </c:pt>
                <c:pt idx="194">
                  <c:v>-1.0858277361826159</c:v>
                </c:pt>
                <c:pt idx="195">
                  <c:v>-0.83757587105593367</c:v>
                </c:pt>
                <c:pt idx="196">
                  <c:v>0.36644567480847512</c:v>
                </c:pt>
                <c:pt idx="197">
                  <c:v>0.24231974224513403</c:v>
                </c:pt>
                <c:pt idx="198">
                  <c:v>-1.1975410754896236</c:v>
                </c:pt>
                <c:pt idx="199">
                  <c:v>0.80088643878016885</c:v>
                </c:pt>
                <c:pt idx="200">
                  <c:v>6.4804703747852709E-3</c:v>
                </c:pt>
                <c:pt idx="201">
                  <c:v>2.5882998676922795</c:v>
                </c:pt>
                <c:pt idx="202">
                  <c:v>0.60228494667882215</c:v>
                </c:pt>
                <c:pt idx="203">
                  <c:v>-1.8344716137883299E-2</c:v>
                </c:pt>
                <c:pt idx="204">
                  <c:v>0.24231974224513403</c:v>
                </c:pt>
                <c:pt idx="205">
                  <c:v>-0.11764546218855582</c:v>
                </c:pt>
                <c:pt idx="206">
                  <c:v>-0.97411439687560819</c:v>
                </c:pt>
                <c:pt idx="207">
                  <c:v>-1.1851284822332884</c:v>
                </c:pt>
                <c:pt idx="208">
                  <c:v>1.8435442723122328</c:v>
                </c:pt>
                <c:pt idx="209">
                  <c:v>-0.30383436103356742</c:v>
                </c:pt>
                <c:pt idx="210">
                  <c:v>0.36644567480847512</c:v>
                </c:pt>
                <c:pt idx="211">
                  <c:v>-0.25418398800823028</c:v>
                </c:pt>
                <c:pt idx="212">
                  <c:v>2.3648731890782657</c:v>
                </c:pt>
                <c:pt idx="213">
                  <c:v>-0.98652699013194334</c:v>
                </c:pt>
                <c:pt idx="214">
                  <c:v>-0.92446402385027282</c:v>
                </c:pt>
                <c:pt idx="215">
                  <c:v>0.75123606575483171</c:v>
                </c:pt>
                <c:pt idx="216">
                  <c:v>-0.84998846431226716</c:v>
                </c:pt>
                <c:pt idx="217">
                  <c:v>-0.21694620823922833</c:v>
                </c:pt>
                <c:pt idx="218">
                  <c:v>2.3772857823346007</c:v>
                </c:pt>
                <c:pt idx="219">
                  <c:v>-0.81275068454326516</c:v>
                </c:pt>
                <c:pt idx="220">
                  <c:v>-0.99893958338827682</c:v>
                </c:pt>
                <c:pt idx="221">
                  <c:v>0.76364865901116696</c:v>
                </c:pt>
                <c:pt idx="222">
                  <c:v>-1.4830307203853077</c:v>
                </c:pt>
                <c:pt idx="223">
                  <c:v>0.11819380968179295</c:v>
                </c:pt>
                <c:pt idx="224">
                  <c:v>0.56504716690982015</c:v>
                </c:pt>
                <c:pt idx="225">
                  <c:v>0.40368345457747706</c:v>
                </c:pt>
                <c:pt idx="226">
                  <c:v>-0.26659658126456548</c:v>
                </c:pt>
                <c:pt idx="227">
                  <c:v>-0.14247064870122439</c:v>
                </c:pt>
                <c:pt idx="228">
                  <c:v>0.32920789503947312</c:v>
                </c:pt>
                <c:pt idx="229">
                  <c:v>-6.7995089163218669E-2</c:v>
                </c:pt>
                <c:pt idx="230">
                  <c:v>-0.72586253174892601</c:v>
                </c:pt>
                <c:pt idx="231">
                  <c:v>-0.44037288685324188</c:v>
                </c:pt>
                <c:pt idx="232">
                  <c:v>0.49057160737181621</c:v>
                </c:pt>
                <c:pt idx="233">
                  <c:v>0.40368345457747706</c:v>
                </c:pt>
                <c:pt idx="234">
                  <c:v>2.0917961374389149</c:v>
                </c:pt>
                <c:pt idx="235">
                  <c:v>-0.61414919244192012</c:v>
                </c:pt>
                <c:pt idx="236">
                  <c:v>0.70158569272949634</c:v>
                </c:pt>
                <c:pt idx="237">
                  <c:v>-0.96170180361927482</c:v>
                </c:pt>
                <c:pt idx="238">
                  <c:v>2.3400480025655974</c:v>
                </c:pt>
                <c:pt idx="239">
                  <c:v>2.3524605958219325</c:v>
                </c:pt>
                <c:pt idx="240">
                  <c:v>1.8683694588249016</c:v>
                </c:pt>
                <c:pt idx="241">
                  <c:v>2.1786842902332544</c:v>
                </c:pt>
                <c:pt idx="242">
                  <c:v>-0.41554770034057337</c:v>
                </c:pt>
                <c:pt idx="243">
                  <c:v>1.607705000441886</c:v>
                </c:pt>
                <c:pt idx="244">
                  <c:v>-1.4333803473599707</c:v>
                </c:pt>
                <c:pt idx="245">
                  <c:v>0.962250151112512</c:v>
                </c:pt>
                <c:pt idx="246">
                  <c:v>1.284977575777198</c:v>
                </c:pt>
                <c:pt idx="247">
                  <c:v>0.93742496459984337</c:v>
                </c:pt>
                <c:pt idx="248">
                  <c:v>1.4463412881095428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E-4172-BCF0-473E9447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8352"/>
        <c:axId val="21532640"/>
      </c:scatterChart>
      <c:valAx>
        <c:axId val="3717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2640"/>
        <c:crosses val="autoZero"/>
        <c:crossBetween val="midCat"/>
      </c:valAx>
      <c:valAx>
        <c:axId val="215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Y(X7) - %BF w zależności od wymiarów brzucha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visualisation_not_cleaned!$H$3:$H$251</c:f>
              <c:numCache>
                <c:formatCode>General</c:formatCode>
                <c:ptCount val="249"/>
                <c:pt idx="0">
                  <c:v>-0.70909252185317817</c:v>
                </c:pt>
                <c:pt idx="1">
                  <c:v>-0.92640210701187609</c:v>
                </c:pt>
                <c:pt idx="2">
                  <c:v>-0.4423943946129581</c:v>
                </c:pt>
                <c:pt idx="3">
                  <c:v>-0.59056002085752468</c:v>
                </c:pt>
                <c:pt idx="4">
                  <c:v>0.75280832375987827</c:v>
                </c:pt>
                <c:pt idx="5">
                  <c:v>0.19965665244683034</c:v>
                </c:pt>
                <c:pt idx="6">
                  <c:v>-0.16581855895643413</c:v>
                </c:pt>
                <c:pt idx="7">
                  <c:v>-0.38312814411513207</c:v>
                </c:pt>
                <c:pt idx="8">
                  <c:v>-0.9757906490933983</c:v>
                </c:pt>
                <c:pt idx="9">
                  <c:v>-0.37325043569882815</c:v>
                </c:pt>
                <c:pt idx="10">
                  <c:v>-0.86713585651405001</c:v>
                </c:pt>
                <c:pt idx="11">
                  <c:v>-0.14606314212382498</c:v>
                </c:pt>
                <c:pt idx="12">
                  <c:v>-7.6919183209695041E-2</c:v>
                </c:pt>
                <c:pt idx="13">
                  <c:v>0.93060707525335784</c:v>
                </c:pt>
                <c:pt idx="14">
                  <c:v>0.39721082077291908</c:v>
                </c:pt>
                <c:pt idx="15">
                  <c:v>4.1613317785958483E-2</c:v>
                </c:pt>
                <c:pt idx="16">
                  <c:v>0.39721082077291908</c:v>
                </c:pt>
                <c:pt idx="17">
                  <c:v>0.50586561335226732</c:v>
                </c:pt>
                <c:pt idx="18">
                  <c:v>-0.27447335153578378</c:v>
                </c:pt>
                <c:pt idx="19">
                  <c:v>0.80219686584140049</c:v>
                </c:pt>
                <c:pt idx="20">
                  <c:v>0.34782227869139687</c:v>
                </c:pt>
                <c:pt idx="21">
                  <c:v>0.63427582276422478</c:v>
                </c:pt>
                <c:pt idx="22">
                  <c:v>-1.5783308624879684</c:v>
                </c:pt>
                <c:pt idx="23">
                  <c:v>-1.2227333595010093</c:v>
                </c:pt>
                <c:pt idx="24">
                  <c:v>-1.5882085709042737</c:v>
                </c:pt>
                <c:pt idx="25">
                  <c:v>-1.2523664847499223</c:v>
                </c:pt>
                <c:pt idx="26">
                  <c:v>-1.7561296139814495</c:v>
                </c:pt>
                <c:pt idx="27">
                  <c:v>-0.3633727272825229</c:v>
                </c:pt>
                <c:pt idx="28">
                  <c:v>-1.8252735728955793</c:v>
                </c:pt>
                <c:pt idx="29">
                  <c:v>-0.87701356493035387</c:v>
                </c:pt>
                <c:pt idx="30">
                  <c:v>-0.3633727272825229</c:v>
                </c:pt>
                <c:pt idx="31">
                  <c:v>-0.77823648076730956</c:v>
                </c:pt>
                <c:pt idx="32">
                  <c:v>-1.3116327352477497</c:v>
                </c:pt>
                <c:pt idx="33">
                  <c:v>0.80219686584140049</c:v>
                </c:pt>
                <c:pt idx="34">
                  <c:v>2.2937308367033697</c:v>
                </c:pt>
                <c:pt idx="35">
                  <c:v>2.046788126295759</c:v>
                </c:pt>
                <c:pt idx="36">
                  <c:v>0.84170769950661872</c:v>
                </c:pt>
                <c:pt idx="37">
                  <c:v>0.63427582276422478</c:v>
                </c:pt>
                <c:pt idx="38">
                  <c:v>1.5529027054805371</c:v>
                </c:pt>
                <c:pt idx="39">
                  <c:v>3.340767928831641</c:v>
                </c:pt>
                <c:pt idx="40">
                  <c:v>1.8591116663859755</c:v>
                </c:pt>
                <c:pt idx="41">
                  <c:v>1.1775497856609689</c:v>
                </c:pt>
                <c:pt idx="42">
                  <c:v>-1.6178416961531867</c:v>
                </c:pt>
                <c:pt idx="43">
                  <c:v>-1.0745677332564427</c:v>
                </c:pt>
                <c:pt idx="44">
                  <c:v>-1.8450289897281886</c:v>
                </c:pt>
                <c:pt idx="45">
                  <c:v>-1.2721219015825314</c:v>
                </c:pt>
                <c:pt idx="46">
                  <c:v>-0.88689127334665785</c:v>
                </c:pt>
                <c:pt idx="47">
                  <c:v>-2.1709933674662345</c:v>
                </c:pt>
                <c:pt idx="48">
                  <c:v>-0.56092689560861164</c:v>
                </c:pt>
                <c:pt idx="49">
                  <c:v>-1.4301652362434019</c:v>
                </c:pt>
                <c:pt idx="50">
                  <c:v>-1.0251791911749204</c:v>
                </c:pt>
                <c:pt idx="51">
                  <c:v>-1.2622441931662276</c:v>
                </c:pt>
                <c:pt idx="52">
                  <c:v>-1.4597983614923162</c:v>
                </c:pt>
                <c:pt idx="53">
                  <c:v>0.75280832375987827</c:v>
                </c:pt>
                <c:pt idx="54">
                  <c:v>0.7330529069272691</c:v>
                </c:pt>
                <c:pt idx="55">
                  <c:v>1.1676720772446649</c:v>
                </c:pt>
                <c:pt idx="56">
                  <c:v>1.2763268698240131</c:v>
                </c:pt>
                <c:pt idx="57">
                  <c:v>0.58488728068270257</c:v>
                </c:pt>
                <c:pt idx="58">
                  <c:v>1.226938327742491</c:v>
                </c:pt>
                <c:pt idx="59">
                  <c:v>0.22928977769574335</c:v>
                </c:pt>
                <c:pt idx="60">
                  <c:v>0.98987332575118536</c:v>
                </c:pt>
                <c:pt idx="61">
                  <c:v>0.72317519851096523</c:v>
                </c:pt>
                <c:pt idx="62">
                  <c:v>1.2960822866566224</c:v>
                </c:pt>
                <c:pt idx="63">
                  <c:v>0.78244144900879131</c:v>
                </c:pt>
                <c:pt idx="64">
                  <c:v>-0.83750273126513564</c:v>
                </c:pt>
                <c:pt idx="65">
                  <c:v>-0.57080460402491695</c:v>
                </c:pt>
                <c:pt idx="66">
                  <c:v>-1.3807766941618798</c:v>
                </c:pt>
                <c:pt idx="67">
                  <c:v>-0.76835877235100569</c:v>
                </c:pt>
                <c:pt idx="68">
                  <c:v>-8.679689162599892E-2</c:v>
                </c:pt>
                <c:pt idx="69">
                  <c:v>-0.94615752384448526</c:v>
                </c:pt>
                <c:pt idx="70">
                  <c:v>-0.93627981542817995</c:v>
                </c:pt>
                <c:pt idx="71">
                  <c:v>-1.6178416961531867</c:v>
                </c:pt>
                <c:pt idx="72">
                  <c:v>-0.89676898176296305</c:v>
                </c:pt>
                <c:pt idx="73">
                  <c:v>-1.0449346080075297</c:v>
                </c:pt>
                <c:pt idx="74">
                  <c:v>-1.3412658604966627</c:v>
                </c:pt>
                <c:pt idx="75">
                  <c:v>0.25892290294465642</c:v>
                </c:pt>
                <c:pt idx="76">
                  <c:v>0.29843373660987471</c:v>
                </c:pt>
                <c:pt idx="77">
                  <c:v>0.61452040593161561</c:v>
                </c:pt>
                <c:pt idx="78">
                  <c:v>0.33794457027509162</c:v>
                </c:pt>
                <c:pt idx="79">
                  <c:v>-0.33373960203360986</c:v>
                </c:pt>
                <c:pt idx="80">
                  <c:v>0.53549873860118036</c:v>
                </c:pt>
                <c:pt idx="81">
                  <c:v>0.24904519452835253</c:v>
                </c:pt>
                <c:pt idx="82">
                  <c:v>0.7330529069272691</c:v>
                </c:pt>
                <c:pt idx="83">
                  <c:v>-0.26459564311947853</c:v>
                </c:pt>
                <c:pt idx="84">
                  <c:v>-0.42263897778035037</c:v>
                </c:pt>
                <c:pt idx="85">
                  <c:v>-0.14606314212382498</c:v>
                </c:pt>
                <c:pt idx="86">
                  <c:v>-0.63007085452274303</c:v>
                </c:pt>
                <c:pt idx="87">
                  <c:v>-0.58068231244122082</c:v>
                </c:pt>
                <c:pt idx="88">
                  <c:v>0.31818915344248244</c:v>
                </c:pt>
                <c:pt idx="89">
                  <c:v>8.1124151451176796E-2</c:v>
                </c:pt>
                <c:pt idx="90">
                  <c:v>-0.91652439859557222</c:v>
                </c:pt>
                <c:pt idx="91">
                  <c:v>0.50586561335226732</c:v>
                </c:pt>
                <c:pt idx="92">
                  <c:v>-0.35349501886621904</c:v>
                </c:pt>
                <c:pt idx="93">
                  <c:v>0.67378665642944302</c:v>
                </c:pt>
                <c:pt idx="94">
                  <c:v>-7.6919183209695041E-2</c:v>
                </c:pt>
                <c:pt idx="95">
                  <c:v>-0.56092689560861164</c:v>
                </c:pt>
                <c:pt idx="96">
                  <c:v>-0.41276126936404506</c:v>
                </c:pt>
                <c:pt idx="97">
                  <c:v>0.16014581878161202</c:v>
                </c:pt>
                <c:pt idx="98">
                  <c:v>0.25892290294465642</c:v>
                </c:pt>
                <c:pt idx="99">
                  <c:v>-3.7408349544476735E-2</c:v>
                </c:pt>
                <c:pt idx="100">
                  <c:v>-0.31398418520100069</c:v>
                </c:pt>
                <c:pt idx="101">
                  <c:v>0.30831144502617858</c:v>
                </c:pt>
                <c:pt idx="102">
                  <c:v>0.61452040593161561</c:v>
                </c:pt>
                <c:pt idx="103">
                  <c:v>-0.50166064511078556</c:v>
                </c:pt>
                <c:pt idx="104">
                  <c:v>1.0293841594164022</c:v>
                </c:pt>
                <c:pt idx="105">
                  <c:v>0.91085165842074867</c:v>
                </c:pt>
                <c:pt idx="106">
                  <c:v>-0.3633727272825229</c:v>
                </c:pt>
                <c:pt idx="107">
                  <c:v>-7.7752242955637018E-3</c:v>
                </c:pt>
                <c:pt idx="108">
                  <c:v>-0.17569626737273941</c:v>
                </c:pt>
                <c:pt idx="109">
                  <c:v>1.2466937445751001</c:v>
                </c:pt>
                <c:pt idx="110">
                  <c:v>0.25892290294465642</c:v>
                </c:pt>
                <c:pt idx="111">
                  <c:v>-0.27447335153578378</c:v>
                </c:pt>
                <c:pt idx="112">
                  <c:v>2.1024841207415777E-3</c:v>
                </c:pt>
                <c:pt idx="113">
                  <c:v>-0.57080460402491695</c:v>
                </c:pt>
                <c:pt idx="114">
                  <c:v>-0.23496251787056549</c:v>
                </c:pt>
                <c:pt idx="115">
                  <c:v>-0.23496251787056549</c:v>
                </c:pt>
                <c:pt idx="116">
                  <c:v>2.1024841207415777E-3</c:v>
                </c:pt>
                <c:pt idx="117">
                  <c:v>-0.48190522827817645</c:v>
                </c:pt>
                <c:pt idx="118">
                  <c:v>0.67378665642944302</c:v>
                </c:pt>
                <c:pt idx="119">
                  <c:v>0.5651318638500934</c:v>
                </c:pt>
                <c:pt idx="120">
                  <c:v>-0.89676898176296305</c:v>
                </c:pt>
                <c:pt idx="121">
                  <c:v>-0.62019314610643916</c:v>
                </c:pt>
                <c:pt idx="122">
                  <c:v>-0.81774731443252791</c:v>
                </c:pt>
                <c:pt idx="123">
                  <c:v>-0.24484022628686936</c:v>
                </c:pt>
                <c:pt idx="124">
                  <c:v>-2.7530641128172859E-2</c:v>
                </c:pt>
                <c:pt idx="125">
                  <c:v>-1.4202875278270979</c:v>
                </c:pt>
                <c:pt idx="126">
                  <c:v>0.11075727670008984</c:v>
                </c:pt>
                <c:pt idx="127">
                  <c:v>-0.5312937703596986</c:v>
                </c:pt>
                <c:pt idx="128">
                  <c:v>-0.2250848094542616</c:v>
                </c:pt>
                <c:pt idx="129">
                  <c:v>-0.20532939262165245</c:v>
                </c:pt>
                <c:pt idx="130">
                  <c:v>0.7330529069272691</c:v>
                </c:pt>
                <c:pt idx="131">
                  <c:v>-0.29422876836839157</c:v>
                </c:pt>
                <c:pt idx="132">
                  <c:v>-0.51153835352708943</c:v>
                </c:pt>
                <c:pt idx="133">
                  <c:v>0.86146311633922656</c:v>
                </c:pt>
                <c:pt idx="134">
                  <c:v>-0.62019314610643916</c:v>
                </c:pt>
                <c:pt idx="135">
                  <c:v>0.61452040593161561</c:v>
                </c:pt>
                <c:pt idx="136">
                  <c:v>-0.38312814411513207</c:v>
                </c:pt>
                <c:pt idx="137">
                  <c:v>1.4047370792359706</c:v>
                </c:pt>
                <c:pt idx="138">
                  <c:v>7.1246443034871515E-2</c:v>
                </c:pt>
                <c:pt idx="139">
                  <c:v>6.1368734618567643E-2</c:v>
                </c:pt>
                <c:pt idx="140">
                  <c:v>-0.13618543370752112</c:v>
                </c:pt>
                <c:pt idx="141">
                  <c:v>-1.5091869035738386</c:v>
                </c:pt>
                <c:pt idx="142">
                  <c:v>-0.69921481343687431</c:v>
                </c:pt>
                <c:pt idx="143">
                  <c:v>-1.0350568995912244</c:v>
                </c:pt>
                <c:pt idx="144">
                  <c:v>0.66390894801313782</c:v>
                </c:pt>
                <c:pt idx="145">
                  <c:v>0.80219686584140049</c:v>
                </c:pt>
                <c:pt idx="146">
                  <c:v>-1.5684531540716646</c:v>
                </c:pt>
                <c:pt idx="147">
                  <c:v>1.4244924960685796</c:v>
                </c:pt>
                <c:pt idx="148">
                  <c:v>-1.4597983614923162</c:v>
                </c:pt>
                <c:pt idx="149">
                  <c:v>1.0392618678327075</c:v>
                </c:pt>
                <c:pt idx="150">
                  <c:v>-1.9339283654749291</c:v>
                </c:pt>
                <c:pt idx="151">
                  <c:v>-0.41276126936404506</c:v>
                </c:pt>
                <c:pt idx="152">
                  <c:v>0.76268603217618214</c:v>
                </c:pt>
                <c:pt idx="153">
                  <c:v>-0.87701356493035387</c:v>
                </c:pt>
                <c:pt idx="154">
                  <c:v>1.2466937445751001</c:v>
                </c:pt>
                <c:pt idx="155">
                  <c:v>-0.15594085054013027</c:v>
                </c:pt>
                <c:pt idx="156">
                  <c:v>-1.5585754456553607</c:v>
                </c:pt>
                <c:pt idx="157">
                  <c:v>2.1024841207415777E-3</c:v>
                </c:pt>
                <c:pt idx="158">
                  <c:v>-1.1042008585053558</c:v>
                </c:pt>
                <c:pt idx="159">
                  <c:v>0.31818915344248244</c:v>
                </c:pt>
                <c:pt idx="160">
                  <c:v>-2.7530641128172859E-2</c:v>
                </c:pt>
                <c:pt idx="161">
                  <c:v>-0.88689127334665785</c:v>
                </c:pt>
                <c:pt idx="162">
                  <c:v>1.3454708287381445</c:v>
                </c:pt>
                <c:pt idx="163">
                  <c:v>0.26880061136096028</c:v>
                </c:pt>
                <c:pt idx="164">
                  <c:v>-0.19545168420534717</c:v>
                </c:pt>
                <c:pt idx="165">
                  <c:v>0.79231915742509662</c:v>
                </c:pt>
                <c:pt idx="166">
                  <c:v>2.3233639619522846</c:v>
                </c:pt>
                <c:pt idx="167">
                  <c:v>-0.15594085054013027</c:v>
                </c:pt>
                <c:pt idx="168">
                  <c:v>-1.0350568995912244</c:v>
                </c:pt>
                <c:pt idx="169">
                  <c:v>-1.7166187803162312</c:v>
                </c:pt>
                <c:pt idx="170">
                  <c:v>-0.20532939262165245</c:v>
                </c:pt>
                <c:pt idx="171">
                  <c:v>-0.20532939262165245</c:v>
                </c:pt>
                <c:pt idx="172">
                  <c:v>1.6220466643946685</c:v>
                </c:pt>
                <c:pt idx="173">
                  <c:v>-1.2819996099988353</c:v>
                </c:pt>
                <c:pt idx="174">
                  <c:v>-0.90664669017926691</c:v>
                </c:pt>
                <c:pt idx="175">
                  <c:v>1.770212290639235</c:v>
                </c:pt>
                <c:pt idx="176">
                  <c:v>3.173560936965461E-2</c:v>
                </c:pt>
                <c:pt idx="177">
                  <c:v>1.197305202493578</c:v>
                </c:pt>
                <c:pt idx="178">
                  <c:v>1.2071829109098819</c:v>
                </c:pt>
                <c:pt idx="179">
                  <c:v>-0.86713585651405001</c:v>
                </c:pt>
                <c:pt idx="180">
                  <c:v>-0.55104918719230778</c:v>
                </c:pt>
                <c:pt idx="181">
                  <c:v>-0.19545168420534717</c:v>
                </c:pt>
                <c:pt idx="182">
                  <c:v>-0.85725814809774481</c:v>
                </c:pt>
                <c:pt idx="183">
                  <c:v>1.6714352064761906</c:v>
                </c:pt>
                <c:pt idx="184">
                  <c:v>0.64415353118052998</c:v>
                </c:pt>
                <c:pt idx="185">
                  <c:v>0.55525415543378953</c:v>
                </c:pt>
                <c:pt idx="186">
                  <c:v>0.87134082475553176</c:v>
                </c:pt>
                <c:pt idx="187">
                  <c:v>-1.1634671090031832</c:v>
                </c:pt>
                <c:pt idx="188">
                  <c:v>2.1060543767935864</c:v>
                </c:pt>
                <c:pt idx="189">
                  <c:v>0.17002352719791589</c:v>
                </c:pt>
                <c:pt idx="190">
                  <c:v>1.3158377034892315</c:v>
                </c:pt>
                <c:pt idx="191">
                  <c:v>-0.66958168818796127</c:v>
                </c:pt>
                <c:pt idx="192">
                  <c:v>0.41696623760552681</c:v>
                </c:pt>
                <c:pt idx="193">
                  <c:v>-0.63007085452274303</c:v>
                </c:pt>
                <c:pt idx="194">
                  <c:v>-0.26459564311947853</c:v>
                </c:pt>
                <c:pt idx="195">
                  <c:v>-1.4202875278270979</c:v>
                </c:pt>
                <c:pt idx="196">
                  <c:v>-0.26459564311947853</c:v>
                </c:pt>
                <c:pt idx="197">
                  <c:v>-0.31398418520100069</c:v>
                </c:pt>
                <c:pt idx="198">
                  <c:v>-0.65970397977165607</c:v>
                </c:pt>
                <c:pt idx="199">
                  <c:v>1.0590172846653152</c:v>
                </c:pt>
                <c:pt idx="200">
                  <c:v>-0.323861893617306</c:v>
                </c:pt>
                <c:pt idx="201">
                  <c:v>2.1258097936261957</c:v>
                </c:pt>
                <c:pt idx="202">
                  <c:v>0.38733311235661377</c:v>
                </c:pt>
                <c:pt idx="203">
                  <c:v>0.15026811036530813</c:v>
                </c:pt>
                <c:pt idx="204">
                  <c:v>0.88121853317183563</c:v>
                </c:pt>
                <c:pt idx="205">
                  <c:v>-0.83750273126513564</c:v>
                </c:pt>
                <c:pt idx="206">
                  <c:v>-0.78811418918361342</c:v>
                </c:pt>
                <c:pt idx="207">
                  <c:v>-1.2819996099988353</c:v>
                </c:pt>
                <c:pt idx="208">
                  <c:v>1.1479166604120559</c:v>
                </c:pt>
                <c:pt idx="209">
                  <c:v>-0.26459564311947853</c:v>
                </c:pt>
                <c:pt idx="210">
                  <c:v>0.51574332176857118</c:v>
                </c:pt>
                <c:pt idx="211">
                  <c:v>-0.47202751986187252</c:v>
                </c:pt>
                <c:pt idx="212">
                  <c:v>2.9357818837631582</c:v>
                </c:pt>
                <c:pt idx="213">
                  <c:v>-1.1140785669216611</c:v>
                </c:pt>
                <c:pt idx="214">
                  <c:v>-1.0745677332564427</c:v>
                </c:pt>
                <c:pt idx="215">
                  <c:v>0.75280832375987827</c:v>
                </c:pt>
                <c:pt idx="216">
                  <c:v>-0.3633727272825229</c:v>
                </c:pt>
                <c:pt idx="217">
                  <c:v>-5.7163766377085888E-2</c:v>
                </c:pt>
                <c:pt idx="218">
                  <c:v>1.7800899990555403</c:v>
                </c:pt>
                <c:pt idx="219">
                  <c:v>-0.47202751986187252</c:v>
                </c:pt>
                <c:pt idx="220">
                  <c:v>-0.94615752384448526</c:v>
                </c:pt>
                <c:pt idx="221">
                  <c:v>0.2885560281935694</c:v>
                </c:pt>
                <c:pt idx="222">
                  <c:v>-1.4005321109944888</c:v>
                </c:pt>
                <c:pt idx="223">
                  <c:v>-0.12630772529121723</c:v>
                </c:pt>
                <c:pt idx="224">
                  <c:v>0.42684394602183212</c:v>
                </c:pt>
                <c:pt idx="225">
                  <c:v>-0.29422876836839157</c:v>
                </c:pt>
                <c:pt idx="226">
                  <c:v>6.1368734618567643E-2</c:v>
                </c:pt>
                <c:pt idx="227">
                  <c:v>-0.59056002085752468</c:v>
                </c:pt>
                <c:pt idx="228">
                  <c:v>0.42684394602183212</c:v>
                </c:pt>
                <c:pt idx="229">
                  <c:v>-0.42263897778035037</c:v>
                </c:pt>
                <c:pt idx="230">
                  <c:v>0.24904519452835253</c:v>
                </c:pt>
                <c:pt idx="231">
                  <c:v>9.1001859867480675E-2</c:v>
                </c:pt>
                <c:pt idx="232">
                  <c:v>0.31818915344248244</c:v>
                </c:pt>
                <c:pt idx="233">
                  <c:v>0.57500957226639871</c:v>
                </c:pt>
                <c:pt idx="234">
                  <c:v>2.1159320852098902</c:v>
                </c:pt>
                <c:pt idx="235">
                  <c:v>-0.94615752384448526</c:v>
                </c:pt>
                <c:pt idx="236">
                  <c:v>0.80219686584140049</c:v>
                </c:pt>
                <c:pt idx="237">
                  <c:v>-1.2523664847499223</c:v>
                </c:pt>
                <c:pt idx="238">
                  <c:v>2.5307958386946772</c:v>
                </c:pt>
                <c:pt idx="239">
                  <c:v>1.6418020812272776</c:v>
                </c:pt>
                <c:pt idx="240">
                  <c:v>2.0764212515446734</c:v>
                </c:pt>
                <c:pt idx="241">
                  <c:v>1.3553485371544485</c:v>
                </c:pt>
                <c:pt idx="242">
                  <c:v>-0.79799189759991873</c:v>
                </c:pt>
                <c:pt idx="243">
                  <c:v>1.503514163399015</c:v>
                </c:pt>
                <c:pt idx="244">
                  <c:v>-0.86713585651405001</c:v>
                </c:pt>
                <c:pt idx="245">
                  <c:v>1.2466937445751001</c:v>
                </c:pt>
                <c:pt idx="246">
                  <c:v>1.8887447916348885</c:v>
                </c:pt>
                <c:pt idx="247">
                  <c:v>0.88121853317183563</c:v>
                </c:pt>
                <c:pt idx="248">
                  <c:v>1.5924135391457555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F6-41F0-A125-5555DF40F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4992"/>
        <c:axId val="368746736"/>
      </c:scatterChart>
      <c:valAx>
        <c:axId val="37173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46736"/>
        <c:crosses val="autoZero"/>
        <c:crossBetween val="midCat"/>
      </c:valAx>
      <c:valAx>
        <c:axId val="3687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Y(X8) - %BF w zależności od wymiarów talii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visualisation_not_cleaned!$I$3:$I$251</c:f>
              <c:numCache>
                <c:formatCode>General</c:formatCode>
                <c:ptCount val="249"/>
                <c:pt idx="0">
                  <c:v>-0.70909254387331488</c:v>
                </c:pt>
                <c:pt idx="1">
                  <c:v>-0.92640219475967645</c:v>
                </c:pt>
                <c:pt idx="2">
                  <c:v>-0.44239445000995697</c:v>
                </c:pt>
                <c:pt idx="3">
                  <c:v>-0.59056002983473377</c:v>
                </c:pt>
                <c:pt idx="4">
                  <c:v>0.75280837897124386</c:v>
                </c:pt>
                <c:pt idx="5">
                  <c:v>0.19965656315993954</c:v>
                </c:pt>
                <c:pt idx="6">
                  <c:v>-0.16581866755120059</c:v>
                </c:pt>
                <c:pt idx="7">
                  <c:v>-0.38312806754377071</c:v>
                </c:pt>
                <c:pt idx="8">
                  <c:v>-0.97579063773667274</c:v>
                </c:pt>
                <c:pt idx="9">
                  <c:v>-0.37325037894837215</c:v>
                </c:pt>
                <c:pt idx="10">
                  <c:v>-0.86713581229349013</c:v>
                </c:pt>
                <c:pt idx="11">
                  <c:v>-0.14606303946661023</c:v>
                </c:pt>
                <c:pt idx="12">
                  <c:v>-7.6919219298816871E-2</c:v>
                </c:pt>
                <c:pt idx="13">
                  <c:v>0.93060702458221978</c:v>
                </c:pt>
                <c:pt idx="14">
                  <c:v>0.39721083685550407</c:v>
                </c:pt>
                <c:pt idx="15">
                  <c:v>4.1613294739762469E-2</c:v>
                </c:pt>
                <c:pt idx="16">
                  <c:v>0.39721083685550407</c:v>
                </c:pt>
                <c:pt idx="17">
                  <c:v>0.50586566229868479</c:v>
                </c:pt>
                <c:pt idx="18">
                  <c:v>-0.27447324210058988</c:v>
                </c:pt>
                <c:pt idx="19">
                  <c:v>0.80219682194824016</c:v>
                </c:pt>
                <c:pt idx="20">
                  <c:v>0.34782239387850955</c:v>
                </c:pt>
                <c:pt idx="21">
                  <c:v>0.63427586493266452</c:v>
                </c:pt>
                <c:pt idx="22">
                  <c:v>-1.5783308965249725</c:v>
                </c:pt>
                <c:pt idx="23">
                  <c:v>-1.2227333544092318</c:v>
                </c:pt>
                <c:pt idx="24">
                  <c:v>-1.5882085851203709</c:v>
                </c:pt>
                <c:pt idx="25">
                  <c:v>-1.2523664201954283</c:v>
                </c:pt>
                <c:pt idx="26">
                  <c:v>-1.7561295421359466</c:v>
                </c:pt>
                <c:pt idx="27">
                  <c:v>-0.36337269035297359</c:v>
                </c:pt>
                <c:pt idx="28">
                  <c:v>-1.8252736131975322</c:v>
                </c:pt>
                <c:pt idx="29">
                  <c:v>-0.87701350088889052</c:v>
                </c:pt>
                <c:pt idx="30">
                  <c:v>-0.36337269035297359</c:v>
                </c:pt>
                <c:pt idx="31">
                  <c:v>-0.77823636404110819</c:v>
                </c:pt>
                <c:pt idx="32">
                  <c:v>-1.3116328026616146</c:v>
                </c:pt>
                <c:pt idx="33">
                  <c:v>0.80219682194824016</c:v>
                </c:pt>
                <c:pt idx="34">
                  <c:v>2.2937308105789964</c:v>
                </c:pt>
                <c:pt idx="35">
                  <c:v>2.0467880939064353</c:v>
                </c:pt>
                <c:pt idx="36">
                  <c:v>0.84170757632983606</c:v>
                </c:pt>
                <c:pt idx="37">
                  <c:v>0.63427586493266452</c:v>
                </c:pt>
                <c:pt idx="38">
                  <c:v>1.5529026605613174</c:v>
                </c:pt>
                <c:pt idx="39">
                  <c:v>3.3407678088416288</c:v>
                </c:pt>
                <c:pt idx="40">
                  <c:v>1.8591117597000628</c:v>
                </c:pt>
                <c:pt idx="41">
                  <c:v>1.1775497412547788</c:v>
                </c:pt>
                <c:pt idx="42">
                  <c:v>-1.6178416509065685</c:v>
                </c:pt>
                <c:pt idx="43">
                  <c:v>-1.0745677745844551</c:v>
                </c:pt>
                <c:pt idx="44">
                  <c:v>-1.8450289903883303</c:v>
                </c:pt>
                <c:pt idx="45">
                  <c:v>-1.2721217973862262</c:v>
                </c:pt>
                <c:pt idx="46">
                  <c:v>-0.88689118948428902</c:v>
                </c:pt>
                <c:pt idx="47">
                  <c:v>-2.1709934667178734</c:v>
                </c:pt>
                <c:pt idx="48">
                  <c:v>-0.56092696404853815</c:v>
                </c:pt>
                <c:pt idx="49">
                  <c:v>-1.4301653167001949</c:v>
                </c:pt>
                <c:pt idx="50">
                  <c:v>-1.0251790807136671</c:v>
                </c:pt>
                <c:pt idx="51">
                  <c:v>-1.2622441087908276</c:v>
                </c:pt>
                <c:pt idx="52">
                  <c:v>-1.4597983824863923</c:v>
                </c:pt>
                <c:pt idx="53">
                  <c:v>0.75280837897124386</c:v>
                </c:pt>
                <c:pt idx="54">
                  <c:v>0.73305300178044674</c:v>
                </c:pt>
                <c:pt idx="55">
                  <c:v>1.1676720526593802</c:v>
                </c:pt>
                <c:pt idx="56">
                  <c:v>1.276326878102561</c:v>
                </c:pt>
                <c:pt idx="57">
                  <c:v>0.58488717106187671</c:v>
                </c:pt>
                <c:pt idx="58">
                  <c:v>1.2269384351255648</c:v>
                </c:pt>
                <c:pt idx="59">
                  <c:v>0.22928987983992843</c:v>
                </c:pt>
                <c:pt idx="60">
                  <c:v>0.98987340704840432</c:v>
                </c:pt>
                <c:pt idx="61">
                  <c:v>0.72317531318504824</c:v>
                </c:pt>
                <c:pt idx="62">
                  <c:v>1.2960822552933582</c:v>
                </c:pt>
                <c:pt idx="63">
                  <c:v>0.78244144475744126</c:v>
                </c:pt>
                <c:pt idx="64">
                  <c:v>-0.8375027465072945</c:v>
                </c:pt>
                <c:pt idx="65">
                  <c:v>-0.57080465264393665</c:v>
                </c:pt>
                <c:pt idx="66">
                  <c:v>-1.3807766228294078</c:v>
                </c:pt>
                <c:pt idx="67">
                  <c:v>-0.76835867544570791</c:v>
                </c:pt>
                <c:pt idx="68">
                  <c:v>-8.6796907894215417E-2</c:v>
                </c:pt>
                <c:pt idx="69">
                  <c:v>-0.94615757195047534</c:v>
                </c:pt>
                <c:pt idx="70">
                  <c:v>-0.93627988335507684</c:v>
                </c:pt>
                <c:pt idx="71">
                  <c:v>-1.6178416509065685</c:v>
                </c:pt>
                <c:pt idx="72">
                  <c:v>-0.89676887807968753</c:v>
                </c:pt>
                <c:pt idx="73">
                  <c:v>-1.0449347087982577</c:v>
                </c:pt>
                <c:pt idx="74">
                  <c:v>-1.341265868447812</c:v>
                </c:pt>
                <c:pt idx="75">
                  <c:v>0.25892294562612583</c:v>
                </c:pt>
                <c:pt idx="76">
                  <c:v>0.29843370000772179</c:v>
                </c:pt>
                <c:pt idx="77">
                  <c:v>0.61452048774186563</c:v>
                </c:pt>
                <c:pt idx="78">
                  <c:v>0.33794445438931775</c:v>
                </c:pt>
                <c:pt idx="79">
                  <c:v>-0.33373962456677619</c:v>
                </c:pt>
                <c:pt idx="80">
                  <c:v>0.5354987280848823</c:v>
                </c:pt>
                <c:pt idx="81">
                  <c:v>0.2490452570307273</c:v>
                </c:pt>
                <c:pt idx="82">
                  <c:v>0.73305300178044674</c:v>
                </c:pt>
                <c:pt idx="83">
                  <c:v>-0.26459555350519137</c:v>
                </c:pt>
                <c:pt idx="84">
                  <c:v>-0.42263907281915813</c:v>
                </c:pt>
                <c:pt idx="85">
                  <c:v>-0.14606303946661023</c:v>
                </c:pt>
                <c:pt idx="86">
                  <c:v>-0.63007078421632967</c:v>
                </c:pt>
                <c:pt idx="87">
                  <c:v>-0.58068234123933515</c:v>
                </c:pt>
                <c:pt idx="88">
                  <c:v>0.31818907719851891</c:v>
                </c:pt>
                <c:pt idx="89">
                  <c:v>8.1124049121358427E-2</c:v>
                </c:pt>
                <c:pt idx="90">
                  <c:v>-0.91652450616427794</c:v>
                </c:pt>
                <c:pt idx="91">
                  <c:v>0.50586566229868479</c:v>
                </c:pt>
                <c:pt idx="92">
                  <c:v>-0.35349500175757331</c:v>
                </c:pt>
                <c:pt idx="93">
                  <c:v>0.67378661931426043</c:v>
                </c:pt>
                <c:pt idx="94">
                  <c:v>-7.6919219298816871E-2</c:v>
                </c:pt>
                <c:pt idx="95">
                  <c:v>-0.56092696404853815</c:v>
                </c:pt>
                <c:pt idx="96">
                  <c:v>-0.41276138422375958</c:v>
                </c:pt>
                <c:pt idx="97">
                  <c:v>0.16014580877834358</c:v>
                </c:pt>
                <c:pt idx="98">
                  <c:v>0.25892294562612583</c:v>
                </c:pt>
                <c:pt idx="99">
                  <c:v>-3.740846491722092E-2</c:v>
                </c:pt>
                <c:pt idx="100">
                  <c:v>-0.31398424737597735</c:v>
                </c:pt>
                <c:pt idx="101">
                  <c:v>0.30831138860312035</c:v>
                </c:pt>
                <c:pt idx="102">
                  <c:v>0.61452048774186563</c:v>
                </c:pt>
                <c:pt idx="103">
                  <c:v>-0.50166058158235183</c:v>
                </c:pt>
                <c:pt idx="104">
                  <c:v>1.0293841614300021</c:v>
                </c:pt>
                <c:pt idx="105">
                  <c:v>0.91085164739142088</c:v>
                </c:pt>
                <c:pt idx="106">
                  <c:v>-0.36337269035297359</c:v>
                </c:pt>
                <c:pt idx="107">
                  <c:v>-7.77514823723203E-3</c:v>
                </c:pt>
                <c:pt idx="108">
                  <c:v>-0.17569635614659912</c:v>
                </c:pt>
                <c:pt idx="109">
                  <c:v>1.2466938123163636</c:v>
                </c:pt>
                <c:pt idx="110">
                  <c:v>0.25892294562612583</c:v>
                </c:pt>
                <c:pt idx="111">
                  <c:v>-0.27447324210058988</c:v>
                </c:pt>
                <c:pt idx="112">
                  <c:v>2.1025403581665129E-3</c:v>
                </c:pt>
                <c:pt idx="113">
                  <c:v>-0.57080465264393665</c:v>
                </c:pt>
                <c:pt idx="114">
                  <c:v>-0.23496248771899395</c:v>
                </c:pt>
                <c:pt idx="115">
                  <c:v>-0.23496248771899395</c:v>
                </c:pt>
                <c:pt idx="116">
                  <c:v>2.1025403581665129E-3</c:v>
                </c:pt>
                <c:pt idx="117">
                  <c:v>-0.48190520439155293</c:v>
                </c:pt>
                <c:pt idx="118">
                  <c:v>0.67378661931426043</c:v>
                </c:pt>
                <c:pt idx="119">
                  <c:v>0.5651317938710797</c:v>
                </c:pt>
                <c:pt idx="120">
                  <c:v>-0.89676887807968753</c:v>
                </c:pt>
                <c:pt idx="121">
                  <c:v>-0.62019309562093117</c:v>
                </c:pt>
                <c:pt idx="122">
                  <c:v>-0.81774736931649572</c:v>
                </c:pt>
                <c:pt idx="123">
                  <c:v>-0.2448401763143925</c:v>
                </c:pt>
                <c:pt idx="124">
                  <c:v>-2.7530525428030899E-2</c:v>
                </c:pt>
                <c:pt idx="125">
                  <c:v>-1.4202876281047963</c:v>
                </c:pt>
                <c:pt idx="126">
                  <c:v>0.11075736580134909</c:v>
                </c:pt>
                <c:pt idx="127">
                  <c:v>-0.53129364736854745</c:v>
                </c:pt>
                <c:pt idx="128">
                  <c:v>-0.22508479912359364</c:v>
                </c:pt>
                <c:pt idx="129">
                  <c:v>-0.20532942193279655</c:v>
                </c:pt>
                <c:pt idx="130">
                  <c:v>0.73305300178044674</c:v>
                </c:pt>
                <c:pt idx="131">
                  <c:v>-0.29422887018518024</c:v>
                </c:pt>
                <c:pt idx="132">
                  <c:v>-0.51153827017775033</c:v>
                </c:pt>
                <c:pt idx="133">
                  <c:v>0.86146320441442648</c:v>
                </c:pt>
                <c:pt idx="134">
                  <c:v>-0.62019309562093117</c:v>
                </c:pt>
                <c:pt idx="135">
                  <c:v>0.61452048774186563</c:v>
                </c:pt>
                <c:pt idx="136">
                  <c:v>-0.38312806754377071</c:v>
                </c:pt>
                <c:pt idx="137">
                  <c:v>1.4047370807365407</c:v>
                </c:pt>
                <c:pt idx="138">
                  <c:v>7.1246360525959881E-2</c:v>
                </c:pt>
                <c:pt idx="139">
                  <c:v>6.1368671930561336E-2</c:v>
                </c:pt>
                <c:pt idx="140">
                  <c:v>-0.1361853508712117</c:v>
                </c:pt>
                <c:pt idx="141">
                  <c:v>-1.5091868254633876</c:v>
                </c:pt>
                <c:pt idx="142">
                  <c:v>-0.69921485527791638</c:v>
                </c:pt>
                <c:pt idx="143">
                  <c:v>-1.0350570202028591</c:v>
                </c:pt>
                <c:pt idx="144">
                  <c:v>0.66390893071886192</c:v>
                </c:pt>
                <c:pt idx="145">
                  <c:v>0.80219682194824016</c:v>
                </c:pt>
                <c:pt idx="146">
                  <c:v>-1.568453207929573</c:v>
                </c:pt>
                <c:pt idx="147">
                  <c:v>1.4244924579273377</c:v>
                </c:pt>
                <c:pt idx="148">
                  <c:v>-1.4597983824863923</c:v>
                </c:pt>
                <c:pt idx="149">
                  <c:v>1.0392618500254005</c:v>
                </c:pt>
                <c:pt idx="150">
                  <c:v>-1.9339284386407132</c:v>
                </c:pt>
                <c:pt idx="151">
                  <c:v>-0.41276138422375958</c:v>
                </c:pt>
                <c:pt idx="152">
                  <c:v>0.76268606756664414</c:v>
                </c:pt>
                <c:pt idx="153">
                  <c:v>-0.87701350088889052</c:v>
                </c:pt>
                <c:pt idx="154">
                  <c:v>1.2466938123163636</c:v>
                </c:pt>
                <c:pt idx="155">
                  <c:v>-0.15594097895580203</c:v>
                </c:pt>
                <c:pt idx="156">
                  <c:v>-1.5585755193341744</c:v>
                </c:pt>
                <c:pt idx="157">
                  <c:v>2.1025403581665129E-3</c:v>
                </c:pt>
                <c:pt idx="158">
                  <c:v>-1.1042008403706516</c:v>
                </c:pt>
                <c:pt idx="159">
                  <c:v>0.31818907719851891</c:v>
                </c:pt>
                <c:pt idx="160">
                  <c:v>-2.7530525428030899E-2</c:v>
                </c:pt>
                <c:pt idx="161">
                  <c:v>-0.88689118948428902</c:v>
                </c:pt>
                <c:pt idx="162">
                  <c:v>1.3454706982703544</c:v>
                </c:pt>
                <c:pt idx="163">
                  <c:v>0.26880063422152439</c:v>
                </c:pt>
                <c:pt idx="164">
                  <c:v>-0.19545173333739799</c:v>
                </c:pt>
                <c:pt idx="165">
                  <c:v>0.79231913335283977</c:v>
                </c:pt>
                <c:pt idx="166">
                  <c:v>2.3233638763651938</c:v>
                </c:pt>
                <c:pt idx="167">
                  <c:v>-0.15594097895580203</c:v>
                </c:pt>
                <c:pt idx="168">
                  <c:v>-1.0350570202028591</c:v>
                </c:pt>
                <c:pt idx="169">
                  <c:v>-1.7166187877543506</c:v>
                </c:pt>
                <c:pt idx="170">
                  <c:v>-0.20532942193279655</c:v>
                </c:pt>
                <c:pt idx="171">
                  <c:v>-0.20532942193279655</c:v>
                </c:pt>
                <c:pt idx="172">
                  <c:v>1.6220467316229024</c:v>
                </c:pt>
                <c:pt idx="173">
                  <c:v>-1.2819994859816257</c:v>
                </c:pt>
                <c:pt idx="174">
                  <c:v>-0.90664656667508614</c:v>
                </c:pt>
                <c:pt idx="175">
                  <c:v>1.7702123114476791</c:v>
                </c:pt>
                <c:pt idx="176">
                  <c:v>3.1735606144363923E-2</c:v>
                </c:pt>
                <c:pt idx="177">
                  <c:v>1.1973051184455759</c:v>
                </c:pt>
                <c:pt idx="178">
                  <c:v>1.2071828070409762</c:v>
                </c:pt>
                <c:pt idx="179">
                  <c:v>-0.86713581229349013</c:v>
                </c:pt>
                <c:pt idx="180">
                  <c:v>-0.55104927545313775</c:v>
                </c:pt>
                <c:pt idx="181">
                  <c:v>-0.19545173333739799</c:v>
                </c:pt>
                <c:pt idx="182">
                  <c:v>-0.85725812369809162</c:v>
                </c:pt>
                <c:pt idx="183">
                  <c:v>1.6714351745998968</c:v>
                </c:pt>
                <c:pt idx="184">
                  <c:v>0.64415355352806303</c:v>
                </c:pt>
                <c:pt idx="185">
                  <c:v>0.55525410527567931</c:v>
                </c:pt>
                <c:pt idx="186">
                  <c:v>0.87134089300982498</c:v>
                </c:pt>
                <c:pt idx="187">
                  <c:v>-1.1634672228368379</c:v>
                </c:pt>
                <c:pt idx="188">
                  <c:v>2.1060544763726217</c:v>
                </c:pt>
                <c:pt idx="189">
                  <c:v>0.17002349737374214</c:v>
                </c:pt>
                <c:pt idx="190">
                  <c:v>1.315837632484157</c:v>
                </c:pt>
                <c:pt idx="191">
                  <c:v>-0.66958178949171887</c:v>
                </c:pt>
                <c:pt idx="192">
                  <c:v>0.41696621404630113</c:v>
                </c:pt>
                <c:pt idx="193">
                  <c:v>-0.63007078421632967</c:v>
                </c:pt>
                <c:pt idx="194">
                  <c:v>-0.26459555350519137</c:v>
                </c:pt>
                <c:pt idx="195">
                  <c:v>-1.4202876281047963</c:v>
                </c:pt>
                <c:pt idx="196">
                  <c:v>-0.26459555350519137</c:v>
                </c:pt>
                <c:pt idx="197">
                  <c:v>-0.31398424737597735</c:v>
                </c:pt>
                <c:pt idx="198">
                  <c:v>-0.65970410089631859</c:v>
                </c:pt>
                <c:pt idx="199">
                  <c:v>1.0590172272161977</c:v>
                </c:pt>
                <c:pt idx="200">
                  <c:v>-0.32386193597137586</c:v>
                </c:pt>
                <c:pt idx="201">
                  <c:v>2.1258098535634207</c:v>
                </c:pt>
                <c:pt idx="202">
                  <c:v>0.38733314826010551</c:v>
                </c:pt>
                <c:pt idx="203">
                  <c:v>0.15026812018294505</c:v>
                </c:pt>
                <c:pt idx="204">
                  <c:v>0.88121858160522348</c:v>
                </c:pt>
                <c:pt idx="205">
                  <c:v>-0.8375027465072945</c:v>
                </c:pt>
                <c:pt idx="206">
                  <c:v>-0.78811430353029821</c:v>
                </c:pt>
                <c:pt idx="207">
                  <c:v>-1.2819994859816257</c:v>
                </c:pt>
                <c:pt idx="208">
                  <c:v>1.1479166754685814</c:v>
                </c:pt>
                <c:pt idx="209">
                  <c:v>-0.26459555350519137</c:v>
                </c:pt>
                <c:pt idx="210">
                  <c:v>0.51574335089408341</c:v>
                </c:pt>
                <c:pt idx="211">
                  <c:v>-0.47202751579615443</c:v>
                </c:pt>
                <c:pt idx="212">
                  <c:v>2.9357818237488926</c:v>
                </c:pt>
                <c:pt idx="213">
                  <c:v>-1.11407852896605</c:v>
                </c:pt>
                <c:pt idx="214">
                  <c:v>-1.0745677745844551</c:v>
                </c:pt>
                <c:pt idx="215">
                  <c:v>0.75280837897124386</c:v>
                </c:pt>
                <c:pt idx="216">
                  <c:v>-0.36337269035297359</c:v>
                </c:pt>
                <c:pt idx="217">
                  <c:v>-5.7163842108019787E-2</c:v>
                </c:pt>
                <c:pt idx="218">
                  <c:v>1.7800900000430795</c:v>
                </c:pt>
                <c:pt idx="219">
                  <c:v>-0.47202751579615443</c:v>
                </c:pt>
                <c:pt idx="220">
                  <c:v>-0.94615757195047534</c:v>
                </c:pt>
                <c:pt idx="221">
                  <c:v>0.28855601141232323</c:v>
                </c:pt>
                <c:pt idx="222">
                  <c:v>-1.4005320000202059</c:v>
                </c:pt>
                <c:pt idx="223">
                  <c:v>-0.12630766227581136</c:v>
                </c:pt>
                <c:pt idx="224">
                  <c:v>0.42684390264170147</c:v>
                </c:pt>
                <c:pt idx="225">
                  <c:v>-0.29422887018518024</c:v>
                </c:pt>
                <c:pt idx="226">
                  <c:v>6.1368671930561336E-2</c:v>
                </c:pt>
                <c:pt idx="227">
                  <c:v>-0.59056002983473377</c:v>
                </c:pt>
                <c:pt idx="228">
                  <c:v>0.42684390264170147</c:v>
                </c:pt>
                <c:pt idx="229">
                  <c:v>-0.42263907281915813</c:v>
                </c:pt>
                <c:pt idx="230">
                  <c:v>0.2490452570307273</c:v>
                </c:pt>
                <c:pt idx="231">
                  <c:v>9.1001737716758749E-2</c:v>
                </c:pt>
                <c:pt idx="232">
                  <c:v>0.31818907719851891</c:v>
                </c:pt>
                <c:pt idx="233">
                  <c:v>0.57500948246647821</c:v>
                </c:pt>
                <c:pt idx="234">
                  <c:v>2.1159321649680223</c:v>
                </c:pt>
                <c:pt idx="235">
                  <c:v>-0.94615757195047534</c:v>
                </c:pt>
                <c:pt idx="236">
                  <c:v>0.80219682194824016</c:v>
                </c:pt>
                <c:pt idx="237">
                  <c:v>-1.2523664201954283</c:v>
                </c:pt>
                <c:pt idx="238">
                  <c:v>2.5307958386561569</c:v>
                </c:pt>
                <c:pt idx="239">
                  <c:v>1.6418021088137011</c:v>
                </c:pt>
                <c:pt idx="240">
                  <c:v>2.0764211596926327</c:v>
                </c:pt>
                <c:pt idx="241">
                  <c:v>1.3553486377595445</c:v>
                </c:pt>
                <c:pt idx="242">
                  <c:v>-0.7979919921256986</c:v>
                </c:pt>
                <c:pt idx="243">
                  <c:v>1.503514217584323</c:v>
                </c:pt>
                <c:pt idx="244">
                  <c:v>-0.86713581229349013</c:v>
                </c:pt>
                <c:pt idx="245">
                  <c:v>1.2466938123163636</c:v>
                </c:pt>
                <c:pt idx="246">
                  <c:v>1.8887448254862602</c:v>
                </c:pt>
                <c:pt idx="247">
                  <c:v>0.88121858160522348</c:v>
                </c:pt>
                <c:pt idx="248">
                  <c:v>1.5924134149429134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8-4E5D-8465-3F1C1076E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7472"/>
        <c:axId val="368697632"/>
      </c:scatterChart>
      <c:valAx>
        <c:axId val="37174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7632"/>
        <c:crosses val="autoZero"/>
        <c:crossBetween val="midCat"/>
      </c:valAx>
      <c:valAx>
        <c:axId val="3686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Y(X9) - %BF w zależności od wymiarów biodra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visualisation_not_cleaned!$J$3:$J$251</c:f>
              <c:numCache>
                <c:formatCode>General</c:formatCode>
                <c:ptCount val="249"/>
                <c:pt idx="0">
                  <c:v>-0.81547546831455897</c:v>
                </c:pt>
                <c:pt idx="1">
                  <c:v>-0.1580914825260949</c:v>
                </c:pt>
                <c:pt idx="2">
                  <c:v>-7.9831484217944476E-2</c:v>
                </c:pt>
                <c:pt idx="3">
                  <c:v>0.23320850901465728</c:v>
                </c:pt>
                <c:pt idx="4">
                  <c:v>0.34277250664606834</c:v>
                </c:pt>
                <c:pt idx="5">
                  <c:v>1.2662404866822421</c:v>
                </c:pt>
                <c:pt idx="6">
                  <c:v>9.2340512059985599E-2</c:v>
                </c:pt>
                <c:pt idx="7">
                  <c:v>-0.40852347711217762</c:v>
                </c:pt>
                <c:pt idx="8">
                  <c:v>2.9732513413466582E-2</c:v>
                </c:pt>
                <c:pt idx="9">
                  <c:v>0.68711649920192841</c:v>
                </c:pt>
                <c:pt idx="10">
                  <c:v>-0.23635148083424534</c:v>
                </c:pt>
                <c:pt idx="11">
                  <c:v>1.250588487020613</c:v>
                </c:pt>
                <c:pt idx="12">
                  <c:v>0.65581249987867007</c:v>
                </c:pt>
                <c:pt idx="13">
                  <c:v>1.3914564839752823</c:v>
                </c:pt>
                <c:pt idx="14">
                  <c:v>6.1036512736724981E-2</c:v>
                </c:pt>
                <c:pt idx="15">
                  <c:v>-7.9831484217944476E-2</c:v>
                </c:pt>
                <c:pt idx="16">
                  <c:v>0.85928849547986075</c:v>
                </c:pt>
                <c:pt idx="17">
                  <c:v>1.1410244893892019</c:v>
                </c:pt>
                <c:pt idx="18">
                  <c:v>0.42103250495421873</c:v>
                </c:pt>
                <c:pt idx="19">
                  <c:v>1.4540644826218037</c:v>
                </c:pt>
                <c:pt idx="20">
                  <c:v>0.81233249649497097</c:v>
                </c:pt>
                <c:pt idx="21">
                  <c:v>0.79668049683333952</c:v>
                </c:pt>
                <c:pt idx="22">
                  <c:v>-0.79982346865292986</c:v>
                </c:pt>
                <c:pt idx="23">
                  <c:v>-0.98764746459248909</c:v>
                </c:pt>
                <c:pt idx="24">
                  <c:v>-0.6119994727133683</c:v>
                </c:pt>
                <c:pt idx="25">
                  <c:v>-0.50243547508195729</c:v>
                </c:pt>
                <c:pt idx="26">
                  <c:v>-2.2554594371845273</c:v>
                </c:pt>
                <c:pt idx="27">
                  <c:v>-0.78417146899129841</c:v>
                </c:pt>
                <c:pt idx="28">
                  <c:v>-1.7545954480123642</c:v>
                </c:pt>
                <c:pt idx="29">
                  <c:v>-0.1580914825260949</c:v>
                </c:pt>
                <c:pt idx="30">
                  <c:v>1.4080513751835163E-2</c:v>
                </c:pt>
                <c:pt idx="31">
                  <c:v>0.13929651104487542</c:v>
                </c:pt>
                <c:pt idx="32">
                  <c:v>-0.81547546831455897</c:v>
                </c:pt>
                <c:pt idx="33">
                  <c:v>1.3445004849903925</c:v>
                </c:pt>
                <c:pt idx="34">
                  <c:v>2.565356458597539</c:v>
                </c:pt>
                <c:pt idx="35">
                  <c:v>2.2053604663800472</c:v>
                </c:pt>
                <c:pt idx="36">
                  <c:v>1.0158084920961616</c:v>
                </c:pt>
                <c:pt idx="37">
                  <c:v>0.79668049683333952</c:v>
                </c:pt>
                <c:pt idx="38">
                  <c:v>0.43668450461584796</c:v>
                </c:pt>
                <c:pt idx="39">
                  <c:v>4.0522964264523971</c:v>
                </c:pt>
                <c:pt idx="40">
                  <c:v>2.2523164653649372</c:v>
                </c:pt>
                <c:pt idx="41">
                  <c:v>0.98450449277290097</c:v>
                </c:pt>
                <c:pt idx="42">
                  <c:v>-1.801551446997254</c:v>
                </c:pt>
                <c:pt idx="43">
                  <c:v>-0.39287147745054624</c:v>
                </c:pt>
                <c:pt idx="44">
                  <c:v>-1.7545954480123642</c:v>
                </c:pt>
                <c:pt idx="45">
                  <c:v>-1.0972114622239002</c:v>
                </c:pt>
                <c:pt idx="46">
                  <c:v>-1.4572074544413918</c:v>
                </c:pt>
                <c:pt idx="47">
                  <c:v>-1.9580714436135549</c:v>
                </c:pt>
                <c:pt idx="48">
                  <c:v>-0.22069948117261615</c:v>
                </c:pt>
                <c:pt idx="49">
                  <c:v>-1.363295456471612</c:v>
                </c:pt>
                <c:pt idx="50">
                  <c:v>-1.6606834500425847</c:v>
                </c:pt>
                <c:pt idx="51">
                  <c:v>-1.2693834585018324</c:v>
                </c:pt>
                <c:pt idx="52">
                  <c:v>-1.7389434483507351</c:v>
                </c:pt>
                <c:pt idx="53">
                  <c:v>-1.7223485571425456E-2</c:v>
                </c:pt>
                <c:pt idx="54">
                  <c:v>0.43668450461584796</c:v>
                </c:pt>
                <c:pt idx="55">
                  <c:v>0.95320049344964042</c:v>
                </c:pt>
                <c:pt idx="56">
                  <c:v>-0.42417547677380685</c:v>
                </c:pt>
                <c:pt idx="57">
                  <c:v>-1.7223485571425456E-2</c:v>
                </c:pt>
                <c:pt idx="58">
                  <c:v>0.53059650258562763</c:v>
                </c:pt>
                <c:pt idx="59">
                  <c:v>0.17060051036813603</c:v>
                </c:pt>
                <c:pt idx="60">
                  <c:v>-4.8527484894683851E-2</c:v>
                </c:pt>
                <c:pt idx="61">
                  <c:v>-1.5714859097940351E-3</c:v>
                </c:pt>
                <c:pt idx="62">
                  <c:v>1.3445004849903925</c:v>
                </c:pt>
                <c:pt idx="63">
                  <c:v>0.70276849886355985</c:v>
                </c:pt>
                <c:pt idx="64">
                  <c:v>-0.90938746628433864</c:v>
                </c:pt>
                <c:pt idx="65">
                  <c:v>-1.2380794591785718</c:v>
                </c:pt>
                <c:pt idx="66">
                  <c:v>-0.56504347372847852</c:v>
                </c:pt>
                <c:pt idx="67">
                  <c:v>-0.84677946763781964</c:v>
                </c:pt>
                <c:pt idx="68">
                  <c:v>-0.18939548184935553</c:v>
                </c:pt>
                <c:pt idx="69">
                  <c:v>-0.65895547169825819</c:v>
                </c:pt>
                <c:pt idx="70">
                  <c:v>-0.53373947440521785</c:v>
                </c:pt>
                <c:pt idx="71">
                  <c:v>-1.7389434483507351</c:v>
                </c:pt>
                <c:pt idx="72">
                  <c:v>-1.0502554632390104</c:v>
                </c:pt>
                <c:pt idx="73">
                  <c:v>-0.76851946932966919</c:v>
                </c:pt>
                <c:pt idx="74">
                  <c:v>-0.84677946763781964</c:v>
                </c:pt>
                <c:pt idx="75">
                  <c:v>-0.22069948117261615</c:v>
                </c:pt>
                <c:pt idx="76">
                  <c:v>-6.4179484556315267E-2</c:v>
                </c:pt>
                <c:pt idx="77">
                  <c:v>7.6688512398356404E-2</c:v>
                </c:pt>
                <c:pt idx="78">
                  <c:v>-0.40852347711217762</c:v>
                </c:pt>
                <c:pt idx="79">
                  <c:v>-0.43982747643543602</c:v>
                </c:pt>
                <c:pt idx="80">
                  <c:v>-1.7223485571425456E-2</c:v>
                </c:pt>
                <c:pt idx="81">
                  <c:v>-0.73721547000640852</c:v>
                </c:pt>
                <c:pt idx="82">
                  <c:v>-0.54939147406684707</c:v>
                </c:pt>
                <c:pt idx="83">
                  <c:v>-0.54939147406684707</c:v>
                </c:pt>
                <c:pt idx="84">
                  <c:v>-0.43982747643543602</c:v>
                </c:pt>
                <c:pt idx="85">
                  <c:v>-0.92503946594597009</c:v>
                </c:pt>
                <c:pt idx="86">
                  <c:v>-6.4179484556315267E-2</c:v>
                </c:pt>
                <c:pt idx="87">
                  <c:v>-0.22069948117261615</c:v>
                </c:pt>
                <c:pt idx="88">
                  <c:v>0.38972850563095812</c:v>
                </c:pt>
                <c:pt idx="89">
                  <c:v>0.13929651104487542</c:v>
                </c:pt>
                <c:pt idx="90">
                  <c:v>-0.6746074713598873</c:v>
                </c:pt>
                <c:pt idx="91">
                  <c:v>0.13929651104487542</c:v>
                </c:pt>
                <c:pt idx="92">
                  <c:v>0.2645125083379179</c:v>
                </c:pt>
                <c:pt idx="93">
                  <c:v>1.2192844876973523</c:v>
                </c:pt>
                <c:pt idx="94">
                  <c:v>0.42103250495421873</c:v>
                </c:pt>
                <c:pt idx="95">
                  <c:v>-0.54939147406684707</c:v>
                </c:pt>
                <c:pt idx="96">
                  <c:v>-1.0815594625622709</c:v>
                </c:pt>
                <c:pt idx="97">
                  <c:v>0.62450850055540941</c:v>
                </c:pt>
                <c:pt idx="98">
                  <c:v>0.31146850732280773</c:v>
                </c:pt>
                <c:pt idx="99">
                  <c:v>-0.22069948117261615</c:v>
                </c:pt>
                <c:pt idx="100">
                  <c:v>-0.22069948117261615</c:v>
                </c:pt>
                <c:pt idx="101">
                  <c:v>0.29581650766117629</c:v>
                </c:pt>
                <c:pt idx="102">
                  <c:v>-3.2875485233054655E-2</c:v>
                </c:pt>
                <c:pt idx="103">
                  <c:v>-0.48678347542032807</c:v>
                </c:pt>
                <c:pt idx="104">
                  <c:v>0.60885650089377807</c:v>
                </c:pt>
                <c:pt idx="105">
                  <c:v>0.15494851070650684</c:v>
                </c:pt>
                <c:pt idx="106">
                  <c:v>0.37407650596932673</c:v>
                </c:pt>
                <c:pt idx="107">
                  <c:v>0.13929651104487542</c:v>
                </c:pt>
                <c:pt idx="108">
                  <c:v>-6.4179484556315267E-2</c:v>
                </c:pt>
                <c:pt idx="109">
                  <c:v>0.5149445029239984</c:v>
                </c:pt>
                <c:pt idx="110">
                  <c:v>-0.17374348218772634</c:v>
                </c:pt>
                <c:pt idx="111">
                  <c:v>1.4080513751835163E-2</c:v>
                </c:pt>
                <c:pt idx="112">
                  <c:v>-0.3459154784656564</c:v>
                </c:pt>
                <c:pt idx="113">
                  <c:v>-1.1128634618855315</c:v>
                </c:pt>
                <c:pt idx="114">
                  <c:v>-1.5714859097940351E-3</c:v>
                </c:pt>
                <c:pt idx="115">
                  <c:v>-0.51808747474358652</c:v>
                </c:pt>
                <c:pt idx="116">
                  <c:v>0.71842049852518908</c:v>
                </c:pt>
                <c:pt idx="117">
                  <c:v>0.20190450969139664</c:v>
                </c:pt>
                <c:pt idx="118">
                  <c:v>0.68711649920192841</c:v>
                </c:pt>
                <c:pt idx="119">
                  <c:v>0.2645125083379179</c:v>
                </c:pt>
                <c:pt idx="120">
                  <c:v>-0.3459154784656564</c:v>
                </c:pt>
                <c:pt idx="121">
                  <c:v>-0.70591147068314797</c:v>
                </c:pt>
                <c:pt idx="122">
                  <c:v>-0.89373546662270942</c:v>
                </c:pt>
                <c:pt idx="123">
                  <c:v>4.5384513075095778E-2</c:v>
                </c:pt>
                <c:pt idx="124">
                  <c:v>-0.18939548184935553</c:v>
                </c:pt>
                <c:pt idx="125">
                  <c:v>-1.0189514639157498</c:v>
                </c:pt>
                <c:pt idx="126">
                  <c:v>-3.2875485233054655E-2</c:v>
                </c:pt>
                <c:pt idx="127">
                  <c:v>-0.29895947948076657</c:v>
                </c:pt>
                <c:pt idx="128">
                  <c:v>-0.6119994727133683</c:v>
                </c:pt>
                <c:pt idx="129">
                  <c:v>-9.5483483879575892E-2</c:v>
                </c:pt>
                <c:pt idx="130">
                  <c:v>0.54624850224725896</c:v>
                </c:pt>
                <c:pt idx="131">
                  <c:v>-1.1598194608704213</c:v>
                </c:pt>
                <c:pt idx="132">
                  <c:v>-0.20504748151098473</c:v>
                </c:pt>
                <c:pt idx="133">
                  <c:v>0.37407650596932673</c:v>
                </c:pt>
                <c:pt idx="134">
                  <c:v>-0.64330347203662896</c:v>
                </c:pt>
                <c:pt idx="135">
                  <c:v>0.13929651104487542</c:v>
                </c:pt>
                <c:pt idx="136">
                  <c:v>-0.22069948117261615</c:v>
                </c:pt>
                <c:pt idx="137">
                  <c:v>1.250588487020613</c:v>
                </c:pt>
                <c:pt idx="138">
                  <c:v>0.29581650766117629</c:v>
                </c:pt>
                <c:pt idx="139">
                  <c:v>-6.4179484556315267E-2</c:v>
                </c:pt>
                <c:pt idx="140">
                  <c:v>-0.12678748320283428</c:v>
                </c:pt>
                <c:pt idx="141">
                  <c:v>-0.90938746628433864</c:v>
                </c:pt>
                <c:pt idx="142">
                  <c:v>0.43668450461584796</c:v>
                </c:pt>
                <c:pt idx="143">
                  <c:v>-0.69025947102151874</c:v>
                </c:pt>
                <c:pt idx="144">
                  <c:v>1.6262364788997337</c:v>
                </c:pt>
                <c:pt idx="145">
                  <c:v>1.0158084920961616</c:v>
                </c:pt>
                <c:pt idx="146">
                  <c:v>-1.191123460193682</c:v>
                </c:pt>
                <c:pt idx="147">
                  <c:v>2.2210124660416786</c:v>
                </c:pt>
                <c:pt idx="148">
                  <c:v>-0.97199546493085986</c:v>
                </c:pt>
                <c:pt idx="149">
                  <c:v>2.299272464349829</c:v>
                </c:pt>
                <c:pt idx="150">
                  <c:v>-1.3476434568099829</c:v>
                </c:pt>
                <c:pt idx="151">
                  <c:v>-0.70591147068314797</c:v>
                </c:pt>
                <c:pt idx="152">
                  <c:v>0.82798449615660008</c:v>
                </c:pt>
                <c:pt idx="153">
                  <c:v>-0.22069948117261615</c:v>
                </c:pt>
                <c:pt idx="154">
                  <c:v>1.0471124914194223</c:v>
                </c:pt>
                <c:pt idx="155">
                  <c:v>0.43668450461584796</c:v>
                </c:pt>
                <c:pt idx="156">
                  <c:v>-1.5511194524111735</c:v>
                </c:pt>
                <c:pt idx="157">
                  <c:v>-6.4179484556315267E-2</c:v>
                </c:pt>
                <c:pt idx="158">
                  <c:v>-1.2850354581634615</c:v>
                </c:pt>
                <c:pt idx="159">
                  <c:v>0.8436364958182293</c:v>
                </c:pt>
                <c:pt idx="160">
                  <c:v>0.59320450123214885</c:v>
                </c:pt>
                <c:pt idx="161">
                  <c:v>-1.5824234517344342</c:v>
                </c:pt>
                <c:pt idx="162">
                  <c:v>1.422760483298543</c:v>
                </c:pt>
                <c:pt idx="163">
                  <c:v>0.74972449784844974</c:v>
                </c:pt>
                <c:pt idx="164">
                  <c:v>-0.64330347203662896</c:v>
                </c:pt>
                <c:pt idx="165">
                  <c:v>1.1097204900659412</c:v>
                </c:pt>
                <c:pt idx="166">
                  <c:v>1.907972472809077</c:v>
                </c:pt>
                <c:pt idx="167">
                  <c:v>-0.25200348049587679</c:v>
                </c:pt>
                <c:pt idx="168">
                  <c:v>-1.0815594625622709</c:v>
                </c:pt>
                <c:pt idx="169">
                  <c:v>-1.6450314503809531</c:v>
                </c:pt>
                <c:pt idx="170">
                  <c:v>-0.1580914825260949</c:v>
                </c:pt>
                <c:pt idx="171">
                  <c:v>2.9732513413466582E-2</c:v>
                </c:pt>
                <c:pt idx="172">
                  <c:v>2.299272464349829</c:v>
                </c:pt>
                <c:pt idx="173">
                  <c:v>-1.6450314503809531</c:v>
                </c:pt>
                <c:pt idx="174">
                  <c:v>-0.51808747474358652</c:v>
                </c:pt>
                <c:pt idx="175">
                  <c:v>2.2210124660416786</c:v>
                </c:pt>
                <c:pt idx="176">
                  <c:v>0.34277250664606834</c:v>
                </c:pt>
                <c:pt idx="177">
                  <c:v>1.5949324795764752</c:v>
                </c:pt>
                <c:pt idx="178">
                  <c:v>1.5792804799148439</c:v>
                </c:pt>
                <c:pt idx="179">
                  <c:v>-1.2693834585018324</c:v>
                </c:pt>
                <c:pt idx="180">
                  <c:v>-0.56504347372847852</c:v>
                </c:pt>
                <c:pt idx="181">
                  <c:v>-0.65895547169825819</c:v>
                </c:pt>
                <c:pt idx="182">
                  <c:v>-0.25200348049587679</c:v>
                </c:pt>
                <c:pt idx="183">
                  <c:v>1.422760483298543</c:v>
                </c:pt>
                <c:pt idx="184">
                  <c:v>0.68711649920192841</c:v>
                </c:pt>
                <c:pt idx="185">
                  <c:v>0.3271205069844369</c:v>
                </c:pt>
                <c:pt idx="186">
                  <c:v>0.53059650258562763</c:v>
                </c:pt>
                <c:pt idx="187">
                  <c:v>-1.1598194608704213</c:v>
                </c:pt>
                <c:pt idx="188">
                  <c:v>1.9862324711172274</c:v>
                </c:pt>
                <c:pt idx="189">
                  <c:v>0.46798850393910857</c:v>
                </c:pt>
                <c:pt idx="190">
                  <c:v>1.8923204731474457</c:v>
                </c:pt>
                <c:pt idx="191">
                  <c:v>-0.50243547508195729</c:v>
                </c:pt>
                <c:pt idx="192">
                  <c:v>0.13929651104487542</c:v>
                </c:pt>
                <c:pt idx="193">
                  <c:v>-0.54939147406684707</c:v>
                </c:pt>
                <c:pt idx="194">
                  <c:v>0.20190450969139664</c:v>
                </c:pt>
                <c:pt idx="195">
                  <c:v>-0.11113548354120509</c:v>
                </c:pt>
                <c:pt idx="196">
                  <c:v>-0.86243146729944886</c:v>
                </c:pt>
                <c:pt idx="197">
                  <c:v>-7.9831484217944476E-2</c:v>
                </c:pt>
                <c:pt idx="198">
                  <c:v>-0.43982747643543602</c:v>
                </c:pt>
                <c:pt idx="199">
                  <c:v>0.90624449446475053</c:v>
                </c:pt>
                <c:pt idx="200">
                  <c:v>0.45233650427747718</c:v>
                </c:pt>
                <c:pt idx="201">
                  <c:v>1.156676489050831</c:v>
                </c:pt>
                <c:pt idx="202">
                  <c:v>0.35842450630769751</c:v>
                </c:pt>
                <c:pt idx="203">
                  <c:v>6.1036512736724981E-2</c:v>
                </c:pt>
                <c:pt idx="204">
                  <c:v>0.31146850732280773</c:v>
                </c:pt>
                <c:pt idx="205">
                  <c:v>-1.2380794591785718</c:v>
                </c:pt>
                <c:pt idx="206">
                  <c:v>-0.89373546662270942</c:v>
                </c:pt>
                <c:pt idx="207">
                  <c:v>-1.6763354497042138</c:v>
                </c:pt>
                <c:pt idx="208">
                  <c:v>1.4540644826218037</c:v>
                </c:pt>
                <c:pt idx="209">
                  <c:v>-9.5483483879575892E-2</c:v>
                </c:pt>
                <c:pt idx="210">
                  <c:v>0.70276849886355985</c:v>
                </c:pt>
                <c:pt idx="211">
                  <c:v>-0.56504347372847852</c:v>
                </c:pt>
                <c:pt idx="212">
                  <c:v>2.0488404697637463</c:v>
                </c:pt>
                <c:pt idx="213">
                  <c:v>-0.53373947440521785</c:v>
                </c:pt>
                <c:pt idx="214">
                  <c:v>-0.83112746797618819</c:v>
                </c:pt>
                <c:pt idx="215">
                  <c:v>0.82798449615660008</c:v>
                </c:pt>
                <c:pt idx="216">
                  <c:v>-0.81547546831455897</c:v>
                </c:pt>
                <c:pt idx="217">
                  <c:v>-0.54939147406684707</c:v>
                </c:pt>
                <c:pt idx="218">
                  <c:v>0.90624449446475053</c:v>
                </c:pt>
                <c:pt idx="219">
                  <c:v>-0.64330347203662896</c:v>
                </c:pt>
                <c:pt idx="220">
                  <c:v>-1.2224274595169404</c:v>
                </c:pt>
                <c:pt idx="221">
                  <c:v>-0.23635148083424534</c:v>
                </c:pt>
                <c:pt idx="222">
                  <c:v>-1.9111154446286651</c:v>
                </c:pt>
                <c:pt idx="223">
                  <c:v>-0.40852347711217762</c:v>
                </c:pt>
                <c:pt idx="224">
                  <c:v>1.0784164907426805</c:v>
                </c:pt>
                <c:pt idx="225">
                  <c:v>-0.20504748151098473</c:v>
                </c:pt>
                <c:pt idx="226">
                  <c:v>-0.42417547677380685</c:v>
                </c:pt>
                <c:pt idx="227">
                  <c:v>-1.5041634534262838</c:v>
                </c:pt>
                <c:pt idx="228">
                  <c:v>0.15494851070650684</c:v>
                </c:pt>
                <c:pt idx="229">
                  <c:v>-0.29895947948076657</c:v>
                </c:pt>
                <c:pt idx="230">
                  <c:v>7.6688512398356404E-2</c:v>
                </c:pt>
                <c:pt idx="231">
                  <c:v>-0.89373546662270942</c:v>
                </c:pt>
                <c:pt idx="232">
                  <c:v>-0.94069146560759931</c:v>
                </c:pt>
                <c:pt idx="233">
                  <c:v>0.21755650935302584</c:v>
                </c:pt>
                <c:pt idx="234">
                  <c:v>1.8923204731474457</c:v>
                </c:pt>
                <c:pt idx="235">
                  <c:v>-0.81547546831455897</c:v>
                </c:pt>
                <c:pt idx="236">
                  <c:v>0.12364451138324621</c:v>
                </c:pt>
                <c:pt idx="237">
                  <c:v>-1.895463444967036</c:v>
                </c:pt>
                <c:pt idx="238">
                  <c:v>2.2836204646881977</c:v>
                </c:pt>
                <c:pt idx="239">
                  <c:v>1.4697164822834328</c:v>
                </c:pt>
                <c:pt idx="240">
                  <c:v>1.5792804799148439</c:v>
                </c:pt>
                <c:pt idx="241">
                  <c:v>0.29581650766117629</c:v>
                </c:pt>
                <c:pt idx="242">
                  <c:v>-0.83112746797618819</c:v>
                </c:pt>
                <c:pt idx="243">
                  <c:v>1.6105844792381045</c:v>
                </c:pt>
                <c:pt idx="244">
                  <c:v>-1.7076394490274744</c:v>
                </c:pt>
                <c:pt idx="245">
                  <c:v>0.74972449784844974</c:v>
                </c:pt>
                <c:pt idx="246">
                  <c:v>0.31146850732280773</c:v>
                </c:pt>
                <c:pt idx="247">
                  <c:v>-0.29895947948076657</c:v>
                </c:pt>
                <c:pt idx="248">
                  <c:v>1.156676489050831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1-4CB4-8CF6-9FC7F74EC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65232"/>
        <c:axId val="368717472"/>
      </c:scatterChart>
      <c:valAx>
        <c:axId val="37176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7472"/>
        <c:crosses val="autoZero"/>
        <c:crossBetween val="midCat"/>
      </c:valAx>
      <c:valAx>
        <c:axId val="3687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6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Y(X10) - %BF w zależności od wymiarów uda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visualisation_not_cleaned!$K$3:$K$251</c:f>
              <c:numCache>
                <c:formatCode>General</c:formatCode>
                <c:ptCount val="249"/>
                <c:pt idx="0">
                  <c:v>-6.1288397573100652E-2</c:v>
                </c:pt>
                <c:pt idx="1">
                  <c:v>-0.12298978973901509</c:v>
                </c:pt>
                <c:pt idx="2">
                  <c:v>6.2114386758729684E-2</c:v>
                </c:pt>
                <c:pt idx="3">
                  <c:v>0.16495004036858807</c:v>
                </c:pt>
                <c:pt idx="4">
                  <c:v>0.80253109274971024</c:v>
                </c:pt>
                <c:pt idx="5">
                  <c:v>1.3784107529649166</c:v>
                </c:pt>
                <c:pt idx="6">
                  <c:v>-0.184691181904931</c:v>
                </c:pt>
                <c:pt idx="7">
                  <c:v>0.1443829096466161</c:v>
                </c:pt>
                <c:pt idx="8">
                  <c:v>0.74082970058379438</c:v>
                </c:pt>
                <c:pt idx="9">
                  <c:v>0.78196396202773832</c:v>
                </c:pt>
                <c:pt idx="10">
                  <c:v>8.2681517480701655E-2</c:v>
                </c:pt>
                <c:pt idx="11">
                  <c:v>1.4195450144088604</c:v>
                </c:pt>
                <c:pt idx="12">
                  <c:v>0.84366535419365274</c:v>
                </c:pt>
                <c:pt idx="13">
                  <c:v>1.3784107529649166</c:v>
                </c:pt>
                <c:pt idx="14">
                  <c:v>1.9954246746240667</c:v>
                </c:pt>
                <c:pt idx="15">
                  <c:v>0.78196396202773832</c:v>
                </c:pt>
                <c:pt idx="16">
                  <c:v>1.1316051843012558</c:v>
                </c:pt>
                <c:pt idx="17">
                  <c:v>1.5635149294626627</c:v>
                </c:pt>
                <c:pt idx="18">
                  <c:v>1.008202399969427</c:v>
                </c:pt>
                <c:pt idx="19">
                  <c:v>1.3372764915209727</c:v>
                </c:pt>
                <c:pt idx="20">
                  <c:v>0.86423248491562465</c:v>
                </c:pt>
                <c:pt idx="21">
                  <c:v>0.84366535419365274</c:v>
                </c:pt>
                <c:pt idx="22">
                  <c:v>-0.39036248912464772</c:v>
                </c:pt>
                <c:pt idx="23">
                  <c:v>-0.90454075717393956</c:v>
                </c:pt>
                <c:pt idx="24">
                  <c:v>-0.184691181904931</c:v>
                </c:pt>
                <c:pt idx="25">
                  <c:v>-0.88397362645196764</c:v>
                </c:pt>
                <c:pt idx="26">
                  <c:v>-1.5626889402770323</c:v>
                </c:pt>
                <c:pt idx="27">
                  <c:v>-0.36979535840267574</c:v>
                </c:pt>
                <c:pt idx="28">
                  <c:v>-1.8917630318285794</c:v>
                </c:pt>
                <c:pt idx="29">
                  <c:v>-8.1855528295072616E-2</c:v>
                </c:pt>
                <c:pt idx="30">
                  <c:v>-0.36979535840267574</c:v>
                </c:pt>
                <c:pt idx="31">
                  <c:v>-0.16412405118295903</c:v>
                </c:pt>
                <c:pt idx="32">
                  <c:v>-0.41092961984661969</c:v>
                </c:pt>
                <c:pt idx="33">
                  <c:v>1.6046491909066039</c:v>
                </c:pt>
                <c:pt idx="34">
                  <c:v>2.4479015505074444</c:v>
                </c:pt>
                <c:pt idx="35">
                  <c:v>0.53515839336407756</c:v>
                </c:pt>
                <c:pt idx="36">
                  <c:v>0.86423248491562465</c:v>
                </c:pt>
                <c:pt idx="37">
                  <c:v>1.3784107529649166</c:v>
                </c:pt>
                <c:pt idx="38">
                  <c:v>0.41175560903224728</c:v>
                </c:pt>
                <c:pt idx="39">
                  <c:v>2.7152742498930755</c:v>
                </c:pt>
                <c:pt idx="40">
                  <c:v>1.7280519752384356</c:v>
                </c:pt>
                <c:pt idx="41">
                  <c:v>1.1727394457451998</c:v>
                </c:pt>
                <c:pt idx="42">
                  <c:v>-1.9123301625505513</c:v>
                </c:pt>
                <c:pt idx="43">
                  <c:v>-0.184691181904931</c:v>
                </c:pt>
                <c:pt idx="44">
                  <c:v>-1.2336148487254868</c:v>
                </c:pt>
                <c:pt idx="45">
                  <c:v>-1.3570176330573156</c:v>
                </c:pt>
                <c:pt idx="46">
                  <c:v>-1.5009875481111179</c:v>
                </c:pt>
                <c:pt idx="47">
                  <c:v>-1.7889273782187209</c:v>
                </c:pt>
                <c:pt idx="48">
                  <c:v>-1.3775847637792875</c:v>
                </c:pt>
                <c:pt idx="49">
                  <c:v>-1.6243903324429483</c:v>
                </c:pt>
                <c:pt idx="50">
                  <c:v>-2.0563000776043538</c:v>
                </c:pt>
                <c:pt idx="51">
                  <c:v>-1.3775847637792875</c:v>
                </c:pt>
                <c:pt idx="52">
                  <c:v>-1.5215546788330898</c:v>
                </c:pt>
                <c:pt idx="53">
                  <c:v>-0.43149675056859021</c:v>
                </c:pt>
                <c:pt idx="54">
                  <c:v>0.5762926548080215</c:v>
                </c:pt>
                <c:pt idx="55">
                  <c:v>0.51459126264210564</c:v>
                </c:pt>
                <c:pt idx="56">
                  <c:v>-4.0721266851128687E-2</c:v>
                </c:pt>
                <c:pt idx="57">
                  <c:v>0.26778569397844643</c:v>
                </c:pt>
                <c:pt idx="58">
                  <c:v>0.4734570011981632</c:v>
                </c:pt>
                <c:pt idx="59">
                  <c:v>0.32948708614436084</c:v>
                </c:pt>
                <c:pt idx="60">
                  <c:v>0.35005421686633281</c:v>
                </c:pt>
                <c:pt idx="61">
                  <c:v>0.30891995542238893</c:v>
                </c:pt>
                <c:pt idx="62">
                  <c:v>1.1727394457451998</c:v>
                </c:pt>
                <c:pt idx="63">
                  <c:v>1.1316051843012558</c:v>
                </c:pt>
                <c:pt idx="64">
                  <c:v>-0.88397362645196764</c:v>
                </c:pt>
                <c:pt idx="65">
                  <c:v>-1.0279435415057698</c:v>
                </c:pt>
                <c:pt idx="66">
                  <c:v>-0.67830231923225093</c:v>
                </c:pt>
                <c:pt idx="67">
                  <c:v>-1.6655245938868906</c:v>
                </c:pt>
                <c:pt idx="68">
                  <c:v>-0.55489953490042054</c:v>
                </c:pt>
                <c:pt idx="69">
                  <c:v>-8.1855528295072616E-2</c:v>
                </c:pt>
                <c:pt idx="70">
                  <c:v>-1.3158833716133731</c:v>
                </c:pt>
                <c:pt idx="71">
                  <c:v>-1.7272259860528065</c:v>
                </c:pt>
                <c:pt idx="72">
                  <c:v>-0.78113797284210928</c:v>
                </c:pt>
                <c:pt idx="73">
                  <c:v>-0.986809280061826</c:v>
                </c:pt>
                <c:pt idx="74">
                  <c:v>-0.53433240417844863</c:v>
                </c:pt>
                <c:pt idx="75">
                  <c:v>-0.88397362645196764</c:v>
                </c:pt>
                <c:pt idx="76">
                  <c:v>-1.1924805872815427</c:v>
                </c:pt>
                <c:pt idx="77">
                  <c:v>-0.57546666562239246</c:v>
                </c:pt>
                <c:pt idx="78">
                  <c:v>-0.92510788789591158</c:v>
                </c:pt>
                <c:pt idx="79">
                  <c:v>-0.92510788789591158</c:v>
                </c:pt>
                <c:pt idx="80">
                  <c:v>-8.1855528295072616E-2</c:v>
                </c:pt>
                <c:pt idx="81">
                  <c:v>-0.67830231923225093</c:v>
                </c:pt>
                <c:pt idx="82">
                  <c:v>-0.6166009270663364</c:v>
                </c:pt>
                <c:pt idx="83">
                  <c:v>-0.94567501861788206</c:v>
                </c:pt>
                <c:pt idx="84">
                  <c:v>-0.43149675056859021</c:v>
                </c:pt>
                <c:pt idx="85">
                  <c:v>-0.30809396623676133</c:v>
                </c:pt>
                <c:pt idx="86">
                  <c:v>0.35005421686633281</c:v>
                </c:pt>
                <c:pt idx="87">
                  <c:v>0.22665143253450248</c:v>
                </c:pt>
                <c:pt idx="88">
                  <c:v>-0.20525831262690294</c:v>
                </c:pt>
                <c:pt idx="89">
                  <c:v>-8.1855528295072616E-2</c:v>
                </c:pt>
                <c:pt idx="90">
                  <c:v>-0.49319814273450613</c:v>
                </c:pt>
                <c:pt idx="91">
                  <c:v>-8.1855528295072616E-2</c:v>
                </c:pt>
                <c:pt idx="92">
                  <c:v>-0.39036248912464772</c:v>
                </c:pt>
                <c:pt idx="93">
                  <c:v>0.49402413192013511</c:v>
                </c:pt>
                <c:pt idx="94">
                  <c:v>0.26778569397844643</c:v>
                </c:pt>
                <c:pt idx="95">
                  <c:v>0.5762926548080215</c:v>
                </c:pt>
                <c:pt idx="96">
                  <c:v>-0.94567501861788206</c:v>
                </c:pt>
                <c:pt idx="97">
                  <c:v>0.69969543913985188</c:v>
                </c:pt>
                <c:pt idx="98">
                  <c:v>-6.1288397573100652E-2</c:v>
                </c:pt>
                <c:pt idx="99">
                  <c:v>4.1299459281378674E-4</c:v>
                </c:pt>
                <c:pt idx="100">
                  <c:v>0.1443829096466161</c:v>
                </c:pt>
                <c:pt idx="101">
                  <c:v>-4.0721266851128687E-2</c:v>
                </c:pt>
                <c:pt idx="102">
                  <c:v>4.154725603675772E-2</c:v>
                </c:pt>
                <c:pt idx="103">
                  <c:v>-0.94567501861788206</c:v>
                </c:pt>
                <c:pt idx="104">
                  <c:v>0.39118847831027675</c:v>
                </c:pt>
                <c:pt idx="105">
                  <c:v>-0.71943658067619476</c:v>
                </c:pt>
                <c:pt idx="106">
                  <c:v>-0.36979535840267574</c:v>
                </c:pt>
                <c:pt idx="107">
                  <c:v>-0.36979535840267574</c:v>
                </c:pt>
                <c:pt idx="108">
                  <c:v>0.53515839336407756</c:v>
                </c:pt>
                <c:pt idx="109">
                  <c:v>0.9053667463595686</c:v>
                </c:pt>
                <c:pt idx="110">
                  <c:v>0.617426916251964</c:v>
                </c:pt>
                <c:pt idx="111">
                  <c:v>0.45288987047619123</c:v>
                </c:pt>
                <c:pt idx="112">
                  <c:v>4.1299459281378674E-4</c:v>
                </c:pt>
                <c:pt idx="113">
                  <c:v>-0.69886944995422284</c:v>
                </c:pt>
                <c:pt idx="114">
                  <c:v>-0.10242265901704459</c:v>
                </c:pt>
                <c:pt idx="115">
                  <c:v>-0.51376527345647804</c:v>
                </c:pt>
                <c:pt idx="116">
                  <c:v>1.090470922857312</c:v>
                </c:pt>
                <c:pt idx="117">
                  <c:v>-0.16412405118295903</c:v>
                </c:pt>
                <c:pt idx="118">
                  <c:v>-0.16412405118295903</c:v>
                </c:pt>
                <c:pt idx="119">
                  <c:v>-0.45206388129056219</c:v>
                </c:pt>
                <c:pt idx="120">
                  <c:v>0.24721856325647446</c:v>
                </c:pt>
                <c:pt idx="121">
                  <c:v>-0.24639257407084542</c:v>
                </c:pt>
                <c:pt idx="122">
                  <c:v>-0.16412405118295903</c:v>
                </c:pt>
                <c:pt idx="123">
                  <c:v>0.2883528247004184</c:v>
                </c:pt>
                <c:pt idx="124">
                  <c:v>0.2883528247004184</c:v>
                </c:pt>
                <c:pt idx="125">
                  <c:v>-1.1924805872815427</c:v>
                </c:pt>
                <c:pt idx="126">
                  <c:v>0.49402413192013511</c:v>
                </c:pt>
                <c:pt idx="127">
                  <c:v>-0.39036248912464772</c:v>
                </c:pt>
                <c:pt idx="128">
                  <c:v>-0.47263101201253416</c:v>
                </c:pt>
                <c:pt idx="129">
                  <c:v>0.20608430181253054</c:v>
                </c:pt>
                <c:pt idx="130">
                  <c:v>0.39118847831027675</c:v>
                </c:pt>
                <c:pt idx="131">
                  <c:v>-0.6577351885102789</c:v>
                </c:pt>
                <c:pt idx="132">
                  <c:v>-0.67830231923225093</c:v>
                </c:pt>
                <c:pt idx="133">
                  <c:v>-8.1855528295072616E-2</c:v>
                </c:pt>
                <c:pt idx="134">
                  <c:v>-0.10242265901704459</c:v>
                </c:pt>
                <c:pt idx="135">
                  <c:v>0.88479961563759668</c:v>
                </c:pt>
                <c:pt idx="136">
                  <c:v>-0.24639257407084542</c:v>
                </c:pt>
                <c:pt idx="137">
                  <c:v>1.481246406574775</c:v>
                </c:pt>
                <c:pt idx="138">
                  <c:v>-4.0721266851128687E-2</c:v>
                </c:pt>
                <c:pt idx="139">
                  <c:v>0.22665143253450248</c:v>
                </c:pt>
                <c:pt idx="140">
                  <c:v>-0.45206388129056219</c:v>
                </c:pt>
                <c:pt idx="141">
                  <c:v>-0.6577351885102789</c:v>
                </c:pt>
                <c:pt idx="142">
                  <c:v>-4.0721266851128687E-2</c:v>
                </c:pt>
                <c:pt idx="143">
                  <c:v>-0.59603379634436449</c:v>
                </c:pt>
                <c:pt idx="144">
                  <c:v>2.4479015505074444</c:v>
                </c:pt>
                <c:pt idx="145">
                  <c:v>1.8720218902922379</c:v>
                </c:pt>
                <c:pt idx="146">
                  <c:v>-1.5215546788330898</c:v>
                </c:pt>
                <c:pt idx="147">
                  <c:v>1.7074848445164621</c:v>
                </c:pt>
                <c:pt idx="148">
                  <c:v>-0.49319814273450613</c:v>
                </c:pt>
                <c:pt idx="149">
                  <c:v>2.7975427727809632</c:v>
                </c:pt>
                <c:pt idx="150">
                  <c:v>-1.1719134565595708</c:v>
                </c:pt>
                <c:pt idx="151">
                  <c:v>-0.51376527345647804</c:v>
                </c:pt>
                <c:pt idx="152">
                  <c:v>0.5762926548080215</c:v>
                </c:pt>
                <c:pt idx="153">
                  <c:v>-0.41092961984661969</c:v>
                </c:pt>
                <c:pt idx="154">
                  <c:v>1.9131561517361788</c:v>
                </c:pt>
                <c:pt idx="155">
                  <c:v>0.30891995542238893</c:v>
                </c:pt>
                <c:pt idx="156">
                  <c:v>-1.8917630318285794</c:v>
                </c:pt>
                <c:pt idx="157">
                  <c:v>2.0980125314785752E-2</c:v>
                </c:pt>
                <c:pt idx="158">
                  <c:v>-1.3981518945012594</c:v>
                </c:pt>
                <c:pt idx="159">
                  <c:v>0.43232273975421925</c:v>
                </c:pt>
                <c:pt idx="160">
                  <c:v>0.96706813852548301</c:v>
                </c:pt>
                <c:pt idx="161">
                  <c:v>-1.4187190252232313</c:v>
                </c:pt>
                <c:pt idx="162">
                  <c:v>0.92593387708153918</c:v>
                </c:pt>
                <c:pt idx="163">
                  <c:v>1.1316051843012558</c:v>
                </c:pt>
                <c:pt idx="164">
                  <c:v>-0.78113797284210928</c:v>
                </c:pt>
                <c:pt idx="165">
                  <c:v>0.82309822347168071</c:v>
                </c:pt>
                <c:pt idx="166">
                  <c:v>3.1060497336105382</c:v>
                </c:pt>
                <c:pt idx="167">
                  <c:v>0.16495004036858807</c:v>
                </c:pt>
                <c:pt idx="168">
                  <c:v>-0.94567501861788206</c:v>
                </c:pt>
                <c:pt idx="169">
                  <c:v>-1.9123301625505513</c:v>
                </c:pt>
                <c:pt idx="170">
                  <c:v>-0.30809396623676133</c:v>
                </c:pt>
                <c:pt idx="171">
                  <c:v>-2.015413612915672E-2</c:v>
                </c:pt>
                <c:pt idx="172">
                  <c:v>2.0365589360680105</c:v>
                </c:pt>
                <c:pt idx="173">
                  <c:v>-1.8506287703846369</c:v>
                </c:pt>
                <c:pt idx="174">
                  <c:v>0.1443829096466161</c:v>
                </c:pt>
                <c:pt idx="175">
                  <c:v>2.1599617203998398</c:v>
                </c:pt>
                <c:pt idx="176">
                  <c:v>1.1110380535792854</c:v>
                </c:pt>
                <c:pt idx="177">
                  <c:v>2.0982603282339252</c:v>
                </c:pt>
                <c:pt idx="178">
                  <c:v>1.8103204981263206</c:v>
                </c:pt>
                <c:pt idx="179">
                  <c:v>-1.0690778029497123</c:v>
                </c:pt>
                <c:pt idx="180">
                  <c:v>-0.26695970479281739</c:v>
                </c:pt>
                <c:pt idx="181">
                  <c:v>-0.8017051035640812</c:v>
                </c:pt>
                <c:pt idx="182">
                  <c:v>-0.41092961984661969</c:v>
                </c:pt>
                <c:pt idx="183">
                  <c:v>1.7280519752384356</c:v>
                </c:pt>
                <c:pt idx="184">
                  <c:v>0.86423248491562465</c:v>
                </c:pt>
                <c:pt idx="185">
                  <c:v>0.72026256986182235</c:v>
                </c:pt>
                <c:pt idx="186">
                  <c:v>0.45288987047619123</c:v>
                </c:pt>
                <c:pt idx="187">
                  <c:v>-1.0279435415057698</c:v>
                </c:pt>
                <c:pt idx="188">
                  <c:v>1.8925890210142085</c:v>
                </c:pt>
                <c:pt idx="189">
                  <c:v>0.26778569397844643</c:v>
                </c:pt>
                <c:pt idx="190">
                  <c:v>1.2344408379111143</c:v>
                </c:pt>
                <c:pt idx="191">
                  <c:v>0.18551717109056001</c:v>
                </c:pt>
                <c:pt idx="192">
                  <c:v>0.37062134758830478</c:v>
                </c:pt>
                <c:pt idx="193">
                  <c:v>-0.32866109695873186</c:v>
                </c:pt>
                <c:pt idx="194">
                  <c:v>0.617426916251964</c:v>
                </c:pt>
                <c:pt idx="195">
                  <c:v>-0.36979535840267574</c:v>
                </c:pt>
                <c:pt idx="196">
                  <c:v>-0.16412405118295903</c:v>
                </c:pt>
                <c:pt idx="197">
                  <c:v>0.18551717109056001</c:v>
                </c:pt>
                <c:pt idx="198">
                  <c:v>-0.78113797284210928</c:v>
                </c:pt>
                <c:pt idx="199">
                  <c:v>1.9542904131801229</c:v>
                </c:pt>
                <c:pt idx="200">
                  <c:v>0.26778569397844643</c:v>
                </c:pt>
                <c:pt idx="201">
                  <c:v>0.86423248491562465</c:v>
                </c:pt>
                <c:pt idx="202">
                  <c:v>0.82309822347168071</c:v>
                </c:pt>
                <c:pt idx="203">
                  <c:v>-8.1855528295072616E-2</c:v>
                </c:pt>
                <c:pt idx="204">
                  <c:v>0.2883528247004184</c:v>
                </c:pt>
                <c:pt idx="205">
                  <c:v>-1.2953162408914012</c:v>
                </c:pt>
                <c:pt idx="206">
                  <c:v>-0.67830231923225093</c:v>
                </c:pt>
                <c:pt idx="207">
                  <c:v>-1.6860917246088627</c:v>
                </c:pt>
                <c:pt idx="208">
                  <c:v>0.9053667463595686</c:v>
                </c:pt>
                <c:pt idx="209">
                  <c:v>-0.6166009270663364</c:v>
                </c:pt>
                <c:pt idx="210">
                  <c:v>0.1443829096466161</c:v>
                </c:pt>
                <c:pt idx="211">
                  <c:v>-0.45206388129056219</c:v>
                </c:pt>
                <c:pt idx="212">
                  <c:v>0.65856117769590794</c:v>
                </c:pt>
                <c:pt idx="213">
                  <c:v>-1.1307791951156283</c:v>
                </c:pt>
                <c:pt idx="214">
                  <c:v>-0.94567501861788206</c:v>
                </c:pt>
                <c:pt idx="215">
                  <c:v>0.9465010078035111</c:v>
                </c:pt>
                <c:pt idx="216">
                  <c:v>-1.1513463258375989</c:v>
                </c:pt>
                <c:pt idx="217">
                  <c:v>-0.32866109695873186</c:v>
                </c:pt>
                <c:pt idx="218">
                  <c:v>1.008202399969427</c:v>
                </c:pt>
                <c:pt idx="219">
                  <c:v>8.2681517480701655E-2</c:v>
                </c:pt>
                <c:pt idx="220">
                  <c:v>-1.0073764107837979</c:v>
                </c:pt>
                <c:pt idx="221">
                  <c:v>-0.39036248912464772</c:v>
                </c:pt>
                <c:pt idx="222">
                  <c:v>-1.7477931167747784</c:v>
                </c:pt>
                <c:pt idx="223">
                  <c:v>-0.55489953490042054</c:v>
                </c:pt>
                <c:pt idx="224">
                  <c:v>0.96706813852548301</c:v>
                </c:pt>
                <c:pt idx="225">
                  <c:v>-0.184691181904931</c:v>
                </c:pt>
                <c:pt idx="226">
                  <c:v>-0.8017051035640812</c:v>
                </c:pt>
                <c:pt idx="227">
                  <c:v>-1.2953162408914012</c:v>
                </c:pt>
                <c:pt idx="228">
                  <c:v>4.1299459281378674E-4</c:v>
                </c:pt>
                <c:pt idx="229">
                  <c:v>-0.45206388129056219</c:v>
                </c:pt>
                <c:pt idx="230">
                  <c:v>-0.51376527345647804</c:v>
                </c:pt>
                <c:pt idx="231">
                  <c:v>-1.0279435415057698</c:v>
                </c:pt>
                <c:pt idx="232">
                  <c:v>-1.0073764107837979</c:v>
                </c:pt>
                <c:pt idx="233">
                  <c:v>4.1299459281378674E-4</c:v>
                </c:pt>
                <c:pt idx="234">
                  <c:v>0.84366535419365274</c:v>
                </c:pt>
                <c:pt idx="235">
                  <c:v>0.39118847831027675</c:v>
                </c:pt>
                <c:pt idx="236">
                  <c:v>-2.015413612915672E-2</c:v>
                </c:pt>
                <c:pt idx="237">
                  <c:v>-1.768360247496749</c:v>
                </c:pt>
                <c:pt idx="238">
                  <c:v>0.41175560903224728</c:v>
                </c:pt>
                <c:pt idx="239">
                  <c:v>0.9053667463595686</c:v>
                </c:pt>
                <c:pt idx="240">
                  <c:v>1.2961422300770287</c:v>
                </c:pt>
                <c:pt idx="241">
                  <c:v>-0.22582544334887347</c:v>
                </c:pt>
                <c:pt idx="242">
                  <c:v>-1.0279435415057698</c:v>
                </c:pt>
                <c:pt idx="243">
                  <c:v>0.82309822347168071</c:v>
                </c:pt>
                <c:pt idx="244">
                  <c:v>-1.9945986854384377</c:v>
                </c:pt>
                <c:pt idx="245">
                  <c:v>6.2114386758729684E-2</c:v>
                </c:pt>
                <c:pt idx="246">
                  <c:v>0.20608430181253054</c:v>
                </c:pt>
                <c:pt idx="247">
                  <c:v>-0.67830231923225093</c:v>
                </c:pt>
                <c:pt idx="248">
                  <c:v>4.1299459281378674E-4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9-49EE-8A92-F19F152A2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4000"/>
        <c:axId val="368702096"/>
      </c:scatterChart>
      <c:valAx>
        <c:axId val="200156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02096"/>
        <c:crosses val="autoZero"/>
        <c:crossBetween val="midCat"/>
      </c:valAx>
      <c:valAx>
        <c:axId val="3687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Y(X11) - %BF w zależności od wymiarów kolana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visualisation_not_cleaned!$L$3:$L$251</c:f>
              <c:numCache>
                <c:formatCode>General</c:formatCode>
                <c:ptCount val="249"/>
                <c:pt idx="0">
                  <c:v>-0.54559936359069061</c:v>
                </c:pt>
                <c:pt idx="1">
                  <c:v>-0.54559936359069061</c:v>
                </c:pt>
                <c:pt idx="2">
                  <c:v>0.15108905453278676</c:v>
                </c:pt>
                <c:pt idx="3">
                  <c:v>-0.54559936359069061</c:v>
                </c:pt>
                <c:pt idx="4">
                  <c:v>1.5880089169124596</c:v>
                </c:pt>
                <c:pt idx="5">
                  <c:v>1.5009228646470236</c:v>
                </c:pt>
                <c:pt idx="6">
                  <c:v>-0.11016910226351767</c:v>
                </c:pt>
                <c:pt idx="7">
                  <c:v>0.36880418519637326</c:v>
                </c:pt>
                <c:pt idx="8">
                  <c:v>-0.11016910226351767</c:v>
                </c:pt>
                <c:pt idx="9">
                  <c:v>1.3702937862488731</c:v>
                </c:pt>
                <c:pt idx="10">
                  <c:v>0.499433263594527</c:v>
                </c:pt>
                <c:pt idx="11">
                  <c:v>0.2817181329309405</c:v>
                </c:pt>
                <c:pt idx="12">
                  <c:v>-0.11016910226351767</c:v>
                </c:pt>
                <c:pt idx="13">
                  <c:v>1.2832077339834371</c:v>
                </c:pt>
                <c:pt idx="14">
                  <c:v>0.19463208066550466</c:v>
                </c:pt>
                <c:pt idx="15">
                  <c:v>6.4003002267354003E-2</c:v>
                </c:pt>
                <c:pt idx="16">
                  <c:v>0.97840655105441487</c:v>
                </c:pt>
                <c:pt idx="17">
                  <c:v>0.63006234199267763</c:v>
                </c:pt>
                <c:pt idx="18">
                  <c:v>6.4003002267354003E-2</c:v>
                </c:pt>
                <c:pt idx="19">
                  <c:v>0.89132049878898212</c:v>
                </c:pt>
                <c:pt idx="20">
                  <c:v>-0.24079818066166833</c:v>
                </c:pt>
                <c:pt idx="21">
                  <c:v>0.89132049878898212</c:v>
                </c:pt>
                <c:pt idx="22">
                  <c:v>-1.4164598862450366</c:v>
                </c:pt>
                <c:pt idx="23">
                  <c:v>-1.0245726510505786</c:v>
                </c:pt>
                <c:pt idx="24">
                  <c:v>-1.3293738339796008</c:v>
                </c:pt>
                <c:pt idx="25">
                  <c:v>-0.80685752038699199</c:v>
                </c:pt>
                <c:pt idx="26">
                  <c:v>-1.6777180430413381</c:v>
                </c:pt>
                <c:pt idx="27">
                  <c:v>-1.1116587033160144</c:v>
                </c:pt>
                <c:pt idx="28">
                  <c:v>-1.7648040953067738</c:v>
                </c:pt>
                <c:pt idx="29">
                  <c:v>-1.4164598862450366</c:v>
                </c:pt>
                <c:pt idx="30">
                  <c:v>6.4003002267354003E-2</c:v>
                </c:pt>
                <c:pt idx="31">
                  <c:v>0.10754602840006883</c:v>
                </c:pt>
                <c:pt idx="32">
                  <c:v>-1.0245726510505786</c:v>
                </c:pt>
                <c:pt idx="33">
                  <c:v>2.4588694395668056</c:v>
                </c:pt>
                <c:pt idx="34">
                  <c:v>2.0669822043723474</c:v>
                </c:pt>
                <c:pt idx="35">
                  <c:v>-0.11016910226351767</c:v>
                </c:pt>
                <c:pt idx="36">
                  <c:v>0.58651931585995976</c:v>
                </c:pt>
                <c:pt idx="37">
                  <c:v>1.2832077339834371</c:v>
                </c:pt>
                <c:pt idx="38">
                  <c:v>1.1090356294525685</c:v>
                </c:pt>
                <c:pt idx="39">
                  <c:v>0.45589023746180907</c:v>
                </c:pt>
                <c:pt idx="40">
                  <c:v>1.0219495771871328</c:v>
                </c:pt>
                <c:pt idx="41">
                  <c:v>0.7171483942581135</c:v>
                </c:pt>
                <c:pt idx="42">
                  <c:v>-1.6777180430413381</c:v>
                </c:pt>
                <c:pt idx="43">
                  <c:v>-0.15371212839623249</c:v>
                </c:pt>
                <c:pt idx="44">
                  <c:v>-1.7648040953067738</c:v>
                </c:pt>
                <c:pt idx="45">
                  <c:v>-0.4585133113252548</c:v>
                </c:pt>
                <c:pt idx="46">
                  <c:v>-1.1987447555814501</c:v>
                </c:pt>
                <c:pt idx="47">
                  <c:v>-1.8083471214394917</c:v>
                </c:pt>
                <c:pt idx="48">
                  <c:v>-0.58914238972340549</c:v>
                </c:pt>
                <c:pt idx="49">
                  <c:v>-1.5906319907759052</c:v>
                </c:pt>
                <c:pt idx="50">
                  <c:v>-2.1131483043685111</c:v>
                </c:pt>
                <c:pt idx="51">
                  <c:v>-0.41497028519253693</c:v>
                </c:pt>
                <c:pt idx="52">
                  <c:v>-1.5906319907759052</c:v>
                </c:pt>
                <c:pt idx="53">
                  <c:v>-0.24079818066166833</c:v>
                </c:pt>
                <c:pt idx="54">
                  <c:v>0.45589023746180907</c:v>
                </c:pt>
                <c:pt idx="55">
                  <c:v>0.54297628972724188</c:v>
                </c:pt>
                <c:pt idx="56">
                  <c:v>-0.24079818066166833</c:v>
                </c:pt>
                <c:pt idx="57">
                  <c:v>-0.37142725905981899</c:v>
                </c:pt>
                <c:pt idx="58">
                  <c:v>1.0219495771871328</c:v>
                </c:pt>
                <c:pt idx="59">
                  <c:v>-0.24079818066166833</c:v>
                </c:pt>
                <c:pt idx="60">
                  <c:v>0.36880418519637326</c:v>
                </c:pt>
                <c:pt idx="61">
                  <c:v>0.67360536812539562</c:v>
                </c:pt>
                <c:pt idx="62">
                  <c:v>1.1525786555852866</c:v>
                </c:pt>
                <c:pt idx="63">
                  <c:v>0.7171483942581135</c:v>
                </c:pt>
                <c:pt idx="64">
                  <c:v>-1.0681156771832965</c:v>
                </c:pt>
                <c:pt idx="65">
                  <c:v>-1.3729168601123187</c:v>
                </c:pt>
                <c:pt idx="66">
                  <c:v>-0.50205633745797273</c:v>
                </c:pt>
                <c:pt idx="67">
                  <c:v>-0.50205633745797273</c:v>
                </c:pt>
                <c:pt idx="68">
                  <c:v>2.0459976134636088E-2</c:v>
                </c:pt>
                <c:pt idx="69">
                  <c:v>-0.41497028519253693</c:v>
                </c:pt>
                <c:pt idx="70">
                  <c:v>-0.4585133113252548</c:v>
                </c:pt>
                <c:pt idx="71">
                  <c:v>-1.3729168601123187</c:v>
                </c:pt>
                <c:pt idx="72">
                  <c:v>-1.4600029123777516</c:v>
                </c:pt>
                <c:pt idx="73">
                  <c:v>-0.67622844198884136</c:v>
                </c:pt>
                <c:pt idx="74">
                  <c:v>0.499433263594527</c:v>
                </c:pt>
                <c:pt idx="75">
                  <c:v>-0.11016910226351767</c:v>
                </c:pt>
                <c:pt idx="76">
                  <c:v>-0.4585133113252548</c:v>
                </c:pt>
                <c:pt idx="77">
                  <c:v>0.32526115906365533</c:v>
                </c:pt>
                <c:pt idx="78">
                  <c:v>-0.15371212839623249</c:v>
                </c:pt>
                <c:pt idx="79">
                  <c:v>-0.24079818066166833</c:v>
                </c:pt>
                <c:pt idx="80">
                  <c:v>0.19463208066550466</c:v>
                </c:pt>
                <c:pt idx="81">
                  <c:v>-0.89394357265242785</c:v>
                </c:pt>
                <c:pt idx="82">
                  <c:v>-0.85040054651970987</c:v>
                </c:pt>
                <c:pt idx="83">
                  <c:v>-0.32788423292710417</c:v>
                </c:pt>
                <c:pt idx="84">
                  <c:v>-0.37142725905981899</c:v>
                </c:pt>
                <c:pt idx="85">
                  <c:v>0.41234721132909119</c:v>
                </c:pt>
                <c:pt idx="86">
                  <c:v>-6.6626076130799752E-2</c:v>
                </c:pt>
                <c:pt idx="87">
                  <c:v>0.58651931585995976</c:v>
                </c:pt>
                <c:pt idx="88">
                  <c:v>-0.15371212839623249</c:v>
                </c:pt>
                <c:pt idx="89">
                  <c:v>0.499433263594527</c:v>
                </c:pt>
                <c:pt idx="90">
                  <c:v>-0.11016910226351767</c:v>
                </c:pt>
                <c:pt idx="91">
                  <c:v>0.84777747265626413</c:v>
                </c:pt>
                <c:pt idx="92">
                  <c:v>0.45589023746180907</c:v>
                </c:pt>
                <c:pt idx="93">
                  <c:v>1.6315519430451744</c:v>
                </c:pt>
                <c:pt idx="94">
                  <c:v>0.36880418519637326</c:v>
                </c:pt>
                <c:pt idx="95">
                  <c:v>0.32526115906365533</c:v>
                </c:pt>
                <c:pt idx="96">
                  <c:v>-0.54559936359069061</c:v>
                </c:pt>
                <c:pt idx="97">
                  <c:v>0.19463208066550466</c:v>
                </c:pt>
                <c:pt idx="98">
                  <c:v>0.36880418519637326</c:v>
                </c:pt>
                <c:pt idx="99">
                  <c:v>-6.6626076130799752E-2</c:v>
                </c:pt>
                <c:pt idx="100">
                  <c:v>-6.6626076130799752E-2</c:v>
                </c:pt>
                <c:pt idx="101">
                  <c:v>0.54297628972724188</c:v>
                </c:pt>
                <c:pt idx="102">
                  <c:v>-1.0681156771832965</c:v>
                </c:pt>
                <c:pt idx="103">
                  <c:v>0.19463208066550466</c:v>
                </c:pt>
                <c:pt idx="104">
                  <c:v>0.32526115906365533</c:v>
                </c:pt>
                <c:pt idx="105">
                  <c:v>6.4003002267354003E-2</c:v>
                </c:pt>
                <c:pt idx="106">
                  <c:v>0.63006234199267763</c:v>
                </c:pt>
                <c:pt idx="107">
                  <c:v>-0.76331449425427722</c:v>
                </c:pt>
                <c:pt idx="108">
                  <c:v>-0.24079818066166833</c:v>
                </c:pt>
                <c:pt idx="109">
                  <c:v>0.63006234199267763</c:v>
                </c:pt>
                <c:pt idx="110">
                  <c:v>-0.1972551545289504</c:v>
                </c:pt>
                <c:pt idx="111">
                  <c:v>-0.32788423292710417</c:v>
                </c:pt>
                <c:pt idx="112">
                  <c:v>-0.1972551545289504</c:v>
                </c:pt>
                <c:pt idx="113">
                  <c:v>-0.98102962491786372</c:v>
                </c:pt>
                <c:pt idx="114">
                  <c:v>-6.6626076130799752E-2</c:v>
                </c:pt>
                <c:pt idx="115">
                  <c:v>0.10754602840006883</c:v>
                </c:pt>
                <c:pt idx="116">
                  <c:v>1.1090356294525685</c:v>
                </c:pt>
                <c:pt idx="117">
                  <c:v>0.2817181329309405</c:v>
                </c:pt>
                <c:pt idx="118">
                  <c:v>0.32526115906365533</c:v>
                </c:pt>
                <c:pt idx="119">
                  <c:v>0.84777747265626413</c:v>
                </c:pt>
                <c:pt idx="120">
                  <c:v>6.4003002267354003E-2</c:v>
                </c:pt>
                <c:pt idx="121">
                  <c:v>-0.89394357265242785</c:v>
                </c:pt>
                <c:pt idx="122">
                  <c:v>-0.85040054651970987</c:v>
                </c:pt>
                <c:pt idx="123">
                  <c:v>-1.1116587033160144</c:v>
                </c:pt>
                <c:pt idx="124">
                  <c:v>-0.76331449425427722</c:v>
                </c:pt>
                <c:pt idx="125">
                  <c:v>-1.1987447555814501</c:v>
                </c:pt>
                <c:pt idx="126">
                  <c:v>0.19463208066550466</c:v>
                </c:pt>
                <c:pt idx="127">
                  <c:v>-0.71977146812155923</c:v>
                </c:pt>
                <c:pt idx="128">
                  <c:v>6.4003002267354003E-2</c:v>
                </c:pt>
                <c:pt idx="129">
                  <c:v>-2.308304999808183E-2</c:v>
                </c:pt>
                <c:pt idx="130">
                  <c:v>-0.1972551545289504</c:v>
                </c:pt>
                <c:pt idx="131">
                  <c:v>-1.285830807846883</c:v>
                </c:pt>
                <c:pt idx="132">
                  <c:v>-0.71977146812155923</c:v>
                </c:pt>
                <c:pt idx="133">
                  <c:v>-0.28434120679438624</c:v>
                </c:pt>
                <c:pt idx="134">
                  <c:v>-1.0681156771832965</c:v>
                </c:pt>
                <c:pt idx="135">
                  <c:v>0.2817181329309405</c:v>
                </c:pt>
                <c:pt idx="136">
                  <c:v>-6.6626076130799752E-2</c:v>
                </c:pt>
                <c:pt idx="137">
                  <c:v>1.7186379953106101</c:v>
                </c:pt>
                <c:pt idx="138">
                  <c:v>0.45589023746180907</c:v>
                </c:pt>
                <c:pt idx="139">
                  <c:v>-0.15371212839623249</c:v>
                </c:pt>
                <c:pt idx="140">
                  <c:v>-0.80685752038699199</c:v>
                </c:pt>
                <c:pt idx="141">
                  <c:v>-1.0681156771832965</c:v>
                </c:pt>
                <c:pt idx="142">
                  <c:v>-0.41497028519253693</c:v>
                </c:pt>
                <c:pt idx="143">
                  <c:v>-0.89394357265242785</c:v>
                </c:pt>
                <c:pt idx="144">
                  <c:v>2.1540682566377831</c:v>
                </c:pt>
                <c:pt idx="145">
                  <c:v>0.97840655105441487</c:v>
                </c:pt>
                <c:pt idx="146">
                  <c:v>-1.2422877817141651</c:v>
                </c:pt>
                <c:pt idx="147">
                  <c:v>1.8057240475760461</c:v>
                </c:pt>
                <c:pt idx="148">
                  <c:v>-1.1552017294487322</c:v>
                </c:pt>
                <c:pt idx="149">
                  <c:v>2.1540682566377831</c:v>
                </c:pt>
                <c:pt idx="150">
                  <c:v>-0.76331449425427722</c:v>
                </c:pt>
                <c:pt idx="151">
                  <c:v>-0.50205633745797273</c:v>
                </c:pt>
                <c:pt idx="152">
                  <c:v>0.63006234199267763</c:v>
                </c:pt>
                <c:pt idx="153">
                  <c:v>-0.32788423292710417</c:v>
                </c:pt>
                <c:pt idx="154">
                  <c:v>0.63006234199267763</c:v>
                </c:pt>
                <c:pt idx="155">
                  <c:v>-2.308304999808183E-2</c:v>
                </c:pt>
                <c:pt idx="156">
                  <c:v>-1.6341750169086231</c:v>
                </c:pt>
                <c:pt idx="157">
                  <c:v>0.19463208066550466</c:v>
                </c:pt>
                <c:pt idx="158">
                  <c:v>-0.85040054651970987</c:v>
                </c:pt>
                <c:pt idx="159">
                  <c:v>0.89132049878898212</c:v>
                </c:pt>
                <c:pt idx="160">
                  <c:v>-0.54559936359069061</c:v>
                </c:pt>
                <c:pt idx="161">
                  <c:v>-1.285830807846883</c:v>
                </c:pt>
                <c:pt idx="162">
                  <c:v>1.5009228646470236</c:v>
                </c:pt>
                <c:pt idx="163">
                  <c:v>1.1961216817180014</c:v>
                </c:pt>
                <c:pt idx="164">
                  <c:v>-1.8954331737049246</c:v>
                </c:pt>
                <c:pt idx="165">
                  <c:v>1.3702937862488731</c:v>
                </c:pt>
                <c:pt idx="166">
                  <c:v>0.89132049878898212</c:v>
                </c:pt>
                <c:pt idx="167">
                  <c:v>0.2381751067982226</c:v>
                </c:pt>
                <c:pt idx="168">
                  <c:v>-1.0245726510505786</c:v>
                </c:pt>
                <c:pt idx="169">
                  <c:v>-1.6341750169086231</c:v>
                </c:pt>
                <c:pt idx="170">
                  <c:v>-0.54559936359069061</c:v>
                </c:pt>
                <c:pt idx="171">
                  <c:v>-0.37142725905981899</c:v>
                </c:pt>
                <c:pt idx="172">
                  <c:v>1.6750949691778922</c:v>
                </c:pt>
                <c:pt idx="173">
                  <c:v>-1.6341750169086231</c:v>
                </c:pt>
                <c:pt idx="174">
                  <c:v>-0.1972551545289504</c:v>
                </c:pt>
                <c:pt idx="175">
                  <c:v>1.762181021443328</c:v>
                </c:pt>
                <c:pt idx="176">
                  <c:v>0.41234721132909119</c:v>
                </c:pt>
                <c:pt idx="177">
                  <c:v>1.9798961521069145</c:v>
                </c:pt>
                <c:pt idx="178">
                  <c:v>1.8492670737087609</c:v>
                </c:pt>
                <c:pt idx="179">
                  <c:v>-1.0245726510505786</c:v>
                </c:pt>
                <c:pt idx="180">
                  <c:v>0.36880418519637326</c:v>
                </c:pt>
                <c:pt idx="181">
                  <c:v>0.15108905453278676</c:v>
                </c:pt>
                <c:pt idx="182">
                  <c:v>0.499433263594527</c:v>
                </c:pt>
                <c:pt idx="183">
                  <c:v>1.1961216817180014</c:v>
                </c:pt>
                <c:pt idx="184">
                  <c:v>0.54297628972724188</c:v>
                </c:pt>
                <c:pt idx="185">
                  <c:v>1.1961216817180014</c:v>
                </c:pt>
                <c:pt idx="186">
                  <c:v>0.80423444652354625</c:v>
                </c:pt>
                <c:pt idx="187">
                  <c:v>-0.98102962491786372</c:v>
                </c:pt>
                <c:pt idx="188">
                  <c:v>2.8072136486285428</c:v>
                </c:pt>
                <c:pt idx="189">
                  <c:v>2.0459976134636088E-2</c:v>
                </c:pt>
                <c:pt idx="190">
                  <c:v>2.0669822043723474</c:v>
                </c:pt>
                <c:pt idx="191">
                  <c:v>0.15108905453278676</c:v>
                </c:pt>
                <c:pt idx="192">
                  <c:v>-6.6626076130799752E-2</c:v>
                </c:pt>
                <c:pt idx="193">
                  <c:v>2.0459976134636088E-2</c:v>
                </c:pt>
                <c:pt idx="194">
                  <c:v>-0.24079818066166833</c:v>
                </c:pt>
                <c:pt idx="195">
                  <c:v>0.63006234199267763</c:v>
                </c:pt>
                <c:pt idx="196">
                  <c:v>0.19463208066550466</c:v>
                </c:pt>
                <c:pt idx="197">
                  <c:v>0.2817181329309405</c:v>
                </c:pt>
                <c:pt idx="198">
                  <c:v>-1.2422877817141651</c:v>
                </c:pt>
                <c:pt idx="199">
                  <c:v>-0.11016910226351767</c:v>
                </c:pt>
                <c:pt idx="200">
                  <c:v>0.19463208066550466</c:v>
                </c:pt>
                <c:pt idx="201">
                  <c:v>0.76069142039082838</c:v>
                </c:pt>
                <c:pt idx="202">
                  <c:v>0.54297628972724188</c:v>
                </c:pt>
                <c:pt idx="203">
                  <c:v>-0.41497028519253693</c:v>
                </c:pt>
                <c:pt idx="204">
                  <c:v>0.36880418519637326</c:v>
                </c:pt>
                <c:pt idx="205">
                  <c:v>-1.0245726510505786</c:v>
                </c:pt>
                <c:pt idx="206">
                  <c:v>-0.15371212839623249</c:v>
                </c:pt>
                <c:pt idx="207">
                  <c:v>-1.5470889646431873</c:v>
                </c:pt>
                <c:pt idx="208">
                  <c:v>0.76069142039082838</c:v>
                </c:pt>
                <c:pt idx="209">
                  <c:v>0.10754602840006883</c:v>
                </c:pt>
                <c:pt idx="210">
                  <c:v>1.0219495771871328</c:v>
                </c:pt>
                <c:pt idx="211">
                  <c:v>-0.1972551545289504</c:v>
                </c:pt>
                <c:pt idx="212">
                  <c:v>-0.71977146812155923</c:v>
                </c:pt>
                <c:pt idx="213">
                  <c:v>-0.89394357265242785</c:v>
                </c:pt>
                <c:pt idx="214">
                  <c:v>0.19463208066550466</c:v>
                </c:pt>
                <c:pt idx="215">
                  <c:v>0.2817181329309405</c:v>
                </c:pt>
                <c:pt idx="216">
                  <c:v>-1.0245726510505786</c:v>
                </c:pt>
                <c:pt idx="217">
                  <c:v>-0.1972551545289504</c:v>
                </c:pt>
                <c:pt idx="218">
                  <c:v>1.8057240475760461</c:v>
                </c:pt>
                <c:pt idx="219">
                  <c:v>0.7171483942581135</c:v>
                </c:pt>
                <c:pt idx="220">
                  <c:v>-1.4600029123777516</c:v>
                </c:pt>
                <c:pt idx="221">
                  <c:v>-0.63268541585612337</c:v>
                </c:pt>
                <c:pt idx="222">
                  <c:v>-2.4179494872975331</c:v>
                </c:pt>
                <c:pt idx="223">
                  <c:v>-2.308304999808183E-2</c:v>
                </c:pt>
                <c:pt idx="224">
                  <c:v>1.762181021443328</c:v>
                </c:pt>
                <c:pt idx="225">
                  <c:v>-0.50205633745797273</c:v>
                </c:pt>
                <c:pt idx="226">
                  <c:v>0.10754602840006883</c:v>
                </c:pt>
                <c:pt idx="227">
                  <c:v>-1.5470889646431873</c:v>
                </c:pt>
                <c:pt idx="228">
                  <c:v>2.0459976134636088E-2</c:v>
                </c:pt>
                <c:pt idx="229">
                  <c:v>0.15108905453278676</c:v>
                </c:pt>
                <c:pt idx="230">
                  <c:v>-1.1552017294487322</c:v>
                </c:pt>
                <c:pt idx="231">
                  <c:v>-1.2422877817141651</c:v>
                </c:pt>
                <c:pt idx="232">
                  <c:v>-0.63268541585612337</c:v>
                </c:pt>
                <c:pt idx="233">
                  <c:v>0.76069142039082838</c:v>
                </c:pt>
                <c:pt idx="234">
                  <c:v>1.1090356294525685</c:v>
                </c:pt>
                <c:pt idx="235">
                  <c:v>0.2381751067982226</c:v>
                </c:pt>
                <c:pt idx="236">
                  <c:v>-0.1972551545289504</c:v>
                </c:pt>
                <c:pt idx="237">
                  <c:v>-2.2437773827666647</c:v>
                </c:pt>
                <c:pt idx="238">
                  <c:v>1.5444658907797415</c:v>
                </c:pt>
                <c:pt idx="239">
                  <c:v>1.6750949691778922</c:v>
                </c:pt>
                <c:pt idx="240">
                  <c:v>3.2426439099557158</c:v>
                </c:pt>
                <c:pt idx="241">
                  <c:v>0.10754602840006883</c:v>
                </c:pt>
                <c:pt idx="242">
                  <c:v>-0.4585133113252548</c:v>
                </c:pt>
                <c:pt idx="243">
                  <c:v>2.3717833873013698</c:v>
                </c:pt>
                <c:pt idx="244">
                  <c:v>-1.6341750169086231</c:v>
                </c:pt>
                <c:pt idx="245">
                  <c:v>0.97840655105441487</c:v>
                </c:pt>
                <c:pt idx="246">
                  <c:v>-0.54559936359069061</c:v>
                </c:pt>
                <c:pt idx="247">
                  <c:v>1.326750760116155</c:v>
                </c:pt>
                <c:pt idx="248">
                  <c:v>1.5880089169124596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1-4CA4-B0DA-F1C0CEDAE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5552"/>
        <c:axId val="368699616"/>
      </c:scatterChart>
      <c:valAx>
        <c:axId val="37174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9616"/>
        <c:crosses val="autoZero"/>
        <c:crossBetween val="midCat"/>
      </c:valAx>
      <c:valAx>
        <c:axId val="3686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Y(X12) - %BF w zależności od wymiarów kostki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visualisation_not_cleaned!$M$3:$M$251</c:f>
              <c:numCache>
                <c:formatCode>General</c:formatCode>
                <c:ptCount val="249"/>
                <c:pt idx="0">
                  <c:v>-0.72129983392639785</c:v>
                </c:pt>
                <c:pt idx="1">
                  <c:v>0.19132038277924551</c:v>
                </c:pt>
                <c:pt idx="2">
                  <c:v>0.55636846946150376</c:v>
                </c:pt>
                <c:pt idx="3">
                  <c:v>-0.17372770390301051</c:v>
                </c:pt>
                <c:pt idx="4">
                  <c:v>0.55636846946150376</c:v>
                </c:pt>
                <c:pt idx="5">
                  <c:v>1.5298300339475241</c:v>
                </c:pt>
                <c:pt idx="6">
                  <c:v>-0.11288635612263559</c:v>
                </c:pt>
                <c:pt idx="7">
                  <c:v>6.9637687218493505E-2</c:v>
                </c:pt>
                <c:pt idx="8">
                  <c:v>0.43468577390075169</c:v>
                </c:pt>
                <c:pt idx="9">
                  <c:v>1.1647819472652658</c:v>
                </c:pt>
                <c:pt idx="10">
                  <c:v>1.286464642826018</c:v>
                </c:pt>
                <c:pt idx="11">
                  <c:v>1.7123540772886512</c:v>
                </c:pt>
                <c:pt idx="12">
                  <c:v>-0.96466522504790186</c:v>
                </c:pt>
                <c:pt idx="13">
                  <c:v>0.37384442612037461</c:v>
                </c:pt>
                <c:pt idx="14">
                  <c:v>8.7963394381185781E-3</c:v>
                </c:pt>
                <c:pt idx="15">
                  <c:v>-0.8429825294871498</c:v>
                </c:pt>
                <c:pt idx="16">
                  <c:v>8.7963394381185781E-3</c:v>
                </c:pt>
                <c:pt idx="17">
                  <c:v>0.79973386058300777</c:v>
                </c:pt>
                <c:pt idx="18">
                  <c:v>-0.11288635612263559</c:v>
                </c:pt>
                <c:pt idx="19">
                  <c:v>0.55636846946150376</c:v>
                </c:pt>
                <c:pt idx="20">
                  <c:v>-0.59961713836564368</c:v>
                </c:pt>
                <c:pt idx="21">
                  <c:v>0.92141655614376194</c:v>
                </c:pt>
                <c:pt idx="22">
                  <c:v>-0.5387757905852687</c:v>
                </c:pt>
                <c:pt idx="23">
                  <c:v>-0.59961713836564368</c:v>
                </c:pt>
                <c:pt idx="24">
                  <c:v>-0.11288635612263559</c:v>
                </c:pt>
                <c:pt idx="25">
                  <c:v>-0.3562517472441396</c:v>
                </c:pt>
                <c:pt idx="26">
                  <c:v>-1.0255065728282788</c:v>
                </c:pt>
                <c:pt idx="27">
                  <c:v>-1.268871963949783</c:v>
                </c:pt>
                <c:pt idx="28">
                  <c:v>-1.0863479206086539</c:v>
                </c:pt>
                <c:pt idx="29">
                  <c:v>-0.29541039946376252</c:v>
                </c:pt>
                <c:pt idx="30">
                  <c:v>6.579661899718749</c:v>
                </c:pt>
                <c:pt idx="31">
                  <c:v>-0.96466522504790186</c:v>
                </c:pt>
                <c:pt idx="32">
                  <c:v>0.86057520836338486</c:v>
                </c:pt>
                <c:pt idx="33">
                  <c:v>1.286464642826018</c:v>
                </c:pt>
                <c:pt idx="34">
                  <c:v>1.9557194684101573</c:v>
                </c:pt>
                <c:pt idx="35">
                  <c:v>-0.72129983392639785</c:v>
                </c:pt>
                <c:pt idx="36">
                  <c:v>-0.29541039946376252</c:v>
                </c:pt>
                <c:pt idx="37">
                  <c:v>0.98225790392413681</c:v>
                </c:pt>
                <c:pt idx="38">
                  <c:v>0.98225790392413681</c:v>
                </c:pt>
                <c:pt idx="39">
                  <c:v>2.1382435117512864</c:v>
                </c:pt>
                <c:pt idx="40">
                  <c:v>1.1647819472652658</c:v>
                </c:pt>
                <c:pt idx="41">
                  <c:v>-5.204500834225851E-2</c:v>
                </c:pt>
                <c:pt idx="42">
                  <c:v>-1.268871963949783</c:v>
                </c:pt>
                <c:pt idx="43">
                  <c:v>0.19132038277924551</c:v>
                </c:pt>
                <c:pt idx="44">
                  <c:v>-0.3562517472441396</c:v>
                </c:pt>
                <c:pt idx="45">
                  <c:v>-0.72129983392639785</c:v>
                </c:pt>
                <c:pt idx="46">
                  <c:v>-1.5122373550712871</c:v>
                </c:pt>
                <c:pt idx="47">
                  <c:v>-0.72129983392639785</c:v>
                </c:pt>
                <c:pt idx="48">
                  <c:v>-0.41709309502451669</c:v>
                </c:pt>
                <c:pt idx="49">
                  <c:v>-1.268871963949783</c:v>
                </c:pt>
                <c:pt idx="50">
                  <c:v>-1.0255065728282788</c:v>
                </c:pt>
                <c:pt idx="51">
                  <c:v>-0.29541039946376252</c:v>
                </c:pt>
                <c:pt idx="52">
                  <c:v>-0.3562517472441396</c:v>
                </c:pt>
                <c:pt idx="53">
                  <c:v>-0.66045848614602076</c:v>
                </c:pt>
                <c:pt idx="54">
                  <c:v>-0.3562517472441396</c:v>
                </c:pt>
                <c:pt idx="55">
                  <c:v>-0.2345690516833876</c:v>
                </c:pt>
                <c:pt idx="56">
                  <c:v>-0.3562517472441396</c:v>
                </c:pt>
                <c:pt idx="57">
                  <c:v>-0.11288635612263559</c:v>
                </c:pt>
                <c:pt idx="58">
                  <c:v>8.7963394381185781E-3</c:v>
                </c:pt>
                <c:pt idx="59">
                  <c:v>-0.59961713836564368</c:v>
                </c:pt>
                <c:pt idx="60">
                  <c:v>0.31300307833999969</c:v>
                </c:pt>
                <c:pt idx="61">
                  <c:v>-0.2345690516833876</c:v>
                </c:pt>
                <c:pt idx="62">
                  <c:v>0.98225790392413681</c:v>
                </c:pt>
                <c:pt idx="63">
                  <c:v>-0.2345690516833876</c:v>
                </c:pt>
                <c:pt idx="64">
                  <c:v>-0.8429825294871498</c:v>
                </c:pt>
                <c:pt idx="65">
                  <c:v>-0.96466522504790186</c:v>
                </c:pt>
                <c:pt idx="66">
                  <c:v>-0.41709309502451669</c:v>
                </c:pt>
                <c:pt idx="67">
                  <c:v>-0.90382387726752478</c:v>
                </c:pt>
                <c:pt idx="68">
                  <c:v>-0.41709309502451669</c:v>
                </c:pt>
                <c:pt idx="69">
                  <c:v>-0.90382387726752478</c:v>
                </c:pt>
                <c:pt idx="70">
                  <c:v>8.7963394381185781E-3</c:v>
                </c:pt>
                <c:pt idx="71">
                  <c:v>-2.4248575717769305</c:v>
                </c:pt>
                <c:pt idx="72">
                  <c:v>-1.3297133117301601</c:v>
                </c:pt>
                <c:pt idx="73">
                  <c:v>-1.0255065728282788</c:v>
                </c:pt>
                <c:pt idx="74">
                  <c:v>0.67805116502225571</c:v>
                </c:pt>
                <c:pt idx="75">
                  <c:v>-0.78214118170677271</c:v>
                </c:pt>
                <c:pt idx="76">
                  <c:v>-0.96466522504790186</c:v>
                </c:pt>
                <c:pt idx="77">
                  <c:v>-0.2345690516833876</c:v>
                </c:pt>
                <c:pt idx="78">
                  <c:v>0.37384442612037461</c:v>
                </c:pt>
                <c:pt idx="79">
                  <c:v>-0.66045848614602076</c:v>
                </c:pt>
                <c:pt idx="80">
                  <c:v>-5.204500834225851E-2</c:v>
                </c:pt>
                <c:pt idx="81">
                  <c:v>0.61720981724188084</c:v>
                </c:pt>
                <c:pt idx="82">
                  <c:v>-0.66045848614602076</c:v>
                </c:pt>
                <c:pt idx="83">
                  <c:v>6.4579792041579989</c:v>
                </c:pt>
                <c:pt idx="84">
                  <c:v>-0.78214118170677271</c:v>
                </c:pt>
                <c:pt idx="85">
                  <c:v>0.13047903499887059</c:v>
                </c:pt>
                <c:pt idx="86">
                  <c:v>0.43468577390075169</c:v>
                </c:pt>
                <c:pt idx="87">
                  <c:v>0.79973386058300777</c:v>
                </c:pt>
                <c:pt idx="88">
                  <c:v>-0.3562517472441396</c:v>
                </c:pt>
                <c:pt idx="89">
                  <c:v>8.7963394381185781E-3</c:v>
                </c:pt>
                <c:pt idx="90">
                  <c:v>-0.59961713836564368</c:v>
                </c:pt>
                <c:pt idx="91">
                  <c:v>0.86057520836338486</c:v>
                </c:pt>
                <c:pt idx="92">
                  <c:v>0.92141655614376194</c:v>
                </c:pt>
                <c:pt idx="93">
                  <c:v>6.9637687218493505E-2</c:v>
                </c:pt>
                <c:pt idx="94">
                  <c:v>-0.11288635612263559</c:v>
                </c:pt>
                <c:pt idx="95">
                  <c:v>0.13047903499887059</c:v>
                </c:pt>
                <c:pt idx="96">
                  <c:v>-0.72129983392639785</c:v>
                </c:pt>
                <c:pt idx="97">
                  <c:v>-0.47793444280489161</c:v>
                </c:pt>
                <c:pt idx="98">
                  <c:v>-0.47793444280489161</c:v>
                </c:pt>
                <c:pt idx="99">
                  <c:v>-0.41709309502451669</c:v>
                </c:pt>
                <c:pt idx="100">
                  <c:v>6.9637687218493505E-2</c:v>
                </c:pt>
                <c:pt idx="101">
                  <c:v>1.40814733838677</c:v>
                </c:pt>
                <c:pt idx="102">
                  <c:v>-0.66045848614602076</c:v>
                </c:pt>
                <c:pt idx="103">
                  <c:v>1.0430992517045139</c:v>
                </c:pt>
                <c:pt idx="104">
                  <c:v>0.2521617305596226</c:v>
                </c:pt>
                <c:pt idx="105">
                  <c:v>0.19132038277924551</c:v>
                </c:pt>
                <c:pt idx="106">
                  <c:v>1.0430992517045139</c:v>
                </c:pt>
                <c:pt idx="107">
                  <c:v>-0.17372770390301051</c:v>
                </c:pt>
                <c:pt idx="108">
                  <c:v>-0.47793444280489161</c:v>
                </c:pt>
                <c:pt idx="109">
                  <c:v>0.31300307833999969</c:v>
                </c:pt>
                <c:pt idx="110">
                  <c:v>0.49552712168112661</c:v>
                </c:pt>
                <c:pt idx="111">
                  <c:v>-0.72129983392639785</c:v>
                </c:pt>
                <c:pt idx="112">
                  <c:v>-0.78214118170677271</c:v>
                </c:pt>
                <c:pt idx="113">
                  <c:v>-0.59961713836564368</c:v>
                </c:pt>
                <c:pt idx="114">
                  <c:v>-0.17372770390301051</c:v>
                </c:pt>
                <c:pt idx="115">
                  <c:v>0.13047903499887059</c:v>
                </c:pt>
                <c:pt idx="116">
                  <c:v>1.0430992517045139</c:v>
                </c:pt>
                <c:pt idx="117">
                  <c:v>0.86057520836338486</c:v>
                </c:pt>
                <c:pt idx="118">
                  <c:v>0.92141655614376194</c:v>
                </c:pt>
                <c:pt idx="119">
                  <c:v>6.9637687218493505E-2</c:v>
                </c:pt>
                <c:pt idx="120">
                  <c:v>-0.29541039946376252</c:v>
                </c:pt>
                <c:pt idx="121">
                  <c:v>-0.59961713836564368</c:v>
                </c:pt>
                <c:pt idx="122">
                  <c:v>0.2521617305596226</c:v>
                </c:pt>
                <c:pt idx="123">
                  <c:v>-0.72129983392639785</c:v>
                </c:pt>
                <c:pt idx="124">
                  <c:v>-0.5387757905852687</c:v>
                </c:pt>
                <c:pt idx="125">
                  <c:v>-1.3905546595105349</c:v>
                </c:pt>
                <c:pt idx="126">
                  <c:v>-0.78214118170677271</c:v>
                </c:pt>
                <c:pt idx="127">
                  <c:v>-0.5387757905852687</c:v>
                </c:pt>
                <c:pt idx="128">
                  <c:v>6.9637687218493505E-2</c:v>
                </c:pt>
                <c:pt idx="129">
                  <c:v>-5.204500834225851E-2</c:v>
                </c:pt>
                <c:pt idx="130">
                  <c:v>-0.29541039946376252</c:v>
                </c:pt>
                <c:pt idx="131">
                  <c:v>-1.5730787028516642</c:v>
                </c:pt>
                <c:pt idx="132">
                  <c:v>-5.204500834225851E-2</c:v>
                </c:pt>
                <c:pt idx="133">
                  <c:v>-0.2345690516833876</c:v>
                </c:pt>
                <c:pt idx="134">
                  <c:v>-0.41709309502451669</c:v>
                </c:pt>
                <c:pt idx="135">
                  <c:v>0.43468577390075169</c:v>
                </c:pt>
                <c:pt idx="136">
                  <c:v>-0.3562517472441396</c:v>
                </c:pt>
                <c:pt idx="137">
                  <c:v>0.86057520836338486</c:v>
                </c:pt>
                <c:pt idx="138">
                  <c:v>-0.90382387726752478</c:v>
                </c:pt>
                <c:pt idx="139">
                  <c:v>-0.66045848614602076</c:v>
                </c:pt>
                <c:pt idx="140">
                  <c:v>-0.47793444280489161</c:v>
                </c:pt>
                <c:pt idx="141">
                  <c:v>-0.2345690516833876</c:v>
                </c:pt>
                <c:pt idx="142">
                  <c:v>6.9637687218493505E-2</c:v>
                </c:pt>
                <c:pt idx="143">
                  <c:v>-0.66045848614602076</c:v>
                </c:pt>
                <c:pt idx="144">
                  <c:v>1.286464642826018</c:v>
                </c:pt>
                <c:pt idx="145">
                  <c:v>0.92141655614376194</c:v>
                </c:pt>
                <c:pt idx="146">
                  <c:v>-0.66045848614602076</c:v>
                </c:pt>
                <c:pt idx="147">
                  <c:v>0.98225790392413681</c:v>
                </c:pt>
                <c:pt idx="148">
                  <c:v>-1.6339200506320413</c:v>
                </c:pt>
                <c:pt idx="149">
                  <c:v>1.2256232950456429</c:v>
                </c:pt>
                <c:pt idx="150">
                  <c:v>0.43468577390075169</c:v>
                </c:pt>
                <c:pt idx="151">
                  <c:v>-0.17372770390301051</c:v>
                </c:pt>
                <c:pt idx="152">
                  <c:v>1.1039405994848888</c:v>
                </c:pt>
                <c:pt idx="153">
                  <c:v>-0.8429825294871498</c:v>
                </c:pt>
                <c:pt idx="154">
                  <c:v>1.286464642826018</c:v>
                </c:pt>
                <c:pt idx="155">
                  <c:v>1.1647819472652658</c:v>
                </c:pt>
                <c:pt idx="156">
                  <c:v>-0.78214118170677271</c:v>
                </c:pt>
                <c:pt idx="157">
                  <c:v>0.92141655614376194</c:v>
                </c:pt>
                <c:pt idx="158">
                  <c:v>-1.268871963949783</c:v>
                </c:pt>
                <c:pt idx="159">
                  <c:v>1.1647819472652658</c:v>
                </c:pt>
                <c:pt idx="160">
                  <c:v>0.2521617305596226</c:v>
                </c:pt>
                <c:pt idx="161">
                  <c:v>-1.6339200506320413</c:v>
                </c:pt>
                <c:pt idx="162">
                  <c:v>0.19132038277924551</c:v>
                </c:pt>
                <c:pt idx="163">
                  <c:v>1.5298300339475241</c:v>
                </c:pt>
                <c:pt idx="164">
                  <c:v>-0.72129983392639785</c:v>
                </c:pt>
                <c:pt idx="165">
                  <c:v>0.92141655614376194</c:v>
                </c:pt>
                <c:pt idx="166">
                  <c:v>0.55636846946150376</c:v>
                </c:pt>
                <c:pt idx="167">
                  <c:v>0.19132038277924551</c:v>
                </c:pt>
                <c:pt idx="168">
                  <c:v>-0.59961713836564368</c:v>
                </c:pt>
                <c:pt idx="169">
                  <c:v>-0.66045848614602076</c:v>
                </c:pt>
                <c:pt idx="170">
                  <c:v>-0.41709309502451669</c:v>
                </c:pt>
                <c:pt idx="171">
                  <c:v>-0.96466522504790186</c:v>
                </c:pt>
                <c:pt idx="172">
                  <c:v>0.55636846946150376</c:v>
                </c:pt>
                <c:pt idx="173">
                  <c:v>-0.5387757905852687</c:v>
                </c:pt>
                <c:pt idx="174">
                  <c:v>-0.66045848614602076</c:v>
                </c:pt>
                <c:pt idx="175">
                  <c:v>1.0430992517045139</c:v>
                </c:pt>
                <c:pt idx="176">
                  <c:v>0.98225790392413681</c:v>
                </c:pt>
                <c:pt idx="177">
                  <c:v>1.6515127295082761</c:v>
                </c:pt>
                <c:pt idx="178">
                  <c:v>0.61720981724188084</c:v>
                </c:pt>
                <c:pt idx="179">
                  <c:v>-0.78214118170677271</c:v>
                </c:pt>
                <c:pt idx="180">
                  <c:v>-0.2345690516833876</c:v>
                </c:pt>
                <c:pt idx="181">
                  <c:v>-0.41709309502451669</c:v>
                </c:pt>
                <c:pt idx="182">
                  <c:v>-0.29541039946376252</c:v>
                </c:pt>
                <c:pt idx="183">
                  <c:v>0.98225790392413681</c:v>
                </c:pt>
                <c:pt idx="184">
                  <c:v>0.2521617305596226</c:v>
                </c:pt>
                <c:pt idx="185">
                  <c:v>1.0430992517045139</c:v>
                </c:pt>
                <c:pt idx="186">
                  <c:v>-0.11288635612263559</c:v>
                </c:pt>
                <c:pt idx="187">
                  <c:v>-0.78214118170677271</c:v>
                </c:pt>
                <c:pt idx="188">
                  <c:v>1.4689886861671471</c:v>
                </c:pt>
                <c:pt idx="189">
                  <c:v>0.98225790392413681</c:v>
                </c:pt>
                <c:pt idx="190">
                  <c:v>1.7731954250690283</c:v>
                </c:pt>
                <c:pt idx="191">
                  <c:v>-0.41709309502451669</c:v>
                </c:pt>
                <c:pt idx="192">
                  <c:v>0.61720981724188084</c:v>
                </c:pt>
                <c:pt idx="193">
                  <c:v>0.55636846946150376</c:v>
                </c:pt>
                <c:pt idx="194">
                  <c:v>-0.47793444280489161</c:v>
                </c:pt>
                <c:pt idx="195">
                  <c:v>-0.3562517472441396</c:v>
                </c:pt>
                <c:pt idx="196">
                  <c:v>0.61720981724188084</c:v>
                </c:pt>
                <c:pt idx="197">
                  <c:v>0.43468577390075169</c:v>
                </c:pt>
                <c:pt idx="198">
                  <c:v>-0.66045848614602076</c:v>
                </c:pt>
                <c:pt idx="199">
                  <c:v>0.37384442612037461</c:v>
                </c:pt>
                <c:pt idx="200">
                  <c:v>0.55636846946150376</c:v>
                </c:pt>
                <c:pt idx="201">
                  <c:v>-0.78214118170677271</c:v>
                </c:pt>
                <c:pt idx="202">
                  <c:v>0.61720981724188084</c:v>
                </c:pt>
                <c:pt idx="203">
                  <c:v>-1.0255065728282788</c:v>
                </c:pt>
                <c:pt idx="204">
                  <c:v>0.13047903499887059</c:v>
                </c:pt>
                <c:pt idx="205">
                  <c:v>-0.3562517472441396</c:v>
                </c:pt>
                <c:pt idx="206">
                  <c:v>-0.29541039946376252</c:v>
                </c:pt>
                <c:pt idx="207">
                  <c:v>-0.8429825294871498</c:v>
                </c:pt>
                <c:pt idx="208">
                  <c:v>6.9637687218493505E-2</c:v>
                </c:pt>
                <c:pt idx="209">
                  <c:v>-5.204500834225851E-2</c:v>
                </c:pt>
                <c:pt idx="210">
                  <c:v>1.4689886861671471</c:v>
                </c:pt>
                <c:pt idx="211">
                  <c:v>-0.78214118170677271</c:v>
                </c:pt>
                <c:pt idx="212">
                  <c:v>0.31300307833999969</c:v>
                </c:pt>
                <c:pt idx="213">
                  <c:v>-0.96466522504790186</c:v>
                </c:pt>
                <c:pt idx="214">
                  <c:v>-0.29541039946376252</c:v>
                </c:pt>
                <c:pt idx="215">
                  <c:v>-0.11288635612263559</c:v>
                </c:pt>
                <c:pt idx="216">
                  <c:v>-0.66045848614602076</c:v>
                </c:pt>
                <c:pt idx="217">
                  <c:v>0.49552712168112661</c:v>
                </c:pt>
                <c:pt idx="218">
                  <c:v>2.3816089028727903</c:v>
                </c:pt>
                <c:pt idx="219">
                  <c:v>0.19132038277924551</c:v>
                </c:pt>
                <c:pt idx="220">
                  <c:v>-0.3562517472441396</c:v>
                </c:pt>
                <c:pt idx="221">
                  <c:v>-0.78214118170677271</c:v>
                </c:pt>
                <c:pt idx="222">
                  <c:v>-2.0598094850946742</c:v>
                </c:pt>
                <c:pt idx="223">
                  <c:v>-0.29541039946376252</c:v>
                </c:pt>
                <c:pt idx="224">
                  <c:v>0.19132038277924551</c:v>
                </c:pt>
                <c:pt idx="225">
                  <c:v>-0.3562517472441396</c:v>
                </c:pt>
                <c:pt idx="226">
                  <c:v>6.9637687218493505E-2</c:v>
                </c:pt>
                <c:pt idx="227">
                  <c:v>-1.0863479206086539</c:v>
                </c:pt>
                <c:pt idx="228">
                  <c:v>-0.17372770390301051</c:v>
                </c:pt>
                <c:pt idx="229">
                  <c:v>0.31300307833999969</c:v>
                </c:pt>
                <c:pt idx="230">
                  <c:v>-1.268871963949783</c:v>
                </c:pt>
                <c:pt idx="231">
                  <c:v>-1.268871963949783</c:v>
                </c:pt>
                <c:pt idx="232">
                  <c:v>-0.2345690516833876</c:v>
                </c:pt>
                <c:pt idx="233">
                  <c:v>-5.204500834225851E-2</c:v>
                </c:pt>
                <c:pt idx="234">
                  <c:v>-0.47793444280489161</c:v>
                </c:pt>
                <c:pt idx="235">
                  <c:v>-0.47793444280489161</c:v>
                </c:pt>
                <c:pt idx="236">
                  <c:v>0.55636846946150376</c:v>
                </c:pt>
                <c:pt idx="237">
                  <c:v>-1.8164440939731681</c:v>
                </c:pt>
                <c:pt idx="238">
                  <c:v>0.19132038277924551</c:v>
                </c:pt>
                <c:pt idx="239">
                  <c:v>0.92141655614376194</c:v>
                </c:pt>
                <c:pt idx="240">
                  <c:v>1.40814733838677</c:v>
                </c:pt>
                <c:pt idx="241">
                  <c:v>0.61720981724188084</c:v>
                </c:pt>
                <c:pt idx="242">
                  <c:v>-0.29541039946376252</c:v>
                </c:pt>
                <c:pt idx="243">
                  <c:v>-0.29541039946376252</c:v>
                </c:pt>
                <c:pt idx="244">
                  <c:v>-0.96466522504790186</c:v>
                </c:pt>
                <c:pt idx="245">
                  <c:v>6.9637687218493505E-2</c:v>
                </c:pt>
                <c:pt idx="246">
                  <c:v>-0.96466522504790186</c:v>
                </c:pt>
                <c:pt idx="247">
                  <c:v>-0.2345690516833876</c:v>
                </c:pt>
                <c:pt idx="248">
                  <c:v>0.92141655614376194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E0-46B2-8498-4E4D08E10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35984"/>
        <c:axId val="368739792"/>
      </c:scatterChart>
      <c:valAx>
        <c:axId val="2510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39792"/>
        <c:crosses val="autoZero"/>
        <c:crossBetween val="midCat"/>
      </c:valAx>
      <c:valAx>
        <c:axId val="3687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Y(X13) - %BF w zależności od wymiarów bicepsu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visualisation_not_cleaned!$N$3:$N$251</c:f>
              <c:numCache>
                <c:formatCode>General</c:formatCode>
                <c:ptCount val="249"/>
                <c:pt idx="0">
                  <c:v>-8.0756885912233511E-2</c:v>
                </c:pt>
                <c:pt idx="1">
                  <c:v>-0.59547867581356573</c:v>
                </c:pt>
                <c:pt idx="2">
                  <c:v>-1.178830037701742</c:v>
                </c:pt>
                <c:pt idx="3">
                  <c:v>5.6502258061454584E-2</c:v>
                </c:pt>
                <c:pt idx="4">
                  <c:v>-1.2127313925388241E-2</c:v>
                </c:pt>
                <c:pt idx="5">
                  <c:v>1.1888901958443867</c:v>
                </c:pt>
                <c:pt idx="6">
                  <c:v>-0.11507167190565613</c:v>
                </c:pt>
                <c:pt idx="7">
                  <c:v>-0.59547867581356573</c:v>
                </c:pt>
                <c:pt idx="8">
                  <c:v>1.2575197678312295</c:v>
                </c:pt>
                <c:pt idx="9">
                  <c:v>1.1545754098509642</c:v>
                </c:pt>
                <c:pt idx="10">
                  <c:v>0.19376140203514267</c:v>
                </c:pt>
                <c:pt idx="11">
                  <c:v>1.703611985745719</c:v>
                </c:pt>
                <c:pt idx="12">
                  <c:v>9.0817044054877213E-2</c:v>
                </c:pt>
                <c:pt idx="13">
                  <c:v>1.600667627765451</c:v>
                </c:pt>
                <c:pt idx="14">
                  <c:v>1.3261493398180748</c:v>
                </c:pt>
                <c:pt idx="15">
                  <c:v>-0.3895899598530323</c:v>
                </c:pt>
                <c:pt idx="16">
                  <c:v>1.3604641258114976</c:v>
                </c:pt>
                <c:pt idx="17">
                  <c:v>2.0467598456799405</c:v>
                </c:pt>
                <c:pt idx="18">
                  <c:v>1.703611985745719</c:v>
                </c:pt>
                <c:pt idx="19">
                  <c:v>1.6692971997522963</c:v>
                </c:pt>
                <c:pt idx="20">
                  <c:v>9.0817044054877213E-2</c:v>
                </c:pt>
                <c:pt idx="21">
                  <c:v>0.26239097402198797</c:v>
                </c:pt>
                <c:pt idx="22">
                  <c:v>-1.4876631116425418</c:v>
                </c:pt>
                <c:pt idx="23">
                  <c:v>-0.83568217776752041</c:v>
                </c:pt>
                <c:pt idx="24">
                  <c:v>-0.3895899598530323</c:v>
                </c:pt>
                <c:pt idx="25">
                  <c:v>-0.80136739177409899</c:v>
                </c:pt>
                <c:pt idx="26">
                  <c:v>-1.2131448236951645</c:v>
                </c:pt>
                <c:pt idx="27">
                  <c:v>-1.0415708937280539</c:v>
                </c:pt>
                <c:pt idx="28">
                  <c:v>-0.59547867581356573</c:v>
                </c:pt>
                <c:pt idx="29">
                  <c:v>-0.73273781978725372</c:v>
                </c:pt>
                <c:pt idx="30">
                  <c:v>9.0817044054877213E-2</c:v>
                </c:pt>
                <c:pt idx="31">
                  <c:v>-0.73273781978725372</c:v>
                </c:pt>
                <c:pt idx="32">
                  <c:v>-1.1102004657148978</c:v>
                </c:pt>
                <c:pt idx="33">
                  <c:v>1.8065563437259844</c:v>
                </c:pt>
                <c:pt idx="34">
                  <c:v>1.7379267717391391</c:v>
                </c:pt>
                <c:pt idx="35">
                  <c:v>-8.0756885912233511E-2</c:v>
                </c:pt>
                <c:pt idx="36">
                  <c:v>0.98300147988385345</c:v>
                </c:pt>
                <c:pt idx="37">
                  <c:v>0.33102054600883318</c:v>
                </c:pt>
                <c:pt idx="38">
                  <c:v>0.63985361994963197</c:v>
                </c:pt>
                <c:pt idx="39">
                  <c:v>1.4290936977983404</c:v>
                </c:pt>
                <c:pt idx="40">
                  <c:v>1.5320380557786082</c:v>
                </c:pt>
                <c:pt idx="41">
                  <c:v>1.223204981837807</c:v>
                </c:pt>
                <c:pt idx="42">
                  <c:v>-2.1053292595241397</c:v>
                </c:pt>
                <c:pt idx="43">
                  <c:v>-0.86999696376094304</c:v>
                </c:pt>
                <c:pt idx="44">
                  <c:v>-1.4876631116425418</c:v>
                </c:pt>
                <c:pt idx="45">
                  <c:v>-1.178830037701742</c:v>
                </c:pt>
                <c:pt idx="46">
                  <c:v>-1.178830037701742</c:v>
                </c:pt>
                <c:pt idx="47">
                  <c:v>-1.8651257575701847</c:v>
                </c:pt>
                <c:pt idx="48">
                  <c:v>-2.1396440455175623</c:v>
                </c:pt>
                <c:pt idx="49">
                  <c:v>-1.8994405435636075</c:v>
                </c:pt>
                <c:pt idx="50">
                  <c:v>-0.90431174975436446</c:v>
                </c:pt>
                <c:pt idx="51">
                  <c:v>2.1497042036602059</c:v>
                </c:pt>
                <c:pt idx="52">
                  <c:v>-1.556292683629386</c:v>
                </c:pt>
                <c:pt idx="53">
                  <c:v>1.2575197678312295</c:v>
                </c:pt>
                <c:pt idx="54">
                  <c:v>0.29670576001541055</c:v>
                </c:pt>
                <c:pt idx="55">
                  <c:v>1.8751859157128297</c:v>
                </c:pt>
                <c:pt idx="56">
                  <c:v>-0.21801602988592159</c:v>
                </c:pt>
                <c:pt idx="57">
                  <c:v>0.77711276392332007</c:v>
                </c:pt>
                <c:pt idx="58">
                  <c:v>1.3604641258114976</c:v>
                </c:pt>
                <c:pt idx="59">
                  <c:v>9.0817044054877213E-2</c:v>
                </c:pt>
                <c:pt idx="60">
                  <c:v>0.15944661604172247</c:v>
                </c:pt>
                <c:pt idx="61">
                  <c:v>0.46827968998252129</c:v>
                </c:pt>
                <c:pt idx="62">
                  <c:v>1.0516310518706964</c:v>
                </c:pt>
                <c:pt idx="63">
                  <c:v>0.88005712190358554</c:v>
                </c:pt>
                <c:pt idx="64">
                  <c:v>-0.90431174975436446</c:v>
                </c:pt>
                <c:pt idx="65">
                  <c:v>0.19376140203514267</c:v>
                </c:pt>
                <c:pt idx="66">
                  <c:v>0.12513183004829984</c:v>
                </c:pt>
                <c:pt idx="67">
                  <c:v>-1.6935518276030741</c:v>
                </c:pt>
                <c:pt idx="68">
                  <c:v>-0.25233081587934425</c:v>
                </c:pt>
                <c:pt idx="69">
                  <c:v>-0.66410824780040967</c:v>
                </c:pt>
                <c:pt idx="70">
                  <c:v>-0.86999696376094304</c:v>
                </c:pt>
                <c:pt idx="71">
                  <c:v>-1.0072561077346311</c:v>
                </c:pt>
                <c:pt idx="72">
                  <c:v>-0.97294132174120973</c:v>
                </c:pt>
                <c:pt idx="73">
                  <c:v>-1.0072561077346311</c:v>
                </c:pt>
                <c:pt idx="74">
                  <c:v>-0.6984230337938323</c:v>
                </c:pt>
                <c:pt idx="75">
                  <c:v>-0.49253431783329898</c:v>
                </c:pt>
                <c:pt idx="76">
                  <c:v>-0.28664560187276689</c:v>
                </c:pt>
                <c:pt idx="77">
                  <c:v>-0.66410824780040967</c:v>
                </c:pt>
                <c:pt idx="78">
                  <c:v>-0.97294132174120973</c:v>
                </c:pt>
                <c:pt idx="79">
                  <c:v>-0.80136739177409899</c:v>
                </c:pt>
                <c:pt idx="80">
                  <c:v>0.7084831919364748</c:v>
                </c:pt>
                <c:pt idx="81">
                  <c:v>-0.35527517385961088</c:v>
                </c:pt>
                <c:pt idx="82">
                  <c:v>-0.86999696376094304</c:v>
                </c:pt>
                <c:pt idx="83">
                  <c:v>5.6502258061454584E-2</c:v>
                </c:pt>
                <c:pt idx="84">
                  <c:v>0.12513183004829984</c:v>
                </c:pt>
                <c:pt idx="85">
                  <c:v>-1.0415708937280539</c:v>
                </c:pt>
                <c:pt idx="86">
                  <c:v>-0.6984230337938323</c:v>
                </c:pt>
                <c:pt idx="87">
                  <c:v>-1.178830037701742</c:v>
                </c:pt>
                <c:pt idx="88">
                  <c:v>-1.0758856797214753</c:v>
                </c:pt>
                <c:pt idx="89">
                  <c:v>-0.28664560187276689</c:v>
                </c:pt>
                <c:pt idx="90">
                  <c:v>-0.73273781978725372</c:v>
                </c:pt>
                <c:pt idx="91">
                  <c:v>0.36533533200225338</c:v>
                </c:pt>
                <c:pt idx="92">
                  <c:v>-0.66410824780040967</c:v>
                </c:pt>
                <c:pt idx="93">
                  <c:v>0.2280761880285653</c:v>
                </c:pt>
                <c:pt idx="94">
                  <c:v>-0.21801602988592159</c:v>
                </c:pt>
                <c:pt idx="95">
                  <c:v>-0.56116388982014309</c:v>
                </c:pt>
                <c:pt idx="96">
                  <c:v>-0.21801602988592159</c:v>
                </c:pt>
                <c:pt idx="97">
                  <c:v>1.0516310518706964</c:v>
                </c:pt>
                <c:pt idx="98">
                  <c:v>-1.2127313925388241E-2</c:v>
                </c:pt>
                <c:pt idx="99">
                  <c:v>-1.4876631116425418</c:v>
                </c:pt>
                <c:pt idx="100">
                  <c:v>-0.42390474584645493</c:v>
                </c:pt>
                <c:pt idx="101">
                  <c:v>-0.42390474584645493</c:v>
                </c:pt>
                <c:pt idx="102">
                  <c:v>-0.73273781978725372</c:v>
                </c:pt>
                <c:pt idx="103">
                  <c:v>-0.42390474584645493</c:v>
                </c:pt>
                <c:pt idx="104">
                  <c:v>-0.59547867581356573</c:v>
                </c:pt>
                <c:pt idx="105">
                  <c:v>0.98300147988385345</c:v>
                </c:pt>
                <c:pt idx="106">
                  <c:v>0.98300147988385345</c:v>
                </c:pt>
                <c:pt idx="107">
                  <c:v>-4.6442099918810875E-2</c:v>
                </c:pt>
                <c:pt idx="108">
                  <c:v>0.36533533200225338</c:v>
                </c:pt>
                <c:pt idx="109">
                  <c:v>0.43396490398909865</c:v>
                </c:pt>
                <c:pt idx="110">
                  <c:v>1.0516310518706964</c:v>
                </c:pt>
                <c:pt idx="111">
                  <c:v>-0.52684910382672168</c:v>
                </c:pt>
                <c:pt idx="112">
                  <c:v>-0.14938645789907756</c:v>
                </c:pt>
                <c:pt idx="113">
                  <c:v>-0.83568217776752041</c:v>
                </c:pt>
                <c:pt idx="114">
                  <c:v>-0.80136739177409899</c:v>
                </c:pt>
                <c:pt idx="115">
                  <c:v>0.39965011799567601</c:v>
                </c:pt>
                <c:pt idx="116">
                  <c:v>0.46827968998252129</c:v>
                </c:pt>
                <c:pt idx="117">
                  <c:v>-4.6442099918810875E-2</c:v>
                </c:pt>
                <c:pt idx="118">
                  <c:v>0.57122404796278681</c:v>
                </c:pt>
                <c:pt idx="119">
                  <c:v>0.26239097402198797</c:v>
                </c:pt>
                <c:pt idx="120">
                  <c:v>0.74279797792989743</c:v>
                </c:pt>
                <c:pt idx="121">
                  <c:v>-0.56116388982014309</c:v>
                </c:pt>
                <c:pt idx="122">
                  <c:v>0.74279797792989743</c:v>
                </c:pt>
                <c:pt idx="123">
                  <c:v>1.1545754098509642</c:v>
                </c:pt>
                <c:pt idx="124">
                  <c:v>0.53690926196936417</c:v>
                </c:pt>
                <c:pt idx="125">
                  <c:v>0.57122404796278681</c:v>
                </c:pt>
                <c:pt idx="126">
                  <c:v>0.36533533200225338</c:v>
                </c:pt>
                <c:pt idx="127">
                  <c:v>-0.21801602988592159</c:v>
                </c:pt>
                <c:pt idx="128">
                  <c:v>-1.6249222556162299</c:v>
                </c:pt>
                <c:pt idx="129">
                  <c:v>-0.35527517385961088</c:v>
                </c:pt>
                <c:pt idx="130">
                  <c:v>0.43396490398909865</c:v>
                </c:pt>
                <c:pt idx="131">
                  <c:v>0.46827968998252129</c:v>
                </c:pt>
                <c:pt idx="132">
                  <c:v>0.60553883395620933</c:v>
                </c:pt>
                <c:pt idx="133">
                  <c:v>-0.45821953183987757</c:v>
                </c:pt>
                <c:pt idx="134">
                  <c:v>0.15944661604172247</c:v>
                </c:pt>
                <c:pt idx="135">
                  <c:v>0.7084831919364748</c:v>
                </c:pt>
                <c:pt idx="136">
                  <c:v>-0.18370124389250017</c:v>
                </c:pt>
                <c:pt idx="137">
                  <c:v>1.1202606238575417</c:v>
                </c:pt>
                <c:pt idx="138">
                  <c:v>-0.49253431783329898</c:v>
                </c:pt>
                <c:pt idx="139">
                  <c:v>-8.0756885912233511E-2</c:v>
                </c:pt>
                <c:pt idx="140">
                  <c:v>-0.21801602988592159</c:v>
                </c:pt>
                <c:pt idx="141">
                  <c:v>-0.59547867581356573</c:v>
                </c:pt>
                <c:pt idx="142">
                  <c:v>-0.14938645789907756</c:v>
                </c:pt>
                <c:pt idx="143">
                  <c:v>0.43396490398909865</c:v>
                </c:pt>
                <c:pt idx="144">
                  <c:v>1.3261493398180748</c:v>
                </c:pt>
                <c:pt idx="145">
                  <c:v>0.36533533200225338</c:v>
                </c:pt>
                <c:pt idx="146">
                  <c:v>-2.2082736175044064</c:v>
                </c:pt>
                <c:pt idx="147">
                  <c:v>1.2918345538246523</c:v>
                </c:pt>
                <c:pt idx="148">
                  <c:v>-0.21801602988592159</c:v>
                </c:pt>
                <c:pt idx="149">
                  <c:v>2.1497042036602059</c:v>
                </c:pt>
                <c:pt idx="150">
                  <c:v>-1.5219778976359633</c:v>
                </c:pt>
                <c:pt idx="151">
                  <c:v>-0.56116388982014309</c:v>
                </c:pt>
                <c:pt idx="152">
                  <c:v>0.50259447597594398</c:v>
                </c:pt>
                <c:pt idx="153">
                  <c:v>-1.2127313925388241E-2</c:v>
                </c:pt>
                <c:pt idx="154">
                  <c:v>1.0173162658772761</c:v>
                </c:pt>
                <c:pt idx="155">
                  <c:v>-0.21801602988592159</c:v>
                </c:pt>
                <c:pt idx="156">
                  <c:v>-1.7964961855833408</c:v>
                </c:pt>
                <c:pt idx="157">
                  <c:v>-0.73273781978725372</c:v>
                </c:pt>
                <c:pt idx="158">
                  <c:v>-1.7964961855833408</c:v>
                </c:pt>
                <c:pt idx="159">
                  <c:v>-0.32096038786618825</c:v>
                </c:pt>
                <c:pt idx="160">
                  <c:v>0.43396490398909865</c:v>
                </c:pt>
                <c:pt idx="161">
                  <c:v>-1.3504039676688526</c:v>
                </c:pt>
                <c:pt idx="162">
                  <c:v>0.60553883395620933</c:v>
                </c:pt>
                <c:pt idx="163">
                  <c:v>1.4290936977983404</c:v>
                </c:pt>
                <c:pt idx="164">
                  <c:v>-0.6984230337938323</c:v>
                </c:pt>
                <c:pt idx="165">
                  <c:v>1.703611985745719</c:v>
                </c:pt>
                <c:pt idx="166">
                  <c:v>1.3261493398180748</c:v>
                </c:pt>
                <c:pt idx="167">
                  <c:v>9.0817044054877213E-2</c:v>
                </c:pt>
                <c:pt idx="168">
                  <c:v>-0.62979346180698825</c:v>
                </c:pt>
                <c:pt idx="169">
                  <c:v>-2.5514214774386277</c:v>
                </c:pt>
                <c:pt idx="170">
                  <c:v>-0.42390474584645493</c:v>
                </c:pt>
                <c:pt idx="171">
                  <c:v>5.6502258061454584E-2</c:v>
                </c:pt>
                <c:pt idx="172">
                  <c:v>1.0859458378641189</c:v>
                </c:pt>
                <c:pt idx="173">
                  <c:v>-0.42390474584645493</c:v>
                </c:pt>
                <c:pt idx="174">
                  <c:v>-0.25233081587934425</c:v>
                </c:pt>
                <c:pt idx="175">
                  <c:v>0.74279797792989743</c:v>
                </c:pt>
                <c:pt idx="176">
                  <c:v>0.88005712190358554</c:v>
                </c:pt>
                <c:pt idx="177">
                  <c:v>2.3555929196207392</c:v>
                </c:pt>
                <c:pt idx="178">
                  <c:v>1.1545754098509642</c:v>
                </c:pt>
                <c:pt idx="179">
                  <c:v>-0.28664560187276689</c:v>
                </c:pt>
                <c:pt idx="180">
                  <c:v>-0.76705260578067636</c:v>
                </c:pt>
                <c:pt idx="181">
                  <c:v>-0.59547867581356573</c:v>
                </c:pt>
                <c:pt idx="182">
                  <c:v>0.2280761880285653</c:v>
                </c:pt>
                <c:pt idx="183">
                  <c:v>1.703611985745719</c:v>
                </c:pt>
                <c:pt idx="184">
                  <c:v>1.4290936977983404</c:v>
                </c:pt>
                <c:pt idx="185">
                  <c:v>1.4977232697851857</c:v>
                </c:pt>
                <c:pt idx="186">
                  <c:v>0.39965011799567601</c:v>
                </c:pt>
                <c:pt idx="187">
                  <c:v>-0.90431174975436446</c:v>
                </c:pt>
                <c:pt idx="188">
                  <c:v>1.6692971997522963</c:v>
                </c:pt>
                <c:pt idx="189">
                  <c:v>0.60553883395620933</c:v>
                </c:pt>
                <c:pt idx="190">
                  <c:v>0.50259447597594398</c:v>
                </c:pt>
                <c:pt idx="191">
                  <c:v>-0.18370124389250017</c:v>
                </c:pt>
                <c:pt idx="192">
                  <c:v>0.2280761880285653</c:v>
                </c:pt>
                <c:pt idx="193">
                  <c:v>-0.35527517385961088</c:v>
                </c:pt>
                <c:pt idx="194">
                  <c:v>-0.49253431783329898</c:v>
                </c:pt>
                <c:pt idx="195">
                  <c:v>-0.56116388982014309</c:v>
                </c:pt>
                <c:pt idx="196">
                  <c:v>0.53690926196936417</c:v>
                </c:pt>
                <c:pt idx="197">
                  <c:v>-0.18370124389250017</c:v>
                </c:pt>
                <c:pt idx="198">
                  <c:v>-0.97294132174120973</c:v>
                </c:pt>
                <c:pt idx="199">
                  <c:v>-4.6442099918810875E-2</c:v>
                </c:pt>
                <c:pt idx="200">
                  <c:v>0.2280761880285653</c:v>
                </c:pt>
                <c:pt idx="201">
                  <c:v>0.88005712190358554</c:v>
                </c:pt>
                <c:pt idx="202">
                  <c:v>1.7379267717391391</c:v>
                </c:pt>
                <c:pt idx="203">
                  <c:v>0.29670576001541055</c:v>
                </c:pt>
                <c:pt idx="204">
                  <c:v>1.5320380557786082</c:v>
                </c:pt>
                <c:pt idx="205">
                  <c:v>-0.28664560187276689</c:v>
                </c:pt>
                <c:pt idx="206">
                  <c:v>-1.1102004657148978</c:v>
                </c:pt>
                <c:pt idx="207">
                  <c:v>-0.45821953183987757</c:v>
                </c:pt>
                <c:pt idx="208">
                  <c:v>1.5663528417720285</c:v>
                </c:pt>
                <c:pt idx="209">
                  <c:v>-0.93862653574778709</c:v>
                </c:pt>
                <c:pt idx="210">
                  <c:v>0.15944661604172247</c:v>
                </c:pt>
                <c:pt idx="211">
                  <c:v>-1.2474596096885859</c:v>
                </c:pt>
                <c:pt idx="212">
                  <c:v>0.84574233591016534</c:v>
                </c:pt>
                <c:pt idx="213">
                  <c:v>-0.32096038786618825</c:v>
                </c:pt>
                <c:pt idx="214">
                  <c:v>-1.6249222556162299</c:v>
                </c:pt>
                <c:pt idx="215">
                  <c:v>1.1888901958443867</c:v>
                </c:pt>
                <c:pt idx="216">
                  <c:v>-1.2817743956820085</c:v>
                </c:pt>
                <c:pt idx="217">
                  <c:v>-0.28664560187276689</c:v>
                </c:pt>
                <c:pt idx="218">
                  <c:v>2.1153894176667833</c:v>
                </c:pt>
                <c:pt idx="219">
                  <c:v>-1.4876631116425418</c:v>
                </c:pt>
                <c:pt idx="220">
                  <c:v>-0.97294132174120973</c:v>
                </c:pt>
                <c:pt idx="221">
                  <c:v>0.63985361994963197</c:v>
                </c:pt>
                <c:pt idx="222">
                  <c:v>-2.3798475474715168</c:v>
                </c:pt>
                <c:pt idx="223">
                  <c:v>0.39965011799567601</c:v>
                </c:pt>
                <c:pt idx="224">
                  <c:v>0.33102054600883318</c:v>
                </c:pt>
                <c:pt idx="225">
                  <c:v>0.81142754991674271</c:v>
                </c:pt>
                <c:pt idx="226">
                  <c:v>5.6502258061454584E-2</c:v>
                </c:pt>
                <c:pt idx="227">
                  <c:v>-0.18370124389250017</c:v>
                </c:pt>
                <c:pt idx="228">
                  <c:v>-0.14938645789907756</c:v>
                </c:pt>
                <c:pt idx="229">
                  <c:v>-0.45821953183987757</c:v>
                </c:pt>
                <c:pt idx="230">
                  <c:v>-1.5219778976359633</c:v>
                </c:pt>
                <c:pt idx="231">
                  <c:v>-0.32096038786618825</c:v>
                </c:pt>
                <c:pt idx="232">
                  <c:v>-0.66410824780040967</c:v>
                </c:pt>
                <c:pt idx="233">
                  <c:v>0.12513183004829984</c:v>
                </c:pt>
                <c:pt idx="234">
                  <c:v>0.98300147988385345</c:v>
                </c:pt>
                <c:pt idx="235">
                  <c:v>-0.83568217776752041</c:v>
                </c:pt>
                <c:pt idx="236">
                  <c:v>1.2575197678312295</c:v>
                </c:pt>
                <c:pt idx="237">
                  <c:v>-1.2817743956820085</c:v>
                </c:pt>
                <c:pt idx="238">
                  <c:v>0.91437190789700817</c:v>
                </c:pt>
                <c:pt idx="239">
                  <c:v>1.1545754098509642</c:v>
                </c:pt>
                <c:pt idx="240">
                  <c:v>1.0516310518706964</c:v>
                </c:pt>
                <c:pt idx="241">
                  <c:v>-4.6442099918810875E-2</c:v>
                </c:pt>
                <c:pt idx="242">
                  <c:v>-1.0415708937280539</c:v>
                </c:pt>
                <c:pt idx="243">
                  <c:v>1.8065563437259844</c:v>
                </c:pt>
                <c:pt idx="244">
                  <c:v>-2.2769031894912501</c:v>
                </c:pt>
                <c:pt idx="245">
                  <c:v>1.0173162658772761</c:v>
                </c:pt>
                <c:pt idx="246">
                  <c:v>-0.32096038786618825</c:v>
                </c:pt>
                <c:pt idx="247">
                  <c:v>-0.59547867581356573</c:v>
                </c:pt>
                <c:pt idx="248">
                  <c:v>0.50259447597594398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2-4B80-BF9B-A5437E285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676464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76464"/>
        <c:crosses val="autoZero"/>
        <c:crossBetween val="midCat"/>
      </c:valAx>
      <c:valAx>
        <c:axId val="3786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Y(X14) - %BF w zależności od wymiarów przedramienia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visualisation_not_cleaned!$O$3:$O$251</c:f>
              <c:numCache>
                <c:formatCode>General</c:formatCode>
                <c:ptCount val="249"/>
                <c:pt idx="0">
                  <c:v>-0.63420083767329127</c:v>
                </c:pt>
                <c:pt idx="1">
                  <c:v>0.10975020777575009</c:v>
                </c:pt>
                <c:pt idx="2">
                  <c:v>-1.7253290376652184</c:v>
                </c:pt>
                <c:pt idx="3">
                  <c:v>0.35773388959209723</c:v>
                </c:pt>
                <c:pt idx="4">
                  <c:v>-0.48541062858348266</c:v>
                </c:pt>
                <c:pt idx="5">
                  <c:v>0.95289472595133173</c:v>
                </c:pt>
                <c:pt idx="6">
                  <c:v>-0.43581389222021255</c:v>
                </c:pt>
                <c:pt idx="7">
                  <c:v>0.15934694413902023</c:v>
                </c:pt>
                <c:pt idx="8">
                  <c:v>1.2008784077676788</c:v>
                </c:pt>
                <c:pt idx="9">
                  <c:v>0.65531430777171451</c:v>
                </c:pt>
                <c:pt idx="10">
                  <c:v>0.35773388959209723</c:v>
                </c:pt>
                <c:pt idx="11">
                  <c:v>0.75450778049825296</c:v>
                </c:pt>
                <c:pt idx="12">
                  <c:v>-3.9040001314056785E-2</c:v>
                </c:pt>
                <c:pt idx="13">
                  <c:v>1.4488620895840261</c:v>
                </c:pt>
                <c:pt idx="14">
                  <c:v>0.90329798958806162</c:v>
                </c:pt>
                <c:pt idx="15">
                  <c:v>-1.1301682013059855</c:v>
                </c:pt>
                <c:pt idx="16">
                  <c:v>1.0520881986778703</c:v>
                </c:pt>
                <c:pt idx="17">
                  <c:v>1.4488620895840261</c:v>
                </c:pt>
                <c:pt idx="18">
                  <c:v>0.90329798958806162</c:v>
                </c:pt>
                <c:pt idx="19">
                  <c:v>0.70491104413498462</c:v>
                </c:pt>
                <c:pt idx="20">
                  <c:v>0.80410451686152318</c:v>
                </c:pt>
                <c:pt idx="21">
                  <c:v>2.0440229259432572</c:v>
                </c:pt>
                <c:pt idx="22">
                  <c:v>-1.3781518831223327</c:v>
                </c:pt>
                <c:pt idx="23">
                  <c:v>-0.98137799221617694</c:v>
                </c:pt>
                <c:pt idx="24">
                  <c:v>-0.33662041949367405</c:v>
                </c:pt>
                <c:pt idx="25">
                  <c:v>-0.23742694676713555</c:v>
                </c:pt>
                <c:pt idx="26">
                  <c:v>-0.83258778312636827</c:v>
                </c:pt>
                <c:pt idx="27">
                  <c:v>-1.0309747285794453</c:v>
                </c:pt>
                <c:pt idx="28">
                  <c:v>-0.38621715585694416</c:v>
                </c:pt>
                <c:pt idx="29">
                  <c:v>-0.98137799221617694</c:v>
                </c:pt>
                <c:pt idx="30">
                  <c:v>-0.48541062858348266</c:v>
                </c:pt>
                <c:pt idx="31">
                  <c:v>-1.1301682013059855</c:v>
                </c:pt>
                <c:pt idx="32">
                  <c:v>0.65531430777171451</c:v>
                </c:pt>
                <c:pt idx="33">
                  <c:v>1.399265353220756</c:v>
                </c:pt>
                <c:pt idx="34">
                  <c:v>1.4984588259472944</c:v>
                </c:pt>
                <c:pt idx="35">
                  <c:v>0.55612083504517595</c:v>
                </c:pt>
                <c:pt idx="36">
                  <c:v>0.95289472595133173</c:v>
                </c:pt>
                <c:pt idx="37">
                  <c:v>0.90329798958806162</c:v>
                </c:pt>
                <c:pt idx="38">
                  <c:v>1.1512816714044087</c:v>
                </c:pt>
                <c:pt idx="39">
                  <c:v>1.9944261895799904</c:v>
                </c:pt>
                <c:pt idx="40">
                  <c:v>0.55612083504517595</c:v>
                </c:pt>
                <c:pt idx="41">
                  <c:v>1.399265353220756</c:v>
                </c:pt>
                <c:pt idx="42">
                  <c:v>-2.7668605012938752</c:v>
                </c:pt>
                <c:pt idx="43">
                  <c:v>-0.63420083767329127</c:v>
                </c:pt>
                <c:pt idx="44">
                  <c:v>-1.2293616740325242</c:v>
                </c:pt>
                <c:pt idx="45">
                  <c:v>-0.93178125585290683</c:v>
                </c:pt>
                <c:pt idx="46">
                  <c:v>-1.5765388285754098</c:v>
                </c:pt>
                <c:pt idx="47">
                  <c:v>-1.4277486194856011</c:v>
                </c:pt>
                <c:pt idx="48">
                  <c:v>-1.4277486194856011</c:v>
                </c:pt>
                <c:pt idx="49">
                  <c:v>-1.2789584103957925</c:v>
                </c:pt>
                <c:pt idx="50">
                  <c:v>-1.3285551467590626</c:v>
                </c:pt>
                <c:pt idx="51">
                  <c:v>-0.63420083767329127</c:v>
                </c:pt>
                <c:pt idx="52">
                  <c:v>-0.58460410131002116</c:v>
                </c:pt>
                <c:pt idx="53">
                  <c:v>0.75450778049825296</c:v>
                </c:pt>
                <c:pt idx="54">
                  <c:v>-0.18783021040386541</c:v>
                </c:pt>
                <c:pt idx="55">
                  <c:v>1.1016849350411386</c:v>
                </c:pt>
                <c:pt idx="56">
                  <c:v>6.0153471412481722E-2</c:v>
                </c:pt>
                <c:pt idx="57">
                  <c:v>0.45692736231863751</c:v>
                </c:pt>
                <c:pt idx="58">
                  <c:v>1.5480555623105645</c:v>
                </c:pt>
                <c:pt idx="59">
                  <c:v>0.55612083504517595</c:v>
                </c:pt>
                <c:pt idx="60">
                  <c:v>0.6057175714084444</c:v>
                </c:pt>
                <c:pt idx="61">
                  <c:v>0.15934694413902023</c:v>
                </c:pt>
                <c:pt idx="62">
                  <c:v>1.2008784077676788</c:v>
                </c:pt>
                <c:pt idx="63">
                  <c:v>0.70491104413498462</c:v>
                </c:pt>
                <c:pt idx="64">
                  <c:v>-0.63420083767329127</c:v>
                </c:pt>
                <c:pt idx="65">
                  <c:v>-0.63420083767329127</c:v>
                </c:pt>
                <c:pt idx="66">
                  <c:v>-0.28702368313040394</c:v>
                </c:pt>
                <c:pt idx="67">
                  <c:v>-0.78299104676309816</c:v>
                </c:pt>
                <c:pt idx="68">
                  <c:v>-0.68379757403655972</c:v>
                </c:pt>
                <c:pt idx="69">
                  <c:v>-0.68379757403655972</c:v>
                </c:pt>
                <c:pt idx="70">
                  <c:v>-0.68379757403655972</c:v>
                </c:pt>
                <c:pt idx="71">
                  <c:v>-1.4773453558488712</c:v>
                </c:pt>
                <c:pt idx="72">
                  <c:v>-0.83258778312636827</c:v>
                </c:pt>
                <c:pt idx="73">
                  <c:v>-0.83258778312636827</c:v>
                </c:pt>
                <c:pt idx="74">
                  <c:v>0.25854041686555873</c:v>
                </c:pt>
                <c:pt idx="75">
                  <c:v>-1.4773453558488712</c:v>
                </c:pt>
                <c:pt idx="76">
                  <c:v>-0.93178125585290683</c:v>
                </c:pt>
                <c:pt idx="77">
                  <c:v>1.0556735049211587E-2</c:v>
                </c:pt>
                <c:pt idx="78">
                  <c:v>-0.73339431039982983</c:v>
                </c:pt>
                <c:pt idx="79">
                  <c:v>-1.7253290376652184</c:v>
                </c:pt>
                <c:pt idx="80">
                  <c:v>0.45692736231863751</c:v>
                </c:pt>
                <c:pt idx="81">
                  <c:v>-0.68379757403655972</c:v>
                </c:pt>
                <c:pt idx="82">
                  <c:v>-1.1797649376692541</c:v>
                </c:pt>
                <c:pt idx="83">
                  <c:v>-0.48541062858348266</c:v>
                </c:pt>
                <c:pt idx="84">
                  <c:v>-0.33662041949367405</c:v>
                </c:pt>
                <c:pt idx="85">
                  <c:v>-0.13823347404059705</c:v>
                </c:pt>
                <c:pt idx="86">
                  <c:v>0.30813715322882884</c:v>
                </c:pt>
                <c:pt idx="87">
                  <c:v>0.45692736231863751</c:v>
                </c:pt>
                <c:pt idx="88">
                  <c:v>-0.48541062858348266</c:v>
                </c:pt>
                <c:pt idx="89">
                  <c:v>-0.13823347404059705</c:v>
                </c:pt>
                <c:pt idx="90">
                  <c:v>-0.23742694676713555</c:v>
                </c:pt>
                <c:pt idx="91">
                  <c:v>0.45692736231863751</c:v>
                </c:pt>
                <c:pt idx="92">
                  <c:v>-0.38621715585694416</c:v>
                </c:pt>
                <c:pt idx="93">
                  <c:v>1.0520881986778703</c:v>
                </c:pt>
                <c:pt idx="94">
                  <c:v>0.70491104413498462</c:v>
                </c:pt>
                <c:pt idx="95">
                  <c:v>-0.43581389222021255</c:v>
                </c:pt>
                <c:pt idx="96">
                  <c:v>-0.58460410131002116</c:v>
                </c:pt>
                <c:pt idx="97">
                  <c:v>1.1016849350411386</c:v>
                </c:pt>
                <c:pt idx="98">
                  <c:v>1.1512816714044087</c:v>
                </c:pt>
                <c:pt idx="99">
                  <c:v>-1.2293616740325242</c:v>
                </c:pt>
                <c:pt idx="100">
                  <c:v>0.25854041686555873</c:v>
                </c:pt>
                <c:pt idx="101">
                  <c:v>0.80410451686152318</c:v>
                </c:pt>
                <c:pt idx="102">
                  <c:v>-0.73339431039982983</c:v>
                </c:pt>
                <c:pt idx="103">
                  <c:v>0.35773388959209723</c:v>
                </c:pt>
                <c:pt idx="104">
                  <c:v>-8.863673767732691E-2</c:v>
                </c:pt>
                <c:pt idx="105">
                  <c:v>0.45692736231863751</c:v>
                </c:pt>
                <c:pt idx="106">
                  <c:v>1.0024914623146002</c:v>
                </c:pt>
                <c:pt idx="107">
                  <c:v>-1.3285551467590626</c:v>
                </c:pt>
                <c:pt idx="108">
                  <c:v>-0.23742694676713555</c:v>
                </c:pt>
                <c:pt idx="109">
                  <c:v>-0.43581389222021255</c:v>
                </c:pt>
                <c:pt idx="110">
                  <c:v>1.2008784077676788</c:v>
                </c:pt>
                <c:pt idx="111">
                  <c:v>-0.53500736494675105</c:v>
                </c:pt>
                <c:pt idx="112">
                  <c:v>-0.68379757403655972</c:v>
                </c:pt>
                <c:pt idx="113">
                  <c:v>-1.1797649376692541</c:v>
                </c:pt>
                <c:pt idx="114">
                  <c:v>-0.33662041949367405</c:v>
                </c:pt>
                <c:pt idx="115">
                  <c:v>0.55612083504517595</c:v>
                </c:pt>
                <c:pt idx="116">
                  <c:v>0.40733062595536734</c:v>
                </c:pt>
                <c:pt idx="117">
                  <c:v>-3.9040001314056785E-2</c:v>
                </c:pt>
                <c:pt idx="118">
                  <c:v>1.2504751441309472</c:v>
                </c:pt>
                <c:pt idx="119">
                  <c:v>0.45692736231863751</c:v>
                </c:pt>
                <c:pt idx="120">
                  <c:v>-0.33662041949367405</c:v>
                </c:pt>
                <c:pt idx="121">
                  <c:v>-0.58460410131002116</c:v>
                </c:pt>
                <c:pt idx="122">
                  <c:v>0.25854041686555873</c:v>
                </c:pt>
                <c:pt idx="123">
                  <c:v>0.75450778049825296</c:v>
                </c:pt>
                <c:pt idx="124">
                  <c:v>0.80410451686152318</c:v>
                </c:pt>
                <c:pt idx="125">
                  <c:v>-0.23742694676713555</c:v>
                </c:pt>
                <c:pt idx="126">
                  <c:v>0.45692736231863751</c:v>
                </c:pt>
                <c:pt idx="127">
                  <c:v>-0.43581389222021255</c:v>
                </c:pt>
                <c:pt idx="128">
                  <c:v>-1.0805714649427154</c:v>
                </c:pt>
                <c:pt idx="129">
                  <c:v>-0.13823347404059705</c:v>
                </c:pt>
                <c:pt idx="130">
                  <c:v>-3.9040001314056785E-2</c:v>
                </c:pt>
                <c:pt idx="131">
                  <c:v>0.30813715322882884</c:v>
                </c:pt>
                <c:pt idx="132">
                  <c:v>0.55612083504517595</c:v>
                </c:pt>
                <c:pt idx="133">
                  <c:v>6.0153471412481722E-2</c:v>
                </c:pt>
                <c:pt idx="134">
                  <c:v>-0.18783021040386541</c:v>
                </c:pt>
                <c:pt idx="135">
                  <c:v>-0.13823347404059705</c:v>
                </c:pt>
                <c:pt idx="136">
                  <c:v>-0.63420083767329127</c:v>
                </c:pt>
                <c:pt idx="137">
                  <c:v>0.55612083504517595</c:v>
                </c:pt>
                <c:pt idx="138">
                  <c:v>-0.38621715585694416</c:v>
                </c:pt>
                <c:pt idx="139">
                  <c:v>-8.863673767732691E-2</c:v>
                </c:pt>
                <c:pt idx="140">
                  <c:v>-0.58460410131002116</c:v>
                </c:pt>
                <c:pt idx="141">
                  <c:v>-0.73339431039982983</c:v>
                </c:pt>
                <c:pt idx="142">
                  <c:v>0.50652409868190584</c:v>
                </c:pt>
                <c:pt idx="143">
                  <c:v>-0.18783021040386541</c:v>
                </c:pt>
                <c:pt idx="144">
                  <c:v>0.80410451686152318</c:v>
                </c:pt>
                <c:pt idx="145">
                  <c:v>0.50652409868190584</c:v>
                </c:pt>
                <c:pt idx="146">
                  <c:v>-1.7253290376652184</c:v>
                </c:pt>
                <c:pt idx="147">
                  <c:v>0.85370125322479151</c:v>
                </c:pt>
                <c:pt idx="148">
                  <c:v>0.15934694413902023</c:v>
                </c:pt>
                <c:pt idx="149">
                  <c:v>2.5399902895759512</c:v>
                </c:pt>
                <c:pt idx="150">
                  <c:v>-1.1797649376692541</c:v>
                </c:pt>
                <c:pt idx="151">
                  <c:v>-0.18783021040386541</c:v>
                </c:pt>
                <c:pt idx="152">
                  <c:v>0.25854041686555873</c:v>
                </c:pt>
                <c:pt idx="153">
                  <c:v>-0.48541062858348266</c:v>
                </c:pt>
                <c:pt idx="154">
                  <c:v>1.0024914623146002</c:v>
                </c:pt>
                <c:pt idx="155">
                  <c:v>-0.33662041949367405</c:v>
                </c:pt>
                <c:pt idx="156">
                  <c:v>3.0855543895719157</c:v>
                </c:pt>
                <c:pt idx="157">
                  <c:v>-0.23742694676713555</c:v>
                </c:pt>
                <c:pt idx="158">
                  <c:v>-1.1797649376692541</c:v>
                </c:pt>
                <c:pt idx="159">
                  <c:v>0.25854041686555873</c:v>
                </c:pt>
                <c:pt idx="160">
                  <c:v>0.95289472595133173</c:v>
                </c:pt>
                <c:pt idx="161">
                  <c:v>-1.2293616740325242</c:v>
                </c:pt>
                <c:pt idx="162">
                  <c:v>1.2504751441309472</c:v>
                </c:pt>
                <c:pt idx="163">
                  <c:v>2.4903935532126846</c:v>
                </c:pt>
                <c:pt idx="164">
                  <c:v>1.0556735049211587E-2</c:v>
                </c:pt>
                <c:pt idx="165">
                  <c:v>2.1928131350330675</c:v>
                </c:pt>
                <c:pt idx="166">
                  <c:v>1.5480555623105645</c:v>
                </c:pt>
                <c:pt idx="167">
                  <c:v>0.55612083504517595</c:v>
                </c:pt>
                <c:pt idx="168">
                  <c:v>-0.63420083767329127</c:v>
                </c:pt>
                <c:pt idx="169">
                  <c:v>-1.3781518831223327</c:v>
                </c:pt>
                <c:pt idx="170">
                  <c:v>1.0556735049211587E-2</c:v>
                </c:pt>
                <c:pt idx="171">
                  <c:v>-0.13823347404059705</c:v>
                </c:pt>
                <c:pt idx="172">
                  <c:v>-3.8083919649225337</c:v>
                </c:pt>
                <c:pt idx="173">
                  <c:v>-0.8821845194896385</c:v>
                </c:pt>
                <c:pt idx="174">
                  <c:v>-1.0309747285794453</c:v>
                </c:pt>
                <c:pt idx="175">
                  <c:v>0.40733062595536734</c:v>
                </c:pt>
                <c:pt idx="176">
                  <c:v>0.80410451686152318</c:v>
                </c:pt>
                <c:pt idx="177">
                  <c:v>1.8952327168534502</c:v>
                </c:pt>
                <c:pt idx="178">
                  <c:v>0.15934694413902023</c:v>
                </c:pt>
                <c:pt idx="179">
                  <c:v>-0.18783021040386541</c:v>
                </c:pt>
                <c:pt idx="180">
                  <c:v>-1.1301682013059855</c:v>
                </c:pt>
                <c:pt idx="181">
                  <c:v>0.10975020777575009</c:v>
                </c:pt>
                <c:pt idx="182">
                  <c:v>0.30813715322882884</c:v>
                </c:pt>
                <c:pt idx="183">
                  <c:v>1.5480555623105645</c:v>
                </c:pt>
                <c:pt idx="184">
                  <c:v>0.85370125322479151</c:v>
                </c:pt>
                <c:pt idx="185">
                  <c:v>1.8456359804901801</c:v>
                </c:pt>
                <c:pt idx="186">
                  <c:v>0.25854041686555873</c:v>
                </c:pt>
                <c:pt idx="187">
                  <c:v>-0.68379757403655972</c:v>
                </c:pt>
                <c:pt idx="188">
                  <c:v>1.2504751441309472</c:v>
                </c:pt>
                <c:pt idx="189">
                  <c:v>0.70491104413498462</c:v>
                </c:pt>
                <c:pt idx="190">
                  <c:v>0.6057175714084444</c:v>
                </c:pt>
                <c:pt idx="191">
                  <c:v>-0.78299104676309816</c:v>
                </c:pt>
                <c:pt idx="192">
                  <c:v>0.55612083504517595</c:v>
                </c:pt>
                <c:pt idx="193">
                  <c:v>-0.68379757403655972</c:v>
                </c:pt>
                <c:pt idx="194">
                  <c:v>-0.43581389222021255</c:v>
                </c:pt>
                <c:pt idx="195">
                  <c:v>0.65531430777171451</c:v>
                </c:pt>
                <c:pt idx="196">
                  <c:v>6.0153471412481722E-2</c:v>
                </c:pt>
                <c:pt idx="197">
                  <c:v>-0.13823347404059705</c:v>
                </c:pt>
                <c:pt idx="198">
                  <c:v>-1.0309747285794453</c:v>
                </c:pt>
                <c:pt idx="199">
                  <c:v>0.10975020777575009</c:v>
                </c:pt>
                <c:pt idx="200">
                  <c:v>0.25854041686555873</c:v>
                </c:pt>
                <c:pt idx="201">
                  <c:v>1.0024914623146002</c:v>
                </c:pt>
                <c:pt idx="202">
                  <c:v>-2.7668605012938752</c:v>
                </c:pt>
                <c:pt idx="203">
                  <c:v>0.40733062595536734</c:v>
                </c:pt>
                <c:pt idx="204">
                  <c:v>1.4488620895840261</c:v>
                </c:pt>
                <c:pt idx="205">
                  <c:v>-0.58460410131002116</c:v>
                </c:pt>
                <c:pt idx="206">
                  <c:v>-1.2293616740325242</c:v>
                </c:pt>
                <c:pt idx="207">
                  <c:v>6.0153471412481722E-2</c:v>
                </c:pt>
                <c:pt idx="208">
                  <c:v>1.1512816714044087</c:v>
                </c:pt>
                <c:pt idx="209">
                  <c:v>-0.38621715585694416</c:v>
                </c:pt>
                <c:pt idx="210">
                  <c:v>0.65531430777171451</c:v>
                </c:pt>
                <c:pt idx="211">
                  <c:v>-0.98137799221617694</c:v>
                </c:pt>
                <c:pt idx="212">
                  <c:v>0.20894368050229034</c:v>
                </c:pt>
                <c:pt idx="213">
                  <c:v>-1.1797649376692541</c:v>
                </c:pt>
                <c:pt idx="214">
                  <c:v>-1.3781518831223327</c:v>
                </c:pt>
                <c:pt idx="215">
                  <c:v>0.85370125322479151</c:v>
                </c:pt>
                <c:pt idx="216">
                  <c:v>-1.4773453558488712</c:v>
                </c:pt>
                <c:pt idx="217">
                  <c:v>0.6057175714084444</c:v>
                </c:pt>
                <c:pt idx="218">
                  <c:v>1.647249035037103</c:v>
                </c:pt>
                <c:pt idx="219">
                  <c:v>-0.83258778312636827</c:v>
                </c:pt>
                <c:pt idx="220">
                  <c:v>-0.93178125585290683</c:v>
                </c:pt>
                <c:pt idx="221">
                  <c:v>1.2008784077676788</c:v>
                </c:pt>
                <c:pt idx="222">
                  <c:v>-3.3124246012898397</c:v>
                </c:pt>
                <c:pt idx="223">
                  <c:v>0.30813715322882884</c:v>
                </c:pt>
                <c:pt idx="224">
                  <c:v>0.65531430777171451</c:v>
                </c:pt>
                <c:pt idx="225">
                  <c:v>0.70491104413498462</c:v>
                </c:pt>
                <c:pt idx="226">
                  <c:v>0.50652409868190584</c:v>
                </c:pt>
                <c:pt idx="227">
                  <c:v>-0.68379757403655972</c:v>
                </c:pt>
                <c:pt idx="228">
                  <c:v>0.20894368050229034</c:v>
                </c:pt>
                <c:pt idx="229">
                  <c:v>0.45692736231863751</c:v>
                </c:pt>
                <c:pt idx="230">
                  <c:v>-1.2789584103957925</c:v>
                </c:pt>
                <c:pt idx="231">
                  <c:v>1.0556735049211587E-2</c:v>
                </c:pt>
                <c:pt idx="232">
                  <c:v>-1.1797649376692541</c:v>
                </c:pt>
                <c:pt idx="233">
                  <c:v>-8.863673767732691E-2</c:v>
                </c:pt>
                <c:pt idx="234">
                  <c:v>0.45692736231863751</c:v>
                </c:pt>
                <c:pt idx="235">
                  <c:v>0.10975020777575009</c:v>
                </c:pt>
                <c:pt idx="236">
                  <c:v>0.90329798958806162</c:v>
                </c:pt>
                <c:pt idx="237">
                  <c:v>-1.9237159831182953</c:v>
                </c:pt>
                <c:pt idx="238">
                  <c:v>0.70491104413498462</c:v>
                </c:pt>
                <c:pt idx="239">
                  <c:v>1.0024914623146002</c:v>
                </c:pt>
                <c:pt idx="240">
                  <c:v>0.55612083504517595</c:v>
                </c:pt>
                <c:pt idx="241">
                  <c:v>0.30813715322882884</c:v>
                </c:pt>
                <c:pt idx="242">
                  <c:v>-0.68379757403655972</c:v>
                </c:pt>
                <c:pt idx="243">
                  <c:v>1.9448294532167203</c:v>
                </c:pt>
                <c:pt idx="244">
                  <c:v>-1.4773453558488712</c:v>
                </c:pt>
                <c:pt idx="245">
                  <c:v>-3.9040001314056785E-2</c:v>
                </c:pt>
                <c:pt idx="246">
                  <c:v>-0.73339431039982983</c:v>
                </c:pt>
                <c:pt idx="247">
                  <c:v>0.35773388959209723</c:v>
                </c:pt>
                <c:pt idx="248">
                  <c:v>0.65531430777171451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3-444B-9D89-7425A1619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9792"/>
        <c:axId val="368725408"/>
      </c:scatterChart>
      <c:valAx>
        <c:axId val="37173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25408"/>
        <c:crosses val="autoZero"/>
        <c:crossBetween val="midCat"/>
      </c:valAx>
      <c:valAx>
        <c:axId val="3687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Y(X15) - %BF w zależności od wymiarów nadgarstka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visualisation_not_cleaned!$S$2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visualisation_not_cleaned!$P$3:$P$251</c:f>
              <c:numCache>
                <c:formatCode>General</c:formatCode>
                <c:ptCount val="249"/>
                <c:pt idx="0">
                  <c:v>-1.2398114675182517</c:v>
                </c:pt>
                <c:pt idx="1">
                  <c:v>-3.0034620517010589E-2</c:v>
                </c:pt>
                <c:pt idx="2">
                  <c:v>-1.7897100343369987</c:v>
                </c:pt>
                <c:pt idx="3">
                  <c:v>-3.0034620517010589E-2</c:v>
                </c:pt>
                <c:pt idx="4">
                  <c:v>-0.57993318733575761</c:v>
                </c:pt>
                <c:pt idx="5">
                  <c:v>0.62984365966548739</c:v>
                </c:pt>
                <c:pt idx="6">
                  <c:v>-0.57993318733575761</c:v>
                </c:pt>
                <c:pt idx="7">
                  <c:v>0.62984365966548739</c:v>
                </c:pt>
                <c:pt idx="8">
                  <c:v>-3.0034620517010589E-2</c:v>
                </c:pt>
                <c:pt idx="9">
                  <c:v>1.0697625131204835</c:v>
                </c:pt>
                <c:pt idx="10">
                  <c:v>0.29990451957423842</c:v>
                </c:pt>
                <c:pt idx="11">
                  <c:v>0.84980308639298541</c:v>
                </c:pt>
                <c:pt idx="12">
                  <c:v>-0.57993318733575761</c:v>
                </c:pt>
                <c:pt idx="13">
                  <c:v>0.62984365966548739</c:v>
                </c:pt>
                <c:pt idx="14">
                  <c:v>-3.0034620517010589E-2</c:v>
                </c:pt>
                <c:pt idx="15">
                  <c:v>-1.4597708942457537</c:v>
                </c:pt>
                <c:pt idx="16">
                  <c:v>-1.0198520407907536</c:v>
                </c:pt>
                <c:pt idx="17">
                  <c:v>1.1797422264842345</c:v>
                </c:pt>
                <c:pt idx="18">
                  <c:v>0.29990451957423842</c:v>
                </c:pt>
                <c:pt idx="19">
                  <c:v>-3.0034620517010589E-2</c:v>
                </c:pt>
                <c:pt idx="20">
                  <c:v>0.18992480621048743</c:v>
                </c:pt>
                <c:pt idx="21">
                  <c:v>1.8396205066667286</c:v>
                </c:pt>
                <c:pt idx="22">
                  <c:v>-1.6797303209732517</c:v>
                </c:pt>
                <c:pt idx="23">
                  <c:v>-1.2398114675182517</c:v>
                </c:pt>
                <c:pt idx="24">
                  <c:v>-0.68991290069950473</c:v>
                </c:pt>
                <c:pt idx="25">
                  <c:v>-0.57993318733575761</c:v>
                </c:pt>
                <c:pt idx="26">
                  <c:v>-1.8996897477007497</c:v>
                </c:pt>
                <c:pt idx="27">
                  <c:v>-1.3497911808820027</c:v>
                </c:pt>
                <c:pt idx="28">
                  <c:v>-1.1298317541545047</c:v>
                </c:pt>
                <c:pt idx="29">
                  <c:v>-0.68991290069950473</c:v>
                </c:pt>
                <c:pt idx="30">
                  <c:v>0.18992480621048743</c:v>
                </c:pt>
                <c:pt idx="31">
                  <c:v>-0.35997376060825959</c:v>
                </c:pt>
                <c:pt idx="32">
                  <c:v>0.62984365966548739</c:v>
                </c:pt>
                <c:pt idx="33">
                  <c:v>0.51986394630173649</c:v>
                </c:pt>
                <c:pt idx="34">
                  <c:v>1.6196610799392306</c:v>
                </c:pt>
                <c:pt idx="35">
                  <c:v>-1.3497911808820027</c:v>
                </c:pt>
                <c:pt idx="36">
                  <c:v>0.84980308639298541</c:v>
                </c:pt>
                <c:pt idx="37">
                  <c:v>1.2897219398479816</c:v>
                </c:pt>
                <c:pt idx="38">
                  <c:v>7.9945092846740382E-2</c:v>
                </c:pt>
                <c:pt idx="39">
                  <c:v>3.4893162071229695</c:v>
                </c:pt>
                <c:pt idx="40">
                  <c:v>0.18992480621048743</c:v>
                </c:pt>
                <c:pt idx="41">
                  <c:v>0.62984365966548739</c:v>
                </c:pt>
                <c:pt idx="42">
                  <c:v>-2.3396086011557458</c:v>
                </c:pt>
                <c:pt idx="43">
                  <c:v>7.9945092846740382E-2</c:v>
                </c:pt>
                <c:pt idx="44">
                  <c:v>-1.0198520407907536</c:v>
                </c:pt>
                <c:pt idx="45">
                  <c:v>-0.35997376060825959</c:v>
                </c:pt>
                <c:pt idx="46">
                  <c:v>-2.1196491744282477</c:v>
                </c:pt>
                <c:pt idx="47">
                  <c:v>-1.5697506076095007</c:v>
                </c:pt>
                <c:pt idx="48">
                  <c:v>-1.0198520407907536</c:v>
                </c:pt>
                <c:pt idx="49">
                  <c:v>-1.1298317541545047</c:v>
                </c:pt>
                <c:pt idx="50">
                  <c:v>-1.4597708942457537</c:v>
                </c:pt>
                <c:pt idx="51">
                  <c:v>0.29990451957423842</c:v>
                </c:pt>
                <c:pt idx="52">
                  <c:v>0.29990451957423842</c:v>
                </c:pt>
                <c:pt idx="53">
                  <c:v>0.73982337302923451</c:v>
                </c:pt>
                <c:pt idx="54">
                  <c:v>0.29990451957423842</c:v>
                </c:pt>
                <c:pt idx="55">
                  <c:v>1.0697625131204835</c:v>
                </c:pt>
                <c:pt idx="56">
                  <c:v>-3.0034620517010589E-2</c:v>
                </c:pt>
                <c:pt idx="57">
                  <c:v>0.29990451957423842</c:v>
                </c:pt>
                <c:pt idx="58">
                  <c:v>2.1695596467579774</c:v>
                </c:pt>
                <c:pt idx="59">
                  <c:v>7.9945092846740382E-2</c:v>
                </c:pt>
                <c:pt idx="60">
                  <c:v>0.95978279975673642</c:v>
                </c:pt>
                <c:pt idx="61">
                  <c:v>0.62984365966548739</c:v>
                </c:pt>
                <c:pt idx="62">
                  <c:v>0.18992480621048743</c:v>
                </c:pt>
                <c:pt idx="63">
                  <c:v>0.51986394630173649</c:v>
                </c:pt>
                <c:pt idx="64">
                  <c:v>-0.90987232742700663</c:v>
                </c:pt>
                <c:pt idx="65">
                  <c:v>0.51986394630173649</c:v>
                </c:pt>
                <c:pt idx="66">
                  <c:v>-0.14001433388075765</c:v>
                </c:pt>
                <c:pt idx="67">
                  <c:v>-1.0198520407907536</c:v>
                </c:pt>
                <c:pt idx="68">
                  <c:v>0.40988423293798937</c:v>
                </c:pt>
                <c:pt idx="69">
                  <c:v>7.9945092846740382E-2</c:v>
                </c:pt>
                <c:pt idx="70">
                  <c:v>-3.0034620517010589E-2</c:v>
                </c:pt>
                <c:pt idx="71">
                  <c:v>-1.4597708942457537</c:v>
                </c:pt>
                <c:pt idx="72">
                  <c:v>-1.5697506076095007</c:v>
                </c:pt>
                <c:pt idx="73">
                  <c:v>7.9945092846740382E-2</c:v>
                </c:pt>
                <c:pt idx="74">
                  <c:v>-0.14001433388075765</c:v>
                </c:pt>
                <c:pt idx="75">
                  <c:v>0.62984365966548739</c:v>
                </c:pt>
                <c:pt idx="76">
                  <c:v>7.9945092846740382E-2</c:v>
                </c:pt>
                <c:pt idx="77">
                  <c:v>0.84980308639298541</c:v>
                </c:pt>
                <c:pt idx="78">
                  <c:v>0.84980308639298541</c:v>
                </c:pt>
                <c:pt idx="79">
                  <c:v>-0.57993318733575761</c:v>
                </c:pt>
                <c:pt idx="80">
                  <c:v>0.84980308639298541</c:v>
                </c:pt>
                <c:pt idx="81">
                  <c:v>1.0697625131204835</c:v>
                </c:pt>
                <c:pt idx="82">
                  <c:v>-0.24999404724450863</c:v>
                </c:pt>
                <c:pt idx="83">
                  <c:v>-3.0034620517010589E-2</c:v>
                </c:pt>
                <c:pt idx="84">
                  <c:v>0.62984365966548739</c:v>
                </c:pt>
                <c:pt idx="85">
                  <c:v>-0.14001433388075765</c:v>
                </c:pt>
                <c:pt idx="86">
                  <c:v>0.62984365966548739</c:v>
                </c:pt>
                <c:pt idx="87">
                  <c:v>0.51986394630173649</c:v>
                </c:pt>
                <c:pt idx="88">
                  <c:v>-0.57993318733575761</c:v>
                </c:pt>
                <c:pt idx="89">
                  <c:v>0.62984365966548739</c:v>
                </c:pt>
                <c:pt idx="90">
                  <c:v>0.18992480621048743</c:v>
                </c:pt>
                <c:pt idx="91">
                  <c:v>0.95978279975673642</c:v>
                </c:pt>
                <c:pt idx="92">
                  <c:v>-0.46995347397200665</c:v>
                </c:pt>
                <c:pt idx="93">
                  <c:v>2.3895190734854754</c:v>
                </c:pt>
                <c:pt idx="94">
                  <c:v>0.29990451957423842</c:v>
                </c:pt>
                <c:pt idx="95">
                  <c:v>-3.0034620517010589E-2</c:v>
                </c:pt>
                <c:pt idx="96">
                  <c:v>-3.0034620517010589E-2</c:v>
                </c:pt>
                <c:pt idx="97">
                  <c:v>7.9945092846740382E-2</c:v>
                </c:pt>
                <c:pt idx="98">
                  <c:v>0.40988423293798937</c:v>
                </c:pt>
                <c:pt idx="99">
                  <c:v>-1.3497911808820027</c:v>
                </c:pt>
                <c:pt idx="100">
                  <c:v>0.18992480621048743</c:v>
                </c:pt>
                <c:pt idx="101">
                  <c:v>1.6196610799392306</c:v>
                </c:pt>
                <c:pt idx="102">
                  <c:v>-0.57993318733575761</c:v>
                </c:pt>
                <c:pt idx="103">
                  <c:v>0.62984365966548739</c:v>
                </c:pt>
                <c:pt idx="104">
                  <c:v>-0.14001433388075765</c:v>
                </c:pt>
                <c:pt idx="105">
                  <c:v>0.95978279975673642</c:v>
                </c:pt>
                <c:pt idx="106">
                  <c:v>1.0697625131204835</c:v>
                </c:pt>
                <c:pt idx="107">
                  <c:v>-1.0198520407907536</c:v>
                </c:pt>
                <c:pt idx="108">
                  <c:v>-0.14001433388075765</c:v>
                </c:pt>
                <c:pt idx="109">
                  <c:v>-0.90987232742700663</c:v>
                </c:pt>
                <c:pt idx="110">
                  <c:v>1.7296407933029816</c:v>
                </c:pt>
                <c:pt idx="111">
                  <c:v>-0.90987232742700663</c:v>
                </c:pt>
                <c:pt idx="112">
                  <c:v>-0.79989261406325562</c:v>
                </c:pt>
                <c:pt idx="113">
                  <c:v>-1.0198520407907536</c:v>
                </c:pt>
                <c:pt idx="114">
                  <c:v>-0.14001433388075765</c:v>
                </c:pt>
                <c:pt idx="115">
                  <c:v>1.3997016532117326</c:v>
                </c:pt>
                <c:pt idx="116">
                  <c:v>0.29990451957423842</c:v>
                </c:pt>
                <c:pt idx="117">
                  <c:v>-0.24999404724450863</c:v>
                </c:pt>
                <c:pt idx="118">
                  <c:v>1.3997016532117326</c:v>
                </c:pt>
                <c:pt idx="119">
                  <c:v>0.18992480621048743</c:v>
                </c:pt>
                <c:pt idx="120">
                  <c:v>-0.68991290069950473</c:v>
                </c:pt>
                <c:pt idx="121">
                  <c:v>-0.68991290069950473</c:v>
                </c:pt>
                <c:pt idx="122">
                  <c:v>-0.24999404724450863</c:v>
                </c:pt>
                <c:pt idx="123">
                  <c:v>-0.68991290069950473</c:v>
                </c:pt>
                <c:pt idx="124">
                  <c:v>-1.1298317541545047</c:v>
                </c:pt>
                <c:pt idx="125">
                  <c:v>-0.90987232742700663</c:v>
                </c:pt>
                <c:pt idx="126">
                  <c:v>-0.14001433388075765</c:v>
                </c:pt>
                <c:pt idx="127">
                  <c:v>-0.57993318733575761</c:v>
                </c:pt>
                <c:pt idx="128">
                  <c:v>-0.68991290069950473</c:v>
                </c:pt>
                <c:pt idx="129">
                  <c:v>-1.2398114675182517</c:v>
                </c:pt>
                <c:pt idx="130">
                  <c:v>-0.35997376060825959</c:v>
                </c:pt>
                <c:pt idx="131">
                  <c:v>-1.0198520407907536</c:v>
                </c:pt>
                <c:pt idx="132">
                  <c:v>-0.14001433388075765</c:v>
                </c:pt>
                <c:pt idx="133">
                  <c:v>-0.68991290069950473</c:v>
                </c:pt>
                <c:pt idx="134">
                  <c:v>-1.2398114675182517</c:v>
                </c:pt>
                <c:pt idx="135">
                  <c:v>-0.57993318733575761</c:v>
                </c:pt>
                <c:pt idx="136">
                  <c:v>-0.68991290069950473</c:v>
                </c:pt>
                <c:pt idx="137">
                  <c:v>0.51986394630173649</c:v>
                </c:pt>
                <c:pt idx="138">
                  <c:v>-1.7897100343369987</c:v>
                </c:pt>
                <c:pt idx="139">
                  <c:v>-0.46995347397200665</c:v>
                </c:pt>
                <c:pt idx="140">
                  <c:v>-0.35997376060825959</c:v>
                </c:pt>
                <c:pt idx="141">
                  <c:v>-3.0034620517010589E-2</c:v>
                </c:pt>
                <c:pt idx="142">
                  <c:v>7.9945092846740382E-2</c:v>
                </c:pt>
                <c:pt idx="143">
                  <c:v>-1.0198520407907536</c:v>
                </c:pt>
                <c:pt idx="144">
                  <c:v>0.51986394630173649</c:v>
                </c:pt>
                <c:pt idx="145">
                  <c:v>0.18992480621048743</c:v>
                </c:pt>
                <c:pt idx="146">
                  <c:v>-1.4597708942457537</c:v>
                </c:pt>
                <c:pt idx="147">
                  <c:v>0.18992480621048743</c:v>
                </c:pt>
                <c:pt idx="148">
                  <c:v>-0.46995347397200665</c:v>
                </c:pt>
                <c:pt idx="149">
                  <c:v>1.5096813665754836</c:v>
                </c:pt>
                <c:pt idx="150">
                  <c:v>-0.90987232742700663</c:v>
                </c:pt>
                <c:pt idx="151">
                  <c:v>-0.35997376060825959</c:v>
                </c:pt>
                <c:pt idx="152">
                  <c:v>1.2897219398479816</c:v>
                </c:pt>
                <c:pt idx="153">
                  <c:v>-0.57993318733575761</c:v>
                </c:pt>
                <c:pt idx="154">
                  <c:v>0.95978279975673642</c:v>
                </c:pt>
                <c:pt idx="155">
                  <c:v>0.40988423293798937</c:v>
                </c:pt>
                <c:pt idx="156">
                  <c:v>-1.4597708942457537</c:v>
                </c:pt>
                <c:pt idx="157">
                  <c:v>-3.0034620517010589E-2</c:v>
                </c:pt>
                <c:pt idx="158">
                  <c:v>-1.8996897477007497</c:v>
                </c:pt>
                <c:pt idx="159">
                  <c:v>0.95978279975673642</c:v>
                </c:pt>
                <c:pt idx="160">
                  <c:v>1.6196610799392306</c:v>
                </c:pt>
                <c:pt idx="161">
                  <c:v>-1.8996897477007497</c:v>
                </c:pt>
                <c:pt idx="162">
                  <c:v>0.29990451957423842</c:v>
                </c:pt>
                <c:pt idx="163">
                  <c:v>1.2897219398479816</c:v>
                </c:pt>
                <c:pt idx="164">
                  <c:v>-0.57993318733575761</c:v>
                </c:pt>
                <c:pt idx="165">
                  <c:v>1.7296407933029816</c:v>
                </c:pt>
                <c:pt idx="166">
                  <c:v>0.62984365966548739</c:v>
                </c:pt>
                <c:pt idx="167">
                  <c:v>-0.90987232742700663</c:v>
                </c:pt>
                <c:pt idx="168">
                  <c:v>-0.57993318733575761</c:v>
                </c:pt>
                <c:pt idx="169">
                  <c:v>-1.4597708942457537</c:v>
                </c:pt>
                <c:pt idx="170">
                  <c:v>-0.57993318733575761</c:v>
                </c:pt>
                <c:pt idx="171">
                  <c:v>-0.46995347397200665</c:v>
                </c:pt>
                <c:pt idx="172">
                  <c:v>2.0595799333942306</c:v>
                </c:pt>
                <c:pt idx="173">
                  <c:v>-1.4597708942457537</c:v>
                </c:pt>
                <c:pt idx="174">
                  <c:v>-1.6797303209732517</c:v>
                </c:pt>
                <c:pt idx="175">
                  <c:v>0.18992480621048743</c:v>
                </c:pt>
                <c:pt idx="176">
                  <c:v>-0.14001433388075765</c:v>
                </c:pt>
                <c:pt idx="177">
                  <c:v>1.8396205066667286</c:v>
                </c:pt>
                <c:pt idx="178">
                  <c:v>0.84980308639298541</c:v>
                </c:pt>
                <c:pt idx="179">
                  <c:v>-1.1298317541545047</c:v>
                </c:pt>
                <c:pt idx="180">
                  <c:v>-0.90987232742700663</c:v>
                </c:pt>
                <c:pt idx="181">
                  <c:v>-0.57993318733575761</c:v>
                </c:pt>
                <c:pt idx="182">
                  <c:v>-3.0034620517010589E-2</c:v>
                </c:pt>
                <c:pt idx="183">
                  <c:v>1.9496002200304796</c:v>
                </c:pt>
                <c:pt idx="184">
                  <c:v>0.95978279975673642</c:v>
                </c:pt>
                <c:pt idx="185">
                  <c:v>0.62984365966548739</c:v>
                </c:pt>
                <c:pt idx="186">
                  <c:v>0.29990451957423842</c:v>
                </c:pt>
                <c:pt idx="187">
                  <c:v>-0.35997376060825959</c:v>
                </c:pt>
                <c:pt idx="188">
                  <c:v>1.8396205066667286</c:v>
                </c:pt>
                <c:pt idx="189">
                  <c:v>0.51986394630173649</c:v>
                </c:pt>
                <c:pt idx="190">
                  <c:v>0.29990451957423842</c:v>
                </c:pt>
                <c:pt idx="191">
                  <c:v>-1.2398114675182517</c:v>
                </c:pt>
                <c:pt idx="192">
                  <c:v>0.62984365966548739</c:v>
                </c:pt>
                <c:pt idx="193">
                  <c:v>-0.90987232742700663</c:v>
                </c:pt>
                <c:pt idx="194">
                  <c:v>-1.4597708942457537</c:v>
                </c:pt>
                <c:pt idx="195">
                  <c:v>0.29990451957423842</c:v>
                </c:pt>
                <c:pt idx="196">
                  <c:v>0.62984365966548739</c:v>
                </c:pt>
                <c:pt idx="197">
                  <c:v>0.40988423293798937</c:v>
                </c:pt>
                <c:pt idx="198">
                  <c:v>-0.90987232742700663</c:v>
                </c:pt>
                <c:pt idx="199">
                  <c:v>0.51986394630173649</c:v>
                </c:pt>
                <c:pt idx="200">
                  <c:v>0.18992480621048743</c:v>
                </c:pt>
                <c:pt idx="201">
                  <c:v>-0.90987232742700663</c:v>
                </c:pt>
                <c:pt idx="202">
                  <c:v>1.2897219398479816</c:v>
                </c:pt>
                <c:pt idx="203">
                  <c:v>-1.0198520407907536</c:v>
                </c:pt>
                <c:pt idx="204">
                  <c:v>0.18992480621048743</c:v>
                </c:pt>
                <c:pt idx="205">
                  <c:v>-0.57993318733575761</c:v>
                </c:pt>
                <c:pt idx="206">
                  <c:v>-0.68991290069950473</c:v>
                </c:pt>
                <c:pt idx="207">
                  <c:v>-0.90987232742700663</c:v>
                </c:pt>
                <c:pt idx="208">
                  <c:v>0.73982337302923451</c:v>
                </c:pt>
                <c:pt idx="209">
                  <c:v>0.40988423293798937</c:v>
                </c:pt>
                <c:pt idx="210">
                  <c:v>0.84980308639298541</c:v>
                </c:pt>
                <c:pt idx="211">
                  <c:v>-0.24999404724450863</c:v>
                </c:pt>
                <c:pt idx="212">
                  <c:v>0.18992480621048743</c:v>
                </c:pt>
                <c:pt idx="213">
                  <c:v>-0.46995347397200665</c:v>
                </c:pt>
                <c:pt idx="214">
                  <c:v>0.40988423293798937</c:v>
                </c:pt>
                <c:pt idx="215">
                  <c:v>1.0697625131204835</c:v>
                </c:pt>
                <c:pt idx="216">
                  <c:v>-1.2398114675182517</c:v>
                </c:pt>
                <c:pt idx="217">
                  <c:v>0.73982337302923451</c:v>
                </c:pt>
                <c:pt idx="218">
                  <c:v>1.5096813665754836</c:v>
                </c:pt>
                <c:pt idx="219">
                  <c:v>-0.46995347397200665</c:v>
                </c:pt>
                <c:pt idx="220">
                  <c:v>-1.3497911808820027</c:v>
                </c:pt>
                <c:pt idx="221">
                  <c:v>1.0697625131204835</c:v>
                </c:pt>
                <c:pt idx="222">
                  <c:v>-2.669547741246995</c:v>
                </c:pt>
                <c:pt idx="223">
                  <c:v>0.62984365966548739</c:v>
                </c:pt>
                <c:pt idx="224">
                  <c:v>0.18992480621048743</c:v>
                </c:pt>
                <c:pt idx="225">
                  <c:v>0.62984365966548739</c:v>
                </c:pt>
                <c:pt idx="226">
                  <c:v>0.84980308639298541</c:v>
                </c:pt>
                <c:pt idx="227">
                  <c:v>-1.4597708942457537</c:v>
                </c:pt>
                <c:pt idx="228">
                  <c:v>0.84980308639298541</c:v>
                </c:pt>
                <c:pt idx="229">
                  <c:v>-0.24999404724450863</c:v>
                </c:pt>
                <c:pt idx="230">
                  <c:v>-0.68991290069950473</c:v>
                </c:pt>
                <c:pt idx="231">
                  <c:v>7.9945092846740382E-2</c:v>
                </c:pt>
                <c:pt idx="232">
                  <c:v>7.9945092846740382E-2</c:v>
                </c:pt>
                <c:pt idx="233">
                  <c:v>0.84980308639298541</c:v>
                </c:pt>
                <c:pt idx="234">
                  <c:v>0.29990451957423842</c:v>
                </c:pt>
                <c:pt idx="235">
                  <c:v>7.9945092846740382E-2</c:v>
                </c:pt>
                <c:pt idx="236">
                  <c:v>0.95978279975673642</c:v>
                </c:pt>
                <c:pt idx="237">
                  <c:v>-1.8996897477007497</c:v>
                </c:pt>
                <c:pt idx="238">
                  <c:v>1.2897219398479816</c:v>
                </c:pt>
                <c:pt idx="239">
                  <c:v>1.3997016532117326</c:v>
                </c:pt>
                <c:pt idx="240">
                  <c:v>1.3997016532117326</c:v>
                </c:pt>
                <c:pt idx="241">
                  <c:v>0.29990451957423842</c:v>
                </c:pt>
                <c:pt idx="242">
                  <c:v>0.29990451957423842</c:v>
                </c:pt>
                <c:pt idx="243">
                  <c:v>0.62984365966548739</c:v>
                </c:pt>
                <c:pt idx="244">
                  <c:v>0.29990451957423842</c:v>
                </c:pt>
                <c:pt idx="245">
                  <c:v>2.0595799333942306</c:v>
                </c:pt>
                <c:pt idx="246">
                  <c:v>-0.24999404724450863</c:v>
                </c:pt>
                <c:pt idx="247">
                  <c:v>1.7296407933029816</c:v>
                </c:pt>
                <c:pt idx="248">
                  <c:v>2.9394176403042227</c:v>
                </c:pt>
              </c:numCache>
            </c:numRef>
          </c:xVal>
          <c:yVal>
            <c:numRef>
              <c:f>visualisation_not_cleaned!$S$3:$S$251</c:f>
              <c:numCache>
                <c:formatCode>General</c:formatCode>
                <c:ptCount val="249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5.6</c:v>
                </c:pt>
                <c:pt idx="46">
                  <c:v>13.6</c:v>
                </c:pt>
                <c:pt idx="47">
                  <c:v>4</c:v>
                </c:pt>
                <c:pt idx="48">
                  <c:v>10.199999999999999</c:v>
                </c:pt>
                <c:pt idx="49">
                  <c:v>6.6</c:v>
                </c:pt>
                <c:pt idx="50">
                  <c:v>8</c:v>
                </c:pt>
                <c:pt idx="51">
                  <c:v>6.3</c:v>
                </c:pt>
                <c:pt idx="52">
                  <c:v>3.9</c:v>
                </c:pt>
                <c:pt idx="53">
                  <c:v>22.6</c:v>
                </c:pt>
                <c:pt idx="54">
                  <c:v>20.399999999999999</c:v>
                </c:pt>
                <c:pt idx="55">
                  <c:v>28</c:v>
                </c:pt>
                <c:pt idx="56">
                  <c:v>31.5</c:v>
                </c:pt>
                <c:pt idx="57">
                  <c:v>24.6</c:v>
                </c:pt>
                <c:pt idx="58">
                  <c:v>26.1</c:v>
                </c:pt>
                <c:pt idx="59">
                  <c:v>29.8</c:v>
                </c:pt>
                <c:pt idx="60">
                  <c:v>30.7</c:v>
                </c:pt>
                <c:pt idx="61">
                  <c:v>25.8</c:v>
                </c:pt>
                <c:pt idx="62">
                  <c:v>32.299999999999997</c:v>
                </c:pt>
                <c:pt idx="63">
                  <c:v>30</c:v>
                </c:pt>
                <c:pt idx="64">
                  <c:v>21.5</c:v>
                </c:pt>
                <c:pt idx="65">
                  <c:v>13.8</c:v>
                </c:pt>
                <c:pt idx="66">
                  <c:v>6.3</c:v>
                </c:pt>
                <c:pt idx="67">
                  <c:v>12.9</c:v>
                </c:pt>
                <c:pt idx="68">
                  <c:v>24.3</c:v>
                </c:pt>
                <c:pt idx="69">
                  <c:v>8.8000000000000007</c:v>
                </c:pt>
                <c:pt idx="70">
                  <c:v>8.5</c:v>
                </c:pt>
                <c:pt idx="71">
                  <c:v>13.5</c:v>
                </c:pt>
                <c:pt idx="72">
                  <c:v>11.8</c:v>
                </c:pt>
                <c:pt idx="73">
                  <c:v>18.5</c:v>
                </c:pt>
                <c:pt idx="74">
                  <c:v>8.8000000000000007</c:v>
                </c:pt>
                <c:pt idx="75">
                  <c:v>22.2</c:v>
                </c:pt>
                <c:pt idx="76">
                  <c:v>21.5</c:v>
                </c:pt>
                <c:pt idx="77">
                  <c:v>18.8</c:v>
                </c:pt>
                <c:pt idx="78">
                  <c:v>31.4</c:v>
                </c:pt>
                <c:pt idx="79">
                  <c:v>26.8</c:v>
                </c:pt>
                <c:pt idx="80">
                  <c:v>18.399999999999999</c:v>
                </c:pt>
                <c:pt idx="81">
                  <c:v>27</c:v>
                </c:pt>
                <c:pt idx="82">
                  <c:v>27</c:v>
                </c:pt>
                <c:pt idx="83">
                  <c:v>26.6</c:v>
                </c:pt>
                <c:pt idx="84">
                  <c:v>14.9</c:v>
                </c:pt>
                <c:pt idx="85">
                  <c:v>23.1</c:v>
                </c:pt>
                <c:pt idx="86">
                  <c:v>8.3000000000000007</c:v>
                </c:pt>
                <c:pt idx="87">
                  <c:v>14.1</c:v>
                </c:pt>
                <c:pt idx="88">
                  <c:v>20.5</c:v>
                </c:pt>
                <c:pt idx="89">
                  <c:v>18.2</c:v>
                </c:pt>
                <c:pt idx="90">
                  <c:v>8.5</c:v>
                </c:pt>
                <c:pt idx="91">
                  <c:v>24.9</c:v>
                </c:pt>
                <c:pt idx="92">
                  <c:v>9</c:v>
                </c:pt>
                <c:pt idx="93">
                  <c:v>17.399999999999999</c:v>
                </c:pt>
                <c:pt idx="94">
                  <c:v>9.6</c:v>
                </c:pt>
                <c:pt idx="95">
                  <c:v>11.3</c:v>
                </c:pt>
                <c:pt idx="96">
                  <c:v>17.8</c:v>
                </c:pt>
                <c:pt idx="97">
                  <c:v>22.2</c:v>
                </c:pt>
                <c:pt idx="98">
                  <c:v>21.2</c:v>
                </c:pt>
                <c:pt idx="99">
                  <c:v>20.399999999999999</c:v>
                </c:pt>
                <c:pt idx="100">
                  <c:v>20.100000000000001</c:v>
                </c:pt>
                <c:pt idx="101">
                  <c:v>22.3</c:v>
                </c:pt>
                <c:pt idx="102">
                  <c:v>25.4</c:v>
                </c:pt>
                <c:pt idx="103">
                  <c:v>18</c:v>
                </c:pt>
                <c:pt idx="104">
                  <c:v>19.3</c:v>
                </c:pt>
                <c:pt idx="105">
                  <c:v>18.3</c:v>
                </c:pt>
                <c:pt idx="106">
                  <c:v>17.3</c:v>
                </c:pt>
                <c:pt idx="107">
                  <c:v>21.4</c:v>
                </c:pt>
                <c:pt idx="108">
                  <c:v>19.7</c:v>
                </c:pt>
                <c:pt idx="109">
                  <c:v>28</c:v>
                </c:pt>
                <c:pt idx="110">
                  <c:v>22.1</c:v>
                </c:pt>
                <c:pt idx="111">
                  <c:v>21.3</c:v>
                </c:pt>
                <c:pt idx="112">
                  <c:v>26.7</c:v>
                </c:pt>
                <c:pt idx="113">
                  <c:v>16.7</c:v>
                </c:pt>
                <c:pt idx="114">
                  <c:v>20.100000000000001</c:v>
                </c:pt>
                <c:pt idx="115">
                  <c:v>13.9</c:v>
                </c:pt>
                <c:pt idx="116">
                  <c:v>25.8</c:v>
                </c:pt>
                <c:pt idx="117">
                  <c:v>18.100000000000001</c:v>
                </c:pt>
                <c:pt idx="118">
                  <c:v>27.9</c:v>
                </c:pt>
                <c:pt idx="119">
                  <c:v>25.3</c:v>
                </c:pt>
                <c:pt idx="120">
                  <c:v>14.7</c:v>
                </c:pt>
                <c:pt idx="121">
                  <c:v>16</c:v>
                </c:pt>
                <c:pt idx="122">
                  <c:v>13.8</c:v>
                </c:pt>
                <c:pt idx="123">
                  <c:v>17.5</c:v>
                </c:pt>
                <c:pt idx="124">
                  <c:v>27.2</c:v>
                </c:pt>
                <c:pt idx="125">
                  <c:v>17.399999999999999</c:v>
                </c:pt>
                <c:pt idx="126">
                  <c:v>20.8</c:v>
                </c:pt>
                <c:pt idx="127">
                  <c:v>14.9</c:v>
                </c:pt>
                <c:pt idx="128">
                  <c:v>18.100000000000001</c:v>
                </c:pt>
                <c:pt idx="129">
                  <c:v>22.7</c:v>
                </c:pt>
                <c:pt idx="130">
                  <c:v>23.6</c:v>
                </c:pt>
                <c:pt idx="131">
                  <c:v>26.1</c:v>
                </c:pt>
                <c:pt idx="132">
                  <c:v>24.4</c:v>
                </c:pt>
                <c:pt idx="133">
                  <c:v>27.1</c:v>
                </c:pt>
                <c:pt idx="134">
                  <c:v>21.8</c:v>
                </c:pt>
                <c:pt idx="135">
                  <c:v>29.4</c:v>
                </c:pt>
                <c:pt idx="136">
                  <c:v>22.4</c:v>
                </c:pt>
                <c:pt idx="137">
                  <c:v>20.399999999999999</c:v>
                </c:pt>
                <c:pt idx="138">
                  <c:v>24.9</c:v>
                </c:pt>
                <c:pt idx="139">
                  <c:v>18.3</c:v>
                </c:pt>
                <c:pt idx="140">
                  <c:v>23.3</c:v>
                </c:pt>
                <c:pt idx="141">
                  <c:v>9.4</c:v>
                </c:pt>
                <c:pt idx="142">
                  <c:v>10.3</c:v>
                </c:pt>
                <c:pt idx="143">
                  <c:v>14.2</c:v>
                </c:pt>
                <c:pt idx="144">
                  <c:v>19.2</c:v>
                </c:pt>
                <c:pt idx="145">
                  <c:v>29.6</c:v>
                </c:pt>
                <c:pt idx="146">
                  <c:v>5.3</c:v>
                </c:pt>
                <c:pt idx="147">
                  <c:v>25.2</c:v>
                </c:pt>
                <c:pt idx="148">
                  <c:v>9.4</c:v>
                </c:pt>
                <c:pt idx="149">
                  <c:v>19.600000000000001</c:v>
                </c:pt>
                <c:pt idx="150">
                  <c:v>10.1</c:v>
                </c:pt>
                <c:pt idx="151">
                  <c:v>16.5</c:v>
                </c:pt>
                <c:pt idx="152">
                  <c:v>21</c:v>
                </c:pt>
                <c:pt idx="153">
                  <c:v>17.3</c:v>
                </c:pt>
                <c:pt idx="154">
                  <c:v>31.2</c:v>
                </c:pt>
                <c:pt idx="155">
                  <c:v>10</c:v>
                </c:pt>
                <c:pt idx="156">
                  <c:v>12.5</c:v>
                </c:pt>
                <c:pt idx="157">
                  <c:v>22.5</c:v>
                </c:pt>
                <c:pt idx="158">
                  <c:v>9.4</c:v>
                </c:pt>
                <c:pt idx="159">
                  <c:v>14.6</c:v>
                </c:pt>
                <c:pt idx="160">
                  <c:v>13</c:v>
                </c:pt>
                <c:pt idx="161">
                  <c:v>15.1</c:v>
                </c:pt>
                <c:pt idx="162">
                  <c:v>27.3</c:v>
                </c:pt>
                <c:pt idx="163">
                  <c:v>19.2</c:v>
                </c:pt>
                <c:pt idx="164">
                  <c:v>21.8</c:v>
                </c:pt>
                <c:pt idx="165">
                  <c:v>20.3</c:v>
                </c:pt>
                <c:pt idx="166">
                  <c:v>34.299999999999997</c:v>
                </c:pt>
                <c:pt idx="167">
                  <c:v>16.5</c:v>
                </c:pt>
                <c:pt idx="168">
                  <c:v>3</c:v>
                </c:pt>
                <c:pt idx="169">
                  <c:v>0.7</c:v>
                </c:pt>
                <c:pt idx="170">
                  <c:v>20.5</c:v>
                </c:pt>
                <c:pt idx="171">
                  <c:v>16.899999999999999</c:v>
                </c:pt>
                <c:pt idx="172">
                  <c:v>25.3</c:v>
                </c:pt>
                <c:pt idx="173">
                  <c:v>9.9</c:v>
                </c:pt>
                <c:pt idx="174">
                  <c:v>13.1</c:v>
                </c:pt>
                <c:pt idx="175">
                  <c:v>29.9</c:v>
                </c:pt>
                <c:pt idx="176">
                  <c:v>22.5</c:v>
                </c:pt>
                <c:pt idx="177">
                  <c:v>16.899999999999999</c:v>
                </c:pt>
                <c:pt idx="178">
                  <c:v>26.6</c:v>
                </c:pt>
                <c:pt idx="179">
                  <c:v>11.5</c:v>
                </c:pt>
                <c:pt idx="180">
                  <c:v>12.1</c:v>
                </c:pt>
                <c:pt idx="181">
                  <c:v>17.5</c:v>
                </c:pt>
                <c:pt idx="182">
                  <c:v>8.6</c:v>
                </c:pt>
                <c:pt idx="183">
                  <c:v>23.6</c:v>
                </c:pt>
                <c:pt idx="184">
                  <c:v>20.399999999999999</c:v>
                </c:pt>
                <c:pt idx="185">
                  <c:v>20.5</c:v>
                </c:pt>
                <c:pt idx="186">
                  <c:v>24.4</c:v>
                </c:pt>
                <c:pt idx="187">
                  <c:v>11.4</c:v>
                </c:pt>
                <c:pt idx="188">
                  <c:v>38.1</c:v>
                </c:pt>
                <c:pt idx="189">
                  <c:v>15.9</c:v>
                </c:pt>
                <c:pt idx="190">
                  <c:v>24.7</c:v>
                </c:pt>
                <c:pt idx="191">
                  <c:v>22.8</c:v>
                </c:pt>
                <c:pt idx="192">
                  <c:v>25.5</c:v>
                </c:pt>
                <c:pt idx="193">
                  <c:v>22</c:v>
                </c:pt>
                <c:pt idx="194">
                  <c:v>17.7</c:v>
                </c:pt>
                <c:pt idx="195">
                  <c:v>6.6</c:v>
                </c:pt>
                <c:pt idx="196">
                  <c:v>23.6</c:v>
                </c:pt>
                <c:pt idx="197">
                  <c:v>12.2</c:v>
                </c:pt>
                <c:pt idx="198">
                  <c:v>22.1</c:v>
                </c:pt>
                <c:pt idx="199">
                  <c:v>28.7</c:v>
                </c:pt>
                <c:pt idx="200">
                  <c:v>6</c:v>
                </c:pt>
                <c:pt idx="201">
                  <c:v>34.799999999999997</c:v>
                </c:pt>
                <c:pt idx="202">
                  <c:v>16.600000000000001</c:v>
                </c:pt>
                <c:pt idx="203">
                  <c:v>32.9</c:v>
                </c:pt>
                <c:pt idx="204">
                  <c:v>32.799999999999997</c:v>
                </c:pt>
                <c:pt idx="205">
                  <c:v>9.6</c:v>
                </c:pt>
                <c:pt idx="206">
                  <c:v>10.8</c:v>
                </c:pt>
                <c:pt idx="207">
                  <c:v>7.1</c:v>
                </c:pt>
                <c:pt idx="208">
                  <c:v>27.2</c:v>
                </c:pt>
                <c:pt idx="209">
                  <c:v>19.5</c:v>
                </c:pt>
                <c:pt idx="210">
                  <c:v>18.7</c:v>
                </c:pt>
                <c:pt idx="211">
                  <c:v>19.5</c:v>
                </c:pt>
                <c:pt idx="212">
                  <c:v>47.5</c:v>
                </c:pt>
                <c:pt idx="213">
                  <c:v>13.6</c:v>
                </c:pt>
                <c:pt idx="214">
                  <c:v>7.5</c:v>
                </c:pt>
                <c:pt idx="215">
                  <c:v>24.5</c:v>
                </c:pt>
                <c:pt idx="216">
                  <c:v>15</c:v>
                </c:pt>
                <c:pt idx="217">
                  <c:v>12.4</c:v>
                </c:pt>
                <c:pt idx="218">
                  <c:v>26</c:v>
                </c:pt>
                <c:pt idx="219">
                  <c:v>11.5</c:v>
                </c:pt>
                <c:pt idx="220">
                  <c:v>5.2</c:v>
                </c:pt>
                <c:pt idx="221">
                  <c:v>10.9</c:v>
                </c:pt>
                <c:pt idx="222">
                  <c:v>12.5</c:v>
                </c:pt>
                <c:pt idx="223">
                  <c:v>14.8</c:v>
                </c:pt>
                <c:pt idx="224">
                  <c:v>25.2</c:v>
                </c:pt>
                <c:pt idx="225">
                  <c:v>14.9</c:v>
                </c:pt>
                <c:pt idx="226">
                  <c:v>17</c:v>
                </c:pt>
                <c:pt idx="227">
                  <c:v>10.6</c:v>
                </c:pt>
                <c:pt idx="228">
                  <c:v>16.100000000000001</c:v>
                </c:pt>
                <c:pt idx="229">
                  <c:v>15.4</c:v>
                </c:pt>
                <c:pt idx="230">
                  <c:v>26.7</c:v>
                </c:pt>
                <c:pt idx="231">
                  <c:v>25.8</c:v>
                </c:pt>
                <c:pt idx="232">
                  <c:v>18.600000000000001</c:v>
                </c:pt>
                <c:pt idx="233">
                  <c:v>24.8</c:v>
                </c:pt>
                <c:pt idx="234">
                  <c:v>27.3</c:v>
                </c:pt>
                <c:pt idx="235">
                  <c:v>12.4</c:v>
                </c:pt>
                <c:pt idx="236">
                  <c:v>29.9</c:v>
                </c:pt>
                <c:pt idx="237">
                  <c:v>17</c:v>
                </c:pt>
                <c:pt idx="238">
                  <c:v>35</c:v>
                </c:pt>
                <c:pt idx="239">
                  <c:v>30.4</c:v>
                </c:pt>
                <c:pt idx="240">
                  <c:v>32.6</c:v>
                </c:pt>
                <c:pt idx="241">
                  <c:v>29</c:v>
                </c:pt>
                <c:pt idx="242">
                  <c:v>15.2</c:v>
                </c:pt>
                <c:pt idx="243">
                  <c:v>30.2</c:v>
                </c:pt>
                <c:pt idx="244">
                  <c:v>11</c:v>
                </c:pt>
                <c:pt idx="245">
                  <c:v>33.6</c:v>
                </c:pt>
                <c:pt idx="246">
                  <c:v>29.3</c:v>
                </c:pt>
                <c:pt idx="247">
                  <c:v>26</c:v>
                </c:pt>
                <c:pt idx="248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D-4AC7-85C7-699B4E59C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65600"/>
        <c:axId val="378689856"/>
      </c:scatterChart>
      <c:valAx>
        <c:axId val="4090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9856"/>
        <c:crosses val="autoZero"/>
        <c:crossBetween val="midCat"/>
      </c:valAx>
      <c:valAx>
        <c:axId val="3786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06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Y(X1) - %BF w zależności od gęstości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zad1_cd_w_p_std_kor_y_normal!$S$1:$S$2</c:f>
              <c:strCache>
                <c:ptCount val="2"/>
                <c:pt idx="0">
                  <c:v>Pct,BF</c:v>
                </c:pt>
                <c:pt idx="1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zad1_cd_w_p_std_kor_y_normal!$B$3:$B$251</c:f>
              <c:numCache>
                <c:formatCode>General</c:formatCode>
                <c:ptCount val="249"/>
                <c:pt idx="0">
                  <c:v>0.81549474769901287</c:v>
                </c:pt>
                <c:pt idx="1">
                  <c:v>1.5946896524459422</c:v>
                </c:pt>
                <c:pt idx="2">
                  <c:v>-0.76439009364993116</c:v>
                </c:pt>
                <c:pt idx="3">
                  <c:v>1.0465663401412049</c:v>
                </c:pt>
                <c:pt idx="4">
                  <c:v>-1.1620481829690588</c:v>
                </c:pt>
                <c:pt idx="5">
                  <c:v>-0.29149939283800458</c:v>
                </c:pt>
                <c:pt idx="6">
                  <c:v>-3.8932768540727233E-2</c:v>
                </c:pt>
                <c:pt idx="7">
                  <c:v>0.79399971584392748</c:v>
                </c:pt>
                <c:pt idx="8">
                  <c:v>1.8472562767432315</c:v>
                </c:pt>
                <c:pt idx="9">
                  <c:v>0.89072735919182378</c:v>
                </c:pt>
                <c:pt idx="10">
                  <c:v>1.4710932192791892</c:v>
                </c:pt>
                <c:pt idx="11">
                  <c:v>1.3743655759312929</c:v>
                </c:pt>
                <c:pt idx="12">
                  <c:v>-0.2323880552365197</c:v>
                </c:pt>
                <c:pt idx="13">
                  <c:v>-0.27537811894669051</c:v>
                </c:pt>
                <c:pt idx="14">
                  <c:v>-0.38822703618590082</c:v>
                </c:pt>
                <c:pt idx="15">
                  <c:v>-0.23776181320029105</c:v>
                </c:pt>
                <c:pt idx="16">
                  <c:v>-1.1996644887154582</c:v>
                </c:pt>
                <c:pt idx="17">
                  <c:v>-0.47420716360625431</c:v>
                </c:pt>
                <c:pt idx="18">
                  <c:v>0.35335156281462904</c:v>
                </c:pt>
                <c:pt idx="19">
                  <c:v>0.28886646724936094</c:v>
                </c:pt>
                <c:pt idx="20">
                  <c:v>-2.8185252613184535E-2</c:v>
                </c:pt>
                <c:pt idx="21">
                  <c:v>0.45007920616252528</c:v>
                </c:pt>
                <c:pt idx="22">
                  <c:v>0.40171538448857119</c:v>
                </c:pt>
                <c:pt idx="23">
                  <c:v>0.14914876019129389</c:v>
                </c:pt>
                <c:pt idx="24">
                  <c:v>0.60054442914813499</c:v>
                </c:pt>
                <c:pt idx="25">
                  <c:v>1.9063676143447164</c:v>
                </c:pt>
                <c:pt idx="26">
                  <c:v>1.3689918179675216</c:v>
                </c:pt>
                <c:pt idx="27">
                  <c:v>-0.47420716360625431</c:v>
                </c:pt>
                <c:pt idx="28">
                  <c:v>1.900993856380945</c:v>
                </c:pt>
                <c:pt idx="29">
                  <c:v>1.2561429007283114</c:v>
                </c:pt>
                <c:pt idx="30">
                  <c:v>0.85848481140919564</c:v>
                </c:pt>
                <c:pt idx="31">
                  <c:v>1.6430534741198963</c:v>
                </c:pt>
                <c:pt idx="32">
                  <c:v>0.87460608530050965</c:v>
                </c:pt>
                <c:pt idx="33">
                  <c:v>-0.29149939283800458</c:v>
                </c:pt>
                <c:pt idx="34">
                  <c:v>-1.5758275461795004</c:v>
                </c:pt>
                <c:pt idx="35">
                  <c:v>-2.4463763363105548</c:v>
                </c:pt>
                <c:pt idx="36">
                  <c:v>-0.63541990251940672</c:v>
                </c:pt>
                <c:pt idx="37">
                  <c:v>-1.1298056351864307</c:v>
                </c:pt>
                <c:pt idx="38">
                  <c:v>-1.6026963359983573</c:v>
                </c:pt>
                <c:pt idx="39">
                  <c:v>-1.8230204125130065</c:v>
                </c:pt>
                <c:pt idx="40">
                  <c:v>-1.4898474187591468</c:v>
                </c:pt>
                <c:pt idx="41">
                  <c:v>-1.5435849983968724</c:v>
                </c:pt>
                <c:pt idx="42">
                  <c:v>1.3851130918588357</c:v>
                </c:pt>
                <c:pt idx="43">
                  <c:v>0.61129194507567775</c:v>
                </c:pt>
                <c:pt idx="44">
                  <c:v>0.99820251846726271</c:v>
                </c:pt>
                <c:pt idx="45">
                  <c:v>0.58442315525682098</c:v>
                </c:pt>
                <c:pt idx="46">
                  <c:v>0.65428200878586051</c:v>
                </c:pt>
                <c:pt idx="47">
                  <c:v>1.8633775506345456</c:v>
                </c:pt>
                <c:pt idx="48">
                  <c:v>1.0734351299600615</c:v>
                </c:pt>
                <c:pt idx="49">
                  <c:v>1.5248307989169148</c:v>
                </c:pt>
                <c:pt idx="50">
                  <c:v>1.3474967861124363</c:v>
                </c:pt>
                <c:pt idx="51">
                  <c:v>1.5678208626270855</c:v>
                </c:pt>
                <c:pt idx="52">
                  <c:v>1.8794988245258595</c:v>
                </c:pt>
                <c:pt idx="53">
                  <c:v>-0.4473383737873976</c:v>
                </c:pt>
                <c:pt idx="54">
                  <c:v>-0.17327671763502292</c:v>
                </c:pt>
                <c:pt idx="55">
                  <c:v>-1.0760680555487052</c:v>
                </c:pt>
                <c:pt idx="56">
                  <c:v>-1.4844736607953755</c:v>
                </c:pt>
                <c:pt idx="57">
                  <c:v>-0.67840996622958949</c:v>
                </c:pt>
                <c:pt idx="58">
                  <c:v>-0.86111773699782734</c:v>
                </c:pt>
                <c:pt idx="59">
                  <c:v>-1.2856446161358117</c:v>
                </c:pt>
                <c:pt idx="60">
                  <c:v>-1.3877460174474794</c:v>
                </c:pt>
                <c:pt idx="61">
                  <c:v>-0.82350143125142794</c:v>
                </c:pt>
                <c:pt idx="62">
                  <c:v>-1.570453788215729</c:v>
                </c:pt>
                <c:pt idx="63">
                  <c:v>-1.3071396479908972</c:v>
                </c:pt>
                <c:pt idx="64">
                  <c:v>-0.30762066672931859</c:v>
                </c:pt>
                <c:pt idx="65">
                  <c:v>0.62741321896699176</c:v>
                </c:pt>
                <c:pt idx="66">
                  <c:v>1.5624471046633142</c:v>
                </c:pt>
                <c:pt idx="67">
                  <c:v>0.7348883782424307</c:v>
                </c:pt>
                <c:pt idx="68">
                  <c:v>-0.63004614455563546</c:v>
                </c:pt>
                <c:pt idx="69">
                  <c:v>1.2453953848007686</c:v>
                </c:pt>
                <c:pt idx="70">
                  <c:v>1.2883854485109394</c:v>
                </c:pt>
                <c:pt idx="71">
                  <c:v>0.66502952471340315</c:v>
                </c:pt>
                <c:pt idx="72">
                  <c:v>0.87997984326428103</c:v>
                </c:pt>
                <c:pt idx="73">
                  <c:v>0.58979691322059236</c:v>
                </c:pt>
                <c:pt idx="74">
                  <c:v>1.2561429007283114</c:v>
                </c:pt>
                <c:pt idx="75">
                  <c:v>-0.39360079414967214</c:v>
                </c:pt>
                <c:pt idx="76">
                  <c:v>-0.31299442469308997</c:v>
                </c:pt>
                <c:pt idx="77">
                  <c:v>2.0178569060769549E-2</c:v>
                </c:pt>
                <c:pt idx="78">
                  <c:v>-1.4683523869040616</c:v>
                </c:pt>
                <c:pt idx="79">
                  <c:v>-0.93635034849063814</c:v>
                </c:pt>
                <c:pt idx="80">
                  <c:v>6.3168632770940356E-2</c:v>
                </c:pt>
                <c:pt idx="81">
                  <c:v>-0.9632191383094949</c:v>
                </c:pt>
                <c:pt idx="82">
                  <c:v>-0.95784538034572353</c:v>
                </c:pt>
                <c:pt idx="83">
                  <c:v>-0.91485531663555275</c:v>
                </c:pt>
                <c:pt idx="84">
                  <c:v>0.49306926987269611</c:v>
                </c:pt>
                <c:pt idx="85">
                  <c:v>-0.5064497113888824</c:v>
                </c:pt>
                <c:pt idx="86">
                  <c:v>1.3098804803660369</c:v>
                </c:pt>
                <c:pt idx="87">
                  <c:v>0.58979691322059236</c:v>
                </c:pt>
                <c:pt idx="88">
                  <c:v>-0.19477174949010834</c:v>
                </c:pt>
                <c:pt idx="89">
                  <c:v>9.0037422589797106E-2</c:v>
                </c:pt>
                <c:pt idx="90">
                  <c:v>1.283011690547168</c:v>
                </c:pt>
                <c:pt idx="91">
                  <c:v>-0.71065251401221763</c:v>
                </c:pt>
                <c:pt idx="92">
                  <c:v>1.2292741109094547</c:v>
                </c:pt>
                <c:pt idx="93">
                  <c:v>2.3362682514464721</c:v>
                </c:pt>
                <c:pt idx="94">
                  <c:v>1.1486677414528723</c:v>
                </c:pt>
                <c:pt idx="95">
                  <c:v>0.93371742290199455</c:v>
                </c:pt>
                <c:pt idx="96">
                  <c:v>0.13840124426375119</c:v>
                </c:pt>
                <c:pt idx="97">
                  <c:v>-0.38822703618590082</c:v>
                </c:pt>
                <c:pt idx="98">
                  <c:v>-0.27000436098291913</c:v>
                </c:pt>
                <c:pt idx="99">
                  <c:v>-0.17327671763502292</c:v>
                </c:pt>
                <c:pt idx="100">
                  <c:v>-0.14103416985239481</c:v>
                </c:pt>
                <c:pt idx="101">
                  <c:v>-0.40972206804098621</c:v>
                </c:pt>
                <c:pt idx="102">
                  <c:v>-0.77513760957748579</c:v>
                </c:pt>
                <c:pt idx="103">
                  <c:v>0.11690621240866579</c:v>
                </c:pt>
                <c:pt idx="104">
                  <c:v>-4.9680284468269935E-2</c:v>
                </c:pt>
                <c:pt idx="105">
                  <c:v>6.8542390734711703E-2</c:v>
                </c:pt>
                <c:pt idx="106">
                  <c:v>0.19751258186523604</c:v>
                </c:pt>
                <c:pt idx="107">
                  <c:v>-0.30224690876554727</c:v>
                </c:pt>
                <c:pt idx="108">
                  <c:v>-9.8044106142212081E-2</c:v>
                </c:pt>
                <c:pt idx="109">
                  <c:v>-1.0814418135124766</c:v>
                </c:pt>
                <c:pt idx="110">
                  <c:v>-0.37747952025835807</c:v>
                </c:pt>
                <c:pt idx="111">
                  <c:v>-0.2861256348742332</c:v>
                </c:pt>
                <c:pt idx="112">
                  <c:v>-0.9256028325630955</c:v>
                </c:pt>
                <c:pt idx="113">
                  <c:v>0.27274519335804687</c:v>
                </c:pt>
                <c:pt idx="114">
                  <c:v>-0.14640792781616618</c:v>
                </c:pt>
                <c:pt idx="115">
                  <c:v>0.61666570303944912</c:v>
                </c:pt>
                <c:pt idx="116">
                  <c:v>-0.81812767328765656</c:v>
                </c:pt>
                <c:pt idx="117">
                  <c:v>0.10078493851735174</c:v>
                </c:pt>
                <c:pt idx="118">
                  <c:v>-1.0653205396211625</c:v>
                </c:pt>
                <c:pt idx="119">
                  <c:v>-0.76439009364993116</c:v>
                </c:pt>
                <c:pt idx="120">
                  <c:v>0.51456430172778145</c:v>
                </c:pt>
                <c:pt idx="121">
                  <c:v>0.35872532077840041</c:v>
                </c:pt>
                <c:pt idx="122">
                  <c:v>0.63278697693076313</c:v>
                </c:pt>
                <c:pt idx="123">
                  <c:v>0.16527003408260793</c:v>
                </c:pt>
                <c:pt idx="124">
                  <c:v>-0.98471417016458029</c:v>
                </c:pt>
                <c:pt idx="125">
                  <c:v>0.181391307973922</c:v>
                </c:pt>
                <c:pt idx="126">
                  <c:v>-0.22164053930896507</c:v>
                </c:pt>
                <c:pt idx="127">
                  <c:v>0.49306926987269611</c:v>
                </c:pt>
                <c:pt idx="128">
                  <c:v>0.10078493851735174</c:v>
                </c:pt>
                <c:pt idx="129">
                  <c:v>-0.45271213175116892</c:v>
                </c:pt>
                <c:pt idx="130">
                  <c:v>-0.56018729102660791</c:v>
                </c:pt>
                <c:pt idx="131">
                  <c:v>-0.85037022107028459</c:v>
                </c:pt>
                <c:pt idx="132">
                  <c:v>-0.65154117641072085</c:v>
                </c:pt>
                <c:pt idx="133">
                  <c:v>-0.97934041220080903</c:v>
                </c:pt>
                <c:pt idx="134">
                  <c:v>-0.35061073043950136</c:v>
                </c:pt>
                <c:pt idx="135">
                  <c:v>-1.2426545524256409</c:v>
                </c:pt>
                <c:pt idx="136">
                  <c:v>-0.40434831007721483</c:v>
                </c:pt>
                <c:pt idx="137">
                  <c:v>-0.18402423356256561</c:v>
                </c:pt>
                <c:pt idx="138">
                  <c:v>-0.72140002993976027</c:v>
                </c:pt>
                <c:pt idx="139">
                  <c:v>7.9289906662254397E-2</c:v>
                </c:pt>
                <c:pt idx="140">
                  <c:v>-0.52257098528019652</c:v>
                </c:pt>
                <c:pt idx="141">
                  <c:v>1.1755365312717292</c:v>
                </c:pt>
                <c:pt idx="142">
                  <c:v>1.062687614032519</c:v>
                </c:pt>
                <c:pt idx="143">
                  <c:v>0.57904939729304961</c:v>
                </c:pt>
                <c:pt idx="144">
                  <c:v>-3.3559010576955886E-2</c:v>
                </c:pt>
                <c:pt idx="145">
                  <c:v>-1.2587758263169551</c:v>
                </c:pt>
                <c:pt idx="146">
                  <c:v>1.7021648117213812</c:v>
                </c:pt>
                <c:pt idx="147">
                  <c:v>-0.75364257772238841</c:v>
                </c:pt>
                <c:pt idx="148">
                  <c:v>1.1809102892355006</c:v>
                </c:pt>
                <c:pt idx="149">
                  <c:v>-7.6549074287126692E-2</c:v>
                </c:pt>
                <c:pt idx="150">
                  <c:v>1.0841826458876163</c:v>
                </c:pt>
                <c:pt idx="151">
                  <c:v>0.28886646724936094</c:v>
                </c:pt>
                <c:pt idx="152">
                  <c:v>-0.24850932912783374</c:v>
                </c:pt>
                <c:pt idx="153">
                  <c:v>0.20288633982900739</c:v>
                </c:pt>
                <c:pt idx="154">
                  <c:v>-1.4468573550489761</c:v>
                </c:pt>
                <c:pt idx="155">
                  <c:v>1.1003039197789302</c:v>
                </c:pt>
                <c:pt idx="156">
                  <c:v>0.79399971584392748</c:v>
                </c:pt>
                <c:pt idx="157">
                  <c:v>-0.42584334193230022</c:v>
                </c:pt>
                <c:pt idx="158">
                  <c:v>1.1755365312717292</c:v>
                </c:pt>
                <c:pt idx="159">
                  <c:v>0.51993805969155282</c:v>
                </c:pt>
                <c:pt idx="160">
                  <c:v>0.71876710435111668</c:v>
                </c:pt>
                <c:pt idx="161">
                  <c:v>0.47157423801761067</c:v>
                </c:pt>
                <c:pt idx="162">
                  <c:v>-1.0008354440559064</c:v>
                </c:pt>
                <c:pt idx="163">
                  <c:v>-3.8932768540727233E-2</c:v>
                </c:pt>
                <c:pt idx="164">
                  <c:v>-0.34523697247572999</c:v>
                </c:pt>
                <c:pt idx="165">
                  <c:v>-0.16790295967125157</c:v>
                </c:pt>
                <c:pt idx="166">
                  <c:v>-2.02184945717257</c:v>
                </c:pt>
                <c:pt idx="167">
                  <c:v>0.28886646724936094</c:v>
                </c:pt>
                <c:pt idx="168">
                  <c:v>1.9869739838012985</c:v>
                </c:pt>
                <c:pt idx="169">
                  <c:v>2.2932781877363011</c:v>
                </c:pt>
                <c:pt idx="170">
                  <c:v>-0.18939799152633696</c:v>
                </c:pt>
                <c:pt idx="171">
                  <c:v>0.25125016150296148</c:v>
                </c:pt>
                <c:pt idx="172">
                  <c:v>-0.76439009364993116</c:v>
                </c:pt>
                <c:pt idx="173">
                  <c:v>1.1110514357064729</c:v>
                </c:pt>
                <c:pt idx="174">
                  <c:v>0.71339334638734531</c:v>
                </c:pt>
                <c:pt idx="175">
                  <c:v>-1.2910183740995831</c:v>
                </c:pt>
                <c:pt idx="176">
                  <c:v>-0.42584334193230022</c:v>
                </c:pt>
                <c:pt idx="177">
                  <c:v>0.25125016150296148</c:v>
                </c:pt>
                <c:pt idx="178">
                  <c:v>-0.90948155867178138</c:v>
                </c:pt>
                <c:pt idx="179">
                  <c:v>0.90684863308313779</c:v>
                </c:pt>
                <c:pt idx="180">
                  <c:v>0.84236353751786963</c:v>
                </c:pt>
                <c:pt idx="181">
                  <c:v>0.16527003408260793</c:v>
                </c:pt>
                <c:pt idx="182">
                  <c:v>1.2776379325833969</c:v>
                </c:pt>
                <c:pt idx="183">
                  <c:v>-0.55481353306283654</c:v>
                </c:pt>
                <c:pt idx="184">
                  <c:v>-0.17327671763502292</c:v>
                </c:pt>
                <c:pt idx="185">
                  <c:v>-0.19477174949010834</c:v>
                </c:pt>
                <c:pt idx="186">
                  <c:v>-0.65691493437449222</c:v>
                </c:pt>
                <c:pt idx="187">
                  <c:v>0.9229699069744518</c:v>
                </c:pt>
                <c:pt idx="188">
                  <c:v>-2.2367997757234481</c:v>
                </c:pt>
                <c:pt idx="189">
                  <c:v>0.36409907874217173</c:v>
                </c:pt>
                <c:pt idx="190">
                  <c:v>-0.68378372419336086</c:v>
                </c:pt>
                <c:pt idx="191">
                  <c:v>-0.46345964767871162</c:v>
                </c:pt>
                <c:pt idx="192">
                  <c:v>-0.78051136754125705</c:v>
                </c:pt>
                <c:pt idx="193">
                  <c:v>-0.36673200433081538</c:v>
                </c:pt>
                <c:pt idx="194">
                  <c:v>0.14377500222752254</c:v>
                </c:pt>
                <c:pt idx="195">
                  <c:v>1.5302045568806859</c:v>
                </c:pt>
                <c:pt idx="196">
                  <c:v>-0.5064497113888824</c:v>
                </c:pt>
                <c:pt idx="197">
                  <c:v>0.82086850566278424</c:v>
                </c:pt>
                <c:pt idx="198">
                  <c:v>-0.38822703618590082</c:v>
                </c:pt>
                <c:pt idx="199">
                  <c:v>-1.1620481829690588</c:v>
                </c:pt>
                <c:pt idx="200">
                  <c:v>1.6000634104097136</c:v>
                </c:pt>
                <c:pt idx="201">
                  <c:v>-1.8660104762231891</c:v>
                </c:pt>
                <c:pt idx="202">
                  <c:v>0.28886646724936094</c:v>
                </c:pt>
                <c:pt idx="203">
                  <c:v>-1.64568639970854</c:v>
                </c:pt>
                <c:pt idx="204">
                  <c:v>-1.6241913678534425</c:v>
                </c:pt>
                <c:pt idx="205">
                  <c:v>1.1540414994166437</c:v>
                </c:pt>
                <c:pt idx="206">
                  <c:v>0.99820251846726271</c:v>
                </c:pt>
                <c:pt idx="207">
                  <c:v>1.4657194613154179</c:v>
                </c:pt>
                <c:pt idx="208">
                  <c:v>-0.98471417016458029</c:v>
                </c:pt>
                <c:pt idx="209">
                  <c:v>-7.1175316323355331E-2</c:v>
                </c:pt>
                <c:pt idx="210">
                  <c:v>2.55523270245409E-2</c:v>
                </c:pt>
                <c:pt idx="211">
                  <c:v>-7.1175316323355331E-2</c:v>
                </c:pt>
                <c:pt idx="212">
                  <c:v>-3.2578137888401182</c:v>
                </c:pt>
                <c:pt idx="213">
                  <c:v>0.65428200878586051</c:v>
                </c:pt>
                <c:pt idx="214">
                  <c:v>1.4119818816777043</c:v>
                </c:pt>
                <c:pt idx="215">
                  <c:v>-0.66228869233827548</c:v>
                </c:pt>
                <c:pt idx="216">
                  <c:v>0.48232175394515342</c:v>
                </c:pt>
                <c:pt idx="217">
                  <c:v>0.80474723177147023</c:v>
                </c:pt>
                <c:pt idx="218">
                  <c:v>-0.84499646310651333</c:v>
                </c:pt>
                <c:pt idx="219">
                  <c:v>0.91222239104690916</c:v>
                </c:pt>
                <c:pt idx="220">
                  <c:v>1.7075385696851526</c:v>
                </c:pt>
                <c:pt idx="221">
                  <c:v>0.98745500253971996</c:v>
                </c:pt>
                <c:pt idx="222">
                  <c:v>0.7886259578801561</c:v>
                </c:pt>
                <c:pt idx="223">
                  <c:v>0.50381678580023881</c:v>
                </c:pt>
                <c:pt idx="224">
                  <c:v>-0.74289506179484566</c:v>
                </c:pt>
                <c:pt idx="225">
                  <c:v>0.48769551190892474</c:v>
                </c:pt>
                <c:pt idx="226">
                  <c:v>0.24050264557541878</c:v>
                </c:pt>
                <c:pt idx="227">
                  <c:v>1.0143237923585768</c:v>
                </c:pt>
                <c:pt idx="228">
                  <c:v>0.34260404688708634</c:v>
                </c:pt>
                <c:pt idx="229">
                  <c:v>0.42858417430743989</c:v>
                </c:pt>
                <c:pt idx="230">
                  <c:v>-0.9256028325630955</c:v>
                </c:pt>
                <c:pt idx="231">
                  <c:v>-0.82350143125142794</c:v>
                </c:pt>
                <c:pt idx="232">
                  <c:v>3.6299842952083598E-2</c:v>
                </c:pt>
                <c:pt idx="233">
                  <c:v>-0.71065251401221763</c:v>
                </c:pt>
                <c:pt idx="234">
                  <c:v>-0.99008792812836366</c:v>
                </c:pt>
                <c:pt idx="235">
                  <c:v>0.79937347380769885</c:v>
                </c:pt>
                <c:pt idx="236">
                  <c:v>-1.2910183740995831</c:v>
                </c:pt>
                <c:pt idx="237">
                  <c:v>0.22975512964787606</c:v>
                </c:pt>
                <c:pt idx="238">
                  <c:v>-1.8767579921507318</c:v>
                </c:pt>
                <c:pt idx="239">
                  <c:v>-1.3555034696648511</c:v>
                </c:pt>
                <c:pt idx="240">
                  <c:v>-1.6134438519259</c:v>
                </c:pt>
                <c:pt idx="241">
                  <c:v>-1.1942907307516868</c:v>
                </c:pt>
                <c:pt idx="242">
                  <c:v>0.45545296412629666</c:v>
                </c:pt>
                <c:pt idx="243">
                  <c:v>-1.3340084378097659</c:v>
                </c:pt>
                <c:pt idx="244">
                  <c:v>0.96595997068463457</c:v>
                </c:pt>
                <c:pt idx="245">
                  <c:v>-1.7209190112013388</c:v>
                </c:pt>
                <c:pt idx="246">
                  <c:v>-1.2265332785343268</c:v>
                </c:pt>
                <c:pt idx="247">
                  <c:v>-0.84499646310651333</c:v>
                </c:pt>
                <c:pt idx="248">
                  <c:v>-1.5328374824693296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6C-4B44-AE78-FB045FD9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5920"/>
        <c:axId val="130256864"/>
      </c:scatterChart>
      <c:valAx>
        <c:axId val="20015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6864"/>
        <c:crosses val="autoZero"/>
        <c:crossBetween val="midCat"/>
      </c:valAx>
      <c:valAx>
        <c:axId val="1302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Y(X2) - %BF w zależności od wieku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zad1_cd_w_p_std_kor_y_normal!$C$3:$C$251</c:f>
              <c:numCache>
                <c:formatCode>General</c:formatCode>
                <c:ptCount val="249"/>
                <c:pt idx="0">
                  <c:v>-1.7282456507826605</c:v>
                </c:pt>
                <c:pt idx="1">
                  <c:v>-1.8071479549713079</c:v>
                </c:pt>
                <c:pt idx="2">
                  <c:v>-1.8071479549713079</c:v>
                </c:pt>
                <c:pt idx="3">
                  <c:v>-1.4915387382167185</c:v>
                </c:pt>
                <c:pt idx="4">
                  <c:v>-1.6493433465940133</c:v>
                </c:pt>
                <c:pt idx="5">
                  <c:v>-1.6493433465940133</c:v>
                </c:pt>
                <c:pt idx="6">
                  <c:v>-1.4915387382167185</c:v>
                </c:pt>
                <c:pt idx="7">
                  <c:v>-1.5704410424053659</c:v>
                </c:pt>
                <c:pt idx="8">
                  <c:v>-1.5704410424053659</c:v>
                </c:pt>
                <c:pt idx="9">
                  <c:v>-1.7282456507826605</c:v>
                </c:pt>
                <c:pt idx="10">
                  <c:v>-1.4915387382167185</c:v>
                </c:pt>
                <c:pt idx="11">
                  <c:v>-1.4126364340280713</c:v>
                </c:pt>
                <c:pt idx="12">
                  <c:v>-1.0181249130848347</c:v>
                </c:pt>
                <c:pt idx="13">
                  <c:v>-1.1759295214621293</c:v>
                </c:pt>
                <c:pt idx="14">
                  <c:v>-0.78141800051889265</c:v>
                </c:pt>
                <c:pt idx="15">
                  <c:v>-0.78141800051889265</c:v>
                </c:pt>
                <c:pt idx="16">
                  <c:v>-0.86032030470753995</c:v>
                </c:pt>
                <c:pt idx="17">
                  <c:v>-1.0181249130848347</c:v>
                </c:pt>
                <c:pt idx="18">
                  <c:v>-1.3337341298394239</c:v>
                </c:pt>
                <c:pt idx="19">
                  <c:v>-0.93922260889618725</c:v>
                </c:pt>
                <c:pt idx="20">
                  <c:v>-1.3337341298394239</c:v>
                </c:pt>
                <c:pt idx="21">
                  <c:v>-1.3337341298394239</c:v>
                </c:pt>
                <c:pt idx="22">
                  <c:v>-1.0970272172734818</c:v>
                </c:pt>
                <c:pt idx="23">
                  <c:v>-1.0181249130848347</c:v>
                </c:pt>
                <c:pt idx="24">
                  <c:v>-1.3337341298394239</c:v>
                </c:pt>
                <c:pt idx="25">
                  <c:v>-1.4126364340280713</c:v>
                </c:pt>
                <c:pt idx="26">
                  <c:v>-0.86032030470753995</c:v>
                </c:pt>
                <c:pt idx="27">
                  <c:v>-1.0970272172734818</c:v>
                </c:pt>
                <c:pt idx="28">
                  <c:v>-1.4126364340280713</c:v>
                </c:pt>
                <c:pt idx="29">
                  <c:v>-1.2548318256507767</c:v>
                </c:pt>
                <c:pt idx="30">
                  <c:v>-1.0181249130848347</c:v>
                </c:pt>
                <c:pt idx="31">
                  <c:v>-1.2548318256507767</c:v>
                </c:pt>
                <c:pt idx="32">
                  <c:v>-1.4126364340280713</c:v>
                </c:pt>
                <c:pt idx="33">
                  <c:v>-0.30800417538700875</c:v>
                </c:pt>
                <c:pt idx="34">
                  <c:v>-0.30800417538700875</c:v>
                </c:pt>
                <c:pt idx="35">
                  <c:v>0.32321425812216986</c:v>
                </c:pt>
                <c:pt idx="36">
                  <c:v>-0.38690647957565605</c:v>
                </c:pt>
                <c:pt idx="37">
                  <c:v>0.40211656231081716</c:v>
                </c:pt>
                <c:pt idx="38">
                  <c:v>0.40211656231081716</c:v>
                </c:pt>
                <c:pt idx="39">
                  <c:v>7.6050413675805596E-3</c:v>
                </c:pt>
                <c:pt idx="40">
                  <c:v>0.24431195393352251</c:v>
                </c:pt>
                <c:pt idx="41">
                  <c:v>-0.30800417538700875</c:v>
                </c:pt>
                <c:pt idx="42">
                  <c:v>-0.46580878376430335</c:v>
                </c:pt>
                <c:pt idx="43">
                  <c:v>-0.15019956700971407</c:v>
                </c:pt>
                <c:pt idx="44">
                  <c:v>-0.38690647957565605</c:v>
                </c:pt>
                <c:pt idx="45">
                  <c:v>-0.46580878376430335</c:v>
                </c:pt>
                <c:pt idx="46">
                  <c:v>7.6050413675805596E-3</c:v>
                </c:pt>
                <c:pt idx="47">
                  <c:v>0.16540964974487521</c:v>
                </c:pt>
                <c:pt idx="48">
                  <c:v>0.16540964974487521</c:v>
                </c:pt>
                <c:pt idx="49">
                  <c:v>-0.38690647957565605</c:v>
                </c:pt>
                <c:pt idx="50">
                  <c:v>0.48101886649946446</c:v>
                </c:pt>
                <c:pt idx="51">
                  <c:v>0.32321425812216986</c:v>
                </c:pt>
                <c:pt idx="52">
                  <c:v>-0.2291018711983614</c:v>
                </c:pt>
                <c:pt idx="53">
                  <c:v>0.71772577906540647</c:v>
                </c:pt>
                <c:pt idx="54">
                  <c:v>1.0333349958199958</c:v>
                </c:pt>
                <c:pt idx="55">
                  <c:v>1.348944212574585</c:v>
                </c:pt>
                <c:pt idx="56">
                  <c:v>0.71772577906540647</c:v>
                </c:pt>
                <c:pt idx="57">
                  <c:v>1.2700419083859378</c:v>
                </c:pt>
                <c:pt idx="58">
                  <c:v>1.348944212574585</c:v>
                </c:pt>
                <c:pt idx="59">
                  <c:v>0.87553038744270106</c:v>
                </c:pt>
                <c:pt idx="60">
                  <c:v>0.71772577906540647</c:v>
                </c:pt>
                <c:pt idx="61">
                  <c:v>1.2700419083859378</c:v>
                </c:pt>
                <c:pt idx="62">
                  <c:v>0.95443269163134836</c:v>
                </c:pt>
                <c:pt idx="63">
                  <c:v>0.79662808325405376</c:v>
                </c:pt>
                <c:pt idx="64">
                  <c:v>0.71772577906540647</c:v>
                </c:pt>
                <c:pt idx="65">
                  <c:v>0.79662808325405376</c:v>
                </c:pt>
                <c:pt idx="66">
                  <c:v>0.71772577906540647</c:v>
                </c:pt>
                <c:pt idx="67">
                  <c:v>0.79662808325405376</c:v>
                </c:pt>
                <c:pt idx="68">
                  <c:v>1.348944212574585</c:v>
                </c:pt>
                <c:pt idx="69">
                  <c:v>0.79662808325405376</c:v>
                </c:pt>
                <c:pt idx="70">
                  <c:v>0.87553038744270106</c:v>
                </c:pt>
                <c:pt idx="71">
                  <c:v>0.79662808325405376</c:v>
                </c:pt>
                <c:pt idx="72">
                  <c:v>1.2700419083859378</c:v>
                </c:pt>
                <c:pt idx="73">
                  <c:v>1.2700419083859378</c:v>
                </c:pt>
                <c:pt idx="74">
                  <c:v>0.95443269163134836</c:v>
                </c:pt>
                <c:pt idx="75">
                  <c:v>1.9012603418951162</c:v>
                </c:pt>
                <c:pt idx="76">
                  <c:v>2.848087992158884</c:v>
                </c:pt>
                <c:pt idx="77">
                  <c:v>1.6645534293291744</c:v>
                </c:pt>
                <c:pt idx="78">
                  <c:v>1.7434557335178216</c:v>
                </c:pt>
                <c:pt idx="79">
                  <c:v>1.5067488209518796</c:v>
                </c:pt>
                <c:pt idx="80">
                  <c:v>1.5067488209518796</c:v>
                </c:pt>
                <c:pt idx="81">
                  <c:v>1.9801626460837636</c:v>
                </c:pt>
                <c:pt idx="82">
                  <c:v>2.1379672544610582</c:v>
                </c:pt>
                <c:pt idx="83">
                  <c:v>1.7434557335178216</c:v>
                </c:pt>
                <c:pt idx="84">
                  <c:v>2.1379672544610582</c:v>
                </c:pt>
                <c:pt idx="85">
                  <c:v>1.5067488209518796</c:v>
                </c:pt>
                <c:pt idx="86">
                  <c:v>8.6507345556227883E-2</c:v>
                </c:pt>
                <c:pt idx="87">
                  <c:v>0.24431195393352251</c:v>
                </c:pt>
                <c:pt idx="88">
                  <c:v>8.6507345556227883E-2</c:v>
                </c:pt>
                <c:pt idx="89">
                  <c:v>-7.1297262821066756E-2</c:v>
                </c:pt>
                <c:pt idx="90">
                  <c:v>0.16540964974487521</c:v>
                </c:pt>
                <c:pt idx="91">
                  <c:v>8.6507345556227883E-2</c:v>
                </c:pt>
                <c:pt idx="92">
                  <c:v>0.16540964974487521</c:v>
                </c:pt>
                <c:pt idx="93">
                  <c:v>0.63882347487675917</c:v>
                </c:pt>
                <c:pt idx="94">
                  <c:v>-0.54471108795295065</c:v>
                </c:pt>
                <c:pt idx="95">
                  <c:v>0.40211656231081716</c:v>
                </c:pt>
                <c:pt idx="96">
                  <c:v>8.6507345556227883E-2</c:v>
                </c:pt>
                <c:pt idx="97">
                  <c:v>0.16540964974487521</c:v>
                </c:pt>
                <c:pt idx="98">
                  <c:v>0.32321425812216986</c:v>
                </c:pt>
                <c:pt idx="99">
                  <c:v>0.24431195393352251</c:v>
                </c:pt>
                <c:pt idx="100">
                  <c:v>-0.30800417538700875</c:v>
                </c:pt>
                <c:pt idx="101">
                  <c:v>0.32321425812216986</c:v>
                </c:pt>
                <c:pt idx="102">
                  <c:v>-0.15019956700971407</c:v>
                </c:pt>
                <c:pt idx="103">
                  <c:v>-0.15019956700971407</c:v>
                </c:pt>
                <c:pt idx="104">
                  <c:v>-0.15019956700971407</c:v>
                </c:pt>
                <c:pt idx="105">
                  <c:v>0.55992117068811176</c:v>
                </c:pt>
                <c:pt idx="106">
                  <c:v>-0.15019956700971407</c:v>
                </c:pt>
                <c:pt idx="107">
                  <c:v>-0.38690647957565605</c:v>
                </c:pt>
                <c:pt idx="108">
                  <c:v>-0.15019956700971407</c:v>
                </c:pt>
                <c:pt idx="109">
                  <c:v>-0.15019956700971407</c:v>
                </c:pt>
                <c:pt idx="110">
                  <c:v>0.16540964974487521</c:v>
                </c:pt>
                <c:pt idx="111">
                  <c:v>-0.2291018711983614</c:v>
                </c:pt>
                <c:pt idx="112">
                  <c:v>0.24431195393352251</c:v>
                </c:pt>
                <c:pt idx="113">
                  <c:v>-0.38690647957565605</c:v>
                </c:pt>
                <c:pt idx="114">
                  <c:v>0.24431195393352251</c:v>
                </c:pt>
                <c:pt idx="115">
                  <c:v>0.48101886649946446</c:v>
                </c:pt>
                <c:pt idx="116">
                  <c:v>-0.38690647957565605</c:v>
                </c:pt>
                <c:pt idx="117">
                  <c:v>-7.1297262821066756E-2</c:v>
                </c:pt>
                <c:pt idx="118">
                  <c:v>0.55992117068811176</c:v>
                </c:pt>
                <c:pt idx="119">
                  <c:v>-7.1297262821066756E-2</c:v>
                </c:pt>
                <c:pt idx="120">
                  <c:v>-0.38690647957565605</c:v>
                </c:pt>
                <c:pt idx="121">
                  <c:v>0.16540964974487521</c:v>
                </c:pt>
                <c:pt idx="122">
                  <c:v>0.40211656231081716</c:v>
                </c:pt>
                <c:pt idx="123">
                  <c:v>8.6507345556227883E-2</c:v>
                </c:pt>
                <c:pt idx="124">
                  <c:v>-0.2291018711983614</c:v>
                </c:pt>
                <c:pt idx="125">
                  <c:v>-0.15019956700971407</c:v>
                </c:pt>
                <c:pt idx="126">
                  <c:v>-0.38690647957565605</c:v>
                </c:pt>
                <c:pt idx="127">
                  <c:v>-0.2291018711983614</c:v>
                </c:pt>
                <c:pt idx="128">
                  <c:v>0.32321425812216986</c:v>
                </c:pt>
                <c:pt idx="129">
                  <c:v>-0.38690647957565605</c:v>
                </c:pt>
                <c:pt idx="130">
                  <c:v>0.16540964974487521</c:v>
                </c:pt>
                <c:pt idx="131">
                  <c:v>0.40211656231081716</c:v>
                </c:pt>
                <c:pt idx="132">
                  <c:v>-0.30800417538700875</c:v>
                </c:pt>
                <c:pt idx="133">
                  <c:v>-7.1297262821066756E-2</c:v>
                </c:pt>
                <c:pt idx="134">
                  <c:v>-0.46580878376430335</c:v>
                </c:pt>
                <c:pt idx="135">
                  <c:v>-0.15019956700971407</c:v>
                </c:pt>
                <c:pt idx="136">
                  <c:v>-0.38690647957565605</c:v>
                </c:pt>
                <c:pt idx="137">
                  <c:v>0.32321425812216986</c:v>
                </c:pt>
                <c:pt idx="138">
                  <c:v>-0.38690647957565605</c:v>
                </c:pt>
                <c:pt idx="139">
                  <c:v>-0.38690647957565605</c:v>
                </c:pt>
                <c:pt idx="140">
                  <c:v>0.55992117068811176</c:v>
                </c:pt>
                <c:pt idx="141">
                  <c:v>-1.7282456507826605</c:v>
                </c:pt>
                <c:pt idx="142">
                  <c:v>-1.7282456507826605</c:v>
                </c:pt>
                <c:pt idx="143">
                  <c:v>-1.6493433465940133</c:v>
                </c:pt>
                <c:pt idx="144">
                  <c:v>-1.6493433465940133</c:v>
                </c:pt>
                <c:pt idx="145">
                  <c:v>-1.5704410424053659</c:v>
                </c:pt>
                <c:pt idx="146">
                  <c:v>-1.5704410424053659</c:v>
                </c:pt>
                <c:pt idx="147">
                  <c:v>-1.4915387382167185</c:v>
                </c:pt>
                <c:pt idx="148">
                  <c:v>-1.4915387382167185</c:v>
                </c:pt>
                <c:pt idx="149">
                  <c:v>-1.4915387382167185</c:v>
                </c:pt>
                <c:pt idx="150">
                  <c:v>-1.4126364340280713</c:v>
                </c:pt>
                <c:pt idx="151">
                  <c:v>-1.4126364340280713</c:v>
                </c:pt>
                <c:pt idx="152">
                  <c:v>-1.4126364340280713</c:v>
                </c:pt>
                <c:pt idx="153">
                  <c:v>-1.3337341298394239</c:v>
                </c:pt>
                <c:pt idx="154">
                  <c:v>-1.3337341298394239</c:v>
                </c:pt>
                <c:pt idx="155">
                  <c:v>-1.3337341298394239</c:v>
                </c:pt>
                <c:pt idx="156">
                  <c:v>-1.1759295214621293</c:v>
                </c:pt>
                <c:pt idx="157">
                  <c:v>-1.0970272172734818</c:v>
                </c:pt>
                <c:pt idx="158">
                  <c:v>-1.0970272172734818</c:v>
                </c:pt>
                <c:pt idx="159">
                  <c:v>-0.93922260889618725</c:v>
                </c:pt>
                <c:pt idx="160">
                  <c:v>-0.93922260889618725</c:v>
                </c:pt>
                <c:pt idx="161">
                  <c:v>-0.86032030470753995</c:v>
                </c:pt>
                <c:pt idx="162">
                  <c:v>-0.86032030470753995</c:v>
                </c:pt>
                <c:pt idx="163">
                  <c:v>-0.78141800051889265</c:v>
                </c:pt>
                <c:pt idx="164">
                  <c:v>-0.78141800051889265</c:v>
                </c:pt>
                <c:pt idx="165">
                  <c:v>-0.78141800051889265</c:v>
                </c:pt>
                <c:pt idx="166">
                  <c:v>-0.78141800051889265</c:v>
                </c:pt>
                <c:pt idx="167">
                  <c:v>-0.78141800051889265</c:v>
                </c:pt>
                <c:pt idx="168">
                  <c:v>-0.78141800051889265</c:v>
                </c:pt>
                <c:pt idx="169">
                  <c:v>-0.78141800051889265</c:v>
                </c:pt>
                <c:pt idx="170">
                  <c:v>-0.78141800051889265</c:v>
                </c:pt>
                <c:pt idx="171">
                  <c:v>-0.70251569633024535</c:v>
                </c:pt>
                <c:pt idx="172">
                  <c:v>-0.70251569633024535</c:v>
                </c:pt>
                <c:pt idx="173">
                  <c:v>-0.62361339214159806</c:v>
                </c:pt>
                <c:pt idx="174">
                  <c:v>-0.62361339214159806</c:v>
                </c:pt>
                <c:pt idx="175">
                  <c:v>-0.62361339214159806</c:v>
                </c:pt>
                <c:pt idx="176">
                  <c:v>-0.54471108795295065</c:v>
                </c:pt>
                <c:pt idx="177">
                  <c:v>-0.46580878376430335</c:v>
                </c:pt>
                <c:pt idx="178">
                  <c:v>-0.46580878376430335</c:v>
                </c:pt>
                <c:pt idx="179">
                  <c:v>-0.38690647957565605</c:v>
                </c:pt>
                <c:pt idx="180">
                  <c:v>-0.38690647957565605</c:v>
                </c:pt>
                <c:pt idx="181">
                  <c:v>-0.38690647957565605</c:v>
                </c:pt>
                <c:pt idx="182">
                  <c:v>-0.38690647957565605</c:v>
                </c:pt>
                <c:pt idx="183">
                  <c:v>-0.30800417538700875</c:v>
                </c:pt>
                <c:pt idx="184">
                  <c:v>-0.30800417538700875</c:v>
                </c:pt>
                <c:pt idx="185">
                  <c:v>-0.30800417538700875</c:v>
                </c:pt>
                <c:pt idx="186">
                  <c:v>-0.30800417538700875</c:v>
                </c:pt>
                <c:pt idx="187">
                  <c:v>-0.30800417538700875</c:v>
                </c:pt>
                <c:pt idx="188">
                  <c:v>-0.2291018711983614</c:v>
                </c:pt>
                <c:pt idx="189">
                  <c:v>-0.2291018711983614</c:v>
                </c:pt>
                <c:pt idx="190">
                  <c:v>-0.2291018711983614</c:v>
                </c:pt>
                <c:pt idx="191">
                  <c:v>-0.2291018711983614</c:v>
                </c:pt>
                <c:pt idx="192">
                  <c:v>-0.2291018711983614</c:v>
                </c:pt>
                <c:pt idx="193">
                  <c:v>-0.2291018711983614</c:v>
                </c:pt>
                <c:pt idx="194">
                  <c:v>-0.2291018711983614</c:v>
                </c:pt>
                <c:pt idx="195">
                  <c:v>-0.2291018711983614</c:v>
                </c:pt>
                <c:pt idx="196">
                  <c:v>-0.15019956700971407</c:v>
                </c:pt>
                <c:pt idx="197">
                  <c:v>-0.15019956700971407</c:v>
                </c:pt>
                <c:pt idx="198">
                  <c:v>-0.15019956700971407</c:v>
                </c:pt>
                <c:pt idx="199">
                  <c:v>-0.15019956700971407</c:v>
                </c:pt>
                <c:pt idx="200">
                  <c:v>-7.1297262821066756E-2</c:v>
                </c:pt>
                <c:pt idx="201">
                  <c:v>-7.1297262821066756E-2</c:v>
                </c:pt>
                <c:pt idx="202">
                  <c:v>-7.1297262821066756E-2</c:v>
                </c:pt>
                <c:pt idx="203">
                  <c:v>-7.1297262821066756E-2</c:v>
                </c:pt>
                <c:pt idx="204">
                  <c:v>0.16540964974487521</c:v>
                </c:pt>
                <c:pt idx="205">
                  <c:v>0.16540964974487521</c:v>
                </c:pt>
                <c:pt idx="206">
                  <c:v>0.16540964974487521</c:v>
                </c:pt>
                <c:pt idx="207">
                  <c:v>0.32321425812216986</c:v>
                </c:pt>
                <c:pt idx="208">
                  <c:v>0.32321425812216986</c:v>
                </c:pt>
                <c:pt idx="209">
                  <c:v>0.32321425812216986</c:v>
                </c:pt>
                <c:pt idx="210">
                  <c:v>0.40211656231081716</c:v>
                </c:pt>
                <c:pt idx="211">
                  <c:v>0.40211656231081716</c:v>
                </c:pt>
                <c:pt idx="212">
                  <c:v>0.48101886649946446</c:v>
                </c:pt>
                <c:pt idx="213">
                  <c:v>0.48101886649946446</c:v>
                </c:pt>
                <c:pt idx="214">
                  <c:v>0.48101886649946446</c:v>
                </c:pt>
                <c:pt idx="215">
                  <c:v>0.55992117068811176</c:v>
                </c:pt>
                <c:pt idx="216">
                  <c:v>0.63882347487675917</c:v>
                </c:pt>
                <c:pt idx="217">
                  <c:v>0.71772577906540647</c:v>
                </c:pt>
                <c:pt idx="218">
                  <c:v>0.71772577906540647</c:v>
                </c:pt>
                <c:pt idx="219">
                  <c:v>0.71772577906540647</c:v>
                </c:pt>
                <c:pt idx="220">
                  <c:v>0.79662808325405376</c:v>
                </c:pt>
                <c:pt idx="221">
                  <c:v>0.79662808325405376</c:v>
                </c:pt>
                <c:pt idx="222">
                  <c:v>0.79662808325405376</c:v>
                </c:pt>
                <c:pt idx="223">
                  <c:v>0.79662808325405376</c:v>
                </c:pt>
                <c:pt idx="224">
                  <c:v>0.79662808325405376</c:v>
                </c:pt>
                <c:pt idx="225">
                  <c:v>0.87553038744270106</c:v>
                </c:pt>
                <c:pt idx="226">
                  <c:v>0.87553038744270106</c:v>
                </c:pt>
                <c:pt idx="227">
                  <c:v>0.95443269163134836</c:v>
                </c:pt>
                <c:pt idx="228">
                  <c:v>0.95443269163134836</c:v>
                </c:pt>
                <c:pt idx="229">
                  <c:v>1.0333349958199958</c:v>
                </c:pt>
                <c:pt idx="230">
                  <c:v>1.0333349958199958</c:v>
                </c:pt>
                <c:pt idx="231">
                  <c:v>1.1911396041972904</c:v>
                </c:pt>
                <c:pt idx="232">
                  <c:v>1.348944212574585</c:v>
                </c:pt>
                <c:pt idx="233">
                  <c:v>1.348944212574585</c:v>
                </c:pt>
                <c:pt idx="234">
                  <c:v>1.4278465167632324</c:v>
                </c:pt>
                <c:pt idx="235">
                  <c:v>1.5067488209518796</c:v>
                </c:pt>
                <c:pt idx="236">
                  <c:v>1.585651125140527</c:v>
                </c:pt>
                <c:pt idx="237">
                  <c:v>1.585651125140527</c:v>
                </c:pt>
                <c:pt idx="238">
                  <c:v>1.585651125140527</c:v>
                </c:pt>
                <c:pt idx="239">
                  <c:v>1.6645534293291744</c:v>
                </c:pt>
                <c:pt idx="240">
                  <c:v>1.7434557335178216</c:v>
                </c:pt>
                <c:pt idx="241">
                  <c:v>1.7434557335178216</c:v>
                </c:pt>
                <c:pt idx="242">
                  <c:v>1.822358037706469</c:v>
                </c:pt>
                <c:pt idx="243">
                  <c:v>1.9012603418951162</c:v>
                </c:pt>
                <c:pt idx="244">
                  <c:v>1.9801626460837636</c:v>
                </c:pt>
                <c:pt idx="245">
                  <c:v>2.1379672544610582</c:v>
                </c:pt>
                <c:pt idx="246">
                  <c:v>2.1379672544610582</c:v>
                </c:pt>
                <c:pt idx="247">
                  <c:v>2.1379672544610582</c:v>
                </c:pt>
                <c:pt idx="248">
                  <c:v>2.295771862838353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3-488C-824D-93B33E7C0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57280"/>
        <c:axId val="34998720"/>
      </c:scatterChart>
      <c:valAx>
        <c:axId val="20015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8720"/>
        <c:crosses val="autoZero"/>
        <c:crossBetween val="midCat"/>
      </c:valAx>
      <c:valAx>
        <c:axId val="34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5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Y(X3) - %BF w zależności od wagi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zad1_cd_w_p_std_kor_y_normal!$D$3:$D$251</c:f>
              <c:numCache>
                <c:formatCode>General</c:formatCode>
                <c:ptCount val="249"/>
                <c:pt idx="0">
                  <c:v>-0.89744524095281009</c:v>
                </c:pt>
                <c:pt idx="1">
                  <c:v>-0.18910723327056825</c:v>
                </c:pt>
                <c:pt idx="2">
                  <c:v>-0.90676547789599748</c:v>
                </c:pt>
                <c:pt idx="3">
                  <c:v>0.23962366611605182</c:v>
                </c:pt>
                <c:pt idx="4">
                  <c:v>0.22098319222967705</c:v>
                </c:pt>
                <c:pt idx="5">
                  <c:v>1.1902878343211658</c:v>
                </c:pt>
                <c:pt idx="6">
                  <c:v>9.9820111968240935E-2</c:v>
                </c:pt>
                <c:pt idx="7">
                  <c:v>-8.658462689550693E-2</c:v>
                </c:pt>
                <c:pt idx="8">
                  <c:v>0.47262958969573665</c:v>
                </c:pt>
                <c:pt idx="9">
                  <c:v>0.742916461048171</c:v>
                </c:pt>
                <c:pt idx="10">
                  <c:v>0.29554508777517619</c:v>
                </c:pt>
                <c:pt idx="11">
                  <c:v>1.4046532840144759</c:v>
                </c:pt>
                <c:pt idx="12">
                  <c:v>8.1179638081866151E-2</c:v>
                </c:pt>
                <c:pt idx="13">
                  <c:v>1.0038830954574181</c:v>
                </c:pt>
                <c:pt idx="14">
                  <c:v>0.35146650943430052</c:v>
                </c:pt>
                <c:pt idx="15">
                  <c:v>-0.58055718488443875</c:v>
                </c:pt>
                <c:pt idx="16">
                  <c:v>0.64971409161629712</c:v>
                </c:pt>
                <c:pt idx="17">
                  <c:v>1.1530068865484164</c:v>
                </c:pt>
                <c:pt idx="18">
                  <c:v>0.20234271834330225</c:v>
                </c:pt>
                <c:pt idx="19">
                  <c:v>1.2462092559802902</c:v>
                </c:pt>
                <c:pt idx="20">
                  <c:v>2.5258216422741786E-2</c:v>
                </c:pt>
                <c:pt idx="21">
                  <c:v>0.82679859353685758</c:v>
                </c:pt>
                <c:pt idx="22">
                  <c:v>-1.4193785097713041</c:v>
                </c:pt>
                <c:pt idx="23">
                  <c:v>-1.1024904537029327</c:v>
                </c:pt>
                <c:pt idx="24">
                  <c:v>-1.0092880842710588</c:v>
                </c:pt>
                <c:pt idx="25">
                  <c:v>-0.71104050208906222</c:v>
                </c:pt>
                <c:pt idx="26">
                  <c:v>-1.7455868027828629</c:v>
                </c:pt>
                <c:pt idx="27">
                  <c:v>-1.1304511645324948</c:v>
                </c:pt>
                <c:pt idx="28">
                  <c:v>-1.680345144180551</c:v>
                </c:pt>
                <c:pt idx="29">
                  <c:v>-0.65511908042993794</c:v>
                </c:pt>
                <c:pt idx="30">
                  <c:v>0.13710105974099052</c:v>
                </c:pt>
                <c:pt idx="31">
                  <c:v>-0.67375955431631274</c:v>
                </c:pt>
                <c:pt idx="32">
                  <c:v>-0.38483220907750348</c:v>
                </c:pt>
                <c:pt idx="33">
                  <c:v>1.4978556534463499</c:v>
                </c:pt>
                <c:pt idx="34">
                  <c:v>2.5696829019129002</c:v>
                </c:pt>
                <c:pt idx="35">
                  <c:v>0.50059030052529885</c:v>
                </c:pt>
                <c:pt idx="36">
                  <c:v>0.89204025213916938</c:v>
                </c:pt>
                <c:pt idx="37">
                  <c:v>0.68699503938904671</c:v>
                </c:pt>
                <c:pt idx="38">
                  <c:v>0.92000096296873146</c:v>
                </c:pt>
                <c:pt idx="39">
                  <c:v>3.1475375923905182</c:v>
                </c:pt>
                <c:pt idx="40">
                  <c:v>1.4419342317872255</c:v>
                </c:pt>
                <c:pt idx="41">
                  <c:v>1.2555294929234777</c:v>
                </c:pt>
                <c:pt idx="42">
                  <c:v>-1.9785927263625478</c:v>
                </c:pt>
                <c:pt idx="43">
                  <c:v>-0.52463576322531436</c:v>
                </c:pt>
                <c:pt idx="44">
                  <c:v>-1.6710249072373637</c:v>
                </c:pt>
                <c:pt idx="45">
                  <c:v>-1.1118106906461203</c:v>
                </c:pt>
                <c:pt idx="46">
                  <c:v>-1.5871427747486773</c:v>
                </c:pt>
                <c:pt idx="47">
                  <c:v>-1.8947105938738611</c:v>
                </c:pt>
                <c:pt idx="48">
                  <c:v>-0.74832144986181182</c:v>
                </c:pt>
                <c:pt idx="49">
                  <c:v>-1.4566594575440537</c:v>
                </c:pt>
                <c:pt idx="50">
                  <c:v>-1.5312213530895529</c:v>
                </c:pt>
                <c:pt idx="51">
                  <c:v>-0.95336666261193448</c:v>
                </c:pt>
                <c:pt idx="52">
                  <c:v>-1.5685023008623025</c:v>
                </c:pt>
                <c:pt idx="53">
                  <c:v>0.73359622410498371</c:v>
                </c:pt>
                <c:pt idx="54">
                  <c:v>0.11846058585461572</c:v>
                </c:pt>
                <c:pt idx="55">
                  <c:v>0.85475930436641978</c:v>
                </c:pt>
                <c:pt idx="56">
                  <c:v>0.90136048908235678</c:v>
                </c:pt>
                <c:pt idx="57">
                  <c:v>5.3218927252303969E-2</c:v>
                </c:pt>
                <c:pt idx="58">
                  <c:v>1.4046532840144759</c:v>
                </c:pt>
                <c:pt idx="59">
                  <c:v>1.5937979479554394E-2</c:v>
                </c:pt>
                <c:pt idx="60">
                  <c:v>0.55651172218442324</c:v>
                </c:pt>
                <c:pt idx="61">
                  <c:v>-1.2022731350007785E-2</c:v>
                </c:pt>
                <c:pt idx="62">
                  <c:v>1.0132033324006053</c:v>
                </c:pt>
                <c:pt idx="63">
                  <c:v>0.19302248140011485</c:v>
                </c:pt>
                <c:pt idx="64">
                  <c:v>-0.99996784732787147</c:v>
                </c:pt>
                <c:pt idx="65">
                  <c:v>-0.87880476706643529</c:v>
                </c:pt>
                <c:pt idx="66">
                  <c:v>-0.8601642931800606</c:v>
                </c:pt>
                <c:pt idx="67">
                  <c:v>-0.80424287152093621</c:v>
                </c:pt>
                <c:pt idx="68">
                  <c:v>-0.40347268296387828</c:v>
                </c:pt>
                <c:pt idx="69">
                  <c:v>-1.1770523492484319</c:v>
                </c:pt>
                <c:pt idx="70">
                  <c:v>-0.65511908042993794</c:v>
                </c:pt>
                <c:pt idx="71">
                  <c:v>-1.9879129633057351</c:v>
                </c:pt>
                <c:pt idx="72">
                  <c:v>-1.3168559033962428</c:v>
                </c:pt>
                <c:pt idx="73">
                  <c:v>-1.1211309275893075</c:v>
                </c:pt>
                <c:pt idx="74">
                  <c:v>-0.58987742182762615</c:v>
                </c:pt>
                <c:pt idx="75">
                  <c:v>-2.1342968293195177E-2</c:v>
                </c:pt>
                <c:pt idx="76">
                  <c:v>-0.63647860654356314</c:v>
                </c:pt>
                <c:pt idx="77">
                  <c:v>-0.26366912881606741</c:v>
                </c:pt>
                <c:pt idx="78">
                  <c:v>-0.54327623711168915</c:v>
                </c:pt>
                <c:pt idx="79">
                  <c:v>-1.0465690320438084</c:v>
                </c:pt>
                <c:pt idx="80">
                  <c:v>0.44466887886617446</c:v>
                </c:pt>
                <c:pt idx="81">
                  <c:v>-0.28230960270244221</c:v>
                </c:pt>
                <c:pt idx="82">
                  <c:v>-0.38483220907750348</c:v>
                </c:pt>
                <c:pt idx="83">
                  <c:v>-0.42211315685025308</c:v>
                </c:pt>
                <c:pt idx="84">
                  <c:v>-0.76696192374818661</c:v>
                </c:pt>
                <c:pt idx="85">
                  <c:v>-0.68307979125950014</c:v>
                </c:pt>
                <c:pt idx="86">
                  <c:v>-5.8623916065944748E-2</c:v>
                </c:pt>
                <c:pt idx="87">
                  <c:v>-8.658462689550693E-2</c:v>
                </c:pt>
                <c:pt idx="88">
                  <c:v>-4.9303679122757356E-2</c:v>
                </c:pt>
                <c:pt idx="89">
                  <c:v>5.3218927252303969E-2</c:v>
                </c:pt>
                <c:pt idx="90">
                  <c:v>-0.48735481545256482</c:v>
                </c:pt>
                <c:pt idx="91">
                  <c:v>0.52855101135486104</c:v>
                </c:pt>
                <c:pt idx="92">
                  <c:v>0.22098319222967705</c:v>
                </c:pt>
                <c:pt idx="93">
                  <c:v>1.7215413400828472</c:v>
                </c:pt>
                <c:pt idx="94">
                  <c:v>0.38874745720705012</c:v>
                </c:pt>
                <c:pt idx="95">
                  <c:v>-0.58987742182762615</c:v>
                </c:pt>
                <c:pt idx="96">
                  <c:v>-0.81356310846412361</c:v>
                </c:pt>
                <c:pt idx="97">
                  <c:v>0.69631527633223411</c:v>
                </c:pt>
                <c:pt idx="98">
                  <c:v>0.75223669799135839</c:v>
                </c:pt>
                <c:pt idx="99">
                  <c:v>-0.17046675938419348</c:v>
                </c:pt>
                <c:pt idx="100">
                  <c:v>-0.20774770715694305</c:v>
                </c:pt>
                <c:pt idx="101">
                  <c:v>0.68699503938904671</c:v>
                </c:pt>
                <c:pt idx="102">
                  <c:v>-4.9303679122757356E-2</c:v>
                </c:pt>
                <c:pt idx="103">
                  <c:v>-0.47803457850937742</c:v>
                </c:pt>
                <c:pt idx="104">
                  <c:v>0.81747835659367019</c:v>
                </c:pt>
                <c:pt idx="105">
                  <c:v>0.92932119991191886</c:v>
                </c:pt>
                <c:pt idx="106">
                  <c:v>0.58447243301398533</c:v>
                </c:pt>
                <c:pt idx="107">
                  <c:v>-0.36619173519112874</c:v>
                </c:pt>
                <c:pt idx="108">
                  <c:v>-0.28230960270244221</c:v>
                </c:pt>
                <c:pt idx="109">
                  <c:v>0.18370224445692745</c:v>
                </c:pt>
                <c:pt idx="110">
                  <c:v>-2.7024944068203913E-3</c:v>
                </c:pt>
                <c:pt idx="111">
                  <c:v>-0.57123694794125135</c:v>
                </c:pt>
                <c:pt idx="112">
                  <c:v>-0.11454533772506911</c:v>
                </c:pt>
                <c:pt idx="113">
                  <c:v>-0.75764168680499921</c:v>
                </c:pt>
                <c:pt idx="114">
                  <c:v>-3.9983442179569964E-2</c:v>
                </c:pt>
                <c:pt idx="115">
                  <c:v>2.5258216422741786E-2</c:v>
                </c:pt>
                <c:pt idx="116">
                  <c:v>0.47262958969573665</c:v>
                </c:pt>
                <c:pt idx="117">
                  <c:v>0.34214627249111312</c:v>
                </c:pt>
                <c:pt idx="118">
                  <c:v>1.0504842801733549</c:v>
                </c:pt>
                <c:pt idx="119">
                  <c:v>0.25826414000242659</c:v>
                </c:pt>
                <c:pt idx="120">
                  <c:v>-0.67375955431631274</c:v>
                </c:pt>
                <c:pt idx="121">
                  <c:v>-0.99996784732787147</c:v>
                </c:pt>
                <c:pt idx="122">
                  <c:v>-0.64579884348675054</c:v>
                </c:pt>
                <c:pt idx="123">
                  <c:v>-0.42211315685025308</c:v>
                </c:pt>
                <c:pt idx="124">
                  <c:v>-3.0663205236382572E-2</c:v>
                </c:pt>
                <c:pt idx="125">
                  <c:v>-0.97200713649830928</c:v>
                </c:pt>
                <c:pt idx="126">
                  <c:v>0.51923077441167365</c:v>
                </c:pt>
                <c:pt idx="127">
                  <c:v>-0.48735481545256482</c:v>
                </c:pt>
                <c:pt idx="128">
                  <c:v>-0.24502865492969261</c:v>
                </c:pt>
                <c:pt idx="129">
                  <c:v>-0.26366912881606741</c:v>
                </c:pt>
                <c:pt idx="130">
                  <c:v>0.69631527633223411</c:v>
                </c:pt>
                <c:pt idx="131">
                  <c:v>-0.79492263457774881</c:v>
                </c:pt>
                <c:pt idx="132">
                  <c:v>-0.37551197213431609</c:v>
                </c:pt>
                <c:pt idx="133">
                  <c:v>0.28622485083198879</c:v>
                </c:pt>
                <c:pt idx="134">
                  <c:v>-0.43143339379344048</c:v>
                </c:pt>
                <c:pt idx="135">
                  <c:v>0.35146650943430052</c:v>
                </c:pt>
                <c:pt idx="136">
                  <c:v>-0.37551197213431609</c:v>
                </c:pt>
                <c:pt idx="137">
                  <c:v>1.2834902037530398</c:v>
                </c:pt>
                <c:pt idx="138">
                  <c:v>-5.8623916065944748E-2</c:v>
                </c:pt>
                <c:pt idx="139">
                  <c:v>-0.18910723327056825</c:v>
                </c:pt>
                <c:pt idx="140">
                  <c:v>-0.42211315685025308</c:v>
                </c:pt>
                <c:pt idx="141">
                  <c:v>-0.69240002820268742</c:v>
                </c:pt>
                <c:pt idx="142">
                  <c:v>0.36637888854340056</c:v>
                </c:pt>
                <c:pt idx="143">
                  <c:v>-0.83220358235049841</c:v>
                </c:pt>
                <c:pt idx="144">
                  <c:v>1.1250461757188541</c:v>
                </c:pt>
                <c:pt idx="145">
                  <c:v>1.0504842801733549</c:v>
                </c:pt>
                <c:pt idx="146">
                  <c:v>-1.2888951925666807</c:v>
                </c:pt>
                <c:pt idx="147">
                  <c:v>1.665619918423723</c:v>
                </c:pt>
                <c:pt idx="148">
                  <c:v>-0.97200713649830928</c:v>
                </c:pt>
                <c:pt idx="149">
                  <c:v>2.3646376891627776</c:v>
                </c:pt>
                <c:pt idx="150">
                  <c:v>-1.205013060077994</c:v>
                </c:pt>
                <c:pt idx="151">
                  <c:v>-0.80424287152093621</c:v>
                </c:pt>
                <c:pt idx="152">
                  <c:v>0.81747835659367019</c:v>
                </c:pt>
                <c:pt idx="153">
                  <c:v>-0.25434889187288001</c:v>
                </c:pt>
                <c:pt idx="154">
                  <c:v>1.0225235693437928</c:v>
                </c:pt>
                <c:pt idx="155">
                  <c:v>0.15574153362736529</c:v>
                </c:pt>
                <c:pt idx="156">
                  <c:v>-1.559182063919115</c:v>
                </c:pt>
                <c:pt idx="157">
                  <c:v>-3.9983442179569964E-2</c:v>
                </c:pt>
                <c:pt idx="158">
                  <c:v>-1.0092880842710588</c:v>
                </c:pt>
                <c:pt idx="159">
                  <c:v>0.65903432855948452</c:v>
                </c:pt>
                <c:pt idx="160">
                  <c:v>0.22098319222967705</c:v>
                </c:pt>
                <c:pt idx="161">
                  <c:v>-1.4286987467144916</c:v>
                </c:pt>
                <c:pt idx="162">
                  <c:v>1.5071758903895374</c:v>
                </c:pt>
                <c:pt idx="163">
                  <c:v>1.4419342317872255</c:v>
                </c:pt>
                <c:pt idx="164">
                  <c:v>-0.45007386767981528</c:v>
                </c:pt>
                <c:pt idx="165">
                  <c:v>1.7308615770260347</c:v>
                </c:pt>
                <c:pt idx="166">
                  <c:v>1.8613448942306583</c:v>
                </c:pt>
                <c:pt idx="167">
                  <c:v>-0.20774770715694305</c:v>
                </c:pt>
                <c:pt idx="168">
                  <c:v>-0.97200713649830928</c:v>
                </c:pt>
                <c:pt idx="169">
                  <c:v>-1.959952252476173</c:v>
                </c:pt>
                <c:pt idx="170">
                  <c:v>-3.9983442179569964E-2</c:v>
                </c:pt>
                <c:pt idx="171">
                  <c:v>-7.7264389952319532E-2</c:v>
                </c:pt>
                <c:pt idx="172">
                  <c:v>1.8054234725715339</c:v>
                </c:pt>
                <c:pt idx="173">
                  <c:v>-1.2329737709075563</c:v>
                </c:pt>
                <c:pt idx="174">
                  <c:v>-1.0186083212142463</c:v>
                </c:pt>
                <c:pt idx="175">
                  <c:v>2.3459972152764026</c:v>
                </c:pt>
                <c:pt idx="176">
                  <c:v>0.33282603554792578</c:v>
                </c:pt>
                <c:pt idx="177">
                  <c:v>2.1036710547535304</c:v>
                </c:pt>
                <c:pt idx="178">
                  <c:v>1.5258163642759122</c:v>
                </c:pt>
                <c:pt idx="179">
                  <c:v>-1.2143332970211815</c:v>
                </c:pt>
                <c:pt idx="180">
                  <c:v>-0.71104050208906222</c:v>
                </c:pt>
                <c:pt idx="181">
                  <c:v>-0.29162983964562955</c:v>
                </c:pt>
                <c:pt idx="182">
                  <c:v>-0.40347268296387828</c:v>
                </c:pt>
                <c:pt idx="183">
                  <c:v>2.0291091592080313</c:v>
                </c:pt>
                <c:pt idx="184">
                  <c:v>1.1996080712643533</c:v>
                </c:pt>
                <c:pt idx="185">
                  <c:v>0.89204025213916938</c:v>
                </c:pt>
                <c:pt idx="186">
                  <c:v>0.24894390305923922</c:v>
                </c:pt>
                <c:pt idx="187">
                  <c:v>-0.94404642566874708</c:v>
                </c:pt>
                <c:pt idx="188">
                  <c:v>2.4578400585946514</c:v>
                </c:pt>
                <c:pt idx="189">
                  <c:v>0.56583195912761053</c:v>
                </c:pt>
                <c:pt idx="190">
                  <c:v>1.7308615770260347</c:v>
                </c:pt>
                <c:pt idx="191">
                  <c:v>-0.58055718488443875</c:v>
                </c:pt>
                <c:pt idx="192">
                  <c:v>6.2539164195491354E-2</c:v>
                </c:pt>
                <c:pt idx="193">
                  <c:v>-0.82288334540731101</c:v>
                </c:pt>
                <c:pt idx="194">
                  <c:v>-0.38483220907750348</c:v>
                </c:pt>
                <c:pt idx="195">
                  <c:v>-0.41279291990706568</c:v>
                </c:pt>
                <c:pt idx="196">
                  <c:v>-0.28230960270244221</c:v>
                </c:pt>
                <c:pt idx="197">
                  <c:v>-2.7024944068203913E-3</c:v>
                </c:pt>
                <c:pt idx="198">
                  <c:v>-1.0558892689869959</c:v>
                </c:pt>
                <c:pt idx="199">
                  <c:v>0.82679859353685758</c:v>
                </c:pt>
                <c:pt idx="200">
                  <c:v>0.21166295528648965</c:v>
                </c:pt>
                <c:pt idx="201">
                  <c:v>1.665619918423723</c:v>
                </c:pt>
                <c:pt idx="202">
                  <c:v>1.1343664126620416</c:v>
                </c:pt>
                <c:pt idx="203">
                  <c:v>-0.45939410462300267</c:v>
                </c:pt>
                <c:pt idx="204">
                  <c:v>0.62175338078673492</c:v>
                </c:pt>
                <c:pt idx="205">
                  <c:v>-0.66443931737312534</c:v>
                </c:pt>
                <c:pt idx="206">
                  <c:v>-0.69240002820268742</c:v>
                </c:pt>
                <c:pt idx="207">
                  <c:v>-1.4100582728281168</c:v>
                </c:pt>
                <c:pt idx="208">
                  <c:v>1.4139735209576634</c:v>
                </c:pt>
                <c:pt idx="209">
                  <c:v>-0.37551197213431609</c:v>
                </c:pt>
                <c:pt idx="210">
                  <c:v>0.61243314384354752</c:v>
                </c:pt>
                <c:pt idx="211">
                  <c:v>-0.20774770715694305</c:v>
                </c:pt>
                <c:pt idx="212">
                  <c:v>1.5164961273327247</c:v>
                </c:pt>
                <c:pt idx="213">
                  <c:v>-1.083849979816558</c:v>
                </c:pt>
                <c:pt idx="214">
                  <c:v>-0.88812500400962269</c:v>
                </c:pt>
                <c:pt idx="215">
                  <c:v>0.78019740882092059</c:v>
                </c:pt>
                <c:pt idx="216">
                  <c:v>-0.88812500400962269</c:v>
                </c:pt>
                <c:pt idx="217">
                  <c:v>-0.93472618872555968</c:v>
                </c:pt>
                <c:pt idx="218">
                  <c:v>1.92658655283297</c:v>
                </c:pt>
                <c:pt idx="219">
                  <c:v>-0.61783813265718834</c:v>
                </c:pt>
                <c:pt idx="220">
                  <c:v>-1.3448166142258049</c:v>
                </c:pt>
                <c:pt idx="221">
                  <c:v>5.3218927252303969E-2</c:v>
                </c:pt>
                <c:pt idx="222">
                  <c:v>-1.9319915416466107</c:v>
                </c:pt>
                <c:pt idx="223">
                  <c:v>-0.32891078741837915</c:v>
                </c:pt>
                <c:pt idx="224">
                  <c:v>0.75223669799135839</c:v>
                </c:pt>
                <c:pt idx="225">
                  <c:v>-0.14250604855463128</c:v>
                </c:pt>
                <c:pt idx="226">
                  <c:v>-0.39415244602069088</c:v>
                </c:pt>
                <c:pt idx="227">
                  <c:v>-1.1397714014756823</c:v>
                </c:pt>
                <c:pt idx="228">
                  <c:v>0.14642129668417789</c:v>
                </c:pt>
                <c:pt idx="229">
                  <c:v>-0.10522510078188171</c:v>
                </c:pt>
                <c:pt idx="230">
                  <c:v>-0.61783813265718834</c:v>
                </c:pt>
                <c:pt idx="231">
                  <c:v>-0.76696192374818661</c:v>
                </c:pt>
                <c:pt idx="232">
                  <c:v>-0.35687149824794134</c:v>
                </c:pt>
                <c:pt idx="233">
                  <c:v>0.49127006358211145</c:v>
                </c:pt>
                <c:pt idx="234">
                  <c:v>1.5220882694986373</c:v>
                </c:pt>
                <c:pt idx="235">
                  <c:v>-0.8601642931800606</c:v>
                </c:pt>
                <c:pt idx="236">
                  <c:v>0.42602840497979971</c:v>
                </c:pt>
                <c:pt idx="237">
                  <c:v>-1.8947105938738611</c:v>
                </c:pt>
                <c:pt idx="238">
                  <c:v>1.7215413400828472</c:v>
                </c:pt>
                <c:pt idx="239">
                  <c:v>2.0850305808671554</c:v>
                </c:pt>
                <c:pt idx="240">
                  <c:v>1.8427044203442835</c:v>
                </c:pt>
                <c:pt idx="241">
                  <c:v>0.78951764576410799</c:v>
                </c:pt>
                <c:pt idx="242">
                  <c:v>-0.8508440562368732</c:v>
                </c:pt>
                <c:pt idx="243">
                  <c:v>1.3860128101281011</c:v>
                </c:pt>
                <c:pt idx="244">
                  <c:v>-1.6430641964078017</c:v>
                </c:pt>
                <c:pt idx="245">
                  <c:v>0.84543906742323238</c:v>
                </c:pt>
                <c:pt idx="246">
                  <c:v>0.31418556166155098</c:v>
                </c:pt>
                <c:pt idx="247">
                  <c:v>0.46330935275254925</c:v>
                </c:pt>
                <c:pt idx="248">
                  <c:v>1.0877652279461045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7-47BC-AEBB-AFA56623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725072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25072"/>
        <c:crosses val="autoZero"/>
        <c:crossBetween val="midCat"/>
      </c:valAx>
      <c:valAx>
        <c:axId val="3787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Y(X4) - %BF w zależności od wzrostu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zad1_cd_w_p_std_kor_y_normal!$E$3:$E$251</c:f>
              <c:numCache>
                <c:formatCode>General</c:formatCode>
                <c:ptCount val="249"/>
                <c:pt idx="0">
                  <c:v>-0.97877326387033614</c:v>
                </c:pt>
                <c:pt idx="1">
                  <c:v>0.74021645739410225</c:v>
                </c:pt>
                <c:pt idx="2">
                  <c:v>-1.551769837625149</c:v>
                </c:pt>
                <c:pt idx="3">
                  <c:v>0.74021645739410225</c:v>
                </c:pt>
                <c:pt idx="4">
                  <c:v>0.35821874155756039</c:v>
                </c:pt>
                <c:pt idx="5">
                  <c:v>1.6952107469854569</c:v>
                </c:pt>
                <c:pt idx="6">
                  <c:v>-0.21477783219725241</c:v>
                </c:pt>
                <c:pt idx="7">
                  <c:v>0.83571588635323768</c:v>
                </c:pt>
                <c:pt idx="8">
                  <c:v>1.4087124601080505</c:v>
                </c:pt>
                <c:pt idx="9">
                  <c:v>1.2177136021897796</c:v>
                </c:pt>
                <c:pt idx="10">
                  <c:v>1.5997113180263214</c:v>
                </c:pt>
                <c:pt idx="11">
                  <c:v>2.1727078917811342</c:v>
                </c:pt>
                <c:pt idx="12">
                  <c:v>-0.31027726115638787</c:v>
                </c:pt>
                <c:pt idx="13">
                  <c:v>0.35821874155756039</c:v>
                </c:pt>
                <c:pt idx="14">
                  <c:v>-0.31027726115638787</c:v>
                </c:pt>
                <c:pt idx="15">
                  <c:v>-1.6472692665842843</c:v>
                </c:pt>
                <c:pt idx="16">
                  <c:v>0.2627193125984249</c:v>
                </c:pt>
                <c:pt idx="17">
                  <c:v>0.2627193125984249</c:v>
                </c:pt>
                <c:pt idx="18">
                  <c:v>-0.97877326387033614</c:v>
                </c:pt>
                <c:pt idx="19">
                  <c:v>1.2177136021897796</c:v>
                </c:pt>
                <c:pt idx="20">
                  <c:v>-0.88327383491120071</c:v>
                </c:pt>
                <c:pt idx="21">
                  <c:v>-0.21477783219725241</c:v>
                </c:pt>
                <c:pt idx="22">
                  <c:v>-0.78777440595206516</c:v>
                </c:pt>
                <c:pt idx="23">
                  <c:v>-0.11927840323811695</c:v>
                </c:pt>
                <c:pt idx="24">
                  <c:v>-0.97877326387033614</c:v>
                </c:pt>
                <c:pt idx="25">
                  <c:v>0.45371817051669583</c:v>
                </c:pt>
                <c:pt idx="26">
                  <c:v>-1.0742726928294717</c:v>
                </c:pt>
                <c:pt idx="27">
                  <c:v>-1.0742726928294717</c:v>
                </c:pt>
                <c:pt idx="28">
                  <c:v>-2.1247664113799618</c:v>
                </c:pt>
                <c:pt idx="29">
                  <c:v>-0.50127611907465885</c:v>
                </c:pt>
                <c:pt idx="30">
                  <c:v>1.313213031148915</c:v>
                </c:pt>
                <c:pt idx="31">
                  <c:v>0.35821874155756039</c:v>
                </c:pt>
                <c:pt idx="32">
                  <c:v>0.35821874155756039</c:v>
                </c:pt>
                <c:pt idx="33">
                  <c:v>0.2627193125984249</c:v>
                </c:pt>
                <c:pt idx="34">
                  <c:v>1.2177136021897796</c:v>
                </c:pt>
                <c:pt idx="35">
                  <c:v>-2.0292669824208263</c:v>
                </c:pt>
                <c:pt idx="36">
                  <c:v>-0.11927840323811695</c:v>
                </c:pt>
                <c:pt idx="37">
                  <c:v>-0.78777440595206516</c:v>
                </c:pt>
                <c:pt idx="38">
                  <c:v>-1.2652715507477426</c:v>
                </c:pt>
                <c:pt idx="39">
                  <c:v>-0.59677554803379429</c:v>
                </c:pt>
                <c:pt idx="40">
                  <c:v>-0.11927840323811695</c:v>
                </c:pt>
                <c:pt idx="41">
                  <c:v>0.45371817051669583</c:v>
                </c:pt>
                <c:pt idx="42">
                  <c:v>-0.88327383491120071</c:v>
                </c:pt>
                <c:pt idx="43">
                  <c:v>1.1222141732306441</c:v>
                </c:pt>
                <c:pt idx="44">
                  <c:v>-1.0742726928294717</c:v>
                </c:pt>
                <c:pt idx="45">
                  <c:v>0.35821874155756039</c:v>
                </c:pt>
                <c:pt idx="46">
                  <c:v>-0.69227497699292972</c:v>
                </c:pt>
                <c:pt idx="47">
                  <c:v>-1.3607709797068781</c:v>
                </c:pt>
                <c:pt idx="48">
                  <c:v>0.74021645739410225</c:v>
                </c:pt>
                <c:pt idx="49">
                  <c:v>-0.50127611907465885</c:v>
                </c:pt>
                <c:pt idx="50">
                  <c:v>-0.97877326387033614</c:v>
                </c:pt>
                <c:pt idx="51">
                  <c:v>1.2177136021897796</c:v>
                </c:pt>
                <c:pt idx="52">
                  <c:v>-1.0742726928294717</c:v>
                </c:pt>
                <c:pt idx="53">
                  <c:v>0.64471702843496681</c:v>
                </c:pt>
                <c:pt idx="54">
                  <c:v>-0.88327383491120071</c:v>
                </c:pt>
                <c:pt idx="55">
                  <c:v>-0.31027726115638787</c:v>
                </c:pt>
                <c:pt idx="56">
                  <c:v>0.16721988363928944</c:v>
                </c:pt>
                <c:pt idx="57">
                  <c:v>-1.7427686955434198</c:v>
                </c:pt>
                <c:pt idx="58">
                  <c:v>1.1222141732306441</c:v>
                </c:pt>
                <c:pt idx="59">
                  <c:v>-0.69227497699292972</c:v>
                </c:pt>
                <c:pt idx="60">
                  <c:v>-2.3778974278981478E-2</c:v>
                </c:pt>
                <c:pt idx="61">
                  <c:v>-1.2652715507477426</c:v>
                </c:pt>
                <c:pt idx="62">
                  <c:v>-0.11927840323811695</c:v>
                </c:pt>
                <c:pt idx="63">
                  <c:v>-1.0742726928294717</c:v>
                </c:pt>
                <c:pt idx="64">
                  <c:v>0.16721988363928944</c:v>
                </c:pt>
                <c:pt idx="65">
                  <c:v>0.45371817051669583</c:v>
                </c:pt>
                <c:pt idx="66">
                  <c:v>-0.40577669011552336</c:v>
                </c:pt>
                <c:pt idx="67">
                  <c:v>0.45371817051669583</c:v>
                </c:pt>
                <c:pt idx="68">
                  <c:v>0.45371817051669583</c:v>
                </c:pt>
                <c:pt idx="69">
                  <c:v>-0.59677554803379429</c:v>
                </c:pt>
                <c:pt idx="70">
                  <c:v>1.313213031148915</c:v>
                </c:pt>
                <c:pt idx="71">
                  <c:v>-2.411264698257368</c:v>
                </c:pt>
                <c:pt idx="72">
                  <c:v>-1.7427686955434198</c:v>
                </c:pt>
                <c:pt idx="73">
                  <c:v>-1.0742726928294717</c:v>
                </c:pt>
                <c:pt idx="74">
                  <c:v>-0.31027726115638787</c:v>
                </c:pt>
                <c:pt idx="75">
                  <c:v>-0.69227497699292972</c:v>
                </c:pt>
                <c:pt idx="76">
                  <c:v>-2.3778974278981478E-2</c:v>
                </c:pt>
                <c:pt idx="77">
                  <c:v>-0.40577669011552336</c:v>
                </c:pt>
                <c:pt idx="78">
                  <c:v>-0.97877326387033614</c:v>
                </c:pt>
                <c:pt idx="79">
                  <c:v>-1.169772121788607</c:v>
                </c:pt>
                <c:pt idx="80">
                  <c:v>0.93121531531237323</c:v>
                </c:pt>
                <c:pt idx="81">
                  <c:v>-0.11927840323811695</c:v>
                </c:pt>
                <c:pt idx="82">
                  <c:v>-0.40577669011552336</c:v>
                </c:pt>
                <c:pt idx="83">
                  <c:v>-1.0742726928294717</c:v>
                </c:pt>
                <c:pt idx="84">
                  <c:v>-1.169772121788607</c:v>
                </c:pt>
                <c:pt idx="85">
                  <c:v>-1.7427686955434198</c:v>
                </c:pt>
                <c:pt idx="86">
                  <c:v>0.83571588635323768</c:v>
                </c:pt>
                <c:pt idx="87">
                  <c:v>1.0267147442715086</c:v>
                </c:pt>
                <c:pt idx="88">
                  <c:v>-0.11927840323811695</c:v>
                </c:pt>
                <c:pt idx="89">
                  <c:v>-0.31027726115638787</c:v>
                </c:pt>
                <c:pt idx="90">
                  <c:v>7.1720454680153992E-2</c:v>
                </c:pt>
                <c:pt idx="91">
                  <c:v>0.54921759947583126</c:v>
                </c:pt>
                <c:pt idx="92">
                  <c:v>1.5997113180263214</c:v>
                </c:pt>
                <c:pt idx="93">
                  <c:v>2.8412038944950826</c:v>
                </c:pt>
                <c:pt idx="94">
                  <c:v>1.1222141732306441</c:v>
                </c:pt>
                <c:pt idx="95">
                  <c:v>-1.4562704086660134</c:v>
                </c:pt>
                <c:pt idx="96">
                  <c:v>-0.78777440595206516</c:v>
                </c:pt>
                <c:pt idx="97">
                  <c:v>0.64471702843496681</c:v>
                </c:pt>
                <c:pt idx="98">
                  <c:v>1.2177136021897796</c:v>
                </c:pt>
                <c:pt idx="99">
                  <c:v>0.64471702843496681</c:v>
                </c:pt>
                <c:pt idx="100">
                  <c:v>0.35821874155756039</c:v>
                </c:pt>
                <c:pt idx="101">
                  <c:v>1.313213031148915</c:v>
                </c:pt>
                <c:pt idx="102">
                  <c:v>-0.40577669011552336</c:v>
                </c:pt>
                <c:pt idx="103">
                  <c:v>-0.69227497699292972</c:v>
                </c:pt>
                <c:pt idx="104">
                  <c:v>1.2177136021897796</c:v>
                </c:pt>
                <c:pt idx="105">
                  <c:v>1.5042118890671861</c:v>
                </c:pt>
                <c:pt idx="106">
                  <c:v>1.9817090338628633</c:v>
                </c:pt>
                <c:pt idx="107">
                  <c:v>-0.40577669011552336</c:v>
                </c:pt>
                <c:pt idx="108">
                  <c:v>-0.69227497699292972</c:v>
                </c:pt>
                <c:pt idx="109">
                  <c:v>-0.11927840323811695</c:v>
                </c:pt>
                <c:pt idx="110">
                  <c:v>-0.11927840323811695</c:v>
                </c:pt>
                <c:pt idx="111">
                  <c:v>-2.3778974278981478E-2</c:v>
                </c:pt>
                <c:pt idx="112">
                  <c:v>0.54921759947583126</c:v>
                </c:pt>
                <c:pt idx="113">
                  <c:v>-0.40577669011552336</c:v>
                </c:pt>
                <c:pt idx="114">
                  <c:v>0.93121531531237323</c:v>
                </c:pt>
                <c:pt idx="115">
                  <c:v>0.64471702843496681</c:v>
                </c:pt>
                <c:pt idx="116">
                  <c:v>1.4087124601080505</c:v>
                </c:pt>
                <c:pt idx="117">
                  <c:v>0.74021645739410225</c:v>
                </c:pt>
                <c:pt idx="118">
                  <c:v>1.5997113180263214</c:v>
                </c:pt>
                <c:pt idx="119">
                  <c:v>0.45371817051669583</c:v>
                </c:pt>
                <c:pt idx="120">
                  <c:v>-0.59677554803379429</c:v>
                </c:pt>
                <c:pt idx="121">
                  <c:v>-1.3607709797068781</c:v>
                </c:pt>
                <c:pt idx="122">
                  <c:v>-1.4562704086660134</c:v>
                </c:pt>
                <c:pt idx="123">
                  <c:v>-1.2652715507477426</c:v>
                </c:pt>
                <c:pt idx="124">
                  <c:v>-0.59677554803379429</c:v>
                </c:pt>
                <c:pt idx="125">
                  <c:v>-0.97877326387033614</c:v>
                </c:pt>
                <c:pt idx="126">
                  <c:v>1.1222141732306441</c:v>
                </c:pt>
                <c:pt idx="127">
                  <c:v>-0.21477783219725241</c:v>
                </c:pt>
                <c:pt idx="128">
                  <c:v>0.45371817051669583</c:v>
                </c:pt>
                <c:pt idx="129">
                  <c:v>7.1720454680153992E-2</c:v>
                </c:pt>
                <c:pt idx="130">
                  <c:v>1.1222141732306441</c:v>
                </c:pt>
                <c:pt idx="131">
                  <c:v>-1.3607709797068781</c:v>
                </c:pt>
                <c:pt idx="132">
                  <c:v>-0.31027726115638787</c:v>
                </c:pt>
                <c:pt idx="133">
                  <c:v>-0.21477783219725241</c:v>
                </c:pt>
                <c:pt idx="134">
                  <c:v>0.16721988363928944</c:v>
                </c:pt>
                <c:pt idx="135">
                  <c:v>1.4087124601080505</c:v>
                </c:pt>
                <c:pt idx="136">
                  <c:v>0.35821874155756039</c:v>
                </c:pt>
                <c:pt idx="137">
                  <c:v>1.7907101759445925</c:v>
                </c:pt>
                <c:pt idx="138">
                  <c:v>0.2627193125984249</c:v>
                </c:pt>
                <c:pt idx="139">
                  <c:v>-0.31027726115638787</c:v>
                </c:pt>
                <c:pt idx="140">
                  <c:v>-0.97877326387033614</c:v>
                </c:pt>
                <c:pt idx="141">
                  <c:v>0.74021645739410225</c:v>
                </c:pt>
                <c:pt idx="142">
                  <c:v>2.745704465535947</c:v>
                </c:pt>
                <c:pt idx="143">
                  <c:v>0.16721988363928944</c:v>
                </c:pt>
                <c:pt idx="144">
                  <c:v>0.93121531531237323</c:v>
                </c:pt>
                <c:pt idx="145">
                  <c:v>-0.21477783219725241</c:v>
                </c:pt>
                <c:pt idx="146">
                  <c:v>0.83571588635323768</c:v>
                </c:pt>
                <c:pt idx="147">
                  <c:v>-2.3778974278981478E-2</c:v>
                </c:pt>
                <c:pt idx="148">
                  <c:v>-0.50127611907465885</c:v>
                </c:pt>
                <c:pt idx="149">
                  <c:v>1.5997113180263214</c:v>
                </c:pt>
                <c:pt idx="150">
                  <c:v>0.74021645739410225</c:v>
                </c:pt>
                <c:pt idx="151">
                  <c:v>-1.169772121788607</c:v>
                </c:pt>
                <c:pt idx="152">
                  <c:v>1.2177136021897796</c:v>
                </c:pt>
                <c:pt idx="153">
                  <c:v>1.8862096049037278</c:v>
                </c:pt>
                <c:pt idx="154">
                  <c:v>-0.50127611907465885</c:v>
                </c:pt>
                <c:pt idx="155">
                  <c:v>0.74021645739410225</c:v>
                </c:pt>
                <c:pt idx="156">
                  <c:v>-0.59677554803379429</c:v>
                </c:pt>
                <c:pt idx="157">
                  <c:v>0.45371817051669583</c:v>
                </c:pt>
                <c:pt idx="158">
                  <c:v>0.74021645739410225</c:v>
                </c:pt>
                <c:pt idx="159">
                  <c:v>1.0267147442715086</c:v>
                </c:pt>
                <c:pt idx="160">
                  <c:v>-0.59677554803379429</c:v>
                </c:pt>
                <c:pt idx="161">
                  <c:v>7.1720454680153992E-2</c:v>
                </c:pt>
                <c:pt idx="162">
                  <c:v>0.64471702843496681</c:v>
                </c:pt>
                <c:pt idx="163">
                  <c:v>1.313213031148915</c:v>
                </c:pt>
                <c:pt idx="164">
                  <c:v>-0.88327383491120071</c:v>
                </c:pt>
                <c:pt idx="165">
                  <c:v>0.74021645739410225</c:v>
                </c:pt>
                <c:pt idx="166">
                  <c:v>-0.31027726115638787</c:v>
                </c:pt>
                <c:pt idx="167">
                  <c:v>-0.31027726115638787</c:v>
                </c:pt>
                <c:pt idx="168">
                  <c:v>-0.97877326387033614</c:v>
                </c:pt>
                <c:pt idx="169">
                  <c:v>-1.8382681245025554</c:v>
                </c:pt>
                <c:pt idx="170">
                  <c:v>0.2627193125984249</c:v>
                </c:pt>
                <c:pt idx="171">
                  <c:v>0.45371817051669583</c:v>
                </c:pt>
                <c:pt idx="172">
                  <c:v>0.54921759947583126</c:v>
                </c:pt>
                <c:pt idx="173">
                  <c:v>-0.40577669011552336</c:v>
                </c:pt>
                <c:pt idx="174">
                  <c:v>-1.2652715507477426</c:v>
                </c:pt>
                <c:pt idx="175">
                  <c:v>0.45371817051669583</c:v>
                </c:pt>
                <c:pt idx="176">
                  <c:v>-0.40577669011552336</c:v>
                </c:pt>
                <c:pt idx="177">
                  <c:v>1.5997113180263214</c:v>
                </c:pt>
                <c:pt idx="178">
                  <c:v>1.5042118890671861</c:v>
                </c:pt>
                <c:pt idx="179">
                  <c:v>-1.169772121788607</c:v>
                </c:pt>
                <c:pt idx="180">
                  <c:v>-0.21477783219725241</c:v>
                </c:pt>
                <c:pt idx="181">
                  <c:v>1.5042118890671861</c:v>
                </c:pt>
                <c:pt idx="182">
                  <c:v>0.45371817051669583</c:v>
                </c:pt>
                <c:pt idx="183">
                  <c:v>1.5042118890671861</c:v>
                </c:pt>
                <c:pt idx="184">
                  <c:v>0.64471702843496681</c:v>
                </c:pt>
                <c:pt idx="185">
                  <c:v>0.83571588635323768</c:v>
                </c:pt>
                <c:pt idx="186">
                  <c:v>-0.78777440595206516</c:v>
                </c:pt>
                <c:pt idx="187">
                  <c:v>-0.40577669011552336</c:v>
                </c:pt>
                <c:pt idx="188">
                  <c:v>2.1727078917811342</c:v>
                </c:pt>
                <c:pt idx="189">
                  <c:v>7.1720454680153992E-2</c:v>
                </c:pt>
                <c:pt idx="190">
                  <c:v>1.6952107469854569</c:v>
                </c:pt>
                <c:pt idx="191">
                  <c:v>0.93121531531237323</c:v>
                </c:pt>
                <c:pt idx="192">
                  <c:v>-0.78777440595206516</c:v>
                </c:pt>
                <c:pt idx="193">
                  <c:v>-0.50127611907465885</c:v>
                </c:pt>
                <c:pt idx="194">
                  <c:v>0.45371817051669583</c:v>
                </c:pt>
                <c:pt idx="195">
                  <c:v>0.93121531531237323</c:v>
                </c:pt>
                <c:pt idx="196">
                  <c:v>-1.0742726928294717</c:v>
                </c:pt>
                <c:pt idx="197">
                  <c:v>-2.3778974278981478E-2</c:v>
                </c:pt>
                <c:pt idx="198">
                  <c:v>-0.40577669011552336</c:v>
                </c:pt>
                <c:pt idx="199">
                  <c:v>0.45371817051669583</c:v>
                </c:pt>
                <c:pt idx="200">
                  <c:v>1.4087124601080505</c:v>
                </c:pt>
                <c:pt idx="201">
                  <c:v>-0.21477783219725241</c:v>
                </c:pt>
                <c:pt idx="202">
                  <c:v>1.0267147442715086</c:v>
                </c:pt>
                <c:pt idx="203">
                  <c:v>-1.8382681245025554</c:v>
                </c:pt>
                <c:pt idx="204">
                  <c:v>0.83571588635323768</c:v>
                </c:pt>
                <c:pt idx="205">
                  <c:v>-2.3778974278981478E-2</c:v>
                </c:pt>
                <c:pt idx="206">
                  <c:v>0.16721988363928944</c:v>
                </c:pt>
                <c:pt idx="207">
                  <c:v>-0.88327383491120071</c:v>
                </c:pt>
                <c:pt idx="208">
                  <c:v>1.5997113180263214</c:v>
                </c:pt>
                <c:pt idx="209">
                  <c:v>0.54921759947583126</c:v>
                </c:pt>
                <c:pt idx="210">
                  <c:v>0.16721988363928944</c:v>
                </c:pt>
                <c:pt idx="211">
                  <c:v>1.0267147442715086</c:v>
                </c:pt>
                <c:pt idx="212">
                  <c:v>-2.411264698257368</c:v>
                </c:pt>
                <c:pt idx="213">
                  <c:v>-0.21477783219725241</c:v>
                </c:pt>
                <c:pt idx="214">
                  <c:v>-0.11927840323811695</c:v>
                </c:pt>
                <c:pt idx="215">
                  <c:v>0.54921759947583126</c:v>
                </c:pt>
                <c:pt idx="216">
                  <c:v>-0.40577669011552336</c:v>
                </c:pt>
                <c:pt idx="217">
                  <c:v>7.1720454680153992E-2</c:v>
                </c:pt>
                <c:pt idx="218">
                  <c:v>0.74021645739410225</c:v>
                </c:pt>
                <c:pt idx="219">
                  <c:v>-1.0742726928294717</c:v>
                </c:pt>
                <c:pt idx="220">
                  <c:v>-1.169772121788607</c:v>
                </c:pt>
                <c:pt idx="221">
                  <c:v>-0.59677554803379429</c:v>
                </c:pt>
                <c:pt idx="222">
                  <c:v>-1.3607709797068781</c:v>
                </c:pt>
                <c:pt idx="223">
                  <c:v>-0.78777440595206516</c:v>
                </c:pt>
                <c:pt idx="224">
                  <c:v>1.5042118890671861</c:v>
                </c:pt>
                <c:pt idx="225">
                  <c:v>-0.31027726115638787</c:v>
                </c:pt>
                <c:pt idx="226">
                  <c:v>-0.69227497699292972</c:v>
                </c:pt>
                <c:pt idx="227">
                  <c:v>-1.7427686955434198</c:v>
                </c:pt>
                <c:pt idx="228">
                  <c:v>0.54921759947583126</c:v>
                </c:pt>
                <c:pt idx="229">
                  <c:v>0.45371817051669583</c:v>
                </c:pt>
                <c:pt idx="230">
                  <c:v>-1.169772121788607</c:v>
                </c:pt>
                <c:pt idx="231">
                  <c:v>-1.0742726928294717</c:v>
                </c:pt>
                <c:pt idx="232">
                  <c:v>-1.0742726928294717</c:v>
                </c:pt>
                <c:pt idx="233">
                  <c:v>0.74021645739410225</c:v>
                </c:pt>
                <c:pt idx="234">
                  <c:v>-0.31027726115638787</c:v>
                </c:pt>
                <c:pt idx="235">
                  <c:v>-0.31027726115638787</c:v>
                </c:pt>
                <c:pt idx="236">
                  <c:v>-1.7427686955434198</c:v>
                </c:pt>
                <c:pt idx="237">
                  <c:v>-1.7427686955434198</c:v>
                </c:pt>
                <c:pt idx="238">
                  <c:v>-0.78777440595206516</c:v>
                </c:pt>
                <c:pt idx="239">
                  <c:v>0.64471702843496681</c:v>
                </c:pt>
                <c:pt idx="240">
                  <c:v>0.93121531531237323</c:v>
                </c:pt>
                <c:pt idx="241">
                  <c:v>-0.69227497699292972</c:v>
                </c:pt>
                <c:pt idx="242">
                  <c:v>-0.40577669011552336</c:v>
                </c:pt>
                <c:pt idx="243">
                  <c:v>7.1720454680153992E-2</c:v>
                </c:pt>
                <c:pt idx="244">
                  <c:v>-1.2652715507477426</c:v>
                </c:pt>
                <c:pt idx="245">
                  <c:v>-0.21477783219725241</c:v>
                </c:pt>
                <c:pt idx="246">
                  <c:v>-1.6472692665842843</c:v>
                </c:pt>
                <c:pt idx="247">
                  <c:v>7.1720454680153992E-2</c:v>
                </c:pt>
                <c:pt idx="248">
                  <c:v>-0.11927840323811695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E4-4127-8584-C6100DEDC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456176"/>
        <c:axId val="368712016"/>
      </c:scatterChart>
      <c:valAx>
        <c:axId val="173345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2016"/>
        <c:crosses val="autoZero"/>
        <c:crossBetween val="midCat"/>
      </c:valAx>
      <c:valAx>
        <c:axId val="3687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45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Y(X5) - %BF w zależności od wymiarów szyi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zad1_cd_w_p_std_kor_y_normal!$F$3:$F$251</c:f>
              <c:numCache>
                <c:formatCode>General</c:formatCode>
                <c:ptCount val="249"/>
                <c:pt idx="0">
                  <c:v>-0.77260988324828705</c:v>
                </c:pt>
                <c:pt idx="1">
                  <c:v>0.23622203680712625</c:v>
                </c:pt>
                <c:pt idx="2">
                  <c:v>-1.737579545909989</c:v>
                </c:pt>
                <c:pt idx="3">
                  <c:v>-0.24626279452372479</c:v>
                </c:pt>
                <c:pt idx="4">
                  <c:v>-1.5621305163351349</c:v>
                </c:pt>
                <c:pt idx="5">
                  <c:v>0.45553332377569461</c:v>
                </c:pt>
                <c:pt idx="6">
                  <c:v>-0.68488536846086157</c:v>
                </c:pt>
                <c:pt idx="7">
                  <c:v>-7.0813764948870719E-2</c:v>
                </c:pt>
                <c:pt idx="8">
                  <c:v>6.0773007232272171E-2</c:v>
                </c:pt>
                <c:pt idx="9">
                  <c:v>1.8152633029808192</c:v>
                </c:pt>
                <c:pt idx="10">
                  <c:v>0.23622203680712625</c:v>
                </c:pt>
                <c:pt idx="11">
                  <c:v>0.63098235335054864</c:v>
                </c:pt>
                <c:pt idx="12">
                  <c:v>0.19235977941341195</c:v>
                </c:pt>
                <c:pt idx="13">
                  <c:v>0.63098235335054864</c:v>
                </c:pt>
                <c:pt idx="14">
                  <c:v>1.1134671846813997</c:v>
                </c:pt>
                <c:pt idx="15">
                  <c:v>-0.68488536846086157</c:v>
                </c:pt>
                <c:pt idx="16">
                  <c:v>0.41167106638198031</c:v>
                </c:pt>
                <c:pt idx="17">
                  <c:v>1.8152633029808192</c:v>
                </c:pt>
                <c:pt idx="18">
                  <c:v>1.6910749838557875E-2</c:v>
                </c:pt>
                <c:pt idx="19">
                  <c:v>0.89415589771283133</c:v>
                </c:pt>
                <c:pt idx="20">
                  <c:v>0.49939558116940891</c:v>
                </c:pt>
                <c:pt idx="21">
                  <c:v>1.4643652438311079</c:v>
                </c:pt>
                <c:pt idx="22">
                  <c:v>-1.7814418033037034</c:v>
                </c:pt>
                <c:pt idx="23">
                  <c:v>-1.0796456850042839</c:v>
                </c:pt>
                <c:pt idx="24">
                  <c:v>-1.5182682589414207</c:v>
                </c:pt>
                <c:pt idx="25">
                  <c:v>-0.99192117021685533</c:v>
                </c:pt>
                <c:pt idx="26">
                  <c:v>-0.77260988324828705</c:v>
                </c:pt>
                <c:pt idx="27">
                  <c:v>0.36780880898826601</c:v>
                </c:pt>
                <c:pt idx="28">
                  <c:v>-0.68488536846086157</c:v>
                </c:pt>
                <c:pt idx="29">
                  <c:v>-0.55329859627971867</c:v>
                </c:pt>
                <c:pt idx="30">
                  <c:v>0.32394655159455482</c:v>
                </c:pt>
                <c:pt idx="31">
                  <c:v>-0.29012505191743909</c:v>
                </c:pt>
                <c:pt idx="32">
                  <c:v>6.0773007232272171E-2</c:v>
                </c:pt>
                <c:pt idx="33">
                  <c:v>0.80643138292540273</c:v>
                </c:pt>
                <c:pt idx="34">
                  <c:v>1.8152633029808192</c:v>
                </c:pt>
                <c:pt idx="35">
                  <c:v>0.19235977941341195</c:v>
                </c:pt>
                <c:pt idx="36">
                  <c:v>0.23622203680712625</c:v>
                </c:pt>
                <c:pt idx="37">
                  <c:v>1.8152633029808192</c:v>
                </c:pt>
                <c:pt idx="38">
                  <c:v>0.98188041250025992</c:v>
                </c:pt>
                <c:pt idx="39">
                  <c:v>2.2977481343116701</c:v>
                </c:pt>
                <c:pt idx="40">
                  <c:v>-0.29012505191743909</c:v>
                </c:pt>
                <c:pt idx="41">
                  <c:v>1.5520897586185365</c:v>
                </c:pt>
                <c:pt idx="42">
                  <c:v>-2.8341359807528308</c:v>
                </c:pt>
                <c:pt idx="43">
                  <c:v>-0.99192117021685533</c:v>
                </c:pt>
                <c:pt idx="44">
                  <c:v>-1.9130285754848431</c:v>
                </c:pt>
                <c:pt idx="45">
                  <c:v>-1.4744060015477063</c:v>
                </c:pt>
                <c:pt idx="46">
                  <c:v>-2.2639266346345543</c:v>
                </c:pt>
                <c:pt idx="47">
                  <c:v>-1.737579545909989</c:v>
                </c:pt>
                <c:pt idx="48">
                  <c:v>-1.3428192293665666</c:v>
                </c:pt>
                <c:pt idx="49">
                  <c:v>-1.6059927737288493</c:v>
                </c:pt>
                <c:pt idx="50">
                  <c:v>-0.64102311106714727</c:v>
                </c:pt>
                <c:pt idx="51">
                  <c:v>-1.255094714579138</c:v>
                </c:pt>
                <c:pt idx="52">
                  <c:v>-7.0813764948870719E-2</c:v>
                </c:pt>
                <c:pt idx="53">
                  <c:v>0.85029364031911703</c:v>
                </c:pt>
                <c:pt idx="54">
                  <c:v>0.49939558116940891</c:v>
                </c:pt>
                <c:pt idx="55">
                  <c:v>1.1134671846813997</c:v>
                </c:pt>
                <c:pt idx="56">
                  <c:v>1.1134671846813997</c:v>
                </c:pt>
                <c:pt idx="57">
                  <c:v>0.19235977941341195</c:v>
                </c:pt>
                <c:pt idx="58">
                  <c:v>1.5082275012248221</c:v>
                </c:pt>
                <c:pt idx="59">
                  <c:v>-1.0357834276105697</c:v>
                </c:pt>
                <c:pt idx="60">
                  <c:v>1.6910749838557875E-2</c:v>
                </c:pt>
                <c:pt idx="61">
                  <c:v>-0.24626279452372479</c:v>
                </c:pt>
                <c:pt idx="62">
                  <c:v>0.93801815510654563</c:v>
                </c:pt>
                <c:pt idx="63">
                  <c:v>1.2889162142562538</c:v>
                </c:pt>
                <c:pt idx="64">
                  <c:v>-1.0357834276105697</c:v>
                </c:pt>
                <c:pt idx="65">
                  <c:v>-0.46557408149229318</c:v>
                </c:pt>
                <c:pt idx="66">
                  <c:v>-0.20240053713001049</c:v>
                </c:pt>
                <c:pt idx="67">
                  <c:v>-0.72874762585457586</c:v>
                </c:pt>
                <c:pt idx="68">
                  <c:v>-1.0796456850042839</c:v>
                </c:pt>
                <c:pt idx="69">
                  <c:v>0.32394655159455482</c:v>
                </c:pt>
                <c:pt idx="70">
                  <c:v>-0.68488536846086157</c:v>
                </c:pt>
                <c:pt idx="71">
                  <c:v>-2.0884776050596972</c:v>
                </c:pt>
                <c:pt idx="72">
                  <c:v>-0.64102311106714727</c:v>
                </c:pt>
                <c:pt idx="73">
                  <c:v>-0.86033439803571554</c:v>
                </c:pt>
                <c:pt idx="74">
                  <c:v>0.32394655159455482</c:v>
                </c:pt>
                <c:pt idx="75">
                  <c:v>0.32394655159455482</c:v>
                </c:pt>
                <c:pt idx="76">
                  <c:v>-7.0813764948870719E-2</c:v>
                </c:pt>
                <c:pt idx="77">
                  <c:v>-0.24626279452372479</c:v>
                </c:pt>
                <c:pt idx="78">
                  <c:v>0.19235977941341195</c:v>
                </c:pt>
                <c:pt idx="79">
                  <c:v>6.0773007232272171E-2</c:v>
                </c:pt>
                <c:pt idx="80">
                  <c:v>0.58712009595683434</c:v>
                </c:pt>
                <c:pt idx="81">
                  <c:v>0.32394655159455482</c:v>
                </c:pt>
                <c:pt idx="82">
                  <c:v>0.23622203680712625</c:v>
                </c:pt>
                <c:pt idx="83">
                  <c:v>-0.64102311106714727</c:v>
                </c:pt>
                <c:pt idx="84">
                  <c:v>-0.1146760223425819</c:v>
                </c:pt>
                <c:pt idx="85">
                  <c:v>-0.64102311106714727</c:v>
                </c:pt>
                <c:pt idx="86">
                  <c:v>1.6910749838557875E-2</c:v>
                </c:pt>
                <c:pt idx="87">
                  <c:v>-0.55329859627971867</c:v>
                </c:pt>
                <c:pt idx="88">
                  <c:v>-0.33398730931115028</c:v>
                </c:pt>
                <c:pt idx="89">
                  <c:v>0.54325783856312315</c:v>
                </c:pt>
                <c:pt idx="90">
                  <c:v>-0.20240053713001049</c:v>
                </c:pt>
                <c:pt idx="91">
                  <c:v>1.6910749838557875E-2</c:v>
                </c:pt>
                <c:pt idx="92">
                  <c:v>-0.29012505191743909</c:v>
                </c:pt>
                <c:pt idx="93">
                  <c:v>1.3766407290436824</c:v>
                </c:pt>
                <c:pt idx="94">
                  <c:v>-0.20240053713001049</c:v>
                </c:pt>
                <c:pt idx="95">
                  <c:v>0.32394655159455482</c:v>
                </c:pt>
                <c:pt idx="96">
                  <c:v>-0.90419665542942984</c:v>
                </c:pt>
                <c:pt idx="97">
                  <c:v>0.89415589771283133</c:v>
                </c:pt>
                <c:pt idx="98">
                  <c:v>0.93801815510654563</c:v>
                </c:pt>
                <c:pt idx="99">
                  <c:v>-0.42171182409857888</c:v>
                </c:pt>
                <c:pt idx="100">
                  <c:v>-0.72874762585457586</c:v>
                </c:pt>
                <c:pt idx="101">
                  <c:v>1.2011916994688283</c:v>
                </c:pt>
                <c:pt idx="102">
                  <c:v>0.71870686813797724</c:v>
                </c:pt>
                <c:pt idx="103">
                  <c:v>-3.0095850103276849</c:v>
                </c:pt>
                <c:pt idx="104">
                  <c:v>0.28008429420084052</c:v>
                </c:pt>
                <c:pt idx="105">
                  <c:v>1.7714010455871048</c:v>
                </c:pt>
                <c:pt idx="106">
                  <c:v>0.23622203680712625</c:v>
                </c:pt>
                <c:pt idx="107">
                  <c:v>-1.6498550311225604</c:v>
                </c:pt>
                <c:pt idx="108">
                  <c:v>-0.33398730931115028</c:v>
                </c:pt>
                <c:pt idx="109">
                  <c:v>-0.37784956670486458</c:v>
                </c:pt>
                <c:pt idx="110">
                  <c:v>0.98188041250025992</c:v>
                </c:pt>
                <c:pt idx="111">
                  <c:v>-1.1673701997917125</c:v>
                </c:pt>
                <c:pt idx="112">
                  <c:v>1.6910749838557875E-2</c:v>
                </c:pt>
                <c:pt idx="113">
                  <c:v>-0.72874762585457586</c:v>
                </c:pt>
                <c:pt idx="114">
                  <c:v>-0.50943633888600748</c:v>
                </c:pt>
                <c:pt idx="115">
                  <c:v>1.332778471649968</c:v>
                </c:pt>
                <c:pt idx="116">
                  <c:v>0.14849752201969765</c:v>
                </c:pt>
                <c:pt idx="117">
                  <c:v>1.6910749838557875E-2</c:v>
                </c:pt>
                <c:pt idx="118">
                  <c:v>1.2450539568625394</c:v>
                </c:pt>
                <c:pt idx="119">
                  <c:v>0.67484461074426294</c:v>
                </c:pt>
                <c:pt idx="120">
                  <c:v>-0.46557408149229318</c:v>
                </c:pt>
                <c:pt idx="121">
                  <c:v>-0.46557408149229318</c:v>
                </c:pt>
                <c:pt idx="122">
                  <c:v>-0.1146760223425819</c:v>
                </c:pt>
                <c:pt idx="123">
                  <c:v>-0.59716085367343297</c:v>
                </c:pt>
                <c:pt idx="124">
                  <c:v>0.41167106638198031</c:v>
                </c:pt>
                <c:pt idx="125">
                  <c:v>-0.20240053713001049</c:v>
                </c:pt>
                <c:pt idx="126">
                  <c:v>0.80643138292540273</c:v>
                </c:pt>
                <c:pt idx="127">
                  <c:v>0.14849752201969765</c:v>
                </c:pt>
                <c:pt idx="128">
                  <c:v>-1.0796456850042839</c:v>
                </c:pt>
                <c:pt idx="129">
                  <c:v>-0.72874762585457586</c:v>
                </c:pt>
                <c:pt idx="130">
                  <c:v>-7.0813764948870719E-2</c:v>
                </c:pt>
                <c:pt idx="131">
                  <c:v>-7.0813764948870719E-2</c:v>
                </c:pt>
                <c:pt idx="132">
                  <c:v>-0.64102311106714727</c:v>
                </c:pt>
                <c:pt idx="133">
                  <c:v>-7.0813764948870719E-2</c:v>
                </c:pt>
                <c:pt idx="134">
                  <c:v>-0.42171182409857888</c:v>
                </c:pt>
                <c:pt idx="135">
                  <c:v>-0.1146760223425819</c:v>
                </c:pt>
                <c:pt idx="136">
                  <c:v>-1.6059927737288493</c:v>
                </c:pt>
                <c:pt idx="137">
                  <c:v>1.2450539568625394</c:v>
                </c:pt>
                <c:pt idx="138">
                  <c:v>-0.24626279452372479</c:v>
                </c:pt>
                <c:pt idx="139">
                  <c:v>-0.64102311106714727</c:v>
                </c:pt>
                <c:pt idx="140">
                  <c:v>-0.20240053713001049</c:v>
                </c:pt>
                <c:pt idx="141">
                  <c:v>-1.0796456850042839</c:v>
                </c:pt>
                <c:pt idx="142">
                  <c:v>1.6910749838557875E-2</c:v>
                </c:pt>
                <c:pt idx="143">
                  <c:v>-0.99192117021685533</c:v>
                </c:pt>
                <c:pt idx="144">
                  <c:v>0.54325783856312315</c:v>
                </c:pt>
                <c:pt idx="145">
                  <c:v>1.2889162142562538</c:v>
                </c:pt>
                <c:pt idx="146">
                  <c:v>-1.2112324571854238</c:v>
                </c:pt>
                <c:pt idx="147">
                  <c:v>1.1573294420751139</c:v>
                </c:pt>
                <c:pt idx="148">
                  <c:v>-1.1235079423979983</c:v>
                </c:pt>
                <c:pt idx="149">
                  <c:v>1.6836765307996762</c:v>
                </c:pt>
                <c:pt idx="150">
                  <c:v>-1.6937172885162748</c:v>
                </c:pt>
                <c:pt idx="151">
                  <c:v>-2.695150755515642E-2</c:v>
                </c:pt>
                <c:pt idx="152">
                  <c:v>0.10463526462598646</c:v>
                </c:pt>
                <c:pt idx="153">
                  <c:v>-1.0357834276105697</c:v>
                </c:pt>
                <c:pt idx="154">
                  <c:v>0.23622203680712625</c:v>
                </c:pt>
                <c:pt idx="155">
                  <c:v>-0.42171182409857888</c:v>
                </c:pt>
                <c:pt idx="156">
                  <c:v>-0.90419665542942984</c:v>
                </c:pt>
                <c:pt idx="157">
                  <c:v>-0.77260988324828705</c:v>
                </c:pt>
                <c:pt idx="158">
                  <c:v>-1.2989569719728524</c:v>
                </c:pt>
                <c:pt idx="159">
                  <c:v>0.23622203680712625</c:v>
                </c:pt>
                <c:pt idx="160">
                  <c:v>1.2011916994688283</c:v>
                </c:pt>
                <c:pt idx="161">
                  <c:v>-0.86033439803571554</c:v>
                </c:pt>
                <c:pt idx="162">
                  <c:v>0.67484461074426294</c:v>
                </c:pt>
                <c:pt idx="163">
                  <c:v>1.1134671846813997</c:v>
                </c:pt>
                <c:pt idx="164">
                  <c:v>0.23622203680712625</c:v>
                </c:pt>
                <c:pt idx="165">
                  <c:v>2.6047839360676641</c:v>
                </c:pt>
                <c:pt idx="166">
                  <c:v>1.0696049272876855</c:v>
                </c:pt>
                <c:pt idx="167">
                  <c:v>-0.15853827973629619</c:v>
                </c:pt>
                <c:pt idx="168">
                  <c:v>-0.42171182409857888</c:v>
                </c:pt>
                <c:pt idx="169">
                  <c:v>-1.737579545909989</c:v>
                </c:pt>
                <c:pt idx="170">
                  <c:v>0.19235977941341195</c:v>
                </c:pt>
                <c:pt idx="171">
                  <c:v>0.32394655159455482</c:v>
                </c:pt>
                <c:pt idx="172">
                  <c:v>1.5520897586185365</c:v>
                </c:pt>
                <c:pt idx="173">
                  <c:v>-0.86033439803571554</c:v>
                </c:pt>
                <c:pt idx="174">
                  <c:v>-1.1673701997917125</c:v>
                </c:pt>
                <c:pt idx="175">
                  <c:v>1.8152633029808192</c:v>
                </c:pt>
                <c:pt idx="176">
                  <c:v>1.6910749838557875E-2</c:v>
                </c:pt>
                <c:pt idx="177">
                  <c:v>2.1222991047368129</c:v>
                </c:pt>
                <c:pt idx="178">
                  <c:v>0.89415589771283133</c:v>
                </c:pt>
                <c:pt idx="179">
                  <c:v>-1.0796456850042839</c:v>
                </c:pt>
                <c:pt idx="180">
                  <c:v>-1.1673701997917125</c:v>
                </c:pt>
                <c:pt idx="181">
                  <c:v>-0.1146760223425819</c:v>
                </c:pt>
                <c:pt idx="182">
                  <c:v>0.63098235335054864</c:v>
                </c:pt>
                <c:pt idx="183">
                  <c:v>1.7275387881933906</c:v>
                </c:pt>
                <c:pt idx="184">
                  <c:v>0.23622203680712625</c:v>
                </c:pt>
                <c:pt idx="185">
                  <c:v>1.2450539568625394</c:v>
                </c:pt>
                <c:pt idx="186">
                  <c:v>1.6910749838557875E-2</c:v>
                </c:pt>
                <c:pt idx="187">
                  <c:v>-0.68488536846086157</c:v>
                </c:pt>
                <c:pt idx="188">
                  <c:v>1.6836765307996762</c:v>
                </c:pt>
                <c:pt idx="189">
                  <c:v>1.2011916994688283</c:v>
                </c:pt>
                <c:pt idx="190">
                  <c:v>0.23622203680712625</c:v>
                </c:pt>
                <c:pt idx="191">
                  <c:v>-1.1235079423979983</c:v>
                </c:pt>
                <c:pt idx="192">
                  <c:v>0.23622203680712625</c:v>
                </c:pt>
                <c:pt idx="193">
                  <c:v>-1.0796456850042839</c:v>
                </c:pt>
                <c:pt idx="194">
                  <c:v>-0.64102311106714727</c:v>
                </c:pt>
                <c:pt idx="195">
                  <c:v>-0.15853827973629619</c:v>
                </c:pt>
                <c:pt idx="196">
                  <c:v>-0.24626279452372479</c:v>
                </c:pt>
                <c:pt idx="197">
                  <c:v>-7.0813764948870719E-2</c:v>
                </c:pt>
                <c:pt idx="198">
                  <c:v>-1.2112324571854238</c:v>
                </c:pt>
                <c:pt idx="199">
                  <c:v>-2.695150755515642E-2</c:v>
                </c:pt>
                <c:pt idx="200">
                  <c:v>-2.695150755515642E-2</c:v>
                </c:pt>
                <c:pt idx="201">
                  <c:v>1.2889162142562538</c:v>
                </c:pt>
                <c:pt idx="202">
                  <c:v>1.7275387881933906</c:v>
                </c:pt>
                <c:pt idx="203">
                  <c:v>0.49939558116940891</c:v>
                </c:pt>
                <c:pt idx="204">
                  <c:v>0.98188041250025992</c:v>
                </c:pt>
                <c:pt idx="205">
                  <c:v>-0.86033439803571554</c:v>
                </c:pt>
                <c:pt idx="206">
                  <c:v>-1.5182682589414207</c:v>
                </c:pt>
                <c:pt idx="207">
                  <c:v>-0.94805891282314414</c:v>
                </c:pt>
                <c:pt idx="208">
                  <c:v>0.98188041250025992</c:v>
                </c:pt>
                <c:pt idx="209">
                  <c:v>0.14849752201969765</c:v>
                </c:pt>
                <c:pt idx="210">
                  <c:v>0.45553332377569461</c:v>
                </c:pt>
                <c:pt idx="211">
                  <c:v>-0.24626279452372479</c:v>
                </c:pt>
                <c:pt idx="212">
                  <c:v>1.4205029864373966</c:v>
                </c:pt>
                <c:pt idx="213">
                  <c:v>-1.386681486760281</c:v>
                </c:pt>
                <c:pt idx="214">
                  <c:v>-0.46557408149229318</c:v>
                </c:pt>
                <c:pt idx="215">
                  <c:v>0.63098235335054864</c:v>
                </c:pt>
                <c:pt idx="216">
                  <c:v>-0.15853827973629619</c:v>
                </c:pt>
                <c:pt idx="217">
                  <c:v>0.23622203680712625</c:v>
                </c:pt>
                <c:pt idx="218">
                  <c:v>1.9907123325556733</c:v>
                </c:pt>
                <c:pt idx="219">
                  <c:v>-0.24626279452372479</c:v>
                </c:pt>
                <c:pt idx="220">
                  <c:v>-1.2112324571854238</c:v>
                </c:pt>
                <c:pt idx="221">
                  <c:v>1.3766407290436824</c:v>
                </c:pt>
                <c:pt idx="222">
                  <c:v>-2.0007530902722719</c:v>
                </c:pt>
                <c:pt idx="223">
                  <c:v>-0.33398730931115028</c:v>
                </c:pt>
                <c:pt idx="224">
                  <c:v>0.14849752201969765</c:v>
                </c:pt>
                <c:pt idx="225">
                  <c:v>6.0773007232272171E-2</c:v>
                </c:pt>
                <c:pt idx="226">
                  <c:v>-0.24626279452372479</c:v>
                </c:pt>
                <c:pt idx="227">
                  <c:v>-1.2112324571854238</c:v>
                </c:pt>
                <c:pt idx="228">
                  <c:v>0.63098235335054864</c:v>
                </c:pt>
                <c:pt idx="229">
                  <c:v>1.6910749838557875E-2</c:v>
                </c:pt>
                <c:pt idx="230">
                  <c:v>-1.255094714579138</c:v>
                </c:pt>
                <c:pt idx="231">
                  <c:v>1.0696049272876855</c:v>
                </c:pt>
                <c:pt idx="232">
                  <c:v>0.14849752201969765</c:v>
                </c:pt>
                <c:pt idx="233">
                  <c:v>1.1573294420751139</c:v>
                </c:pt>
                <c:pt idx="234">
                  <c:v>0.98188041250025992</c:v>
                </c:pt>
                <c:pt idx="235">
                  <c:v>-2.695150755515642E-2</c:v>
                </c:pt>
                <c:pt idx="236">
                  <c:v>1.2450539568625394</c:v>
                </c:pt>
                <c:pt idx="237">
                  <c:v>-1.4305437441539921</c:v>
                </c:pt>
                <c:pt idx="238">
                  <c:v>0.36780880898826601</c:v>
                </c:pt>
                <c:pt idx="239">
                  <c:v>1.5082275012248221</c:v>
                </c:pt>
                <c:pt idx="240">
                  <c:v>1.4643652438311079</c:v>
                </c:pt>
                <c:pt idx="241">
                  <c:v>1.2011916994688283</c:v>
                </c:pt>
                <c:pt idx="242">
                  <c:v>-0.72874762585457586</c:v>
                </c:pt>
                <c:pt idx="243">
                  <c:v>1.2450539568625394</c:v>
                </c:pt>
                <c:pt idx="244">
                  <c:v>-1.3428192293665666</c:v>
                </c:pt>
                <c:pt idx="245">
                  <c:v>1.2889162142562538</c:v>
                </c:pt>
                <c:pt idx="246">
                  <c:v>0.41167106638198031</c:v>
                </c:pt>
                <c:pt idx="247">
                  <c:v>0.41167106638198031</c:v>
                </c:pt>
                <c:pt idx="248">
                  <c:v>1.2450539568625394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4-4578-AB7E-9F10B41AD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9872"/>
        <c:axId val="378687872"/>
      </c:scatterChart>
      <c:valAx>
        <c:axId val="3717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7872"/>
        <c:crosses val="autoZero"/>
        <c:crossBetween val="midCat"/>
      </c:valAx>
      <c:valAx>
        <c:axId val="3786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Y(X6) - %BF w zależności od wymiarów klatki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zad1_cd_w_p_std_kor_y_normal!$G$3:$G$251</c:f>
              <c:numCache>
                <c:formatCode>General</c:formatCode>
                <c:ptCount val="249"/>
                <c:pt idx="0">
                  <c:v>-0.94928921036294145</c:v>
                </c:pt>
                <c:pt idx="1">
                  <c:v>-0.88722624408127082</c:v>
                </c:pt>
                <c:pt idx="2">
                  <c:v>-0.61414919244192012</c:v>
                </c:pt>
                <c:pt idx="3">
                  <c:v>0.13060640293812636</c:v>
                </c:pt>
                <c:pt idx="4">
                  <c:v>-0.42796029359690851</c:v>
                </c:pt>
                <c:pt idx="5">
                  <c:v>0.46574642085914764</c:v>
                </c:pt>
                <c:pt idx="6">
                  <c:v>0.54022198039715152</c:v>
                </c:pt>
                <c:pt idx="7">
                  <c:v>-0.14247064870122439</c:v>
                </c:pt>
                <c:pt idx="8">
                  <c:v>1.8893063631120439E-2</c:v>
                </c:pt>
                <c:pt idx="9">
                  <c:v>-0.14247064870122439</c:v>
                </c:pt>
                <c:pt idx="10">
                  <c:v>9.3368623169124379E-2</c:v>
                </c:pt>
                <c:pt idx="11">
                  <c:v>0.35403308155213992</c:v>
                </c:pt>
                <c:pt idx="12">
                  <c:v>0.15543158945079491</c:v>
                </c:pt>
                <c:pt idx="13">
                  <c:v>0.41609604783381049</c:v>
                </c:pt>
                <c:pt idx="14">
                  <c:v>6.8543436656455806E-2</c:v>
                </c:pt>
                <c:pt idx="15">
                  <c:v>-0.20453361498289491</c:v>
                </c:pt>
                <c:pt idx="16">
                  <c:v>0.14301899619446151</c:v>
                </c:pt>
                <c:pt idx="17">
                  <c:v>0.85053681180550422</c:v>
                </c:pt>
                <c:pt idx="18">
                  <c:v>0.75123606575483171</c:v>
                </c:pt>
                <c:pt idx="19">
                  <c:v>0.67676050621682782</c:v>
                </c:pt>
                <c:pt idx="20">
                  <c:v>0.31679530178313797</c:v>
                </c:pt>
                <c:pt idx="21">
                  <c:v>1.3222153555462017</c:v>
                </c:pt>
                <c:pt idx="22">
                  <c:v>-1.8305833315626623</c:v>
                </c:pt>
                <c:pt idx="23">
                  <c:v>-1.7436951787683233</c:v>
                </c:pt>
                <c:pt idx="24">
                  <c:v>-1.3092544147966294</c:v>
                </c:pt>
                <c:pt idx="25">
                  <c:v>-1.3837299743346352</c:v>
                </c:pt>
                <c:pt idx="26">
                  <c:v>-1.5078559068979762</c:v>
                </c:pt>
                <c:pt idx="27">
                  <c:v>-0.41554770034057337</c:v>
                </c:pt>
                <c:pt idx="28">
                  <c:v>-0.8996388373376043</c:v>
                </c:pt>
                <c:pt idx="29">
                  <c:v>-0.41554770034057337</c:v>
                </c:pt>
                <c:pt idx="30">
                  <c:v>-3.0757309394216701E-2</c:v>
                </c:pt>
                <c:pt idx="31">
                  <c:v>-0.8996388373376043</c:v>
                </c:pt>
                <c:pt idx="32">
                  <c:v>-0.96170180361927482</c:v>
                </c:pt>
                <c:pt idx="33">
                  <c:v>1.3594531353152037</c:v>
                </c:pt>
                <c:pt idx="34">
                  <c:v>2.0173205779009109</c:v>
                </c:pt>
                <c:pt idx="35">
                  <c:v>2.2035094767459227</c:v>
                </c:pt>
                <c:pt idx="36">
                  <c:v>0.71399828598582982</c:v>
                </c:pt>
                <c:pt idx="37">
                  <c:v>0.60228494667882215</c:v>
                </c:pt>
                <c:pt idx="38">
                  <c:v>1.7442435262615603</c:v>
                </c:pt>
                <c:pt idx="39">
                  <c:v>3.419943615866667</c:v>
                </c:pt>
                <c:pt idx="40">
                  <c:v>1.5580546274165488</c:v>
                </c:pt>
                <c:pt idx="41">
                  <c:v>0.72641087924216319</c:v>
                </c:pt>
                <c:pt idx="42">
                  <c:v>-1.9422966708696701</c:v>
                </c:pt>
                <c:pt idx="43">
                  <c:v>-0.51484844639124761</c:v>
                </c:pt>
                <c:pt idx="44">
                  <c:v>-1.5575062799233117</c:v>
                </c:pt>
                <c:pt idx="45">
                  <c:v>-1.3589047878219667</c:v>
                </c:pt>
                <c:pt idx="46">
                  <c:v>-1.0485899564136139</c:v>
                </c:pt>
                <c:pt idx="47">
                  <c:v>-2.1533107562273486</c:v>
                </c:pt>
                <c:pt idx="48">
                  <c:v>-1.3092544147966294</c:v>
                </c:pt>
                <c:pt idx="49">
                  <c:v>-1.4333803473599707</c:v>
                </c:pt>
                <c:pt idx="50">
                  <c:v>-1.3713173810782999</c:v>
                </c:pt>
                <c:pt idx="51">
                  <c:v>-0.92446402385027282</c:v>
                </c:pt>
                <c:pt idx="52">
                  <c:v>-1.6319818394613173</c:v>
                </c:pt>
                <c:pt idx="53">
                  <c:v>0.85053681180550422</c:v>
                </c:pt>
                <c:pt idx="54">
                  <c:v>-9.2820275675887243E-2</c:v>
                </c:pt>
                <c:pt idx="55">
                  <c:v>1.3346279488025352</c:v>
                </c:pt>
                <c:pt idx="56">
                  <c:v>1.8187190857995661</c:v>
                </c:pt>
                <c:pt idx="57">
                  <c:v>0.50298420062814964</c:v>
                </c:pt>
                <c:pt idx="58">
                  <c:v>1.4339286948532077</c:v>
                </c:pt>
                <c:pt idx="59">
                  <c:v>0.2671449287578026</c:v>
                </c:pt>
                <c:pt idx="60">
                  <c:v>0.85053681180550422</c:v>
                </c:pt>
                <c:pt idx="61">
                  <c:v>0.56504716690982015</c:v>
                </c:pt>
                <c:pt idx="62">
                  <c:v>0.56504716690982015</c:v>
                </c:pt>
                <c:pt idx="63">
                  <c:v>0.27955752201413597</c:v>
                </c:pt>
                <c:pt idx="64">
                  <c:v>-1.3340796013092981</c:v>
                </c:pt>
                <c:pt idx="65">
                  <c:v>-0.66379956546725549</c:v>
                </c:pt>
                <c:pt idx="66">
                  <c:v>-1.4209677541036372</c:v>
                </c:pt>
                <c:pt idx="67">
                  <c:v>-0.78792549803059664</c:v>
                </c:pt>
                <c:pt idx="68">
                  <c:v>-0.39072251382790651</c:v>
                </c:pt>
                <c:pt idx="69">
                  <c:v>-1.5202685001543097</c:v>
                </c:pt>
                <c:pt idx="70">
                  <c:v>-0.88722624408127082</c:v>
                </c:pt>
                <c:pt idx="71">
                  <c:v>-1.6195692462049822</c:v>
                </c:pt>
                <c:pt idx="72">
                  <c:v>-0.91205143059393767</c:v>
                </c:pt>
                <c:pt idx="73">
                  <c:v>-1.1354781092079531</c:v>
                </c:pt>
                <c:pt idx="74">
                  <c:v>-1.1354781092079531</c:v>
                </c:pt>
                <c:pt idx="75">
                  <c:v>0.15543158945079491</c:v>
                </c:pt>
                <c:pt idx="76">
                  <c:v>-0.53967363290391446</c:v>
                </c:pt>
                <c:pt idx="77">
                  <c:v>0.24231974224513403</c:v>
                </c:pt>
                <c:pt idx="78">
                  <c:v>-0.37830992057157137</c:v>
                </c:pt>
                <c:pt idx="79">
                  <c:v>-0.45278548010957709</c:v>
                </c:pt>
                <c:pt idx="80">
                  <c:v>0.2919701152704694</c:v>
                </c:pt>
                <c:pt idx="81">
                  <c:v>0.13060640293812636</c:v>
                </c:pt>
                <c:pt idx="82">
                  <c:v>8.095602991279098E-2</c:v>
                </c:pt>
                <c:pt idx="83">
                  <c:v>-0.22935880149556173</c:v>
                </c:pt>
                <c:pt idx="84">
                  <c:v>-0.40313510708423994</c:v>
                </c:pt>
                <c:pt idx="85">
                  <c:v>0.44092123434647906</c:v>
                </c:pt>
                <c:pt idx="86">
                  <c:v>-0.42796029359690851</c:v>
                </c:pt>
                <c:pt idx="87">
                  <c:v>-0.50243585313491246</c:v>
                </c:pt>
                <c:pt idx="88">
                  <c:v>-0.13005805544488921</c:v>
                </c:pt>
                <c:pt idx="89">
                  <c:v>0.14301899619446151</c:v>
                </c:pt>
                <c:pt idx="90">
                  <c:v>-0.44037288685324188</c:v>
                </c:pt>
                <c:pt idx="91">
                  <c:v>0.72641087924216319</c:v>
                </c:pt>
                <c:pt idx="92">
                  <c:v>-0.14247064870122439</c:v>
                </c:pt>
                <c:pt idx="93">
                  <c:v>1.5456420341602153</c:v>
                </c:pt>
                <c:pt idx="94">
                  <c:v>-0.20453361498289491</c:v>
                </c:pt>
                <c:pt idx="95">
                  <c:v>-0.16729583521389119</c:v>
                </c:pt>
                <c:pt idx="96">
                  <c:v>-0.70103734523625927</c:v>
                </c:pt>
                <c:pt idx="97">
                  <c:v>0.83812421854917085</c:v>
                </c:pt>
                <c:pt idx="98">
                  <c:v>0.71399828598582982</c:v>
                </c:pt>
                <c:pt idx="99">
                  <c:v>-0.20453361498289491</c:v>
                </c:pt>
                <c:pt idx="100">
                  <c:v>-0.50243585313491246</c:v>
                </c:pt>
                <c:pt idx="101">
                  <c:v>0.34162048829580655</c:v>
                </c:pt>
                <c:pt idx="102">
                  <c:v>0.40368345457747706</c:v>
                </c:pt>
                <c:pt idx="103">
                  <c:v>-0.94928921036294145</c:v>
                </c:pt>
                <c:pt idx="104">
                  <c:v>0.55263457365348678</c:v>
                </c:pt>
                <c:pt idx="105">
                  <c:v>1.1484390499575237</c:v>
                </c:pt>
                <c:pt idx="106">
                  <c:v>1.1608516432138569</c:v>
                </c:pt>
                <c:pt idx="107">
                  <c:v>-0.365897327315238</c:v>
                </c:pt>
                <c:pt idx="108">
                  <c:v>-0.5520862261602496</c:v>
                </c:pt>
                <c:pt idx="109">
                  <c:v>0.90018718483084137</c:v>
                </c:pt>
                <c:pt idx="110">
                  <c:v>-0.13005805544488921</c:v>
                </c:pt>
                <c:pt idx="111">
                  <c:v>-0.8996388373376043</c:v>
                </c:pt>
                <c:pt idx="112">
                  <c:v>-5.9321228815481311E-3</c:v>
                </c:pt>
                <c:pt idx="113">
                  <c:v>-0.46519807336591046</c:v>
                </c:pt>
                <c:pt idx="114">
                  <c:v>-0.5893240059292516</c:v>
                </c:pt>
                <c:pt idx="115">
                  <c:v>-0.19212102172655976</c:v>
                </c:pt>
                <c:pt idx="116">
                  <c:v>-0.66379956546725549</c:v>
                </c:pt>
                <c:pt idx="117">
                  <c:v>0.13060640293812636</c:v>
                </c:pt>
                <c:pt idx="118">
                  <c:v>0.44092123434647906</c:v>
                </c:pt>
                <c:pt idx="119">
                  <c:v>-0.19212102172655976</c:v>
                </c:pt>
                <c:pt idx="120">
                  <c:v>-0.17970842847022636</c:v>
                </c:pt>
                <c:pt idx="121">
                  <c:v>-0.83757587105593367</c:v>
                </c:pt>
                <c:pt idx="122">
                  <c:v>-0.22935880149556173</c:v>
                </c:pt>
                <c:pt idx="123">
                  <c:v>3.1305656887453841E-2</c:v>
                </c:pt>
                <c:pt idx="124">
                  <c:v>-0.25418398800823028</c:v>
                </c:pt>
                <c:pt idx="125">
                  <c:v>-0.60173659918558497</c:v>
                </c:pt>
                <c:pt idx="126">
                  <c:v>0.39127086132114369</c:v>
                </c:pt>
                <c:pt idx="127">
                  <c:v>-0.56449881941658298</c:v>
                </c:pt>
                <c:pt idx="128">
                  <c:v>-0.365897327315238</c:v>
                </c:pt>
                <c:pt idx="129">
                  <c:v>-0.76310031151792979</c:v>
                </c:pt>
                <c:pt idx="130">
                  <c:v>0.35403308155213992</c:v>
                </c:pt>
                <c:pt idx="131">
                  <c:v>-4.3169902650550103E-2</c:v>
                </c:pt>
                <c:pt idx="132">
                  <c:v>-0.29142176777723228</c:v>
                </c:pt>
                <c:pt idx="133">
                  <c:v>0.47815901411548101</c:v>
                </c:pt>
                <c:pt idx="134">
                  <c:v>-0.97411439687560819</c:v>
                </c:pt>
                <c:pt idx="135">
                  <c:v>-0.365897327315238</c:v>
                </c:pt>
                <c:pt idx="136">
                  <c:v>-0.30383436103356742</c:v>
                </c:pt>
                <c:pt idx="137">
                  <c:v>0.49057160737181621</c:v>
                </c:pt>
                <c:pt idx="138">
                  <c:v>-0.26659658126456548</c:v>
                </c:pt>
                <c:pt idx="139">
                  <c:v>-0.15488324195755779</c:v>
                </c:pt>
                <c:pt idx="140">
                  <c:v>0.24231974224513403</c:v>
                </c:pt>
                <c:pt idx="141">
                  <c:v>-1.0734151429262824</c:v>
                </c:pt>
                <c:pt idx="142">
                  <c:v>-0.51484844639124761</c:v>
                </c:pt>
                <c:pt idx="143">
                  <c:v>-0.99893958338827682</c:v>
                </c:pt>
                <c:pt idx="144">
                  <c:v>0.15543158945079491</c:v>
                </c:pt>
                <c:pt idx="145">
                  <c:v>1.2601523892645312</c:v>
                </c:pt>
                <c:pt idx="146">
                  <c:v>-1.0485899564136139</c:v>
                </c:pt>
                <c:pt idx="147">
                  <c:v>1.6573553734672213</c:v>
                </c:pt>
                <c:pt idx="148">
                  <c:v>-0.97411439687560819</c:v>
                </c:pt>
                <c:pt idx="149">
                  <c:v>0.93742496459984337</c:v>
                </c:pt>
                <c:pt idx="150">
                  <c:v>-1.5202685001543097</c:v>
                </c:pt>
                <c:pt idx="151">
                  <c:v>-0.83757587105593367</c:v>
                </c:pt>
                <c:pt idx="152">
                  <c:v>4.3718250143787239E-2</c:v>
                </c:pt>
                <c:pt idx="153">
                  <c:v>-1.0734151429262824</c:v>
                </c:pt>
                <c:pt idx="154">
                  <c:v>0.60228494667882215</c:v>
                </c:pt>
                <c:pt idx="155">
                  <c:v>-0.27900917452089885</c:v>
                </c:pt>
                <c:pt idx="156">
                  <c:v>-1.4954433136416412</c:v>
                </c:pt>
                <c:pt idx="157">
                  <c:v>4.3718250143787239E-2</c:v>
                </c:pt>
                <c:pt idx="158">
                  <c:v>-0.83757587105593367</c:v>
                </c:pt>
                <c:pt idx="159">
                  <c:v>0.37885826806480849</c:v>
                </c:pt>
                <c:pt idx="160">
                  <c:v>-0.22935880149556173</c:v>
                </c:pt>
                <c:pt idx="161">
                  <c:v>-1.4333803473599707</c:v>
                </c:pt>
                <c:pt idx="162">
                  <c:v>1.3222153555462017</c:v>
                </c:pt>
                <c:pt idx="163">
                  <c:v>0.83812421854917085</c:v>
                </c:pt>
                <c:pt idx="164">
                  <c:v>-0.20453361498289491</c:v>
                </c:pt>
                <c:pt idx="165">
                  <c:v>0.92501237134351</c:v>
                </c:pt>
                <c:pt idx="166">
                  <c:v>1.7566561195178956</c:v>
                </c:pt>
                <c:pt idx="167">
                  <c:v>-0.20453361498289491</c:v>
                </c:pt>
                <c:pt idx="168">
                  <c:v>-1.0610025496699473</c:v>
                </c:pt>
                <c:pt idx="169">
                  <c:v>-1.2347788552586256</c:v>
                </c:pt>
                <c:pt idx="170">
                  <c:v>-3.0757309394216701E-2</c:v>
                </c:pt>
                <c:pt idx="171">
                  <c:v>-0.31624695428990085</c:v>
                </c:pt>
                <c:pt idx="172">
                  <c:v>1.8063064925432308</c:v>
                </c:pt>
                <c:pt idx="173">
                  <c:v>-0.49002325987857903</c:v>
                </c:pt>
                <c:pt idx="174">
                  <c:v>-1.0113521766446119</c:v>
                </c:pt>
                <c:pt idx="175">
                  <c:v>2.2903976295402617</c:v>
                </c:pt>
                <c:pt idx="176">
                  <c:v>0.24231974224513403</c:v>
                </c:pt>
                <c:pt idx="177">
                  <c:v>1.0863760836758529</c:v>
                </c:pt>
                <c:pt idx="178">
                  <c:v>0.962250151112512</c:v>
                </c:pt>
                <c:pt idx="179">
                  <c:v>-0.65138697221092212</c:v>
                </c:pt>
                <c:pt idx="180">
                  <c:v>-1.0485899564136139</c:v>
                </c:pt>
                <c:pt idx="181">
                  <c:v>-0.22935880149556173</c:v>
                </c:pt>
                <c:pt idx="182">
                  <c:v>-1.3961425675909687</c:v>
                </c:pt>
                <c:pt idx="183">
                  <c:v>2.0793835441825816</c:v>
                </c:pt>
                <c:pt idx="184">
                  <c:v>0.82571162529283748</c:v>
                </c:pt>
                <c:pt idx="185">
                  <c:v>1.0491383039068511</c:v>
                </c:pt>
                <c:pt idx="186">
                  <c:v>0.32920789503947312</c:v>
                </c:pt>
                <c:pt idx="187">
                  <c:v>-1.1603032957206199</c:v>
                </c:pt>
                <c:pt idx="188">
                  <c:v>1.7938938992868976</c:v>
                </c:pt>
                <c:pt idx="189">
                  <c:v>0.51539679388448478</c:v>
                </c:pt>
                <c:pt idx="190">
                  <c:v>0.73882347249849833</c:v>
                </c:pt>
                <c:pt idx="191">
                  <c:v>-1.0610025496699473</c:v>
                </c:pt>
                <c:pt idx="192">
                  <c:v>0.10578121642545778</c:v>
                </c:pt>
                <c:pt idx="193">
                  <c:v>-0.365897327315238</c:v>
                </c:pt>
                <c:pt idx="194">
                  <c:v>-1.0858277361826159</c:v>
                </c:pt>
                <c:pt idx="195">
                  <c:v>-0.83757587105593367</c:v>
                </c:pt>
                <c:pt idx="196">
                  <c:v>0.36644567480847512</c:v>
                </c:pt>
                <c:pt idx="197">
                  <c:v>0.24231974224513403</c:v>
                </c:pt>
                <c:pt idx="198">
                  <c:v>-1.1975410754896236</c:v>
                </c:pt>
                <c:pt idx="199">
                  <c:v>0.80088643878016885</c:v>
                </c:pt>
                <c:pt idx="200">
                  <c:v>6.4804703747852709E-3</c:v>
                </c:pt>
                <c:pt idx="201">
                  <c:v>2.5882998676922795</c:v>
                </c:pt>
                <c:pt idx="202">
                  <c:v>0.60228494667882215</c:v>
                </c:pt>
                <c:pt idx="203">
                  <c:v>-1.8344716137883299E-2</c:v>
                </c:pt>
                <c:pt idx="204">
                  <c:v>0.24231974224513403</c:v>
                </c:pt>
                <c:pt idx="205">
                  <c:v>-0.11764546218855582</c:v>
                </c:pt>
                <c:pt idx="206">
                  <c:v>-0.97411439687560819</c:v>
                </c:pt>
                <c:pt idx="207">
                  <c:v>-1.1851284822332884</c:v>
                </c:pt>
                <c:pt idx="208">
                  <c:v>1.8435442723122328</c:v>
                </c:pt>
                <c:pt idx="209">
                  <c:v>-0.30383436103356742</c:v>
                </c:pt>
                <c:pt idx="210">
                  <c:v>0.36644567480847512</c:v>
                </c:pt>
                <c:pt idx="211">
                  <c:v>-0.25418398800823028</c:v>
                </c:pt>
                <c:pt idx="212">
                  <c:v>2.3648731890782657</c:v>
                </c:pt>
                <c:pt idx="213">
                  <c:v>-0.98652699013194334</c:v>
                </c:pt>
                <c:pt idx="214">
                  <c:v>-0.92446402385027282</c:v>
                </c:pt>
                <c:pt idx="215">
                  <c:v>0.75123606575483171</c:v>
                </c:pt>
                <c:pt idx="216">
                  <c:v>-0.84998846431226716</c:v>
                </c:pt>
                <c:pt idx="217">
                  <c:v>-0.21694620823922833</c:v>
                </c:pt>
                <c:pt idx="218">
                  <c:v>2.3772857823346007</c:v>
                </c:pt>
                <c:pt idx="219">
                  <c:v>-0.81275068454326516</c:v>
                </c:pt>
                <c:pt idx="220">
                  <c:v>-0.99893958338827682</c:v>
                </c:pt>
                <c:pt idx="221">
                  <c:v>0.76364865901116696</c:v>
                </c:pt>
                <c:pt idx="222">
                  <c:v>-1.4830307203853077</c:v>
                </c:pt>
                <c:pt idx="223">
                  <c:v>0.11819380968179295</c:v>
                </c:pt>
                <c:pt idx="224">
                  <c:v>0.56504716690982015</c:v>
                </c:pt>
                <c:pt idx="225">
                  <c:v>0.40368345457747706</c:v>
                </c:pt>
                <c:pt idx="226">
                  <c:v>-0.26659658126456548</c:v>
                </c:pt>
                <c:pt idx="227">
                  <c:v>-0.14247064870122439</c:v>
                </c:pt>
                <c:pt idx="228">
                  <c:v>0.32920789503947312</c:v>
                </c:pt>
                <c:pt idx="229">
                  <c:v>-6.7995089163218669E-2</c:v>
                </c:pt>
                <c:pt idx="230">
                  <c:v>-0.72586253174892601</c:v>
                </c:pt>
                <c:pt idx="231">
                  <c:v>-0.44037288685324188</c:v>
                </c:pt>
                <c:pt idx="232">
                  <c:v>0.49057160737181621</c:v>
                </c:pt>
                <c:pt idx="233">
                  <c:v>0.40368345457747706</c:v>
                </c:pt>
                <c:pt idx="234">
                  <c:v>2.0917961374389149</c:v>
                </c:pt>
                <c:pt idx="235">
                  <c:v>-0.61414919244192012</c:v>
                </c:pt>
                <c:pt idx="236">
                  <c:v>0.70158569272949634</c:v>
                </c:pt>
                <c:pt idx="237">
                  <c:v>-0.96170180361927482</c:v>
                </c:pt>
                <c:pt idx="238">
                  <c:v>2.3400480025655974</c:v>
                </c:pt>
                <c:pt idx="239">
                  <c:v>2.3524605958219325</c:v>
                </c:pt>
                <c:pt idx="240">
                  <c:v>1.8683694588249016</c:v>
                </c:pt>
                <c:pt idx="241">
                  <c:v>2.1786842902332544</c:v>
                </c:pt>
                <c:pt idx="242">
                  <c:v>-0.41554770034057337</c:v>
                </c:pt>
                <c:pt idx="243">
                  <c:v>1.607705000441886</c:v>
                </c:pt>
                <c:pt idx="244">
                  <c:v>-1.4333803473599707</c:v>
                </c:pt>
                <c:pt idx="245">
                  <c:v>0.962250151112512</c:v>
                </c:pt>
                <c:pt idx="246">
                  <c:v>1.284977575777198</c:v>
                </c:pt>
                <c:pt idx="247">
                  <c:v>0.93742496459984337</c:v>
                </c:pt>
                <c:pt idx="248">
                  <c:v>1.4463412881095428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38-455E-8AAD-4707EF353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8352"/>
        <c:axId val="21532640"/>
      </c:scatterChart>
      <c:valAx>
        <c:axId val="3717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2640"/>
        <c:crosses val="autoZero"/>
        <c:crossBetween val="midCat"/>
      </c:valAx>
      <c:valAx>
        <c:axId val="215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Y(X7) - %BF w zależności od wymiarów brzucha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zad1_cd_w_p_std_kor_y_normal!$H$3:$H$251</c:f>
              <c:numCache>
                <c:formatCode>General</c:formatCode>
                <c:ptCount val="249"/>
                <c:pt idx="0">
                  <c:v>-0.70909252185317817</c:v>
                </c:pt>
                <c:pt idx="1">
                  <c:v>-0.92640210701187609</c:v>
                </c:pt>
                <c:pt idx="2">
                  <c:v>-0.4423943946129581</c:v>
                </c:pt>
                <c:pt idx="3">
                  <c:v>-0.59056002085752468</c:v>
                </c:pt>
                <c:pt idx="4">
                  <c:v>0.75280832375987827</c:v>
                </c:pt>
                <c:pt idx="5">
                  <c:v>0.19965665244683034</c:v>
                </c:pt>
                <c:pt idx="6">
                  <c:v>-0.16581855895643413</c:v>
                </c:pt>
                <c:pt idx="7">
                  <c:v>-0.38312814411513207</c:v>
                </c:pt>
                <c:pt idx="8">
                  <c:v>-0.9757906490933983</c:v>
                </c:pt>
                <c:pt idx="9">
                  <c:v>-0.37325043569882815</c:v>
                </c:pt>
                <c:pt idx="10">
                  <c:v>-0.86713585651405001</c:v>
                </c:pt>
                <c:pt idx="11">
                  <c:v>-0.14606314212382498</c:v>
                </c:pt>
                <c:pt idx="12">
                  <c:v>-7.6919183209695041E-2</c:v>
                </c:pt>
                <c:pt idx="13">
                  <c:v>0.93060707525335784</c:v>
                </c:pt>
                <c:pt idx="14">
                  <c:v>0.39721082077291908</c:v>
                </c:pt>
                <c:pt idx="15">
                  <c:v>4.1613317785958483E-2</c:v>
                </c:pt>
                <c:pt idx="16">
                  <c:v>0.39721082077291908</c:v>
                </c:pt>
                <c:pt idx="17">
                  <c:v>0.50586561335226732</c:v>
                </c:pt>
                <c:pt idx="18">
                  <c:v>-0.27447335153578378</c:v>
                </c:pt>
                <c:pt idx="19">
                  <c:v>0.80219686584140049</c:v>
                </c:pt>
                <c:pt idx="20">
                  <c:v>0.34782227869139687</c:v>
                </c:pt>
                <c:pt idx="21">
                  <c:v>0.63427582276422478</c:v>
                </c:pt>
                <c:pt idx="22">
                  <c:v>-1.5783308624879684</c:v>
                </c:pt>
                <c:pt idx="23">
                  <c:v>-1.2227333595010093</c:v>
                </c:pt>
                <c:pt idx="24">
                  <c:v>-1.5882085709042737</c:v>
                </c:pt>
                <c:pt idx="25">
                  <c:v>-1.2523664847499223</c:v>
                </c:pt>
                <c:pt idx="26">
                  <c:v>-1.7561296139814495</c:v>
                </c:pt>
                <c:pt idx="27">
                  <c:v>-0.3633727272825229</c:v>
                </c:pt>
                <c:pt idx="28">
                  <c:v>-1.8252735728955793</c:v>
                </c:pt>
                <c:pt idx="29">
                  <c:v>-0.87701356493035387</c:v>
                </c:pt>
                <c:pt idx="30">
                  <c:v>-0.3633727272825229</c:v>
                </c:pt>
                <c:pt idx="31">
                  <c:v>-0.77823648076730956</c:v>
                </c:pt>
                <c:pt idx="32">
                  <c:v>-1.3116327352477497</c:v>
                </c:pt>
                <c:pt idx="33">
                  <c:v>0.80219686584140049</c:v>
                </c:pt>
                <c:pt idx="34">
                  <c:v>2.2937308367033697</c:v>
                </c:pt>
                <c:pt idx="35">
                  <c:v>2.046788126295759</c:v>
                </c:pt>
                <c:pt idx="36">
                  <c:v>0.84170769950661872</c:v>
                </c:pt>
                <c:pt idx="37">
                  <c:v>0.63427582276422478</c:v>
                </c:pt>
                <c:pt idx="38">
                  <c:v>1.5529027054805371</c:v>
                </c:pt>
                <c:pt idx="39">
                  <c:v>3.340767928831641</c:v>
                </c:pt>
                <c:pt idx="40">
                  <c:v>1.8591116663859755</c:v>
                </c:pt>
                <c:pt idx="41">
                  <c:v>1.1775497856609689</c:v>
                </c:pt>
                <c:pt idx="42">
                  <c:v>-1.6178416961531867</c:v>
                </c:pt>
                <c:pt idx="43">
                  <c:v>-1.0745677332564427</c:v>
                </c:pt>
                <c:pt idx="44">
                  <c:v>-1.8450289897281886</c:v>
                </c:pt>
                <c:pt idx="45">
                  <c:v>-1.2721219015825314</c:v>
                </c:pt>
                <c:pt idx="46">
                  <c:v>-0.88689127334665785</c:v>
                </c:pt>
                <c:pt idx="47">
                  <c:v>-2.1709933674662345</c:v>
                </c:pt>
                <c:pt idx="48">
                  <c:v>-0.56092689560861164</c:v>
                </c:pt>
                <c:pt idx="49">
                  <c:v>-1.4301652362434019</c:v>
                </c:pt>
                <c:pt idx="50">
                  <c:v>-1.0251791911749204</c:v>
                </c:pt>
                <c:pt idx="51">
                  <c:v>-1.2622441931662276</c:v>
                </c:pt>
                <c:pt idx="52">
                  <c:v>-1.4597983614923162</c:v>
                </c:pt>
                <c:pt idx="53">
                  <c:v>0.75280832375987827</c:v>
                </c:pt>
                <c:pt idx="54">
                  <c:v>0.7330529069272691</c:v>
                </c:pt>
                <c:pt idx="55">
                  <c:v>1.1676720772446649</c:v>
                </c:pt>
                <c:pt idx="56">
                  <c:v>1.2763268698240131</c:v>
                </c:pt>
                <c:pt idx="57">
                  <c:v>0.58488728068270257</c:v>
                </c:pt>
                <c:pt idx="58">
                  <c:v>1.226938327742491</c:v>
                </c:pt>
                <c:pt idx="59">
                  <c:v>0.22928977769574335</c:v>
                </c:pt>
                <c:pt idx="60">
                  <c:v>0.98987332575118536</c:v>
                </c:pt>
                <c:pt idx="61">
                  <c:v>0.72317519851096523</c:v>
                </c:pt>
                <c:pt idx="62">
                  <c:v>1.2960822866566224</c:v>
                </c:pt>
                <c:pt idx="63">
                  <c:v>0.78244144900879131</c:v>
                </c:pt>
                <c:pt idx="64">
                  <c:v>-0.83750273126513564</c:v>
                </c:pt>
                <c:pt idx="65">
                  <c:v>-0.57080460402491695</c:v>
                </c:pt>
                <c:pt idx="66">
                  <c:v>-1.3807766941618798</c:v>
                </c:pt>
                <c:pt idx="67">
                  <c:v>-0.76835877235100569</c:v>
                </c:pt>
                <c:pt idx="68">
                  <c:v>-8.679689162599892E-2</c:v>
                </c:pt>
                <c:pt idx="69">
                  <c:v>-0.94615752384448526</c:v>
                </c:pt>
                <c:pt idx="70">
                  <c:v>-0.93627981542817995</c:v>
                </c:pt>
                <c:pt idx="71">
                  <c:v>-1.6178416961531867</c:v>
                </c:pt>
                <c:pt idx="72">
                  <c:v>-0.89676898176296305</c:v>
                </c:pt>
                <c:pt idx="73">
                  <c:v>-1.0449346080075297</c:v>
                </c:pt>
                <c:pt idx="74">
                  <c:v>-1.3412658604966627</c:v>
                </c:pt>
                <c:pt idx="75">
                  <c:v>0.25892290294465642</c:v>
                </c:pt>
                <c:pt idx="76">
                  <c:v>0.29843373660987471</c:v>
                </c:pt>
                <c:pt idx="77">
                  <c:v>0.61452040593161561</c:v>
                </c:pt>
                <c:pt idx="78">
                  <c:v>0.33794457027509162</c:v>
                </c:pt>
                <c:pt idx="79">
                  <c:v>-0.33373960203360986</c:v>
                </c:pt>
                <c:pt idx="80">
                  <c:v>0.53549873860118036</c:v>
                </c:pt>
                <c:pt idx="81">
                  <c:v>0.24904519452835253</c:v>
                </c:pt>
                <c:pt idx="82">
                  <c:v>0.7330529069272691</c:v>
                </c:pt>
                <c:pt idx="83">
                  <c:v>-0.26459564311947853</c:v>
                </c:pt>
                <c:pt idx="84">
                  <c:v>-0.42263897778035037</c:v>
                </c:pt>
                <c:pt idx="85">
                  <c:v>-0.14606314212382498</c:v>
                </c:pt>
                <c:pt idx="86">
                  <c:v>-0.63007085452274303</c:v>
                </c:pt>
                <c:pt idx="87">
                  <c:v>-0.58068231244122082</c:v>
                </c:pt>
                <c:pt idx="88">
                  <c:v>0.31818915344248244</c:v>
                </c:pt>
                <c:pt idx="89">
                  <c:v>8.1124151451176796E-2</c:v>
                </c:pt>
                <c:pt idx="90">
                  <c:v>-0.91652439859557222</c:v>
                </c:pt>
                <c:pt idx="91">
                  <c:v>0.50586561335226732</c:v>
                </c:pt>
                <c:pt idx="92">
                  <c:v>-0.35349501886621904</c:v>
                </c:pt>
                <c:pt idx="93">
                  <c:v>0.67378665642944302</c:v>
                </c:pt>
                <c:pt idx="94">
                  <c:v>-7.6919183209695041E-2</c:v>
                </c:pt>
                <c:pt idx="95">
                  <c:v>-0.56092689560861164</c:v>
                </c:pt>
                <c:pt idx="96">
                  <c:v>-0.41276126936404506</c:v>
                </c:pt>
                <c:pt idx="97">
                  <c:v>0.16014581878161202</c:v>
                </c:pt>
                <c:pt idx="98">
                  <c:v>0.25892290294465642</c:v>
                </c:pt>
                <c:pt idx="99">
                  <c:v>-3.7408349544476735E-2</c:v>
                </c:pt>
                <c:pt idx="100">
                  <c:v>-0.31398418520100069</c:v>
                </c:pt>
                <c:pt idx="101">
                  <c:v>0.30831144502617858</c:v>
                </c:pt>
                <c:pt idx="102">
                  <c:v>0.61452040593161561</c:v>
                </c:pt>
                <c:pt idx="103">
                  <c:v>-0.50166064511078556</c:v>
                </c:pt>
                <c:pt idx="104">
                  <c:v>1.0293841594164022</c:v>
                </c:pt>
                <c:pt idx="105">
                  <c:v>0.91085165842074867</c:v>
                </c:pt>
                <c:pt idx="106">
                  <c:v>-0.3633727272825229</c:v>
                </c:pt>
                <c:pt idx="107">
                  <c:v>-7.7752242955637018E-3</c:v>
                </c:pt>
                <c:pt idx="108">
                  <c:v>-0.17569626737273941</c:v>
                </c:pt>
                <c:pt idx="109">
                  <c:v>1.2466937445751001</c:v>
                </c:pt>
                <c:pt idx="110">
                  <c:v>0.25892290294465642</c:v>
                </c:pt>
                <c:pt idx="111">
                  <c:v>-0.27447335153578378</c:v>
                </c:pt>
                <c:pt idx="112">
                  <c:v>2.1024841207415777E-3</c:v>
                </c:pt>
                <c:pt idx="113">
                  <c:v>-0.57080460402491695</c:v>
                </c:pt>
                <c:pt idx="114">
                  <c:v>-0.23496251787056549</c:v>
                </c:pt>
                <c:pt idx="115">
                  <c:v>-0.23496251787056549</c:v>
                </c:pt>
                <c:pt idx="116">
                  <c:v>2.1024841207415777E-3</c:v>
                </c:pt>
                <c:pt idx="117">
                  <c:v>-0.48190522827817645</c:v>
                </c:pt>
                <c:pt idx="118">
                  <c:v>0.67378665642944302</c:v>
                </c:pt>
                <c:pt idx="119">
                  <c:v>0.5651318638500934</c:v>
                </c:pt>
                <c:pt idx="120">
                  <c:v>-0.89676898176296305</c:v>
                </c:pt>
                <c:pt idx="121">
                  <c:v>-0.62019314610643916</c:v>
                </c:pt>
                <c:pt idx="122">
                  <c:v>-0.81774731443252791</c:v>
                </c:pt>
                <c:pt idx="123">
                  <c:v>-0.24484022628686936</c:v>
                </c:pt>
                <c:pt idx="124">
                  <c:v>-2.7530641128172859E-2</c:v>
                </c:pt>
                <c:pt idx="125">
                  <c:v>-1.4202875278270979</c:v>
                </c:pt>
                <c:pt idx="126">
                  <c:v>0.11075727670008984</c:v>
                </c:pt>
                <c:pt idx="127">
                  <c:v>-0.5312937703596986</c:v>
                </c:pt>
                <c:pt idx="128">
                  <c:v>-0.2250848094542616</c:v>
                </c:pt>
                <c:pt idx="129">
                  <c:v>-0.20532939262165245</c:v>
                </c:pt>
                <c:pt idx="130">
                  <c:v>0.7330529069272691</c:v>
                </c:pt>
                <c:pt idx="131">
                  <c:v>-0.29422876836839157</c:v>
                </c:pt>
                <c:pt idx="132">
                  <c:v>-0.51153835352708943</c:v>
                </c:pt>
                <c:pt idx="133">
                  <c:v>0.86146311633922656</c:v>
                </c:pt>
                <c:pt idx="134">
                  <c:v>-0.62019314610643916</c:v>
                </c:pt>
                <c:pt idx="135">
                  <c:v>0.61452040593161561</c:v>
                </c:pt>
                <c:pt idx="136">
                  <c:v>-0.38312814411513207</c:v>
                </c:pt>
                <c:pt idx="137">
                  <c:v>1.4047370792359706</c:v>
                </c:pt>
                <c:pt idx="138">
                  <c:v>7.1246443034871515E-2</c:v>
                </c:pt>
                <c:pt idx="139">
                  <c:v>6.1368734618567643E-2</c:v>
                </c:pt>
                <c:pt idx="140">
                  <c:v>-0.13618543370752112</c:v>
                </c:pt>
                <c:pt idx="141">
                  <c:v>-1.5091869035738386</c:v>
                </c:pt>
                <c:pt idx="142">
                  <c:v>-0.69921481343687431</c:v>
                </c:pt>
                <c:pt idx="143">
                  <c:v>-1.0350568995912244</c:v>
                </c:pt>
                <c:pt idx="144">
                  <c:v>0.66390894801313782</c:v>
                </c:pt>
                <c:pt idx="145">
                  <c:v>0.80219686584140049</c:v>
                </c:pt>
                <c:pt idx="146">
                  <c:v>-1.5684531540716646</c:v>
                </c:pt>
                <c:pt idx="147">
                  <c:v>1.4244924960685796</c:v>
                </c:pt>
                <c:pt idx="148">
                  <c:v>-1.4597983614923162</c:v>
                </c:pt>
                <c:pt idx="149">
                  <c:v>1.0392618678327075</c:v>
                </c:pt>
                <c:pt idx="150">
                  <c:v>-1.9339283654749291</c:v>
                </c:pt>
                <c:pt idx="151">
                  <c:v>-0.41276126936404506</c:v>
                </c:pt>
                <c:pt idx="152">
                  <c:v>0.76268603217618214</c:v>
                </c:pt>
                <c:pt idx="153">
                  <c:v>-0.87701356493035387</c:v>
                </c:pt>
                <c:pt idx="154">
                  <c:v>1.2466937445751001</c:v>
                </c:pt>
                <c:pt idx="155">
                  <c:v>-0.15594085054013027</c:v>
                </c:pt>
                <c:pt idx="156">
                  <c:v>-1.5585754456553607</c:v>
                </c:pt>
                <c:pt idx="157">
                  <c:v>2.1024841207415777E-3</c:v>
                </c:pt>
                <c:pt idx="158">
                  <c:v>-1.1042008585053558</c:v>
                </c:pt>
                <c:pt idx="159">
                  <c:v>0.31818915344248244</c:v>
                </c:pt>
                <c:pt idx="160">
                  <c:v>-2.7530641128172859E-2</c:v>
                </c:pt>
                <c:pt idx="161">
                  <c:v>-0.88689127334665785</c:v>
                </c:pt>
                <c:pt idx="162">
                  <c:v>1.3454708287381445</c:v>
                </c:pt>
                <c:pt idx="163">
                  <c:v>0.26880061136096028</c:v>
                </c:pt>
                <c:pt idx="164">
                  <c:v>-0.19545168420534717</c:v>
                </c:pt>
                <c:pt idx="165">
                  <c:v>0.79231915742509662</c:v>
                </c:pt>
                <c:pt idx="166">
                  <c:v>2.3233639619522846</c:v>
                </c:pt>
                <c:pt idx="167">
                  <c:v>-0.15594085054013027</c:v>
                </c:pt>
                <c:pt idx="168">
                  <c:v>-1.0350568995912244</c:v>
                </c:pt>
                <c:pt idx="169">
                  <c:v>-1.7166187803162312</c:v>
                </c:pt>
                <c:pt idx="170">
                  <c:v>-0.20532939262165245</c:v>
                </c:pt>
                <c:pt idx="171">
                  <c:v>-0.20532939262165245</c:v>
                </c:pt>
                <c:pt idx="172">
                  <c:v>1.6220466643946685</c:v>
                </c:pt>
                <c:pt idx="173">
                  <c:v>-1.2819996099988353</c:v>
                </c:pt>
                <c:pt idx="174">
                  <c:v>-0.90664669017926691</c:v>
                </c:pt>
                <c:pt idx="175">
                  <c:v>1.770212290639235</c:v>
                </c:pt>
                <c:pt idx="176">
                  <c:v>3.173560936965461E-2</c:v>
                </c:pt>
                <c:pt idx="177">
                  <c:v>1.197305202493578</c:v>
                </c:pt>
                <c:pt idx="178">
                  <c:v>1.2071829109098819</c:v>
                </c:pt>
                <c:pt idx="179">
                  <c:v>-0.86713585651405001</c:v>
                </c:pt>
                <c:pt idx="180">
                  <c:v>-0.55104918719230778</c:v>
                </c:pt>
                <c:pt idx="181">
                  <c:v>-0.19545168420534717</c:v>
                </c:pt>
                <c:pt idx="182">
                  <c:v>-0.85725814809774481</c:v>
                </c:pt>
                <c:pt idx="183">
                  <c:v>1.6714352064761906</c:v>
                </c:pt>
                <c:pt idx="184">
                  <c:v>0.64415353118052998</c:v>
                </c:pt>
                <c:pt idx="185">
                  <c:v>0.55525415543378953</c:v>
                </c:pt>
                <c:pt idx="186">
                  <c:v>0.87134082475553176</c:v>
                </c:pt>
                <c:pt idx="187">
                  <c:v>-1.1634671090031832</c:v>
                </c:pt>
                <c:pt idx="188">
                  <c:v>2.1060543767935864</c:v>
                </c:pt>
                <c:pt idx="189">
                  <c:v>0.17002352719791589</c:v>
                </c:pt>
                <c:pt idx="190">
                  <c:v>1.3158377034892315</c:v>
                </c:pt>
                <c:pt idx="191">
                  <c:v>-0.66958168818796127</c:v>
                </c:pt>
                <c:pt idx="192">
                  <c:v>0.41696623760552681</c:v>
                </c:pt>
                <c:pt idx="193">
                  <c:v>-0.63007085452274303</c:v>
                </c:pt>
                <c:pt idx="194">
                  <c:v>-0.26459564311947853</c:v>
                </c:pt>
                <c:pt idx="195">
                  <c:v>-1.4202875278270979</c:v>
                </c:pt>
                <c:pt idx="196">
                  <c:v>-0.26459564311947853</c:v>
                </c:pt>
                <c:pt idx="197">
                  <c:v>-0.31398418520100069</c:v>
                </c:pt>
                <c:pt idx="198">
                  <c:v>-0.65970397977165607</c:v>
                </c:pt>
                <c:pt idx="199">
                  <c:v>1.0590172846653152</c:v>
                </c:pt>
                <c:pt idx="200">
                  <c:v>-0.323861893617306</c:v>
                </c:pt>
                <c:pt idx="201">
                  <c:v>2.1258097936261957</c:v>
                </c:pt>
                <c:pt idx="202">
                  <c:v>0.38733311235661377</c:v>
                </c:pt>
                <c:pt idx="203">
                  <c:v>0.15026811036530813</c:v>
                </c:pt>
                <c:pt idx="204">
                  <c:v>0.88121853317183563</c:v>
                </c:pt>
                <c:pt idx="205">
                  <c:v>-0.83750273126513564</c:v>
                </c:pt>
                <c:pt idx="206">
                  <c:v>-0.78811418918361342</c:v>
                </c:pt>
                <c:pt idx="207">
                  <c:v>-1.2819996099988353</c:v>
                </c:pt>
                <c:pt idx="208">
                  <c:v>1.1479166604120559</c:v>
                </c:pt>
                <c:pt idx="209">
                  <c:v>-0.26459564311947853</c:v>
                </c:pt>
                <c:pt idx="210">
                  <c:v>0.51574332176857118</c:v>
                </c:pt>
                <c:pt idx="211">
                  <c:v>-0.47202751986187252</c:v>
                </c:pt>
                <c:pt idx="212">
                  <c:v>2.9357818837631582</c:v>
                </c:pt>
                <c:pt idx="213">
                  <c:v>-1.1140785669216611</c:v>
                </c:pt>
                <c:pt idx="214">
                  <c:v>-1.0745677332564427</c:v>
                </c:pt>
                <c:pt idx="215">
                  <c:v>0.75280832375987827</c:v>
                </c:pt>
                <c:pt idx="216">
                  <c:v>-0.3633727272825229</c:v>
                </c:pt>
                <c:pt idx="217">
                  <c:v>-5.7163766377085888E-2</c:v>
                </c:pt>
                <c:pt idx="218">
                  <c:v>1.7800899990555403</c:v>
                </c:pt>
                <c:pt idx="219">
                  <c:v>-0.47202751986187252</c:v>
                </c:pt>
                <c:pt idx="220">
                  <c:v>-0.94615752384448526</c:v>
                </c:pt>
                <c:pt idx="221">
                  <c:v>0.2885560281935694</c:v>
                </c:pt>
                <c:pt idx="222">
                  <c:v>-1.4005321109944888</c:v>
                </c:pt>
                <c:pt idx="223">
                  <c:v>-0.12630772529121723</c:v>
                </c:pt>
                <c:pt idx="224">
                  <c:v>0.42684394602183212</c:v>
                </c:pt>
                <c:pt idx="225">
                  <c:v>-0.29422876836839157</c:v>
                </c:pt>
                <c:pt idx="226">
                  <c:v>6.1368734618567643E-2</c:v>
                </c:pt>
                <c:pt idx="227">
                  <c:v>-0.59056002085752468</c:v>
                </c:pt>
                <c:pt idx="228">
                  <c:v>0.42684394602183212</c:v>
                </c:pt>
                <c:pt idx="229">
                  <c:v>-0.42263897778035037</c:v>
                </c:pt>
                <c:pt idx="230">
                  <c:v>0.24904519452835253</c:v>
                </c:pt>
                <c:pt idx="231">
                  <c:v>9.1001859867480675E-2</c:v>
                </c:pt>
                <c:pt idx="232">
                  <c:v>0.31818915344248244</c:v>
                </c:pt>
                <c:pt idx="233">
                  <c:v>0.57500957226639871</c:v>
                </c:pt>
                <c:pt idx="234">
                  <c:v>2.1159320852098902</c:v>
                </c:pt>
                <c:pt idx="235">
                  <c:v>-0.94615752384448526</c:v>
                </c:pt>
                <c:pt idx="236">
                  <c:v>0.80219686584140049</c:v>
                </c:pt>
                <c:pt idx="237">
                  <c:v>-1.2523664847499223</c:v>
                </c:pt>
                <c:pt idx="238">
                  <c:v>2.5307958386946772</c:v>
                </c:pt>
                <c:pt idx="239">
                  <c:v>1.6418020812272776</c:v>
                </c:pt>
                <c:pt idx="240">
                  <c:v>2.0764212515446734</c:v>
                </c:pt>
                <c:pt idx="241">
                  <c:v>1.3553485371544485</c:v>
                </c:pt>
                <c:pt idx="242">
                  <c:v>-0.79799189759991873</c:v>
                </c:pt>
                <c:pt idx="243">
                  <c:v>1.503514163399015</c:v>
                </c:pt>
                <c:pt idx="244">
                  <c:v>-0.86713585651405001</c:v>
                </c:pt>
                <c:pt idx="245">
                  <c:v>1.2466937445751001</c:v>
                </c:pt>
                <c:pt idx="246">
                  <c:v>1.8887447916348885</c:v>
                </c:pt>
                <c:pt idx="247">
                  <c:v>0.88121853317183563</c:v>
                </c:pt>
                <c:pt idx="248">
                  <c:v>1.5924135391457555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1-4E92-9DBB-7BFE8F27D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4992"/>
        <c:axId val="368746736"/>
      </c:scatterChart>
      <c:valAx>
        <c:axId val="37173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46736"/>
        <c:crosses val="autoZero"/>
        <c:crossBetween val="midCat"/>
      </c:valAx>
      <c:valAx>
        <c:axId val="3687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Y(X8) - %BF w zależności od wymiarów talii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zad1_cd_w_p_std_kor_y_normal!$I$3:$I$251</c:f>
              <c:numCache>
                <c:formatCode>General</c:formatCode>
                <c:ptCount val="249"/>
                <c:pt idx="0">
                  <c:v>-0.70909254387331488</c:v>
                </c:pt>
                <c:pt idx="1">
                  <c:v>-0.92640219475967645</c:v>
                </c:pt>
                <c:pt idx="2">
                  <c:v>-0.44239445000995697</c:v>
                </c:pt>
                <c:pt idx="3">
                  <c:v>-0.59056002983473377</c:v>
                </c:pt>
                <c:pt idx="4">
                  <c:v>0.75280837897124386</c:v>
                </c:pt>
                <c:pt idx="5">
                  <c:v>0.19965656315993954</c:v>
                </c:pt>
                <c:pt idx="6">
                  <c:v>-0.16581866755120059</c:v>
                </c:pt>
                <c:pt idx="7">
                  <c:v>-0.38312806754377071</c:v>
                </c:pt>
                <c:pt idx="8">
                  <c:v>-0.97579063773667274</c:v>
                </c:pt>
                <c:pt idx="9">
                  <c:v>-0.37325037894837215</c:v>
                </c:pt>
                <c:pt idx="10">
                  <c:v>-0.86713581229349013</c:v>
                </c:pt>
                <c:pt idx="11">
                  <c:v>-0.14606303946661023</c:v>
                </c:pt>
                <c:pt idx="12">
                  <c:v>-7.6919219298816871E-2</c:v>
                </c:pt>
                <c:pt idx="13">
                  <c:v>0.93060702458221978</c:v>
                </c:pt>
                <c:pt idx="14">
                  <c:v>0.39721083685550407</c:v>
                </c:pt>
                <c:pt idx="15">
                  <c:v>4.1613294739762469E-2</c:v>
                </c:pt>
                <c:pt idx="16">
                  <c:v>0.39721083685550407</c:v>
                </c:pt>
                <c:pt idx="17">
                  <c:v>0.50586566229868479</c:v>
                </c:pt>
                <c:pt idx="18">
                  <c:v>-0.27447324210058988</c:v>
                </c:pt>
                <c:pt idx="19">
                  <c:v>0.80219682194824016</c:v>
                </c:pt>
                <c:pt idx="20">
                  <c:v>0.34782239387850955</c:v>
                </c:pt>
                <c:pt idx="21">
                  <c:v>0.63427586493266452</c:v>
                </c:pt>
                <c:pt idx="22">
                  <c:v>-1.5783308965249725</c:v>
                </c:pt>
                <c:pt idx="23">
                  <c:v>-1.2227333544092318</c:v>
                </c:pt>
                <c:pt idx="24">
                  <c:v>-1.5882085851203709</c:v>
                </c:pt>
                <c:pt idx="25">
                  <c:v>-1.2523664201954283</c:v>
                </c:pt>
                <c:pt idx="26">
                  <c:v>-1.7561295421359466</c:v>
                </c:pt>
                <c:pt idx="27">
                  <c:v>-0.36337269035297359</c:v>
                </c:pt>
                <c:pt idx="28">
                  <c:v>-1.8252736131975322</c:v>
                </c:pt>
                <c:pt idx="29">
                  <c:v>-0.87701350088889052</c:v>
                </c:pt>
                <c:pt idx="30">
                  <c:v>-0.36337269035297359</c:v>
                </c:pt>
                <c:pt idx="31">
                  <c:v>-0.77823636404110819</c:v>
                </c:pt>
                <c:pt idx="32">
                  <c:v>-1.3116328026616146</c:v>
                </c:pt>
                <c:pt idx="33">
                  <c:v>0.80219682194824016</c:v>
                </c:pt>
                <c:pt idx="34">
                  <c:v>2.2937308105789964</c:v>
                </c:pt>
                <c:pt idx="35">
                  <c:v>2.0467880939064353</c:v>
                </c:pt>
                <c:pt idx="36">
                  <c:v>0.84170757632983606</c:v>
                </c:pt>
                <c:pt idx="37">
                  <c:v>0.63427586493266452</c:v>
                </c:pt>
                <c:pt idx="38">
                  <c:v>1.5529026605613174</c:v>
                </c:pt>
                <c:pt idx="39">
                  <c:v>3.3407678088416288</c:v>
                </c:pt>
                <c:pt idx="40">
                  <c:v>1.8591117597000628</c:v>
                </c:pt>
                <c:pt idx="41">
                  <c:v>1.1775497412547788</c:v>
                </c:pt>
                <c:pt idx="42">
                  <c:v>-1.6178416509065685</c:v>
                </c:pt>
                <c:pt idx="43">
                  <c:v>-1.0745677745844551</c:v>
                </c:pt>
                <c:pt idx="44">
                  <c:v>-1.8450289903883303</c:v>
                </c:pt>
                <c:pt idx="45">
                  <c:v>-1.2721217973862262</c:v>
                </c:pt>
                <c:pt idx="46">
                  <c:v>-0.88689118948428902</c:v>
                </c:pt>
                <c:pt idx="47">
                  <c:v>-2.1709934667178734</c:v>
                </c:pt>
                <c:pt idx="48">
                  <c:v>-0.56092696404853815</c:v>
                </c:pt>
                <c:pt idx="49">
                  <c:v>-1.4301653167001949</c:v>
                </c:pt>
                <c:pt idx="50">
                  <c:v>-1.0251790807136671</c:v>
                </c:pt>
                <c:pt idx="51">
                  <c:v>-1.2622441087908276</c:v>
                </c:pt>
                <c:pt idx="52">
                  <c:v>-1.4597983824863923</c:v>
                </c:pt>
                <c:pt idx="53">
                  <c:v>0.75280837897124386</c:v>
                </c:pt>
                <c:pt idx="54">
                  <c:v>0.73305300178044674</c:v>
                </c:pt>
                <c:pt idx="55">
                  <c:v>1.1676720526593802</c:v>
                </c:pt>
                <c:pt idx="56">
                  <c:v>1.276326878102561</c:v>
                </c:pt>
                <c:pt idx="57">
                  <c:v>0.58488717106187671</c:v>
                </c:pt>
                <c:pt idx="58">
                  <c:v>1.2269384351255648</c:v>
                </c:pt>
                <c:pt idx="59">
                  <c:v>0.22928987983992843</c:v>
                </c:pt>
                <c:pt idx="60">
                  <c:v>0.98987340704840432</c:v>
                </c:pt>
                <c:pt idx="61">
                  <c:v>0.72317531318504824</c:v>
                </c:pt>
                <c:pt idx="62">
                  <c:v>1.2960822552933582</c:v>
                </c:pt>
                <c:pt idx="63">
                  <c:v>0.78244144475744126</c:v>
                </c:pt>
                <c:pt idx="64">
                  <c:v>-0.8375027465072945</c:v>
                </c:pt>
                <c:pt idx="65">
                  <c:v>-0.57080465264393665</c:v>
                </c:pt>
                <c:pt idx="66">
                  <c:v>-1.3807766228294078</c:v>
                </c:pt>
                <c:pt idx="67">
                  <c:v>-0.76835867544570791</c:v>
                </c:pt>
                <c:pt idx="68">
                  <c:v>-8.6796907894215417E-2</c:v>
                </c:pt>
                <c:pt idx="69">
                  <c:v>-0.94615757195047534</c:v>
                </c:pt>
                <c:pt idx="70">
                  <c:v>-0.93627988335507684</c:v>
                </c:pt>
                <c:pt idx="71">
                  <c:v>-1.6178416509065685</c:v>
                </c:pt>
                <c:pt idx="72">
                  <c:v>-0.89676887807968753</c:v>
                </c:pt>
                <c:pt idx="73">
                  <c:v>-1.0449347087982577</c:v>
                </c:pt>
                <c:pt idx="74">
                  <c:v>-1.341265868447812</c:v>
                </c:pt>
                <c:pt idx="75">
                  <c:v>0.25892294562612583</c:v>
                </c:pt>
                <c:pt idx="76">
                  <c:v>0.29843370000772179</c:v>
                </c:pt>
                <c:pt idx="77">
                  <c:v>0.61452048774186563</c:v>
                </c:pt>
                <c:pt idx="78">
                  <c:v>0.33794445438931775</c:v>
                </c:pt>
                <c:pt idx="79">
                  <c:v>-0.33373962456677619</c:v>
                </c:pt>
                <c:pt idx="80">
                  <c:v>0.5354987280848823</c:v>
                </c:pt>
                <c:pt idx="81">
                  <c:v>0.2490452570307273</c:v>
                </c:pt>
                <c:pt idx="82">
                  <c:v>0.73305300178044674</c:v>
                </c:pt>
                <c:pt idx="83">
                  <c:v>-0.26459555350519137</c:v>
                </c:pt>
                <c:pt idx="84">
                  <c:v>-0.42263907281915813</c:v>
                </c:pt>
                <c:pt idx="85">
                  <c:v>-0.14606303946661023</c:v>
                </c:pt>
                <c:pt idx="86">
                  <c:v>-0.63007078421632967</c:v>
                </c:pt>
                <c:pt idx="87">
                  <c:v>-0.58068234123933515</c:v>
                </c:pt>
                <c:pt idx="88">
                  <c:v>0.31818907719851891</c:v>
                </c:pt>
                <c:pt idx="89">
                  <c:v>8.1124049121358427E-2</c:v>
                </c:pt>
                <c:pt idx="90">
                  <c:v>-0.91652450616427794</c:v>
                </c:pt>
                <c:pt idx="91">
                  <c:v>0.50586566229868479</c:v>
                </c:pt>
                <c:pt idx="92">
                  <c:v>-0.35349500175757331</c:v>
                </c:pt>
                <c:pt idx="93">
                  <c:v>0.67378661931426043</c:v>
                </c:pt>
                <c:pt idx="94">
                  <c:v>-7.6919219298816871E-2</c:v>
                </c:pt>
                <c:pt idx="95">
                  <c:v>-0.56092696404853815</c:v>
                </c:pt>
                <c:pt idx="96">
                  <c:v>-0.41276138422375958</c:v>
                </c:pt>
                <c:pt idx="97">
                  <c:v>0.16014580877834358</c:v>
                </c:pt>
                <c:pt idx="98">
                  <c:v>0.25892294562612583</c:v>
                </c:pt>
                <c:pt idx="99">
                  <c:v>-3.740846491722092E-2</c:v>
                </c:pt>
                <c:pt idx="100">
                  <c:v>-0.31398424737597735</c:v>
                </c:pt>
                <c:pt idx="101">
                  <c:v>0.30831138860312035</c:v>
                </c:pt>
                <c:pt idx="102">
                  <c:v>0.61452048774186563</c:v>
                </c:pt>
                <c:pt idx="103">
                  <c:v>-0.50166058158235183</c:v>
                </c:pt>
                <c:pt idx="104">
                  <c:v>1.0293841614300021</c:v>
                </c:pt>
                <c:pt idx="105">
                  <c:v>0.91085164739142088</c:v>
                </c:pt>
                <c:pt idx="106">
                  <c:v>-0.36337269035297359</c:v>
                </c:pt>
                <c:pt idx="107">
                  <c:v>-7.77514823723203E-3</c:v>
                </c:pt>
                <c:pt idx="108">
                  <c:v>-0.17569635614659912</c:v>
                </c:pt>
                <c:pt idx="109">
                  <c:v>1.2466938123163636</c:v>
                </c:pt>
                <c:pt idx="110">
                  <c:v>0.25892294562612583</c:v>
                </c:pt>
                <c:pt idx="111">
                  <c:v>-0.27447324210058988</c:v>
                </c:pt>
                <c:pt idx="112">
                  <c:v>2.1025403581665129E-3</c:v>
                </c:pt>
                <c:pt idx="113">
                  <c:v>-0.57080465264393665</c:v>
                </c:pt>
                <c:pt idx="114">
                  <c:v>-0.23496248771899395</c:v>
                </c:pt>
                <c:pt idx="115">
                  <c:v>-0.23496248771899395</c:v>
                </c:pt>
                <c:pt idx="116">
                  <c:v>2.1025403581665129E-3</c:v>
                </c:pt>
                <c:pt idx="117">
                  <c:v>-0.48190520439155293</c:v>
                </c:pt>
                <c:pt idx="118">
                  <c:v>0.67378661931426043</c:v>
                </c:pt>
                <c:pt idx="119">
                  <c:v>0.5651317938710797</c:v>
                </c:pt>
                <c:pt idx="120">
                  <c:v>-0.89676887807968753</c:v>
                </c:pt>
                <c:pt idx="121">
                  <c:v>-0.62019309562093117</c:v>
                </c:pt>
                <c:pt idx="122">
                  <c:v>-0.81774736931649572</c:v>
                </c:pt>
                <c:pt idx="123">
                  <c:v>-0.2448401763143925</c:v>
                </c:pt>
                <c:pt idx="124">
                  <c:v>-2.7530525428030899E-2</c:v>
                </c:pt>
                <c:pt idx="125">
                  <c:v>-1.4202876281047963</c:v>
                </c:pt>
                <c:pt idx="126">
                  <c:v>0.11075736580134909</c:v>
                </c:pt>
                <c:pt idx="127">
                  <c:v>-0.53129364736854745</c:v>
                </c:pt>
                <c:pt idx="128">
                  <c:v>-0.22508479912359364</c:v>
                </c:pt>
                <c:pt idx="129">
                  <c:v>-0.20532942193279655</c:v>
                </c:pt>
                <c:pt idx="130">
                  <c:v>0.73305300178044674</c:v>
                </c:pt>
                <c:pt idx="131">
                  <c:v>-0.29422887018518024</c:v>
                </c:pt>
                <c:pt idx="132">
                  <c:v>-0.51153827017775033</c:v>
                </c:pt>
                <c:pt idx="133">
                  <c:v>0.86146320441442648</c:v>
                </c:pt>
                <c:pt idx="134">
                  <c:v>-0.62019309562093117</c:v>
                </c:pt>
                <c:pt idx="135">
                  <c:v>0.61452048774186563</c:v>
                </c:pt>
                <c:pt idx="136">
                  <c:v>-0.38312806754377071</c:v>
                </c:pt>
                <c:pt idx="137">
                  <c:v>1.4047370807365407</c:v>
                </c:pt>
                <c:pt idx="138">
                  <c:v>7.1246360525959881E-2</c:v>
                </c:pt>
                <c:pt idx="139">
                  <c:v>6.1368671930561336E-2</c:v>
                </c:pt>
                <c:pt idx="140">
                  <c:v>-0.1361853508712117</c:v>
                </c:pt>
                <c:pt idx="141">
                  <c:v>-1.5091868254633876</c:v>
                </c:pt>
                <c:pt idx="142">
                  <c:v>-0.69921485527791638</c:v>
                </c:pt>
                <c:pt idx="143">
                  <c:v>-1.0350570202028591</c:v>
                </c:pt>
                <c:pt idx="144">
                  <c:v>0.66390893071886192</c:v>
                </c:pt>
                <c:pt idx="145">
                  <c:v>0.80219682194824016</c:v>
                </c:pt>
                <c:pt idx="146">
                  <c:v>-1.568453207929573</c:v>
                </c:pt>
                <c:pt idx="147">
                  <c:v>1.4244924579273377</c:v>
                </c:pt>
                <c:pt idx="148">
                  <c:v>-1.4597983824863923</c:v>
                </c:pt>
                <c:pt idx="149">
                  <c:v>1.0392618500254005</c:v>
                </c:pt>
                <c:pt idx="150">
                  <c:v>-1.9339284386407132</c:v>
                </c:pt>
                <c:pt idx="151">
                  <c:v>-0.41276138422375958</c:v>
                </c:pt>
                <c:pt idx="152">
                  <c:v>0.76268606756664414</c:v>
                </c:pt>
                <c:pt idx="153">
                  <c:v>-0.87701350088889052</c:v>
                </c:pt>
                <c:pt idx="154">
                  <c:v>1.2466938123163636</c:v>
                </c:pt>
                <c:pt idx="155">
                  <c:v>-0.15594097895580203</c:v>
                </c:pt>
                <c:pt idx="156">
                  <c:v>-1.5585755193341744</c:v>
                </c:pt>
                <c:pt idx="157">
                  <c:v>2.1025403581665129E-3</c:v>
                </c:pt>
                <c:pt idx="158">
                  <c:v>-1.1042008403706516</c:v>
                </c:pt>
                <c:pt idx="159">
                  <c:v>0.31818907719851891</c:v>
                </c:pt>
                <c:pt idx="160">
                  <c:v>-2.7530525428030899E-2</c:v>
                </c:pt>
                <c:pt idx="161">
                  <c:v>-0.88689118948428902</c:v>
                </c:pt>
                <c:pt idx="162">
                  <c:v>1.3454706982703544</c:v>
                </c:pt>
                <c:pt idx="163">
                  <c:v>0.26880063422152439</c:v>
                </c:pt>
                <c:pt idx="164">
                  <c:v>-0.19545173333739799</c:v>
                </c:pt>
                <c:pt idx="165">
                  <c:v>0.79231913335283977</c:v>
                </c:pt>
                <c:pt idx="166">
                  <c:v>2.3233638763651938</c:v>
                </c:pt>
                <c:pt idx="167">
                  <c:v>-0.15594097895580203</c:v>
                </c:pt>
                <c:pt idx="168">
                  <c:v>-1.0350570202028591</c:v>
                </c:pt>
                <c:pt idx="169">
                  <c:v>-1.7166187877543506</c:v>
                </c:pt>
                <c:pt idx="170">
                  <c:v>-0.20532942193279655</c:v>
                </c:pt>
                <c:pt idx="171">
                  <c:v>-0.20532942193279655</c:v>
                </c:pt>
                <c:pt idx="172">
                  <c:v>1.6220467316229024</c:v>
                </c:pt>
                <c:pt idx="173">
                  <c:v>-1.2819994859816257</c:v>
                </c:pt>
                <c:pt idx="174">
                  <c:v>-0.90664656667508614</c:v>
                </c:pt>
                <c:pt idx="175">
                  <c:v>1.7702123114476791</c:v>
                </c:pt>
                <c:pt idx="176">
                  <c:v>3.1735606144363923E-2</c:v>
                </c:pt>
                <c:pt idx="177">
                  <c:v>1.1973051184455759</c:v>
                </c:pt>
                <c:pt idx="178">
                  <c:v>1.2071828070409762</c:v>
                </c:pt>
                <c:pt idx="179">
                  <c:v>-0.86713581229349013</c:v>
                </c:pt>
                <c:pt idx="180">
                  <c:v>-0.55104927545313775</c:v>
                </c:pt>
                <c:pt idx="181">
                  <c:v>-0.19545173333739799</c:v>
                </c:pt>
                <c:pt idx="182">
                  <c:v>-0.85725812369809162</c:v>
                </c:pt>
                <c:pt idx="183">
                  <c:v>1.6714351745998968</c:v>
                </c:pt>
                <c:pt idx="184">
                  <c:v>0.64415355352806303</c:v>
                </c:pt>
                <c:pt idx="185">
                  <c:v>0.55525410527567931</c:v>
                </c:pt>
                <c:pt idx="186">
                  <c:v>0.87134089300982498</c:v>
                </c:pt>
                <c:pt idx="187">
                  <c:v>-1.1634672228368379</c:v>
                </c:pt>
                <c:pt idx="188">
                  <c:v>2.1060544763726217</c:v>
                </c:pt>
                <c:pt idx="189">
                  <c:v>0.17002349737374214</c:v>
                </c:pt>
                <c:pt idx="190">
                  <c:v>1.315837632484157</c:v>
                </c:pt>
                <c:pt idx="191">
                  <c:v>-0.66958178949171887</c:v>
                </c:pt>
                <c:pt idx="192">
                  <c:v>0.41696621404630113</c:v>
                </c:pt>
                <c:pt idx="193">
                  <c:v>-0.63007078421632967</c:v>
                </c:pt>
                <c:pt idx="194">
                  <c:v>-0.26459555350519137</c:v>
                </c:pt>
                <c:pt idx="195">
                  <c:v>-1.4202876281047963</c:v>
                </c:pt>
                <c:pt idx="196">
                  <c:v>-0.26459555350519137</c:v>
                </c:pt>
                <c:pt idx="197">
                  <c:v>-0.31398424737597735</c:v>
                </c:pt>
                <c:pt idx="198">
                  <c:v>-0.65970410089631859</c:v>
                </c:pt>
                <c:pt idx="199">
                  <c:v>1.0590172272161977</c:v>
                </c:pt>
                <c:pt idx="200">
                  <c:v>-0.32386193597137586</c:v>
                </c:pt>
                <c:pt idx="201">
                  <c:v>2.1258098535634207</c:v>
                </c:pt>
                <c:pt idx="202">
                  <c:v>0.38733314826010551</c:v>
                </c:pt>
                <c:pt idx="203">
                  <c:v>0.15026812018294505</c:v>
                </c:pt>
                <c:pt idx="204">
                  <c:v>0.88121858160522348</c:v>
                </c:pt>
                <c:pt idx="205">
                  <c:v>-0.8375027465072945</c:v>
                </c:pt>
                <c:pt idx="206">
                  <c:v>-0.78811430353029821</c:v>
                </c:pt>
                <c:pt idx="207">
                  <c:v>-1.2819994859816257</c:v>
                </c:pt>
                <c:pt idx="208">
                  <c:v>1.1479166754685814</c:v>
                </c:pt>
                <c:pt idx="209">
                  <c:v>-0.26459555350519137</c:v>
                </c:pt>
                <c:pt idx="210">
                  <c:v>0.51574335089408341</c:v>
                </c:pt>
                <c:pt idx="211">
                  <c:v>-0.47202751579615443</c:v>
                </c:pt>
                <c:pt idx="212">
                  <c:v>2.9357818237488926</c:v>
                </c:pt>
                <c:pt idx="213">
                  <c:v>-1.11407852896605</c:v>
                </c:pt>
                <c:pt idx="214">
                  <c:v>-1.0745677745844551</c:v>
                </c:pt>
                <c:pt idx="215">
                  <c:v>0.75280837897124386</c:v>
                </c:pt>
                <c:pt idx="216">
                  <c:v>-0.36337269035297359</c:v>
                </c:pt>
                <c:pt idx="217">
                  <c:v>-5.7163842108019787E-2</c:v>
                </c:pt>
                <c:pt idx="218">
                  <c:v>1.7800900000430795</c:v>
                </c:pt>
                <c:pt idx="219">
                  <c:v>-0.47202751579615443</c:v>
                </c:pt>
                <c:pt idx="220">
                  <c:v>-0.94615757195047534</c:v>
                </c:pt>
                <c:pt idx="221">
                  <c:v>0.28855601141232323</c:v>
                </c:pt>
                <c:pt idx="222">
                  <c:v>-1.4005320000202059</c:v>
                </c:pt>
                <c:pt idx="223">
                  <c:v>-0.12630766227581136</c:v>
                </c:pt>
                <c:pt idx="224">
                  <c:v>0.42684390264170147</c:v>
                </c:pt>
                <c:pt idx="225">
                  <c:v>-0.29422887018518024</c:v>
                </c:pt>
                <c:pt idx="226">
                  <c:v>6.1368671930561336E-2</c:v>
                </c:pt>
                <c:pt idx="227">
                  <c:v>-0.59056002983473377</c:v>
                </c:pt>
                <c:pt idx="228">
                  <c:v>0.42684390264170147</c:v>
                </c:pt>
                <c:pt idx="229">
                  <c:v>-0.42263907281915813</c:v>
                </c:pt>
                <c:pt idx="230">
                  <c:v>0.2490452570307273</c:v>
                </c:pt>
                <c:pt idx="231">
                  <c:v>9.1001737716758749E-2</c:v>
                </c:pt>
                <c:pt idx="232">
                  <c:v>0.31818907719851891</c:v>
                </c:pt>
                <c:pt idx="233">
                  <c:v>0.57500948246647821</c:v>
                </c:pt>
                <c:pt idx="234">
                  <c:v>2.1159321649680223</c:v>
                </c:pt>
                <c:pt idx="235">
                  <c:v>-0.94615757195047534</c:v>
                </c:pt>
                <c:pt idx="236">
                  <c:v>0.80219682194824016</c:v>
                </c:pt>
                <c:pt idx="237">
                  <c:v>-1.2523664201954283</c:v>
                </c:pt>
                <c:pt idx="238">
                  <c:v>2.5307958386561569</c:v>
                </c:pt>
                <c:pt idx="239">
                  <c:v>1.6418021088137011</c:v>
                </c:pt>
                <c:pt idx="240">
                  <c:v>2.0764211596926327</c:v>
                </c:pt>
                <c:pt idx="241">
                  <c:v>1.3553486377595445</c:v>
                </c:pt>
                <c:pt idx="242">
                  <c:v>-0.7979919921256986</c:v>
                </c:pt>
                <c:pt idx="243">
                  <c:v>1.503514217584323</c:v>
                </c:pt>
                <c:pt idx="244">
                  <c:v>-0.86713581229349013</c:v>
                </c:pt>
                <c:pt idx="245">
                  <c:v>1.2466938123163636</c:v>
                </c:pt>
                <c:pt idx="246">
                  <c:v>1.8887448254862602</c:v>
                </c:pt>
                <c:pt idx="247">
                  <c:v>0.88121858160522348</c:v>
                </c:pt>
                <c:pt idx="248">
                  <c:v>1.5924134149429134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5-4B4F-B085-98B54B335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7472"/>
        <c:axId val="368697632"/>
      </c:scatterChart>
      <c:valAx>
        <c:axId val="37174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7632"/>
        <c:crosses val="autoZero"/>
        <c:crossBetween val="midCat"/>
      </c:valAx>
      <c:valAx>
        <c:axId val="3686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Y(X9) - %BF w zależności od wymiarów biodra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zad1_cd_w_p_std_kor_y_normal!$J$3:$J$251</c:f>
              <c:numCache>
                <c:formatCode>General</c:formatCode>
                <c:ptCount val="249"/>
                <c:pt idx="0">
                  <c:v>-0.81547546831455897</c:v>
                </c:pt>
                <c:pt idx="1">
                  <c:v>-0.1580914825260949</c:v>
                </c:pt>
                <c:pt idx="2">
                  <c:v>-7.9831484217944476E-2</c:v>
                </c:pt>
                <c:pt idx="3">
                  <c:v>0.23320850901465728</c:v>
                </c:pt>
                <c:pt idx="4">
                  <c:v>0.34277250664606834</c:v>
                </c:pt>
                <c:pt idx="5">
                  <c:v>1.2662404866822421</c:v>
                </c:pt>
                <c:pt idx="6">
                  <c:v>9.2340512059985599E-2</c:v>
                </c:pt>
                <c:pt idx="7">
                  <c:v>-0.40852347711217762</c:v>
                </c:pt>
                <c:pt idx="8">
                  <c:v>2.9732513413466582E-2</c:v>
                </c:pt>
                <c:pt idx="9">
                  <c:v>0.68711649920192841</c:v>
                </c:pt>
                <c:pt idx="10">
                  <c:v>-0.23635148083424534</c:v>
                </c:pt>
                <c:pt idx="11">
                  <c:v>1.250588487020613</c:v>
                </c:pt>
                <c:pt idx="12">
                  <c:v>0.65581249987867007</c:v>
                </c:pt>
                <c:pt idx="13">
                  <c:v>1.3914564839752823</c:v>
                </c:pt>
                <c:pt idx="14">
                  <c:v>6.1036512736724981E-2</c:v>
                </c:pt>
                <c:pt idx="15">
                  <c:v>-7.9831484217944476E-2</c:v>
                </c:pt>
                <c:pt idx="16">
                  <c:v>0.85928849547986075</c:v>
                </c:pt>
                <c:pt idx="17">
                  <c:v>1.1410244893892019</c:v>
                </c:pt>
                <c:pt idx="18">
                  <c:v>0.42103250495421873</c:v>
                </c:pt>
                <c:pt idx="19">
                  <c:v>1.4540644826218037</c:v>
                </c:pt>
                <c:pt idx="20">
                  <c:v>0.81233249649497097</c:v>
                </c:pt>
                <c:pt idx="21">
                  <c:v>0.79668049683333952</c:v>
                </c:pt>
                <c:pt idx="22">
                  <c:v>-0.79982346865292986</c:v>
                </c:pt>
                <c:pt idx="23">
                  <c:v>-0.98764746459248909</c:v>
                </c:pt>
                <c:pt idx="24">
                  <c:v>-0.6119994727133683</c:v>
                </c:pt>
                <c:pt idx="25">
                  <c:v>-0.50243547508195729</c:v>
                </c:pt>
                <c:pt idx="26">
                  <c:v>-2.2554594371845273</c:v>
                </c:pt>
                <c:pt idx="27">
                  <c:v>-0.78417146899129841</c:v>
                </c:pt>
                <c:pt idx="28">
                  <c:v>-1.7545954480123642</c:v>
                </c:pt>
                <c:pt idx="29">
                  <c:v>-0.1580914825260949</c:v>
                </c:pt>
                <c:pt idx="30">
                  <c:v>1.4080513751835163E-2</c:v>
                </c:pt>
                <c:pt idx="31">
                  <c:v>0.13929651104487542</c:v>
                </c:pt>
                <c:pt idx="32">
                  <c:v>-0.81547546831455897</c:v>
                </c:pt>
                <c:pt idx="33">
                  <c:v>1.3445004849903925</c:v>
                </c:pt>
                <c:pt idx="34">
                  <c:v>2.565356458597539</c:v>
                </c:pt>
                <c:pt idx="35">
                  <c:v>2.2053604663800472</c:v>
                </c:pt>
                <c:pt idx="36">
                  <c:v>1.0158084920961616</c:v>
                </c:pt>
                <c:pt idx="37">
                  <c:v>0.79668049683333952</c:v>
                </c:pt>
                <c:pt idx="38">
                  <c:v>0.43668450461584796</c:v>
                </c:pt>
                <c:pt idx="39">
                  <c:v>4.0522964264523971</c:v>
                </c:pt>
                <c:pt idx="40">
                  <c:v>2.2523164653649372</c:v>
                </c:pt>
                <c:pt idx="41">
                  <c:v>0.98450449277290097</c:v>
                </c:pt>
                <c:pt idx="42">
                  <c:v>-1.801551446997254</c:v>
                </c:pt>
                <c:pt idx="43">
                  <c:v>-0.39287147745054624</c:v>
                </c:pt>
                <c:pt idx="44">
                  <c:v>-1.7545954480123642</c:v>
                </c:pt>
                <c:pt idx="45">
                  <c:v>-1.0972114622239002</c:v>
                </c:pt>
                <c:pt idx="46">
                  <c:v>-1.4572074544413918</c:v>
                </c:pt>
                <c:pt idx="47">
                  <c:v>-1.9580714436135549</c:v>
                </c:pt>
                <c:pt idx="48">
                  <c:v>-0.22069948117261615</c:v>
                </c:pt>
                <c:pt idx="49">
                  <c:v>-1.363295456471612</c:v>
                </c:pt>
                <c:pt idx="50">
                  <c:v>-1.6606834500425847</c:v>
                </c:pt>
                <c:pt idx="51">
                  <c:v>-1.2693834585018324</c:v>
                </c:pt>
                <c:pt idx="52">
                  <c:v>-1.7389434483507351</c:v>
                </c:pt>
                <c:pt idx="53">
                  <c:v>-1.7223485571425456E-2</c:v>
                </c:pt>
                <c:pt idx="54">
                  <c:v>0.43668450461584796</c:v>
                </c:pt>
                <c:pt idx="55">
                  <c:v>0.95320049344964042</c:v>
                </c:pt>
                <c:pt idx="56">
                  <c:v>-0.42417547677380685</c:v>
                </c:pt>
                <c:pt idx="57">
                  <c:v>-1.7223485571425456E-2</c:v>
                </c:pt>
                <c:pt idx="58">
                  <c:v>0.53059650258562763</c:v>
                </c:pt>
                <c:pt idx="59">
                  <c:v>0.17060051036813603</c:v>
                </c:pt>
                <c:pt idx="60">
                  <c:v>-4.8527484894683851E-2</c:v>
                </c:pt>
                <c:pt idx="61">
                  <c:v>-1.5714859097940351E-3</c:v>
                </c:pt>
                <c:pt idx="62">
                  <c:v>1.3445004849903925</c:v>
                </c:pt>
                <c:pt idx="63">
                  <c:v>0.70276849886355985</c:v>
                </c:pt>
                <c:pt idx="64">
                  <c:v>-0.90938746628433864</c:v>
                </c:pt>
                <c:pt idx="65">
                  <c:v>-1.2380794591785718</c:v>
                </c:pt>
                <c:pt idx="66">
                  <c:v>-0.56504347372847852</c:v>
                </c:pt>
                <c:pt idx="67">
                  <c:v>-0.84677946763781964</c:v>
                </c:pt>
                <c:pt idx="68">
                  <c:v>-0.18939548184935553</c:v>
                </c:pt>
                <c:pt idx="69">
                  <c:v>-0.65895547169825819</c:v>
                </c:pt>
                <c:pt idx="70">
                  <c:v>-0.53373947440521785</c:v>
                </c:pt>
                <c:pt idx="71">
                  <c:v>-1.7389434483507351</c:v>
                </c:pt>
                <c:pt idx="72">
                  <c:v>-1.0502554632390104</c:v>
                </c:pt>
                <c:pt idx="73">
                  <c:v>-0.76851946932966919</c:v>
                </c:pt>
                <c:pt idx="74">
                  <c:v>-0.84677946763781964</c:v>
                </c:pt>
                <c:pt idx="75">
                  <c:v>-0.22069948117261615</c:v>
                </c:pt>
                <c:pt idx="76">
                  <c:v>-6.4179484556315267E-2</c:v>
                </c:pt>
                <c:pt idx="77">
                  <c:v>7.6688512398356404E-2</c:v>
                </c:pt>
                <c:pt idx="78">
                  <c:v>-0.40852347711217762</c:v>
                </c:pt>
                <c:pt idx="79">
                  <c:v>-0.43982747643543602</c:v>
                </c:pt>
                <c:pt idx="80">
                  <c:v>-1.7223485571425456E-2</c:v>
                </c:pt>
                <c:pt idx="81">
                  <c:v>-0.73721547000640852</c:v>
                </c:pt>
                <c:pt idx="82">
                  <c:v>-0.54939147406684707</c:v>
                </c:pt>
                <c:pt idx="83">
                  <c:v>-0.54939147406684707</c:v>
                </c:pt>
                <c:pt idx="84">
                  <c:v>-0.43982747643543602</c:v>
                </c:pt>
                <c:pt idx="85">
                  <c:v>-0.92503946594597009</c:v>
                </c:pt>
                <c:pt idx="86">
                  <c:v>-6.4179484556315267E-2</c:v>
                </c:pt>
                <c:pt idx="87">
                  <c:v>-0.22069948117261615</c:v>
                </c:pt>
                <c:pt idx="88">
                  <c:v>0.38972850563095812</c:v>
                </c:pt>
                <c:pt idx="89">
                  <c:v>0.13929651104487542</c:v>
                </c:pt>
                <c:pt idx="90">
                  <c:v>-0.6746074713598873</c:v>
                </c:pt>
                <c:pt idx="91">
                  <c:v>0.13929651104487542</c:v>
                </c:pt>
                <c:pt idx="92">
                  <c:v>0.2645125083379179</c:v>
                </c:pt>
                <c:pt idx="93">
                  <c:v>1.2192844876973523</c:v>
                </c:pt>
                <c:pt idx="94">
                  <c:v>0.42103250495421873</c:v>
                </c:pt>
                <c:pt idx="95">
                  <c:v>-0.54939147406684707</c:v>
                </c:pt>
                <c:pt idx="96">
                  <c:v>-1.0815594625622709</c:v>
                </c:pt>
                <c:pt idx="97">
                  <c:v>0.62450850055540941</c:v>
                </c:pt>
                <c:pt idx="98">
                  <c:v>0.31146850732280773</c:v>
                </c:pt>
                <c:pt idx="99">
                  <c:v>-0.22069948117261615</c:v>
                </c:pt>
                <c:pt idx="100">
                  <c:v>-0.22069948117261615</c:v>
                </c:pt>
                <c:pt idx="101">
                  <c:v>0.29581650766117629</c:v>
                </c:pt>
                <c:pt idx="102">
                  <c:v>-3.2875485233054655E-2</c:v>
                </c:pt>
                <c:pt idx="103">
                  <c:v>-0.48678347542032807</c:v>
                </c:pt>
                <c:pt idx="104">
                  <c:v>0.60885650089377807</c:v>
                </c:pt>
                <c:pt idx="105">
                  <c:v>0.15494851070650684</c:v>
                </c:pt>
                <c:pt idx="106">
                  <c:v>0.37407650596932673</c:v>
                </c:pt>
                <c:pt idx="107">
                  <c:v>0.13929651104487542</c:v>
                </c:pt>
                <c:pt idx="108">
                  <c:v>-6.4179484556315267E-2</c:v>
                </c:pt>
                <c:pt idx="109">
                  <c:v>0.5149445029239984</c:v>
                </c:pt>
                <c:pt idx="110">
                  <c:v>-0.17374348218772634</c:v>
                </c:pt>
                <c:pt idx="111">
                  <c:v>1.4080513751835163E-2</c:v>
                </c:pt>
                <c:pt idx="112">
                  <c:v>-0.3459154784656564</c:v>
                </c:pt>
                <c:pt idx="113">
                  <c:v>-1.1128634618855315</c:v>
                </c:pt>
                <c:pt idx="114">
                  <c:v>-1.5714859097940351E-3</c:v>
                </c:pt>
                <c:pt idx="115">
                  <c:v>-0.51808747474358652</c:v>
                </c:pt>
                <c:pt idx="116">
                  <c:v>0.71842049852518908</c:v>
                </c:pt>
                <c:pt idx="117">
                  <c:v>0.20190450969139664</c:v>
                </c:pt>
                <c:pt idx="118">
                  <c:v>0.68711649920192841</c:v>
                </c:pt>
                <c:pt idx="119">
                  <c:v>0.2645125083379179</c:v>
                </c:pt>
                <c:pt idx="120">
                  <c:v>-0.3459154784656564</c:v>
                </c:pt>
                <c:pt idx="121">
                  <c:v>-0.70591147068314797</c:v>
                </c:pt>
                <c:pt idx="122">
                  <c:v>-0.89373546662270942</c:v>
                </c:pt>
                <c:pt idx="123">
                  <c:v>4.5384513075095778E-2</c:v>
                </c:pt>
                <c:pt idx="124">
                  <c:v>-0.18939548184935553</c:v>
                </c:pt>
                <c:pt idx="125">
                  <c:v>-1.0189514639157498</c:v>
                </c:pt>
                <c:pt idx="126">
                  <c:v>-3.2875485233054655E-2</c:v>
                </c:pt>
                <c:pt idx="127">
                  <c:v>-0.29895947948076657</c:v>
                </c:pt>
                <c:pt idx="128">
                  <c:v>-0.6119994727133683</c:v>
                </c:pt>
                <c:pt idx="129">
                  <c:v>-9.5483483879575892E-2</c:v>
                </c:pt>
                <c:pt idx="130">
                  <c:v>0.54624850224725896</c:v>
                </c:pt>
                <c:pt idx="131">
                  <c:v>-1.1598194608704213</c:v>
                </c:pt>
                <c:pt idx="132">
                  <c:v>-0.20504748151098473</c:v>
                </c:pt>
                <c:pt idx="133">
                  <c:v>0.37407650596932673</c:v>
                </c:pt>
                <c:pt idx="134">
                  <c:v>-0.64330347203662896</c:v>
                </c:pt>
                <c:pt idx="135">
                  <c:v>0.13929651104487542</c:v>
                </c:pt>
                <c:pt idx="136">
                  <c:v>-0.22069948117261615</c:v>
                </c:pt>
                <c:pt idx="137">
                  <c:v>1.250588487020613</c:v>
                </c:pt>
                <c:pt idx="138">
                  <c:v>0.29581650766117629</c:v>
                </c:pt>
                <c:pt idx="139">
                  <c:v>-6.4179484556315267E-2</c:v>
                </c:pt>
                <c:pt idx="140">
                  <c:v>-0.12678748320283428</c:v>
                </c:pt>
                <c:pt idx="141">
                  <c:v>-0.90938746628433864</c:v>
                </c:pt>
                <c:pt idx="142">
                  <c:v>0.43668450461584796</c:v>
                </c:pt>
                <c:pt idx="143">
                  <c:v>-0.69025947102151874</c:v>
                </c:pt>
                <c:pt idx="144">
                  <c:v>1.6262364788997337</c:v>
                </c:pt>
                <c:pt idx="145">
                  <c:v>1.0158084920961616</c:v>
                </c:pt>
                <c:pt idx="146">
                  <c:v>-1.191123460193682</c:v>
                </c:pt>
                <c:pt idx="147">
                  <c:v>2.2210124660416786</c:v>
                </c:pt>
                <c:pt idx="148">
                  <c:v>-0.97199546493085986</c:v>
                </c:pt>
                <c:pt idx="149">
                  <c:v>2.299272464349829</c:v>
                </c:pt>
                <c:pt idx="150">
                  <c:v>-1.3476434568099829</c:v>
                </c:pt>
                <c:pt idx="151">
                  <c:v>-0.70591147068314797</c:v>
                </c:pt>
                <c:pt idx="152">
                  <c:v>0.82798449615660008</c:v>
                </c:pt>
                <c:pt idx="153">
                  <c:v>-0.22069948117261615</c:v>
                </c:pt>
                <c:pt idx="154">
                  <c:v>1.0471124914194223</c:v>
                </c:pt>
                <c:pt idx="155">
                  <c:v>0.43668450461584796</c:v>
                </c:pt>
                <c:pt idx="156">
                  <c:v>-1.5511194524111735</c:v>
                </c:pt>
                <c:pt idx="157">
                  <c:v>-6.4179484556315267E-2</c:v>
                </c:pt>
                <c:pt idx="158">
                  <c:v>-1.2850354581634615</c:v>
                </c:pt>
                <c:pt idx="159">
                  <c:v>0.8436364958182293</c:v>
                </c:pt>
                <c:pt idx="160">
                  <c:v>0.59320450123214885</c:v>
                </c:pt>
                <c:pt idx="161">
                  <c:v>-1.5824234517344342</c:v>
                </c:pt>
                <c:pt idx="162">
                  <c:v>1.422760483298543</c:v>
                </c:pt>
                <c:pt idx="163">
                  <c:v>0.74972449784844974</c:v>
                </c:pt>
                <c:pt idx="164">
                  <c:v>-0.64330347203662896</c:v>
                </c:pt>
                <c:pt idx="165">
                  <c:v>1.1097204900659412</c:v>
                </c:pt>
                <c:pt idx="166">
                  <c:v>1.907972472809077</c:v>
                </c:pt>
                <c:pt idx="167">
                  <c:v>-0.25200348049587679</c:v>
                </c:pt>
                <c:pt idx="168">
                  <c:v>-1.0815594625622709</c:v>
                </c:pt>
                <c:pt idx="169">
                  <c:v>-1.6450314503809531</c:v>
                </c:pt>
                <c:pt idx="170">
                  <c:v>-0.1580914825260949</c:v>
                </c:pt>
                <c:pt idx="171">
                  <c:v>2.9732513413466582E-2</c:v>
                </c:pt>
                <c:pt idx="172">
                  <c:v>2.299272464349829</c:v>
                </c:pt>
                <c:pt idx="173">
                  <c:v>-1.6450314503809531</c:v>
                </c:pt>
                <c:pt idx="174">
                  <c:v>-0.51808747474358652</c:v>
                </c:pt>
                <c:pt idx="175">
                  <c:v>2.2210124660416786</c:v>
                </c:pt>
                <c:pt idx="176">
                  <c:v>0.34277250664606834</c:v>
                </c:pt>
                <c:pt idx="177">
                  <c:v>1.5949324795764752</c:v>
                </c:pt>
                <c:pt idx="178">
                  <c:v>1.5792804799148439</c:v>
                </c:pt>
                <c:pt idx="179">
                  <c:v>-1.2693834585018324</c:v>
                </c:pt>
                <c:pt idx="180">
                  <c:v>-0.56504347372847852</c:v>
                </c:pt>
                <c:pt idx="181">
                  <c:v>-0.65895547169825819</c:v>
                </c:pt>
                <c:pt idx="182">
                  <c:v>-0.25200348049587679</c:v>
                </c:pt>
                <c:pt idx="183">
                  <c:v>1.422760483298543</c:v>
                </c:pt>
                <c:pt idx="184">
                  <c:v>0.68711649920192841</c:v>
                </c:pt>
                <c:pt idx="185">
                  <c:v>0.3271205069844369</c:v>
                </c:pt>
                <c:pt idx="186">
                  <c:v>0.53059650258562763</c:v>
                </c:pt>
                <c:pt idx="187">
                  <c:v>-1.1598194608704213</c:v>
                </c:pt>
                <c:pt idx="188">
                  <c:v>1.9862324711172274</c:v>
                </c:pt>
                <c:pt idx="189">
                  <c:v>0.46798850393910857</c:v>
                </c:pt>
                <c:pt idx="190">
                  <c:v>1.8923204731474457</c:v>
                </c:pt>
                <c:pt idx="191">
                  <c:v>-0.50243547508195729</c:v>
                </c:pt>
                <c:pt idx="192">
                  <c:v>0.13929651104487542</c:v>
                </c:pt>
                <c:pt idx="193">
                  <c:v>-0.54939147406684707</c:v>
                </c:pt>
                <c:pt idx="194">
                  <c:v>0.20190450969139664</c:v>
                </c:pt>
                <c:pt idx="195">
                  <c:v>-0.11113548354120509</c:v>
                </c:pt>
                <c:pt idx="196">
                  <c:v>-0.86243146729944886</c:v>
                </c:pt>
                <c:pt idx="197">
                  <c:v>-7.9831484217944476E-2</c:v>
                </c:pt>
                <c:pt idx="198">
                  <c:v>-0.43982747643543602</c:v>
                </c:pt>
                <c:pt idx="199">
                  <c:v>0.90624449446475053</c:v>
                </c:pt>
                <c:pt idx="200">
                  <c:v>0.45233650427747718</c:v>
                </c:pt>
                <c:pt idx="201">
                  <c:v>1.156676489050831</c:v>
                </c:pt>
                <c:pt idx="202">
                  <c:v>0.35842450630769751</c:v>
                </c:pt>
                <c:pt idx="203">
                  <c:v>6.1036512736724981E-2</c:v>
                </c:pt>
                <c:pt idx="204">
                  <c:v>0.31146850732280773</c:v>
                </c:pt>
                <c:pt idx="205">
                  <c:v>-1.2380794591785718</c:v>
                </c:pt>
                <c:pt idx="206">
                  <c:v>-0.89373546662270942</c:v>
                </c:pt>
                <c:pt idx="207">
                  <c:v>-1.6763354497042138</c:v>
                </c:pt>
                <c:pt idx="208">
                  <c:v>1.4540644826218037</c:v>
                </c:pt>
                <c:pt idx="209">
                  <c:v>-9.5483483879575892E-2</c:v>
                </c:pt>
                <c:pt idx="210">
                  <c:v>0.70276849886355985</c:v>
                </c:pt>
                <c:pt idx="211">
                  <c:v>-0.56504347372847852</c:v>
                </c:pt>
                <c:pt idx="212">
                  <c:v>2.0488404697637463</c:v>
                </c:pt>
                <c:pt idx="213">
                  <c:v>-0.53373947440521785</c:v>
                </c:pt>
                <c:pt idx="214">
                  <c:v>-0.83112746797618819</c:v>
                </c:pt>
                <c:pt idx="215">
                  <c:v>0.82798449615660008</c:v>
                </c:pt>
                <c:pt idx="216">
                  <c:v>-0.81547546831455897</c:v>
                </c:pt>
                <c:pt idx="217">
                  <c:v>-0.54939147406684707</c:v>
                </c:pt>
                <c:pt idx="218">
                  <c:v>0.90624449446475053</c:v>
                </c:pt>
                <c:pt idx="219">
                  <c:v>-0.64330347203662896</c:v>
                </c:pt>
                <c:pt idx="220">
                  <c:v>-1.2224274595169404</c:v>
                </c:pt>
                <c:pt idx="221">
                  <c:v>-0.23635148083424534</c:v>
                </c:pt>
                <c:pt idx="222">
                  <c:v>-1.9111154446286651</c:v>
                </c:pt>
                <c:pt idx="223">
                  <c:v>-0.40852347711217762</c:v>
                </c:pt>
                <c:pt idx="224">
                  <c:v>1.0784164907426805</c:v>
                </c:pt>
                <c:pt idx="225">
                  <c:v>-0.20504748151098473</c:v>
                </c:pt>
                <c:pt idx="226">
                  <c:v>-0.42417547677380685</c:v>
                </c:pt>
                <c:pt idx="227">
                  <c:v>-1.5041634534262838</c:v>
                </c:pt>
                <c:pt idx="228">
                  <c:v>0.15494851070650684</c:v>
                </c:pt>
                <c:pt idx="229">
                  <c:v>-0.29895947948076657</c:v>
                </c:pt>
                <c:pt idx="230">
                  <c:v>7.6688512398356404E-2</c:v>
                </c:pt>
                <c:pt idx="231">
                  <c:v>-0.89373546662270942</c:v>
                </c:pt>
                <c:pt idx="232">
                  <c:v>-0.94069146560759931</c:v>
                </c:pt>
                <c:pt idx="233">
                  <c:v>0.21755650935302584</c:v>
                </c:pt>
                <c:pt idx="234">
                  <c:v>1.8923204731474457</c:v>
                </c:pt>
                <c:pt idx="235">
                  <c:v>-0.81547546831455897</c:v>
                </c:pt>
                <c:pt idx="236">
                  <c:v>0.12364451138324621</c:v>
                </c:pt>
                <c:pt idx="237">
                  <c:v>-1.895463444967036</c:v>
                </c:pt>
                <c:pt idx="238">
                  <c:v>2.2836204646881977</c:v>
                </c:pt>
                <c:pt idx="239">
                  <c:v>1.4697164822834328</c:v>
                </c:pt>
                <c:pt idx="240">
                  <c:v>1.5792804799148439</c:v>
                </c:pt>
                <c:pt idx="241">
                  <c:v>0.29581650766117629</c:v>
                </c:pt>
                <c:pt idx="242">
                  <c:v>-0.83112746797618819</c:v>
                </c:pt>
                <c:pt idx="243">
                  <c:v>1.6105844792381045</c:v>
                </c:pt>
                <c:pt idx="244">
                  <c:v>-1.7076394490274744</c:v>
                </c:pt>
                <c:pt idx="245">
                  <c:v>0.74972449784844974</c:v>
                </c:pt>
                <c:pt idx="246">
                  <c:v>0.31146850732280773</c:v>
                </c:pt>
                <c:pt idx="247">
                  <c:v>-0.29895947948076657</c:v>
                </c:pt>
                <c:pt idx="248">
                  <c:v>1.156676489050831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0-43D2-AF83-A3372222B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65232"/>
        <c:axId val="368717472"/>
      </c:scatterChart>
      <c:valAx>
        <c:axId val="37176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7472"/>
        <c:crosses val="autoZero"/>
        <c:crossBetween val="midCat"/>
      </c:valAx>
      <c:valAx>
        <c:axId val="3687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6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Y(X10) - %BF w zależności od wymiarów uda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zad1_cd_w_p_std_kor_y_normal!$K$3:$K$251</c:f>
              <c:numCache>
                <c:formatCode>General</c:formatCode>
                <c:ptCount val="249"/>
                <c:pt idx="0">
                  <c:v>-6.1288397573100652E-2</c:v>
                </c:pt>
                <c:pt idx="1">
                  <c:v>-0.12298978973901509</c:v>
                </c:pt>
                <c:pt idx="2">
                  <c:v>6.2114386758729684E-2</c:v>
                </c:pt>
                <c:pt idx="3">
                  <c:v>0.16495004036858807</c:v>
                </c:pt>
                <c:pt idx="4">
                  <c:v>0.80253109274971024</c:v>
                </c:pt>
                <c:pt idx="5">
                  <c:v>1.3784107529649166</c:v>
                </c:pt>
                <c:pt idx="6">
                  <c:v>-0.184691181904931</c:v>
                </c:pt>
                <c:pt idx="7">
                  <c:v>0.1443829096466161</c:v>
                </c:pt>
                <c:pt idx="8">
                  <c:v>0.74082970058379438</c:v>
                </c:pt>
                <c:pt idx="9">
                  <c:v>0.78196396202773832</c:v>
                </c:pt>
                <c:pt idx="10">
                  <c:v>8.2681517480701655E-2</c:v>
                </c:pt>
                <c:pt idx="11">
                  <c:v>1.4195450144088604</c:v>
                </c:pt>
                <c:pt idx="12">
                  <c:v>0.84366535419365274</c:v>
                </c:pt>
                <c:pt idx="13">
                  <c:v>1.3784107529649166</c:v>
                </c:pt>
                <c:pt idx="14">
                  <c:v>1.9954246746240667</c:v>
                </c:pt>
                <c:pt idx="15">
                  <c:v>0.78196396202773832</c:v>
                </c:pt>
                <c:pt idx="16">
                  <c:v>1.1316051843012558</c:v>
                </c:pt>
                <c:pt idx="17">
                  <c:v>1.5635149294626627</c:v>
                </c:pt>
                <c:pt idx="18">
                  <c:v>1.008202399969427</c:v>
                </c:pt>
                <c:pt idx="19">
                  <c:v>1.3372764915209727</c:v>
                </c:pt>
                <c:pt idx="20">
                  <c:v>0.86423248491562465</c:v>
                </c:pt>
                <c:pt idx="21">
                  <c:v>0.84366535419365274</c:v>
                </c:pt>
                <c:pt idx="22">
                  <c:v>-0.39036248912464772</c:v>
                </c:pt>
                <c:pt idx="23">
                  <c:v>-0.90454075717393956</c:v>
                </c:pt>
                <c:pt idx="24">
                  <c:v>-0.184691181904931</c:v>
                </c:pt>
                <c:pt idx="25">
                  <c:v>-0.88397362645196764</c:v>
                </c:pt>
                <c:pt idx="26">
                  <c:v>-1.5626889402770323</c:v>
                </c:pt>
                <c:pt idx="27">
                  <c:v>-0.36979535840267574</c:v>
                </c:pt>
                <c:pt idx="28">
                  <c:v>-1.8917630318285794</c:v>
                </c:pt>
                <c:pt idx="29">
                  <c:v>-8.1855528295072616E-2</c:v>
                </c:pt>
                <c:pt idx="30">
                  <c:v>-0.36979535840267574</c:v>
                </c:pt>
                <c:pt idx="31">
                  <c:v>-0.16412405118295903</c:v>
                </c:pt>
                <c:pt idx="32">
                  <c:v>-0.41092961984661969</c:v>
                </c:pt>
                <c:pt idx="33">
                  <c:v>1.6046491909066039</c:v>
                </c:pt>
                <c:pt idx="34">
                  <c:v>2.4479015505074444</c:v>
                </c:pt>
                <c:pt idx="35">
                  <c:v>0.53515839336407756</c:v>
                </c:pt>
                <c:pt idx="36">
                  <c:v>0.86423248491562465</c:v>
                </c:pt>
                <c:pt idx="37">
                  <c:v>1.3784107529649166</c:v>
                </c:pt>
                <c:pt idx="38">
                  <c:v>0.41175560903224728</c:v>
                </c:pt>
                <c:pt idx="39">
                  <c:v>2.7152742498930755</c:v>
                </c:pt>
                <c:pt idx="40">
                  <c:v>1.7280519752384356</c:v>
                </c:pt>
                <c:pt idx="41">
                  <c:v>1.1727394457451998</c:v>
                </c:pt>
                <c:pt idx="42">
                  <c:v>-1.9123301625505513</c:v>
                </c:pt>
                <c:pt idx="43">
                  <c:v>-0.184691181904931</c:v>
                </c:pt>
                <c:pt idx="44">
                  <c:v>-1.2336148487254868</c:v>
                </c:pt>
                <c:pt idx="45">
                  <c:v>-1.3570176330573156</c:v>
                </c:pt>
                <c:pt idx="46">
                  <c:v>-1.5009875481111179</c:v>
                </c:pt>
                <c:pt idx="47">
                  <c:v>-1.7889273782187209</c:v>
                </c:pt>
                <c:pt idx="48">
                  <c:v>-1.3775847637792875</c:v>
                </c:pt>
                <c:pt idx="49">
                  <c:v>-1.6243903324429483</c:v>
                </c:pt>
                <c:pt idx="50">
                  <c:v>-2.0563000776043538</c:v>
                </c:pt>
                <c:pt idx="51">
                  <c:v>-1.3775847637792875</c:v>
                </c:pt>
                <c:pt idx="52">
                  <c:v>-1.5215546788330898</c:v>
                </c:pt>
                <c:pt idx="53">
                  <c:v>-0.43149675056859021</c:v>
                </c:pt>
                <c:pt idx="54">
                  <c:v>0.5762926548080215</c:v>
                </c:pt>
                <c:pt idx="55">
                  <c:v>0.51459126264210564</c:v>
                </c:pt>
                <c:pt idx="56">
                  <c:v>-4.0721266851128687E-2</c:v>
                </c:pt>
                <c:pt idx="57">
                  <c:v>0.26778569397844643</c:v>
                </c:pt>
                <c:pt idx="58">
                  <c:v>0.4734570011981632</c:v>
                </c:pt>
                <c:pt idx="59">
                  <c:v>0.32948708614436084</c:v>
                </c:pt>
                <c:pt idx="60">
                  <c:v>0.35005421686633281</c:v>
                </c:pt>
                <c:pt idx="61">
                  <c:v>0.30891995542238893</c:v>
                </c:pt>
                <c:pt idx="62">
                  <c:v>1.1727394457451998</c:v>
                </c:pt>
                <c:pt idx="63">
                  <c:v>1.1316051843012558</c:v>
                </c:pt>
                <c:pt idx="64">
                  <c:v>-0.88397362645196764</c:v>
                </c:pt>
                <c:pt idx="65">
                  <c:v>-1.0279435415057698</c:v>
                </c:pt>
                <c:pt idx="66">
                  <c:v>-0.67830231923225093</c:v>
                </c:pt>
                <c:pt idx="67">
                  <c:v>-1.6655245938868906</c:v>
                </c:pt>
                <c:pt idx="68">
                  <c:v>-0.55489953490042054</c:v>
                </c:pt>
                <c:pt idx="69">
                  <c:v>-8.1855528295072616E-2</c:v>
                </c:pt>
                <c:pt idx="70">
                  <c:v>-1.3158833716133731</c:v>
                </c:pt>
                <c:pt idx="71">
                  <c:v>-1.7272259860528065</c:v>
                </c:pt>
                <c:pt idx="72">
                  <c:v>-0.78113797284210928</c:v>
                </c:pt>
                <c:pt idx="73">
                  <c:v>-0.986809280061826</c:v>
                </c:pt>
                <c:pt idx="74">
                  <c:v>-0.53433240417844863</c:v>
                </c:pt>
                <c:pt idx="75">
                  <c:v>-0.88397362645196764</c:v>
                </c:pt>
                <c:pt idx="76">
                  <c:v>-1.1924805872815427</c:v>
                </c:pt>
                <c:pt idx="77">
                  <c:v>-0.57546666562239246</c:v>
                </c:pt>
                <c:pt idx="78">
                  <c:v>-0.92510788789591158</c:v>
                </c:pt>
                <c:pt idx="79">
                  <c:v>-0.92510788789591158</c:v>
                </c:pt>
                <c:pt idx="80">
                  <c:v>-8.1855528295072616E-2</c:v>
                </c:pt>
                <c:pt idx="81">
                  <c:v>-0.67830231923225093</c:v>
                </c:pt>
                <c:pt idx="82">
                  <c:v>-0.6166009270663364</c:v>
                </c:pt>
                <c:pt idx="83">
                  <c:v>-0.94567501861788206</c:v>
                </c:pt>
                <c:pt idx="84">
                  <c:v>-0.43149675056859021</c:v>
                </c:pt>
                <c:pt idx="85">
                  <c:v>-0.30809396623676133</c:v>
                </c:pt>
                <c:pt idx="86">
                  <c:v>0.35005421686633281</c:v>
                </c:pt>
                <c:pt idx="87">
                  <c:v>0.22665143253450248</c:v>
                </c:pt>
                <c:pt idx="88">
                  <c:v>-0.20525831262690294</c:v>
                </c:pt>
                <c:pt idx="89">
                  <c:v>-8.1855528295072616E-2</c:v>
                </c:pt>
                <c:pt idx="90">
                  <c:v>-0.49319814273450613</c:v>
                </c:pt>
                <c:pt idx="91">
                  <c:v>-8.1855528295072616E-2</c:v>
                </c:pt>
                <c:pt idx="92">
                  <c:v>-0.39036248912464772</c:v>
                </c:pt>
                <c:pt idx="93">
                  <c:v>0.49402413192013511</c:v>
                </c:pt>
                <c:pt idx="94">
                  <c:v>0.26778569397844643</c:v>
                </c:pt>
                <c:pt idx="95">
                  <c:v>0.5762926548080215</c:v>
                </c:pt>
                <c:pt idx="96">
                  <c:v>-0.94567501861788206</c:v>
                </c:pt>
                <c:pt idx="97">
                  <c:v>0.69969543913985188</c:v>
                </c:pt>
                <c:pt idx="98">
                  <c:v>-6.1288397573100652E-2</c:v>
                </c:pt>
                <c:pt idx="99">
                  <c:v>4.1299459281378674E-4</c:v>
                </c:pt>
                <c:pt idx="100">
                  <c:v>0.1443829096466161</c:v>
                </c:pt>
                <c:pt idx="101">
                  <c:v>-4.0721266851128687E-2</c:v>
                </c:pt>
                <c:pt idx="102">
                  <c:v>4.154725603675772E-2</c:v>
                </c:pt>
                <c:pt idx="103">
                  <c:v>-0.94567501861788206</c:v>
                </c:pt>
                <c:pt idx="104">
                  <c:v>0.39118847831027675</c:v>
                </c:pt>
                <c:pt idx="105">
                  <c:v>-0.71943658067619476</c:v>
                </c:pt>
                <c:pt idx="106">
                  <c:v>-0.36979535840267574</c:v>
                </c:pt>
                <c:pt idx="107">
                  <c:v>-0.36979535840267574</c:v>
                </c:pt>
                <c:pt idx="108">
                  <c:v>0.53515839336407756</c:v>
                </c:pt>
                <c:pt idx="109">
                  <c:v>0.9053667463595686</c:v>
                </c:pt>
                <c:pt idx="110">
                  <c:v>0.617426916251964</c:v>
                </c:pt>
                <c:pt idx="111">
                  <c:v>0.45288987047619123</c:v>
                </c:pt>
                <c:pt idx="112">
                  <c:v>4.1299459281378674E-4</c:v>
                </c:pt>
                <c:pt idx="113">
                  <c:v>-0.69886944995422284</c:v>
                </c:pt>
                <c:pt idx="114">
                  <c:v>-0.10242265901704459</c:v>
                </c:pt>
                <c:pt idx="115">
                  <c:v>-0.51376527345647804</c:v>
                </c:pt>
                <c:pt idx="116">
                  <c:v>1.090470922857312</c:v>
                </c:pt>
                <c:pt idx="117">
                  <c:v>-0.16412405118295903</c:v>
                </c:pt>
                <c:pt idx="118">
                  <c:v>-0.16412405118295903</c:v>
                </c:pt>
                <c:pt idx="119">
                  <c:v>-0.45206388129056219</c:v>
                </c:pt>
                <c:pt idx="120">
                  <c:v>0.24721856325647446</c:v>
                </c:pt>
                <c:pt idx="121">
                  <c:v>-0.24639257407084542</c:v>
                </c:pt>
                <c:pt idx="122">
                  <c:v>-0.16412405118295903</c:v>
                </c:pt>
                <c:pt idx="123">
                  <c:v>0.2883528247004184</c:v>
                </c:pt>
                <c:pt idx="124">
                  <c:v>0.2883528247004184</c:v>
                </c:pt>
                <c:pt idx="125">
                  <c:v>-1.1924805872815427</c:v>
                </c:pt>
                <c:pt idx="126">
                  <c:v>0.49402413192013511</c:v>
                </c:pt>
                <c:pt idx="127">
                  <c:v>-0.39036248912464772</c:v>
                </c:pt>
                <c:pt idx="128">
                  <c:v>-0.47263101201253416</c:v>
                </c:pt>
                <c:pt idx="129">
                  <c:v>0.20608430181253054</c:v>
                </c:pt>
                <c:pt idx="130">
                  <c:v>0.39118847831027675</c:v>
                </c:pt>
                <c:pt idx="131">
                  <c:v>-0.6577351885102789</c:v>
                </c:pt>
                <c:pt idx="132">
                  <c:v>-0.67830231923225093</c:v>
                </c:pt>
                <c:pt idx="133">
                  <c:v>-8.1855528295072616E-2</c:v>
                </c:pt>
                <c:pt idx="134">
                  <c:v>-0.10242265901704459</c:v>
                </c:pt>
                <c:pt idx="135">
                  <c:v>0.88479961563759668</c:v>
                </c:pt>
                <c:pt idx="136">
                  <c:v>-0.24639257407084542</c:v>
                </c:pt>
                <c:pt idx="137">
                  <c:v>1.481246406574775</c:v>
                </c:pt>
                <c:pt idx="138">
                  <c:v>-4.0721266851128687E-2</c:v>
                </c:pt>
                <c:pt idx="139">
                  <c:v>0.22665143253450248</c:v>
                </c:pt>
                <c:pt idx="140">
                  <c:v>-0.45206388129056219</c:v>
                </c:pt>
                <c:pt idx="141">
                  <c:v>-0.6577351885102789</c:v>
                </c:pt>
                <c:pt idx="142">
                  <c:v>-4.0721266851128687E-2</c:v>
                </c:pt>
                <c:pt idx="143">
                  <c:v>-0.59603379634436449</c:v>
                </c:pt>
                <c:pt idx="144">
                  <c:v>2.4479015505074444</c:v>
                </c:pt>
                <c:pt idx="145">
                  <c:v>1.8720218902922379</c:v>
                </c:pt>
                <c:pt idx="146">
                  <c:v>-1.5215546788330898</c:v>
                </c:pt>
                <c:pt idx="147">
                  <c:v>1.7074848445164621</c:v>
                </c:pt>
                <c:pt idx="148">
                  <c:v>-0.49319814273450613</c:v>
                </c:pt>
                <c:pt idx="149">
                  <c:v>2.7975427727809632</c:v>
                </c:pt>
                <c:pt idx="150">
                  <c:v>-1.1719134565595708</c:v>
                </c:pt>
                <c:pt idx="151">
                  <c:v>-0.51376527345647804</c:v>
                </c:pt>
                <c:pt idx="152">
                  <c:v>0.5762926548080215</c:v>
                </c:pt>
                <c:pt idx="153">
                  <c:v>-0.41092961984661969</c:v>
                </c:pt>
                <c:pt idx="154">
                  <c:v>1.9131561517361788</c:v>
                </c:pt>
                <c:pt idx="155">
                  <c:v>0.30891995542238893</c:v>
                </c:pt>
                <c:pt idx="156">
                  <c:v>-1.8917630318285794</c:v>
                </c:pt>
                <c:pt idx="157">
                  <c:v>2.0980125314785752E-2</c:v>
                </c:pt>
                <c:pt idx="158">
                  <c:v>-1.3981518945012594</c:v>
                </c:pt>
                <c:pt idx="159">
                  <c:v>0.43232273975421925</c:v>
                </c:pt>
                <c:pt idx="160">
                  <c:v>0.96706813852548301</c:v>
                </c:pt>
                <c:pt idx="161">
                  <c:v>-1.4187190252232313</c:v>
                </c:pt>
                <c:pt idx="162">
                  <c:v>0.92593387708153918</c:v>
                </c:pt>
                <c:pt idx="163">
                  <c:v>1.1316051843012558</c:v>
                </c:pt>
                <c:pt idx="164">
                  <c:v>-0.78113797284210928</c:v>
                </c:pt>
                <c:pt idx="165">
                  <c:v>0.82309822347168071</c:v>
                </c:pt>
                <c:pt idx="166">
                  <c:v>3.1060497336105382</c:v>
                </c:pt>
                <c:pt idx="167">
                  <c:v>0.16495004036858807</c:v>
                </c:pt>
                <c:pt idx="168">
                  <c:v>-0.94567501861788206</c:v>
                </c:pt>
                <c:pt idx="169">
                  <c:v>-1.9123301625505513</c:v>
                </c:pt>
                <c:pt idx="170">
                  <c:v>-0.30809396623676133</c:v>
                </c:pt>
                <c:pt idx="171">
                  <c:v>-2.015413612915672E-2</c:v>
                </c:pt>
                <c:pt idx="172">
                  <c:v>2.0365589360680105</c:v>
                </c:pt>
                <c:pt idx="173">
                  <c:v>-1.8506287703846369</c:v>
                </c:pt>
                <c:pt idx="174">
                  <c:v>0.1443829096466161</c:v>
                </c:pt>
                <c:pt idx="175">
                  <c:v>2.1599617203998398</c:v>
                </c:pt>
                <c:pt idx="176">
                  <c:v>1.1110380535792854</c:v>
                </c:pt>
                <c:pt idx="177">
                  <c:v>2.0982603282339252</c:v>
                </c:pt>
                <c:pt idx="178">
                  <c:v>1.8103204981263206</c:v>
                </c:pt>
                <c:pt idx="179">
                  <c:v>-1.0690778029497123</c:v>
                </c:pt>
                <c:pt idx="180">
                  <c:v>-0.26695970479281739</c:v>
                </c:pt>
                <c:pt idx="181">
                  <c:v>-0.8017051035640812</c:v>
                </c:pt>
                <c:pt idx="182">
                  <c:v>-0.41092961984661969</c:v>
                </c:pt>
                <c:pt idx="183">
                  <c:v>1.7280519752384356</c:v>
                </c:pt>
                <c:pt idx="184">
                  <c:v>0.86423248491562465</c:v>
                </c:pt>
                <c:pt idx="185">
                  <c:v>0.72026256986182235</c:v>
                </c:pt>
                <c:pt idx="186">
                  <c:v>0.45288987047619123</c:v>
                </c:pt>
                <c:pt idx="187">
                  <c:v>-1.0279435415057698</c:v>
                </c:pt>
                <c:pt idx="188">
                  <c:v>1.8925890210142085</c:v>
                </c:pt>
                <c:pt idx="189">
                  <c:v>0.26778569397844643</c:v>
                </c:pt>
                <c:pt idx="190">
                  <c:v>1.2344408379111143</c:v>
                </c:pt>
                <c:pt idx="191">
                  <c:v>0.18551717109056001</c:v>
                </c:pt>
                <c:pt idx="192">
                  <c:v>0.37062134758830478</c:v>
                </c:pt>
                <c:pt idx="193">
                  <c:v>-0.32866109695873186</c:v>
                </c:pt>
                <c:pt idx="194">
                  <c:v>0.617426916251964</c:v>
                </c:pt>
                <c:pt idx="195">
                  <c:v>-0.36979535840267574</c:v>
                </c:pt>
                <c:pt idx="196">
                  <c:v>-0.16412405118295903</c:v>
                </c:pt>
                <c:pt idx="197">
                  <c:v>0.18551717109056001</c:v>
                </c:pt>
                <c:pt idx="198">
                  <c:v>-0.78113797284210928</c:v>
                </c:pt>
                <c:pt idx="199">
                  <c:v>1.9542904131801229</c:v>
                </c:pt>
                <c:pt idx="200">
                  <c:v>0.26778569397844643</c:v>
                </c:pt>
                <c:pt idx="201">
                  <c:v>0.86423248491562465</c:v>
                </c:pt>
                <c:pt idx="202">
                  <c:v>0.82309822347168071</c:v>
                </c:pt>
                <c:pt idx="203">
                  <c:v>-8.1855528295072616E-2</c:v>
                </c:pt>
                <c:pt idx="204">
                  <c:v>0.2883528247004184</c:v>
                </c:pt>
                <c:pt idx="205">
                  <c:v>-1.2953162408914012</c:v>
                </c:pt>
                <c:pt idx="206">
                  <c:v>-0.67830231923225093</c:v>
                </c:pt>
                <c:pt idx="207">
                  <c:v>-1.6860917246088627</c:v>
                </c:pt>
                <c:pt idx="208">
                  <c:v>0.9053667463595686</c:v>
                </c:pt>
                <c:pt idx="209">
                  <c:v>-0.6166009270663364</c:v>
                </c:pt>
                <c:pt idx="210">
                  <c:v>0.1443829096466161</c:v>
                </c:pt>
                <c:pt idx="211">
                  <c:v>-0.45206388129056219</c:v>
                </c:pt>
                <c:pt idx="212">
                  <c:v>0.65856117769590794</c:v>
                </c:pt>
                <c:pt idx="213">
                  <c:v>-1.1307791951156283</c:v>
                </c:pt>
                <c:pt idx="214">
                  <c:v>-0.94567501861788206</c:v>
                </c:pt>
                <c:pt idx="215">
                  <c:v>0.9465010078035111</c:v>
                </c:pt>
                <c:pt idx="216">
                  <c:v>-1.1513463258375989</c:v>
                </c:pt>
                <c:pt idx="217">
                  <c:v>-0.32866109695873186</c:v>
                </c:pt>
                <c:pt idx="218">
                  <c:v>1.008202399969427</c:v>
                </c:pt>
                <c:pt idx="219">
                  <c:v>8.2681517480701655E-2</c:v>
                </c:pt>
                <c:pt idx="220">
                  <c:v>-1.0073764107837979</c:v>
                </c:pt>
                <c:pt idx="221">
                  <c:v>-0.39036248912464772</c:v>
                </c:pt>
                <c:pt idx="222">
                  <c:v>-1.7477931167747784</c:v>
                </c:pt>
                <c:pt idx="223">
                  <c:v>-0.55489953490042054</c:v>
                </c:pt>
                <c:pt idx="224">
                  <c:v>0.96706813852548301</c:v>
                </c:pt>
                <c:pt idx="225">
                  <c:v>-0.184691181904931</c:v>
                </c:pt>
                <c:pt idx="226">
                  <c:v>-0.8017051035640812</c:v>
                </c:pt>
                <c:pt idx="227">
                  <c:v>-1.2953162408914012</c:v>
                </c:pt>
                <c:pt idx="228">
                  <c:v>4.1299459281378674E-4</c:v>
                </c:pt>
                <c:pt idx="229">
                  <c:v>-0.45206388129056219</c:v>
                </c:pt>
                <c:pt idx="230">
                  <c:v>-0.51376527345647804</c:v>
                </c:pt>
                <c:pt idx="231">
                  <c:v>-1.0279435415057698</c:v>
                </c:pt>
                <c:pt idx="232">
                  <c:v>-1.0073764107837979</c:v>
                </c:pt>
                <c:pt idx="233">
                  <c:v>4.1299459281378674E-4</c:v>
                </c:pt>
                <c:pt idx="234">
                  <c:v>0.84366535419365274</c:v>
                </c:pt>
                <c:pt idx="235">
                  <c:v>0.39118847831027675</c:v>
                </c:pt>
                <c:pt idx="236">
                  <c:v>-2.015413612915672E-2</c:v>
                </c:pt>
                <c:pt idx="237">
                  <c:v>-1.768360247496749</c:v>
                </c:pt>
                <c:pt idx="238">
                  <c:v>0.41175560903224728</c:v>
                </c:pt>
                <c:pt idx="239">
                  <c:v>0.9053667463595686</c:v>
                </c:pt>
                <c:pt idx="240">
                  <c:v>1.2961422300770287</c:v>
                </c:pt>
                <c:pt idx="241">
                  <c:v>-0.22582544334887347</c:v>
                </c:pt>
                <c:pt idx="242">
                  <c:v>-1.0279435415057698</c:v>
                </c:pt>
                <c:pt idx="243">
                  <c:v>0.82309822347168071</c:v>
                </c:pt>
                <c:pt idx="244">
                  <c:v>-1.9945986854384377</c:v>
                </c:pt>
                <c:pt idx="245">
                  <c:v>6.2114386758729684E-2</c:v>
                </c:pt>
                <c:pt idx="246">
                  <c:v>0.20608430181253054</c:v>
                </c:pt>
                <c:pt idx="247">
                  <c:v>-0.67830231923225093</c:v>
                </c:pt>
                <c:pt idx="248">
                  <c:v>4.1299459281378674E-4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5-4FCB-BA7F-7DD8CA167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4000"/>
        <c:axId val="368702096"/>
      </c:scatterChart>
      <c:valAx>
        <c:axId val="200156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02096"/>
        <c:crosses val="autoZero"/>
        <c:crossBetween val="midCat"/>
      </c:valAx>
      <c:valAx>
        <c:axId val="3687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Y(X11) - %BF w zależności od wymiarów kolana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zad1_cd_w_p_std_kor_y_normal!$L$3:$L$251</c:f>
              <c:numCache>
                <c:formatCode>General</c:formatCode>
                <c:ptCount val="249"/>
                <c:pt idx="0">
                  <c:v>-0.54559936359069061</c:v>
                </c:pt>
                <c:pt idx="1">
                  <c:v>-0.54559936359069061</c:v>
                </c:pt>
                <c:pt idx="2">
                  <c:v>0.15108905453278676</c:v>
                </c:pt>
                <c:pt idx="3">
                  <c:v>-0.54559936359069061</c:v>
                </c:pt>
                <c:pt idx="4">
                  <c:v>1.5880089169124596</c:v>
                </c:pt>
                <c:pt idx="5">
                  <c:v>1.5009228646470236</c:v>
                </c:pt>
                <c:pt idx="6">
                  <c:v>-0.11016910226351767</c:v>
                </c:pt>
                <c:pt idx="7">
                  <c:v>0.36880418519637326</c:v>
                </c:pt>
                <c:pt idx="8">
                  <c:v>-0.11016910226351767</c:v>
                </c:pt>
                <c:pt idx="9">
                  <c:v>1.3702937862488731</c:v>
                </c:pt>
                <c:pt idx="10">
                  <c:v>0.499433263594527</c:v>
                </c:pt>
                <c:pt idx="11">
                  <c:v>0.2817181329309405</c:v>
                </c:pt>
                <c:pt idx="12">
                  <c:v>-0.11016910226351767</c:v>
                </c:pt>
                <c:pt idx="13">
                  <c:v>1.2832077339834371</c:v>
                </c:pt>
                <c:pt idx="14">
                  <c:v>0.19463208066550466</c:v>
                </c:pt>
                <c:pt idx="15">
                  <c:v>6.4003002267354003E-2</c:v>
                </c:pt>
                <c:pt idx="16">
                  <c:v>0.97840655105441487</c:v>
                </c:pt>
                <c:pt idx="17">
                  <c:v>0.63006234199267763</c:v>
                </c:pt>
                <c:pt idx="18">
                  <c:v>6.4003002267354003E-2</c:v>
                </c:pt>
                <c:pt idx="19">
                  <c:v>0.89132049878898212</c:v>
                </c:pt>
                <c:pt idx="20">
                  <c:v>-0.24079818066166833</c:v>
                </c:pt>
                <c:pt idx="21">
                  <c:v>0.89132049878898212</c:v>
                </c:pt>
                <c:pt idx="22">
                  <c:v>-1.4164598862450366</c:v>
                </c:pt>
                <c:pt idx="23">
                  <c:v>-1.0245726510505786</c:v>
                </c:pt>
                <c:pt idx="24">
                  <c:v>-1.3293738339796008</c:v>
                </c:pt>
                <c:pt idx="25">
                  <c:v>-0.80685752038699199</c:v>
                </c:pt>
                <c:pt idx="26">
                  <c:v>-1.6777180430413381</c:v>
                </c:pt>
                <c:pt idx="27">
                  <c:v>-1.1116587033160144</c:v>
                </c:pt>
                <c:pt idx="28">
                  <c:v>-1.7648040953067738</c:v>
                </c:pt>
                <c:pt idx="29">
                  <c:v>-1.4164598862450366</c:v>
                </c:pt>
                <c:pt idx="30">
                  <c:v>6.4003002267354003E-2</c:v>
                </c:pt>
                <c:pt idx="31">
                  <c:v>0.10754602840006883</c:v>
                </c:pt>
                <c:pt idx="32">
                  <c:v>-1.0245726510505786</c:v>
                </c:pt>
                <c:pt idx="33">
                  <c:v>2.4588694395668056</c:v>
                </c:pt>
                <c:pt idx="34">
                  <c:v>2.0669822043723474</c:v>
                </c:pt>
                <c:pt idx="35">
                  <c:v>-0.11016910226351767</c:v>
                </c:pt>
                <c:pt idx="36">
                  <c:v>0.58651931585995976</c:v>
                </c:pt>
                <c:pt idx="37">
                  <c:v>1.2832077339834371</c:v>
                </c:pt>
                <c:pt idx="38">
                  <c:v>1.1090356294525685</c:v>
                </c:pt>
                <c:pt idx="39">
                  <c:v>0.45589023746180907</c:v>
                </c:pt>
                <c:pt idx="40">
                  <c:v>1.0219495771871328</c:v>
                </c:pt>
                <c:pt idx="41">
                  <c:v>0.7171483942581135</c:v>
                </c:pt>
                <c:pt idx="42">
                  <c:v>-1.6777180430413381</c:v>
                </c:pt>
                <c:pt idx="43">
                  <c:v>-0.15371212839623249</c:v>
                </c:pt>
                <c:pt idx="44">
                  <c:v>-1.7648040953067738</c:v>
                </c:pt>
                <c:pt idx="45">
                  <c:v>-0.4585133113252548</c:v>
                </c:pt>
                <c:pt idx="46">
                  <c:v>-1.1987447555814501</c:v>
                </c:pt>
                <c:pt idx="47">
                  <c:v>-1.8083471214394917</c:v>
                </c:pt>
                <c:pt idx="48">
                  <c:v>-0.58914238972340549</c:v>
                </c:pt>
                <c:pt idx="49">
                  <c:v>-1.5906319907759052</c:v>
                </c:pt>
                <c:pt idx="50">
                  <c:v>-2.1131483043685111</c:v>
                </c:pt>
                <c:pt idx="51">
                  <c:v>-0.41497028519253693</c:v>
                </c:pt>
                <c:pt idx="52">
                  <c:v>-1.5906319907759052</c:v>
                </c:pt>
                <c:pt idx="53">
                  <c:v>-0.24079818066166833</c:v>
                </c:pt>
                <c:pt idx="54">
                  <c:v>0.45589023746180907</c:v>
                </c:pt>
                <c:pt idx="55">
                  <c:v>0.54297628972724188</c:v>
                </c:pt>
                <c:pt idx="56">
                  <c:v>-0.24079818066166833</c:v>
                </c:pt>
                <c:pt idx="57">
                  <c:v>-0.37142725905981899</c:v>
                </c:pt>
                <c:pt idx="58">
                  <c:v>1.0219495771871328</c:v>
                </c:pt>
                <c:pt idx="59">
                  <c:v>-0.24079818066166833</c:v>
                </c:pt>
                <c:pt idx="60">
                  <c:v>0.36880418519637326</c:v>
                </c:pt>
                <c:pt idx="61">
                  <c:v>0.67360536812539562</c:v>
                </c:pt>
                <c:pt idx="62">
                  <c:v>1.1525786555852866</c:v>
                </c:pt>
                <c:pt idx="63">
                  <c:v>0.7171483942581135</c:v>
                </c:pt>
                <c:pt idx="64">
                  <c:v>-1.0681156771832965</c:v>
                </c:pt>
                <c:pt idx="65">
                  <c:v>-1.3729168601123187</c:v>
                </c:pt>
                <c:pt idx="66">
                  <c:v>-0.50205633745797273</c:v>
                </c:pt>
                <c:pt idx="67">
                  <c:v>-0.50205633745797273</c:v>
                </c:pt>
                <c:pt idx="68">
                  <c:v>2.0459976134636088E-2</c:v>
                </c:pt>
                <c:pt idx="69">
                  <c:v>-0.41497028519253693</c:v>
                </c:pt>
                <c:pt idx="70">
                  <c:v>-0.4585133113252548</c:v>
                </c:pt>
                <c:pt idx="71">
                  <c:v>-1.3729168601123187</c:v>
                </c:pt>
                <c:pt idx="72">
                  <c:v>-1.4600029123777516</c:v>
                </c:pt>
                <c:pt idx="73">
                  <c:v>-0.67622844198884136</c:v>
                </c:pt>
                <c:pt idx="74">
                  <c:v>0.499433263594527</c:v>
                </c:pt>
                <c:pt idx="75">
                  <c:v>-0.11016910226351767</c:v>
                </c:pt>
                <c:pt idx="76">
                  <c:v>-0.4585133113252548</c:v>
                </c:pt>
                <c:pt idx="77">
                  <c:v>0.32526115906365533</c:v>
                </c:pt>
                <c:pt idx="78">
                  <c:v>-0.15371212839623249</c:v>
                </c:pt>
                <c:pt idx="79">
                  <c:v>-0.24079818066166833</c:v>
                </c:pt>
                <c:pt idx="80">
                  <c:v>0.19463208066550466</c:v>
                </c:pt>
                <c:pt idx="81">
                  <c:v>-0.89394357265242785</c:v>
                </c:pt>
                <c:pt idx="82">
                  <c:v>-0.85040054651970987</c:v>
                </c:pt>
                <c:pt idx="83">
                  <c:v>-0.32788423292710417</c:v>
                </c:pt>
                <c:pt idx="84">
                  <c:v>-0.37142725905981899</c:v>
                </c:pt>
                <c:pt idx="85">
                  <c:v>0.41234721132909119</c:v>
                </c:pt>
                <c:pt idx="86">
                  <c:v>-6.6626076130799752E-2</c:v>
                </c:pt>
                <c:pt idx="87">
                  <c:v>0.58651931585995976</c:v>
                </c:pt>
                <c:pt idx="88">
                  <c:v>-0.15371212839623249</c:v>
                </c:pt>
                <c:pt idx="89">
                  <c:v>0.499433263594527</c:v>
                </c:pt>
                <c:pt idx="90">
                  <c:v>-0.11016910226351767</c:v>
                </c:pt>
                <c:pt idx="91">
                  <c:v>0.84777747265626413</c:v>
                </c:pt>
                <c:pt idx="92">
                  <c:v>0.45589023746180907</c:v>
                </c:pt>
                <c:pt idx="93">
                  <c:v>1.6315519430451744</c:v>
                </c:pt>
                <c:pt idx="94">
                  <c:v>0.36880418519637326</c:v>
                </c:pt>
                <c:pt idx="95">
                  <c:v>0.32526115906365533</c:v>
                </c:pt>
                <c:pt idx="96">
                  <c:v>-0.54559936359069061</c:v>
                </c:pt>
                <c:pt idx="97">
                  <c:v>0.19463208066550466</c:v>
                </c:pt>
                <c:pt idx="98">
                  <c:v>0.36880418519637326</c:v>
                </c:pt>
                <c:pt idx="99">
                  <c:v>-6.6626076130799752E-2</c:v>
                </c:pt>
                <c:pt idx="100">
                  <c:v>-6.6626076130799752E-2</c:v>
                </c:pt>
                <c:pt idx="101">
                  <c:v>0.54297628972724188</c:v>
                </c:pt>
                <c:pt idx="102">
                  <c:v>-1.0681156771832965</c:v>
                </c:pt>
                <c:pt idx="103">
                  <c:v>0.19463208066550466</c:v>
                </c:pt>
                <c:pt idx="104">
                  <c:v>0.32526115906365533</c:v>
                </c:pt>
                <c:pt idx="105">
                  <c:v>6.4003002267354003E-2</c:v>
                </c:pt>
                <c:pt idx="106">
                  <c:v>0.63006234199267763</c:v>
                </c:pt>
                <c:pt idx="107">
                  <c:v>-0.76331449425427722</c:v>
                </c:pt>
                <c:pt idx="108">
                  <c:v>-0.24079818066166833</c:v>
                </c:pt>
                <c:pt idx="109">
                  <c:v>0.63006234199267763</c:v>
                </c:pt>
                <c:pt idx="110">
                  <c:v>-0.1972551545289504</c:v>
                </c:pt>
                <c:pt idx="111">
                  <c:v>-0.32788423292710417</c:v>
                </c:pt>
                <c:pt idx="112">
                  <c:v>-0.1972551545289504</c:v>
                </c:pt>
                <c:pt idx="113">
                  <c:v>-0.98102962491786372</c:v>
                </c:pt>
                <c:pt idx="114">
                  <c:v>-6.6626076130799752E-2</c:v>
                </c:pt>
                <c:pt idx="115">
                  <c:v>0.10754602840006883</c:v>
                </c:pt>
                <c:pt idx="116">
                  <c:v>1.1090356294525685</c:v>
                </c:pt>
                <c:pt idx="117">
                  <c:v>0.2817181329309405</c:v>
                </c:pt>
                <c:pt idx="118">
                  <c:v>0.32526115906365533</c:v>
                </c:pt>
                <c:pt idx="119">
                  <c:v>0.84777747265626413</c:v>
                </c:pt>
                <c:pt idx="120">
                  <c:v>6.4003002267354003E-2</c:v>
                </c:pt>
                <c:pt idx="121">
                  <c:v>-0.89394357265242785</c:v>
                </c:pt>
                <c:pt idx="122">
                  <c:v>-0.85040054651970987</c:v>
                </c:pt>
                <c:pt idx="123">
                  <c:v>-1.1116587033160144</c:v>
                </c:pt>
                <c:pt idx="124">
                  <c:v>-0.76331449425427722</c:v>
                </c:pt>
                <c:pt idx="125">
                  <c:v>-1.1987447555814501</c:v>
                </c:pt>
                <c:pt idx="126">
                  <c:v>0.19463208066550466</c:v>
                </c:pt>
                <c:pt idx="127">
                  <c:v>-0.71977146812155923</c:v>
                </c:pt>
                <c:pt idx="128">
                  <c:v>6.4003002267354003E-2</c:v>
                </c:pt>
                <c:pt idx="129">
                  <c:v>-2.308304999808183E-2</c:v>
                </c:pt>
                <c:pt idx="130">
                  <c:v>-0.1972551545289504</c:v>
                </c:pt>
                <c:pt idx="131">
                  <c:v>-1.285830807846883</c:v>
                </c:pt>
                <c:pt idx="132">
                  <c:v>-0.71977146812155923</c:v>
                </c:pt>
                <c:pt idx="133">
                  <c:v>-0.28434120679438624</c:v>
                </c:pt>
                <c:pt idx="134">
                  <c:v>-1.0681156771832965</c:v>
                </c:pt>
                <c:pt idx="135">
                  <c:v>0.2817181329309405</c:v>
                </c:pt>
                <c:pt idx="136">
                  <c:v>-6.6626076130799752E-2</c:v>
                </c:pt>
                <c:pt idx="137">
                  <c:v>1.7186379953106101</c:v>
                </c:pt>
                <c:pt idx="138">
                  <c:v>0.45589023746180907</c:v>
                </c:pt>
                <c:pt idx="139">
                  <c:v>-0.15371212839623249</c:v>
                </c:pt>
                <c:pt idx="140">
                  <c:v>-0.80685752038699199</c:v>
                </c:pt>
                <c:pt idx="141">
                  <c:v>-1.0681156771832965</c:v>
                </c:pt>
                <c:pt idx="142">
                  <c:v>-0.41497028519253693</c:v>
                </c:pt>
                <c:pt idx="143">
                  <c:v>-0.89394357265242785</c:v>
                </c:pt>
                <c:pt idx="144">
                  <c:v>2.1540682566377831</c:v>
                </c:pt>
                <c:pt idx="145">
                  <c:v>0.97840655105441487</c:v>
                </c:pt>
                <c:pt idx="146">
                  <c:v>-1.2422877817141651</c:v>
                </c:pt>
                <c:pt idx="147">
                  <c:v>1.8057240475760461</c:v>
                </c:pt>
                <c:pt idx="148">
                  <c:v>-1.1552017294487322</c:v>
                </c:pt>
                <c:pt idx="149">
                  <c:v>2.1540682566377831</c:v>
                </c:pt>
                <c:pt idx="150">
                  <c:v>-0.76331449425427722</c:v>
                </c:pt>
                <c:pt idx="151">
                  <c:v>-0.50205633745797273</c:v>
                </c:pt>
                <c:pt idx="152">
                  <c:v>0.63006234199267763</c:v>
                </c:pt>
                <c:pt idx="153">
                  <c:v>-0.32788423292710417</c:v>
                </c:pt>
                <c:pt idx="154">
                  <c:v>0.63006234199267763</c:v>
                </c:pt>
                <c:pt idx="155">
                  <c:v>-2.308304999808183E-2</c:v>
                </c:pt>
                <c:pt idx="156">
                  <c:v>-1.6341750169086231</c:v>
                </c:pt>
                <c:pt idx="157">
                  <c:v>0.19463208066550466</c:v>
                </c:pt>
                <c:pt idx="158">
                  <c:v>-0.85040054651970987</c:v>
                </c:pt>
                <c:pt idx="159">
                  <c:v>0.89132049878898212</c:v>
                </c:pt>
                <c:pt idx="160">
                  <c:v>-0.54559936359069061</c:v>
                </c:pt>
                <c:pt idx="161">
                  <c:v>-1.285830807846883</c:v>
                </c:pt>
                <c:pt idx="162">
                  <c:v>1.5009228646470236</c:v>
                </c:pt>
                <c:pt idx="163">
                  <c:v>1.1961216817180014</c:v>
                </c:pt>
                <c:pt idx="164">
                  <c:v>-1.8954331737049246</c:v>
                </c:pt>
                <c:pt idx="165">
                  <c:v>1.3702937862488731</c:v>
                </c:pt>
                <c:pt idx="166">
                  <c:v>0.89132049878898212</c:v>
                </c:pt>
                <c:pt idx="167">
                  <c:v>0.2381751067982226</c:v>
                </c:pt>
                <c:pt idx="168">
                  <c:v>-1.0245726510505786</c:v>
                </c:pt>
                <c:pt idx="169">
                  <c:v>-1.6341750169086231</c:v>
                </c:pt>
                <c:pt idx="170">
                  <c:v>-0.54559936359069061</c:v>
                </c:pt>
                <c:pt idx="171">
                  <c:v>-0.37142725905981899</c:v>
                </c:pt>
                <c:pt idx="172">
                  <c:v>1.6750949691778922</c:v>
                </c:pt>
                <c:pt idx="173">
                  <c:v>-1.6341750169086231</c:v>
                </c:pt>
                <c:pt idx="174">
                  <c:v>-0.1972551545289504</c:v>
                </c:pt>
                <c:pt idx="175">
                  <c:v>1.762181021443328</c:v>
                </c:pt>
                <c:pt idx="176">
                  <c:v>0.41234721132909119</c:v>
                </c:pt>
                <c:pt idx="177">
                  <c:v>1.9798961521069145</c:v>
                </c:pt>
                <c:pt idx="178">
                  <c:v>1.8492670737087609</c:v>
                </c:pt>
                <c:pt idx="179">
                  <c:v>-1.0245726510505786</c:v>
                </c:pt>
                <c:pt idx="180">
                  <c:v>0.36880418519637326</c:v>
                </c:pt>
                <c:pt idx="181">
                  <c:v>0.15108905453278676</c:v>
                </c:pt>
                <c:pt idx="182">
                  <c:v>0.499433263594527</c:v>
                </c:pt>
                <c:pt idx="183">
                  <c:v>1.1961216817180014</c:v>
                </c:pt>
                <c:pt idx="184">
                  <c:v>0.54297628972724188</c:v>
                </c:pt>
                <c:pt idx="185">
                  <c:v>1.1961216817180014</c:v>
                </c:pt>
                <c:pt idx="186">
                  <c:v>0.80423444652354625</c:v>
                </c:pt>
                <c:pt idx="187">
                  <c:v>-0.98102962491786372</c:v>
                </c:pt>
                <c:pt idx="188">
                  <c:v>2.8072136486285428</c:v>
                </c:pt>
                <c:pt idx="189">
                  <c:v>2.0459976134636088E-2</c:v>
                </c:pt>
                <c:pt idx="190">
                  <c:v>2.0669822043723474</c:v>
                </c:pt>
                <c:pt idx="191">
                  <c:v>0.15108905453278676</c:v>
                </c:pt>
                <c:pt idx="192">
                  <c:v>-6.6626076130799752E-2</c:v>
                </c:pt>
                <c:pt idx="193">
                  <c:v>2.0459976134636088E-2</c:v>
                </c:pt>
                <c:pt idx="194">
                  <c:v>-0.24079818066166833</c:v>
                </c:pt>
                <c:pt idx="195">
                  <c:v>0.63006234199267763</c:v>
                </c:pt>
                <c:pt idx="196">
                  <c:v>0.19463208066550466</c:v>
                </c:pt>
                <c:pt idx="197">
                  <c:v>0.2817181329309405</c:v>
                </c:pt>
                <c:pt idx="198">
                  <c:v>-1.2422877817141651</c:v>
                </c:pt>
                <c:pt idx="199">
                  <c:v>-0.11016910226351767</c:v>
                </c:pt>
                <c:pt idx="200">
                  <c:v>0.19463208066550466</c:v>
                </c:pt>
                <c:pt idx="201">
                  <c:v>0.76069142039082838</c:v>
                </c:pt>
                <c:pt idx="202">
                  <c:v>0.54297628972724188</c:v>
                </c:pt>
                <c:pt idx="203">
                  <c:v>-0.41497028519253693</c:v>
                </c:pt>
                <c:pt idx="204">
                  <c:v>0.36880418519637326</c:v>
                </c:pt>
                <c:pt idx="205">
                  <c:v>-1.0245726510505786</c:v>
                </c:pt>
                <c:pt idx="206">
                  <c:v>-0.15371212839623249</c:v>
                </c:pt>
                <c:pt idx="207">
                  <c:v>-1.5470889646431873</c:v>
                </c:pt>
                <c:pt idx="208">
                  <c:v>0.76069142039082838</c:v>
                </c:pt>
                <c:pt idx="209">
                  <c:v>0.10754602840006883</c:v>
                </c:pt>
                <c:pt idx="210">
                  <c:v>1.0219495771871328</c:v>
                </c:pt>
                <c:pt idx="211">
                  <c:v>-0.1972551545289504</c:v>
                </c:pt>
                <c:pt idx="212">
                  <c:v>-0.71977146812155923</c:v>
                </c:pt>
                <c:pt idx="213">
                  <c:v>-0.89394357265242785</c:v>
                </c:pt>
                <c:pt idx="214">
                  <c:v>0.19463208066550466</c:v>
                </c:pt>
                <c:pt idx="215">
                  <c:v>0.2817181329309405</c:v>
                </c:pt>
                <c:pt idx="216">
                  <c:v>-1.0245726510505786</c:v>
                </c:pt>
                <c:pt idx="217">
                  <c:v>-0.1972551545289504</c:v>
                </c:pt>
                <c:pt idx="218">
                  <c:v>1.8057240475760461</c:v>
                </c:pt>
                <c:pt idx="219">
                  <c:v>0.7171483942581135</c:v>
                </c:pt>
                <c:pt idx="220">
                  <c:v>-1.4600029123777516</c:v>
                </c:pt>
                <c:pt idx="221">
                  <c:v>-0.63268541585612337</c:v>
                </c:pt>
                <c:pt idx="222">
                  <c:v>-2.4179494872975331</c:v>
                </c:pt>
                <c:pt idx="223">
                  <c:v>-2.308304999808183E-2</c:v>
                </c:pt>
                <c:pt idx="224">
                  <c:v>1.762181021443328</c:v>
                </c:pt>
                <c:pt idx="225">
                  <c:v>-0.50205633745797273</c:v>
                </c:pt>
                <c:pt idx="226">
                  <c:v>0.10754602840006883</c:v>
                </c:pt>
                <c:pt idx="227">
                  <c:v>-1.5470889646431873</c:v>
                </c:pt>
                <c:pt idx="228">
                  <c:v>2.0459976134636088E-2</c:v>
                </c:pt>
                <c:pt idx="229">
                  <c:v>0.15108905453278676</c:v>
                </c:pt>
                <c:pt idx="230">
                  <c:v>-1.1552017294487322</c:v>
                </c:pt>
                <c:pt idx="231">
                  <c:v>-1.2422877817141651</c:v>
                </c:pt>
                <c:pt idx="232">
                  <c:v>-0.63268541585612337</c:v>
                </c:pt>
                <c:pt idx="233">
                  <c:v>0.76069142039082838</c:v>
                </c:pt>
                <c:pt idx="234">
                  <c:v>1.1090356294525685</c:v>
                </c:pt>
                <c:pt idx="235">
                  <c:v>0.2381751067982226</c:v>
                </c:pt>
                <c:pt idx="236">
                  <c:v>-0.1972551545289504</c:v>
                </c:pt>
                <c:pt idx="237">
                  <c:v>-2.2437773827666647</c:v>
                </c:pt>
                <c:pt idx="238">
                  <c:v>1.5444658907797415</c:v>
                </c:pt>
                <c:pt idx="239">
                  <c:v>1.6750949691778922</c:v>
                </c:pt>
                <c:pt idx="240">
                  <c:v>3.2426439099557158</c:v>
                </c:pt>
                <c:pt idx="241">
                  <c:v>0.10754602840006883</c:v>
                </c:pt>
                <c:pt idx="242">
                  <c:v>-0.4585133113252548</c:v>
                </c:pt>
                <c:pt idx="243">
                  <c:v>2.3717833873013698</c:v>
                </c:pt>
                <c:pt idx="244">
                  <c:v>-1.6341750169086231</c:v>
                </c:pt>
                <c:pt idx="245">
                  <c:v>0.97840655105441487</c:v>
                </c:pt>
                <c:pt idx="246">
                  <c:v>-0.54559936359069061</c:v>
                </c:pt>
                <c:pt idx="247">
                  <c:v>1.326750760116155</c:v>
                </c:pt>
                <c:pt idx="248">
                  <c:v>1.5880089169124596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90-4464-87A9-E9E49110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5552"/>
        <c:axId val="368699616"/>
      </c:scatterChart>
      <c:valAx>
        <c:axId val="37174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9616"/>
        <c:crosses val="autoZero"/>
        <c:crossBetween val="midCat"/>
      </c:valAx>
      <c:valAx>
        <c:axId val="3686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Y(X12) - %BF w zależności od wymiarów kostki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zad1_cd_w_p_std_kor_y_normal!$M$3:$M$251</c:f>
              <c:numCache>
                <c:formatCode>General</c:formatCode>
                <c:ptCount val="249"/>
                <c:pt idx="0">
                  <c:v>-0.72129983392639785</c:v>
                </c:pt>
                <c:pt idx="1">
                  <c:v>0.19132038277924551</c:v>
                </c:pt>
                <c:pt idx="2">
                  <c:v>0.55636846946150376</c:v>
                </c:pt>
                <c:pt idx="3">
                  <c:v>-0.17372770390301051</c:v>
                </c:pt>
                <c:pt idx="4">
                  <c:v>0.55636846946150376</c:v>
                </c:pt>
                <c:pt idx="5">
                  <c:v>1.5298300339475241</c:v>
                </c:pt>
                <c:pt idx="6">
                  <c:v>-0.11288635612263559</c:v>
                </c:pt>
                <c:pt idx="7">
                  <c:v>6.9637687218493505E-2</c:v>
                </c:pt>
                <c:pt idx="8">
                  <c:v>0.43468577390075169</c:v>
                </c:pt>
                <c:pt idx="9">
                  <c:v>1.1647819472652658</c:v>
                </c:pt>
                <c:pt idx="10">
                  <c:v>1.286464642826018</c:v>
                </c:pt>
                <c:pt idx="11">
                  <c:v>1.7123540772886512</c:v>
                </c:pt>
                <c:pt idx="12">
                  <c:v>-0.96466522504790186</c:v>
                </c:pt>
                <c:pt idx="13">
                  <c:v>0.37384442612037461</c:v>
                </c:pt>
                <c:pt idx="14">
                  <c:v>8.7963394381185781E-3</c:v>
                </c:pt>
                <c:pt idx="15">
                  <c:v>-0.8429825294871498</c:v>
                </c:pt>
                <c:pt idx="16">
                  <c:v>8.7963394381185781E-3</c:v>
                </c:pt>
                <c:pt idx="17">
                  <c:v>0.79973386058300777</c:v>
                </c:pt>
                <c:pt idx="18">
                  <c:v>-0.11288635612263559</c:v>
                </c:pt>
                <c:pt idx="19">
                  <c:v>0.55636846946150376</c:v>
                </c:pt>
                <c:pt idx="20">
                  <c:v>-0.59961713836564368</c:v>
                </c:pt>
                <c:pt idx="21">
                  <c:v>0.92141655614376194</c:v>
                </c:pt>
                <c:pt idx="22">
                  <c:v>-0.5387757905852687</c:v>
                </c:pt>
                <c:pt idx="23">
                  <c:v>-0.59961713836564368</c:v>
                </c:pt>
                <c:pt idx="24">
                  <c:v>-0.11288635612263559</c:v>
                </c:pt>
                <c:pt idx="25">
                  <c:v>-0.3562517472441396</c:v>
                </c:pt>
                <c:pt idx="26">
                  <c:v>-1.0255065728282788</c:v>
                </c:pt>
                <c:pt idx="27">
                  <c:v>-1.268871963949783</c:v>
                </c:pt>
                <c:pt idx="28">
                  <c:v>-1.0863479206086539</c:v>
                </c:pt>
                <c:pt idx="29">
                  <c:v>-0.29541039946376252</c:v>
                </c:pt>
                <c:pt idx="30">
                  <c:v>6.579661899718749</c:v>
                </c:pt>
                <c:pt idx="31">
                  <c:v>-0.96466522504790186</c:v>
                </c:pt>
                <c:pt idx="32">
                  <c:v>0.86057520836338486</c:v>
                </c:pt>
                <c:pt idx="33">
                  <c:v>1.286464642826018</c:v>
                </c:pt>
                <c:pt idx="34">
                  <c:v>1.9557194684101573</c:v>
                </c:pt>
                <c:pt idx="35">
                  <c:v>-0.72129983392639785</c:v>
                </c:pt>
                <c:pt idx="36">
                  <c:v>-0.29541039946376252</c:v>
                </c:pt>
                <c:pt idx="37">
                  <c:v>0.98225790392413681</c:v>
                </c:pt>
                <c:pt idx="38">
                  <c:v>0.98225790392413681</c:v>
                </c:pt>
                <c:pt idx="39">
                  <c:v>2.1382435117512864</c:v>
                </c:pt>
                <c:pt idx="40">
                  <c:v>1.1647819472652658</c:v>
                </c:pt>
                <c:pt idx="41">
                  <c:v>-5.204500834225851E-2</c:v>
                </c:pt>
                <c:pt idx="42">
                  <c:v>-1.268871963949783</c:v>
                </c:pt>
                <c:pt idx="43">
                  <c:v>0.19132038277924551</c:v>
                </c:pt>
                <c:pt idx="44">
                  <c:v>-0.3562517472441396</c:v>
                </c:pt>
                <c:pt idx="45">
                  <c:v>-0.72129983392639785</c:v>
                </c:pt>
                <c:pt idx="46">
                  <c:v>-1.5122373550712871</c:v>
                </c:pt>
                <c:pt idx="47">
                  <c:v>-0.72129983392639785</c:v>
                </c:pt>
                <c:pt idx="48">
                  <c:v>-0.41709309502451669</c:v>
                </c:pt>
                <c:pt idx="49">
                  <c:v>-1.268871963949783</c:v>
                </c:pt>
                <c:pt idx="50">
                  <c:v>-1.0255065728282788</c:v>
                </c:pt>
                <c:pt idx="51">
                  <c:v>-0.29541039946376252</c:v>
                </c:pt>
                <c:pt idx="52">
                  <c:v>-0.3562517472441396</c:v>
                </c:pt>
                <c:pt idx="53">
                  <c:v>-0.66045848614602076</c:v>
                </c:pt>
                <c:pt idx="54">
                  <c:v>-0.3562517472441396</c:v>
                </c:pt>
                <c:pt idx="55">
                  <c:v>-0.2345690516833876</c:v>
                </c:pt>
                <c:pt idx="56">
                  <c:v>-0.3562517472441396</c:v>
                </c:pt>
                <c:pt idx="57">
                  <c:v>-0.11288635612263559</c:v>
                </c:pt>
                <c:pt idx="58">
                  <c:v>8.7963394381185781E-3</c:v>
                </c:pt>
                <c:pt idx="59">
                  <c:v>-0.59961713836564368</c:v>
                </c:pt>
                <c:pt idx="60">
                  <c:v>0.31300307833999969</c:v>
                </c:pt>
                <c:pt idx="61">
                  <c:v>-0.2345690516833876</c:v>
                </c:pt>
                <c:pt idx="62">
                  <c:v>0.98225790392413681</c:v>
                </c:pt>
                <c:pt idx="63">
                  <c:v>-0.2345690516833876</c:v>
                </c:pt>
                <c:pt idx="64">
                  <c:v>-0.8429825294871498</c:v>
                </c:pt>
                <c:pt idx="65">
                  <c:v>-0.96466522504790186</c:v>
                </c:pt>
                <c:pt idx="66">
                  <c:v>-0.41709309502451669</c:v>
                </c:pt>
                <c:pt idx="67">
                  <c:v>-0.90382387726752478</c:v>
                </c:pt>
                <c:pt idx="68">
                  <c:v>-0.41709309502451669</c:v>
                </c:pt>
                <c:pt idx="69">
                  <c:v>-0.90382387726752478</c:v>
                </c:pt>
                <c:pt idx="70">
                  <c:v>8.7963394381185781E-3</c:v>
                </c:pt>
                <c:pt idx="71">
                  <c:v>-2.4248575717769305</c:v>
                </c:pt>
                <c:pt idx="72">
                  <c:v>-1.3297133117301601</c:v>
                </c:pt>
                <c:pt idx="73">
                  <c:v>-1.0255065728282788</c:v>
                </c:pt>
                <c:pt idx="74">
                  <c:v>0.67805116502225571</c:v>
                </c:pt>
                <c:pt idx="75">
                  <c:v>-0.78214118170677271</c:v>
                </c:pt>
                <c:pt idx="76">
                  <c:v>-0.96466522504790186</c:v>
                </c:pt>
                <c:pt idx="77">
                  <c:v>-0.2345690516833876</c:v>
                </c:pt>
                <c:pt idx="78">
                  <c:v>0.37384442612037461</c:v>
                </c:pt>
                <c:pt idx="79">
                  <c:v>-0.66045848614602076</c:v>
                </c:pt>
                <c:pt idx="80">
                  <c:v>-5.204500834225851E-2</c:v>
                </c:pt>
                <c:pt idx="81">
                  <c:v>0.61720981724188084</c:v>
                </c:pt>
                <c:pt idx="82">
                  <c:v>-0.66045848614602076</c:v>
                </c:pt>
                <c:pt idx="83">
                  <c:v>6.4579792041579989</c:v>
                </c:pt>
                <c:pt idx="84">
                  <c:v>-0.78214118170677271</c:v>
                </c:pt>
                <c:pt idx="85">
                  <c:v>0.13047903499887059</c:v>
                </c:pt>
                <c:pt idx="86">
                  <c:v>0.43468577390075169</c:v>
                </c:pt>
                <c:pt idx="87">
                  <c:v>0.79973386058300777</c:v>
                </c:pt>
                <c:pt idx="88">
                  <c:v>-0.3562517472441396</c:v>
                </c:pt>
                <c:pt idx="89">
                  <c:v>8.7963394381185781E-3</c:v>
                </c:pt>
                <c:pt idx="90">
                  <c:v>-0.59961713836564368</c:v>
                </c:pt>
                <c:pt idx="91">
                  <c:v>0.86057520836338486</c:v>
                </c:pt>
                <c:pt idx="92">
                  <c:v>0.92141655614376194</c:v>
                </c:pt>
                <c:pt idx="93">
                  <c:v>6.9637687218493505E-2</c:v>
                </c:pt>
                <c:pt idx="94">
                  <c:v>-0.11288635612263559</c:v>
                </c:pt>
                <c:pt idx="95">
                  <c:v>0.13047903499887059</c:v>
                </c:pt>
                <c:pt idx="96">
                  <c:v>-0.72129983392639785</c:v>
                </c:pt>
                <c:pt idx="97">
                  <c:v>-0.47793444280489161</c:v>
                </c:pt>
                <c:pt idx="98">
                  <c:v>-0.47793444280489161</c:v>
                </c:pt>
                <c:pt idx="99">
                  <c:v>-0.41709309502451669</c:v>
                </c:pt>
                <c:pt idx="100">
                  <c:v>6.9637687218493505E-2</c:v>
                </c:pt>
                <c:pt idx="101">
                  <c:v>1.40814733838677</c:v>
                </c:pt>
                <c:pt idx="102">
                  <c:v>-0.66045848614602076</c:v>
                </c:pt>
                <c:pt idx="103">
                  <c:v>1.0430992517045139</c:v>
                </c:pt>
                <c:pt idx="104">
                  <c:v>0.2521617305596226</c:v>
                </c:pt>
                <c:pt idx="105">
                  <c:v>0.19132038277924551</c:v>
                </c:pt>
                <c:pt idx="106">
                  <c:v>1.0430992517045139</c:v>
                </c:pt>
                <c:pt idx="107">
                  <c:v>-0.17372770390301051</c:v>
                </c:pt>
                <c:pt idx="108">
                  <c:v>-0.47793444280489161</c:v>
                </c:pt>
                <c:pt idx="109">
                  <c:v>0.31300307833999969</c:v>
                </c:pt>
                <c:pt idx="110">
                  <c:v>0.49552712168112661</c:v>
                </c:pt>
                <c:pt idx="111">
                  <c:v>-0.72129983392639785</c:v>
                </c:pt>
                <c:pt idx="112">
                  <c:v>-0.78214118170677271</c:v>
                </c:pt>
                <c:pt idx="113">
                  <c:v>-0.59961713836564368</c:v>
                </c:pt>
                <c:pt idx="114">
                  <c:v>-0.17372770390301051</c:v>
                </c:pt>
                <c:pt idx="115">
                  <c:v>0.13047903499887059</c:v>
                </c:pt>
                <c:pt idx="116">
                  <c:v>1.0430992517045139</c:v>
                </c:pt>
                <c:pt idx="117">
                  <c:v>0.86057520836338486</c:v>
                </c:pt>
                <c:pt idx="118">
                  <c:v>0.92141655614376194</c:v>
                </c:pt>
                <c:pt idx="119">
                  <c:v>6.9637687218493505E-2</c:v>
                </c:pt>
                <c:pt idx="120">
                  <c:v>-0.29541039946376252</c:v>
                </c:pt>
                <c:pt idx="121">
                  <c:v>-0.59961713836564368</c:v>
                </c:pt>
                <c:pt idx="122">
                  <c:v>0.2521617305596226</c:v>
                </c:pt>
                <c:pt idx="123">
                  <c:v>-0.72129983392639785</c:v>
                </c:pt>
                <c:pt idx="124">
                  <c:v>-0.5387757905852687</c:v>
                </c:pt>
                <c:pt idx="125">
                  <c:v>-1.3905546595105349</c:v>
                </c:pt>
                <c:pt idx="126">
                  <c:v>-0.78214118170677271</c:v>
                </c:pt>
                <c:pt idx="127">
                  <c:v>-0.5387757905852687</c:v>
                </c:pt>
                <c:pt idx="128">
                  <c:v>6.9637687218493505E-2</c:v>
                </c:pt>
                <c:pt idx="129">
                  <c:v>-5.204500834225851E-2</c:v>
                </c:pt>
                <c:pt idx="130">
                  <c:v>-0.29541039946376252</c:v>
                </c:pt>
                <c:pt idx="131">
                  <c:v>-1.5730787028516642</c:v>
                </c:pt>
                <c:pt idx="132">
                  <c:v>-5.204500834225851E-2</c:v>
                </c:pt>
                <c:pt idx="133">
                  <c:v>-0.2345690516833876</c:v>
                </c:pt>
                <c:pt idx="134">
                  <c:v>-0.41709309502451669</c:v>
                </c:pt>
                <c:pt idx="135">
                  <c:v>0.43468577390075169</c:v>
                </c:pt>
                <c:pt idx="136">
                  <c:v>-0.3562517472441396</c:v>
                </c:pt>
                <c:pt idx="137">
                  <c:v>0.86057520836338486</c:v>
                </c:pt>
                <c:pt idx="138">
                  <c:v>-0.90382387726752478</c:v>
                </c:pt>
                <c:pt idx="139">
                  <c:v>-0.66045848614602076</c:v>
                </c:pt>
                <c:pt idx="140">
                  <c:v>-0.47793444280489161</c:v>
                </c:pt>
                <c:pt idx="141">
                  <c:v>-0.2345690516833876</c:v>
                </c:pt>
                <c:pt idx="142">
                  <c:v>6.9637687218493505E-2</c:v>
                </c:pt>
                <c:pt idx="143">
                  <c:v>-0.66045848614602076</c:v>
                </c:pt>
                <c:pt idx="144">
                  <c:v>1.286464642826018</c:v>
                </c:pt>
                <c:pt idx="145">
                  <c:v>0.92141655614376194</c:v>
                </c:pt>
                <c:pt idx="146">
                  <c:v>-0.66045848614602076</c:v>
                </c:pt>
                <c:pt idx="147">
                  <c:v>0.98225790392413681</c:v>
                </c:pt>
                <c:pt idx="148">
                  <c:v>-1.6339200506320413</c:v>
                </c:pt>
                <c:pt idx="149">
                  <c:v>1.2256232950456429</c:v>
                </c:pt>
                <c:pt idx="150">
                  <c:v>0.43468577390075169</c:v>
                </c:pt>
                <c:pt idx="151">
                  <c:v>-0.17372770390301051</c:v>
                </c:pt>
                <c:pt idx="152">
                  <c:v>1.1039405994848888</c:v>
                </c:pt>
                <c:pt idx="153">
                  <c:v>-0.8429825294871498</c:v>
                </c:pt>
                <c:pt idx="154">
                  <c:v>1.286464642826018</c:v>
                </c:pt>
                <c:pt idx="155">
                  <c:v>1.1647819472652658</c:v>
                </c:pt>
                <c:pt idx="156">
                  <c:v>-0.78214118170677271</c:v>
                </c:pt>
                <c:pt idx="157">
                  <c:v>0.92141655614376194</c:v>
                </c:pt>
                <c:pt idx="158">
                  <c:v>-1.268871963949783</c:v>
                </c:pt>
                <c:pt idx="159">
                  <c:v>1.1647819472652658</c:v>
                </c:pt>
                <c:pt idx="160">
                  <c:v>0.2521617305596226</c:v>
                </c:pt>
                <c:pt idx="161">
                  <c:v>-1.6339200506320413</c:v>
                </c:pt>
                <c:pt idx="162">
                  <c:v>0.19132038277924551</c:v>
                </c:pt>
                <c:pt idx="163">
                  <c:v>1.5298300339475241</c:v>
                </c:pt>
                <c:pt idx="164">
                  <c:v>-0.72129983392639785</c:v>
                </c:pt>
                <c:pt idx="165">
                  <c:v>0.92141655614376194</c:v>
                </c:pt>
                <c:pt idx="166">
                  <c:v>0.55636846946150376</c:v>
                </c:pt>
                <c:pt idx="167">
                  <c:v>0.19132038277924551</c:v>
                </c:pt>
                <c:pt idx="168">
                  <c:v>-0.59961713836564368</c:v>
                </c:pt>
                <c:pt idx="169">
                  <c:v>-0.66045848614602076</c:v>
                </c:pt>
                <c:pt idx="170">
                  <c:v>-0.41709309502451669</c:v>
                </c:pt>
                <c:pt idx="171">
                  <c:v>-0.96466522504790186</c:v>
                </c:pt>
                <c:pt idx="172">
                  <c:v>0.55636846946150376</c:v>
                </c:pt>
                <c:pt idx="173">
                  <c:v>-0.5387757905852687</c:v>
                </c:pt>
                <c:pt idx="174">
                  <c:v>-0.66045848614602076</c:v>
                </c:pt>
                <c:pt idx="175">
                  <c:v>1.0430992517045139</c:v>
                </c:pt>
                <c:pt idx="176">
                  <c:v>0.98225790392413681</c:v>
                </c:pt>
                <c:pt idx="177">
                  <c:v>1.6515127295082761</c:v>
                </c:pt>
                <c:pt idx="178">
                  <c:v>0.61720981724188084</c:v>
                </c:pt>
                <c:pt idx="179">
                  <c:v>-0.78214118170677271</c:v>
                </c:pt>
                <c:pt idx="180">
                  <c:v>-0.2345690516833876</c:v>
                </c:pt>
                <c:pt idx="181">
                  <c:v>-0.41709309502451669</c:v>
                </c:pt>
                <c:pt idx="182">
                  <c:v>-0.29541039946376252</c:v>
                </c:pt>
                <c:pt idx="183">
                  <c:v>0.98225790392413681</c:v>
                </c:pt>
                <c:pt idx="184">
                  <c:v>0.2521617305596226</c:v>
                </c:pt>
                <c:pt idx="185">
                  <c:v>1.0430992517045139</c:v>
                </c:pt>
                <c:pt idx="186">
                  <c:v>-0.11288635612263559</c:v>
                </c:pt>
                <c:pt idx="187">
                  <c:v>-0.78214118170677271</c:v>
                </c:pt>
                <c:pt idx="188">
                  <c:v>1.4689886861671471</c:v>
                </c:pt>
                <c:pt idx="189">
                  <c:v>0.98225790392413681</c:v>
                </c:pt>
                <c:pt idx="190">
                  <c:v>1.7731954250690283</c:v>
                </c:pt>
                <c:pt idx="191">
                  <c:v>-0.41709309502451669</c:v>
                </c:pt>
                <c:pt idx="192">
                  <c:v>0.61720981724188084</c:v>
                </c:pt>
                <c:pt idx="193">
                  <c:v>0.55636846946150376</c:v>
                </c:pt>
                <c:pt idx="194">
                  <c:v>-0.47793444280489161</c:v>
                </c:pt>
                <c:pt idx="195">
                  <c:v>-0.3562517472441396</c:v>
                </c:pt>
                <c:pt idx="196">
                  <c:v>0.61720981724188084</c:v>
                </c:pt>
                <c:pt idx="197">
                  <c:v>0.43468577390075169</c:v>
                </c:pt>
                <c:pt idx="198">
                  <c:v>-0.66045848614602076</c:v>
                </c:pt>
                <c:pt idx="199">
                  <c:v>0.37384442612037461</c:v>
                </c:pt>
                <c:pt idx="200">
                  <c:v>0.55636846946150376</c:v>
                </c:pt>
                <c:pt idx="201">
                  <c:v>-0.78214118170677271</c:v>
                </c:pt>
                <c:pt idx="202">
                  <c:v>0.61720981724188084</c:v>
                </c:pt>
                <c:pt idx="203">
                  <c:v>-1.0255065728282788</c:v>
                </c:pt>
                <c:pt idx="204">
                  <c:v>0.13047903499887059</c:v>
                </c:pt>
                <c:pt idx="205">
                  <c:v>-0.3562517472441396</c:v>
                </c:pt>
                <c:pt idx="206">
                  <c:v>-0.29541039946376252</c:v>
                </c:pt>
                <c:pt idx="207">
                  <c:v>-0.8429825294871498</c:v>
                </c:pt>
                <c:pt idx="208">
                  <c:v>6.9637687218493505E-2</c:v>
                </c:pt>
                <c:pt idx="209">
                  <c:v>-5.204500834225851E-2</c:v>
                </c:pt>
                <c:pt idx="210">
                  <c:v>1.4689886861671471</c:v>
                </c:pt>
                <c:pt idx="211">
                  <c:v>-0.78214118170677271</c:v>
                </c:pt>
                <c:pt idx="212">
                  <c:v>0.31300307833999969</c:v>
                </c:pt>
                <c:pt idx="213">
                  <c:v>-0.96466522504790186</c:v>
                </c:pt>
                <c:pt idx="214">
                  <c:v>-0.29541039946376252</c:v>
                </c:pt>
                <c:pt idx="215">
                  <c:v>-0.11288635612263559</c:v>
                </c:pt>
                <c:pt idx="216">
                  <c:v>-0.66045848614602076</c:v>
                </c:pt>
                <c:pt idx="217">
                  <c:v>0.49552712168112661</c:v>
                </c:pt>
                <c:pt idx="218">
                  <c:v>2.3816089028727903</c:v>
                </c:pt>
                <c:pt idx="219">
                  <c:v>0.19132038277924551</c:v>
                </c:pt>
                <c:pt idx="220">
                  <c:v>-0.3562517472441396</c:v>
                </c:pt>
                <c:pt idx="221">
                  <c:v>-0.78214118170677271</c:v>
                </c:pt>
                <c:pt idx="222">
                  <c:v>-2.0598094850946742</c:v>
                </c:pt>
                <c:pt idx="223">
                  <c:v>-0.29541039946376252</c:v>
                </c:pt>
                <c:pt idx="224">
                  <c:v>0.19132038277924551</c:v>
                </c:pt>
                <c:pt idx="225">
                  <c:v>-0.3562517472441396</c:v>
                </c:pt>
                <c:pt idx="226">
                  <c:v>6.9637687218493505E-2</c:v>
                </c:pt>
                <c:pt idx="227">
                  <c:v>-1.0863479206086539</c:v>
                </c:pt>
                <c:pt idx="228">
                  <c:v>-0.17372770390301051</c:v>
                </c:pt>
                <c:pt idx="229">
                  <c:v>0.31300307833999969</c:v>
                </c:pt>
                <c:pt idx="230">
                  <c:v>-1.268871963949783</c:v>
                </c:pt>
                <c:pt idx="231">
                  <c:v>-1.268871963949783</c:v>
                </c:pt>
                <c:pt idx="232">
                  <c:v>-0.2345690516833876</c:v>
                </c:pt>
                <c:pt idx="233">
                  <c:v>-5.204500834225851E-2</c:v>
                </c:pt>
                <c:pt idx="234">
                  <c:v>-0.47793444280489161</c:v>
                </c:pt>
                <c:pt idx="235">
                  <c:v>-0.47793444280489161</c:v>
                </c:pt>
                <c:pt idx="236">
                  <c:v>0.55636846946150376</c:v>
                </c:pt>
                <c:pt idx="237">
                  <c:v>-1.8164440939731681</c:v>
                </c:pt>
                <c:pt idx="238">
                  <c:v>0.19132038277924551</c:v>
                </c:pt>
                <c:pt idx="239">
                  <c:v>0.92141655614376194</c:v>
                </c:pt>
                <c:pt idx="240">
                  <c:v>1.40814733838677</c:v>
                </c:pt>
                <c:pt idx="241">
                  <c:v>0.61720981724188084</c:v>
                </c:pt>
                <c:pt idx="242">
                  <c:v>-0.29541039946376252</c:v>
                </c:pt>
                <c:pt idx="243">
                  <c:v>-0.29541039946376252</c:v>
                </c:pt>
                <c:pt idx="244">
                  <c:v>-0.96466522504790186</c:v>
                </c:pt>
                <c:pt idx="245">
                  <c:v>6.9637687218493505E-2</c:v>
                </c:pt>
                <c:pt idx="246">
                  <c:v>-0.96466522504790186</c:v>
                </c:pt>
                <c:pt idx="247">
                  <c:v>-0.2345690516833876</c:v>
                </c:pt>
                <c:pt idx="248">
                  <c:v>0.92141655614376194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E5-4F69-8CC6-9305D5C7F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35984"/>
        <c:axId val="368739792"/>
      </c:scatterChart>
      <c:valAx>
        <c:axId val="2510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39792"/>
        <c:crosses val="autoZero"/>
        <c:crossBetween val="midCat"/>
      </c:valAx>
      <c:valAx>
        <c:axId val="3687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3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Y(X13) - %BF w zależności od wymiarów bicepsu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zad1_cd_w_p_std_kor_y_normal!$N$3:$N$251</c:f>
              <c:numCache>
                <c:formatCode>General</c:formatCode>
                <c:ptCount val="249"/>
                <c:pt idx="0">
                  <c:v>-8.0756885912233511E-2</c:v>
                </c:pt>
                <c:pt idx="1">
                  <c:v>-0.59547867581356573</c:v>
                </c:pt>
                <c:pt idx="2">
                  <c:v>-1.178830037701742</c:v>
                </c:pt>
                <c:pt idx="3">
                  <c:v>5.6502258061454584E-2</c:v>
                </c:pt>
                <c:pt idx="4">
                  <c:v>-1.2127313925388241E-2</c:v>
                </c:pt>
                <c:pt idx="5">
                  <c:v>1.1888901958443867</c:v>
                </c:pt>
                <c:pt idx="6">
                  <c:v>-0.11507167190565613</c:v>
                </c:pt>
                <c:pt idx="7">
                  <c:v>-0.59547867581356573</c:v>
                </c:pt>
                <c:pt idx="8">
                  <c:v>1.2575197678312295</c:v>
                </c:pt>
                <c:pt idx="9">
                  <c:v>1.1545754098509642</c:v>
                </c:pt>
                <c:pt idx="10">
                  <c:v>0.19376140203514267</c:v>
                </c:pt>
                <c:pt idx="11">
                  <c:v>1.703611985745719</c:v>
                </c:pt>
                <c:pt idx="12">
                  <c:v>9.0817044054877213E-2</c:v>
                </c:pt>
                <c:pt idx="13">
                  <c:v>1.600667627765451</c:v>
                </c:pt>
                <c:pt idx="14">
                  <c:v>1.3261493398180748</c:v>
                </c:pt>
                <c:pt idx="15">
                  <c:v>-0.3895899598530323</c:v>
                </c:pt>
                <c:pt idx="16">
                  <c:v>1.3604641258114976</c:v>
                </c:pt>
                <c:pt idx="17">
                  <c:v>2.0467598456799405</c:v>
                </c:pt>
                <c:pt idx="18">
                  <c:v>1.703611985745719</c:v>
                </c:pt>
                <c:pt idx="19">
                  <c:v>1.6692971997522963</c:v>
                </c:pt>
                <c:pt idx="20">
                  <c:v>9.0817044054877213E-2</c:v>
                </c:pt>
                <c:pt idx="21">
                  <c:v>0.26239097402198797</c:v>
                </c:pt>
                <c:pt idx="22">
                  <c:v>-1.4876631116425418</c:v>
                </c:pt>
                <c:pt idx="23">
                  <c:v>-0.83568217776752041</c:v>
                </c:pt>
                <c:pt idx="24">
                  <c:v>-0.3895899598530323</c:v>
                </c:pt>
                <c:pt idx="25">
                  <c:v>-0.80136739177409899</c:v>
                </c:pt>
                <c:pt idx="26">
                  <c:v>-1.2131448236951645</c:v>
                </c:pt>
                <c:pt idx="27">
                  <c:v>-1.0415708937280539</c:v>
                </c:pt>
                <c:pt idx="28">
                  <c:v>-0.59547867581356573</c:v>
                </c:pt>
                <c:pt idx="29">
                  <c:v>-0.73273781978725372</c:v>
                </c:pt>
                <c:pt idx="30">
                  <c:v>9.0817044054877213E-2</c:v>
                </c:pt>
                <c:pt idx="31">
                  <c:v>-0.73273781978725372</c:v>
                </c:pt>
                <c:pt idx="32">
                  <c:v>-1.1102004657148978</c:v>
                </c:pt>
                <c:pt idx="33">
                  <c:v>1.8065563437259844</c:v>
                </c:pt>
                <c:pt idx="34">
                  <c:v>1.7379267717391391</c:v>
                </c:pt>
                <c:pt idx="35">
                  <c:v>-8.0756885912233511E-2</c:v>
                </c:pt>
                <c:pt idx="36">
                  <c:v>0.98300147988385345</c:v>
                </c:pt>
                <c:pt idx="37">
                  <c:v>0.33102054600883318</c:v>
                </c:pt>
                <c:pt idx="38">
                  <c:v>0.63985361994963197</c:v>
                </c:pt>
                <c:pt idx="39">
                  <c:v>1.4290936977983404</c:v>
                </c:pt>
                <c:pt idx="40">
                  <c:v>1.5320380557786082</c:v>
                </c:pt>
                <c:pt idx="41">
                  <c:v>1.223204981837807</c:v>
                </c:pt>
                <c:pt idx="42">
                  <c:v>-2.1053292595241397</c:v>
                </c:pt>
                <c:pt idx="43">
                  <c:v>-0.86999696376094304</c:v>
                </c:pt>
                <c:pt idx="44">
                  <c:v>-1.4876631116425418</c:v>
                </c:pt>
                <c:pt idx="45">
                  <c:v>-1.178830037701742</c:v>
                </c:pt>
                <c:pt idx="46">
                  <c:v>-1.178830037701742</c:v>
                </c:pt>
                <c:pt idx="47">
                  <c:v>-1.8651257575701847</c:v>
                </c:pt>
                <c:pt idx="48">
                  <c:v>-2.1396440455175623</c:v>
                </c:pt>
                <c:pt idx="49">
                  <c:v>-1.8994405435636075</c:v>
                </c:pt>
                <c:pt idx="50">
                  <c:v>-0.90431174975436446</c:v>
                </c:pt>
                <c:pt idx="51">
                  <c:v>2.1497042036602059</c:v>
                </c:pt>
                <c:pt idx="52">
                  <c:v>-1.556292683629386</c:v>
                </c:pt>
                <c:pt idx="53">
                  <c:v>1.2575197678312295</c:v>
                </c:pt>
                <c:pt idx="54">
                  <c:v>0.29670576001541055</c:v>
                </c:pt>
                <c:pt idx="55">
                  <c:v>1.8751859157128297</c:v>
                </c:pt>
                <c:pt idx="56">
                  <c:v>-0.21801602988592159</c:v>
                </c:pt>
                <c:pt idx="57">
                  <c:v>0.77711276392332007</c:v>
                </c:pt>
                <c:pt idx="58">
                  <c:v>1.3604641258114976</c:v>
                </c:pt>
                <c:pt idx="59">
                  <c:v>9.0817044054877213E-2</c:v>
                </c:pt>
                <c:pt idx="60">
                  <c:v>0.15944661604172247</c:v>
                </c:pt>
                <c:pt idx="61">
                  <c:v>0.46827968998252129</c:v>
                </c:pt>
                <c:pt idx="62">
                  <c:v>1.0516310518706964</c:v>
                </c:pt>
                <c:pt idx="63">
                  <c:v>0.88005712190358554</c:v>
                </c:pt>
                <c:pt idx="64">
                  <c:v>-0.90431174975436446</c:v>
                </c:pt>
                <c:pt idx="65">
                  <c:v>0.19376140203514267</c:v>
                </c:pt>
                <c:pt idx="66">
                  <c:v>0.12513183004829984</c:v>
                </c:pt>
                <c:pt idx="67">
                  <c:v>-1.6935518276030741</c:v>
                </c:pt>
                <c:pt idx="68">
                  <c:v>-0.25233081587934425</c:v>
                </c:pt>
                <c:pt idx="69">
                  <c:v>-0.66410824780040967</c:v>
                </c:pt>
                <c:pt idx="70">
                  <c:v>-0.86999696376094304</c:v>
                </c:pt>
                <c:pt idx="71">
                  <c:v>-1.0072561077346311</c:v>
                </c:pt>
                <c:pt idx="72">
                  <c:v>-0.97294132174120973</c:v>
                </c:pt>
                <c:pt idx="73">
                  <c:v>-1.0072561077346311</c:v>
                </c:pt>
                <c:pt idx="74">
                  <c:v>-0.6984230337938323</c:v>
                </c:pt>
                <c:pt idx="75">
                  <c:v>-0.49253431783329898</c:v>
                </c:pt>
                <c:pt idx="76">
                  <c:v>-0.28664560187276689</c:v>
                </c:pt>
                <c:pt idx="77">
                  <c:v>-0.66410824780040967</c:v>
                </c:pt>
                <c:pt idx="78">
                  <c:v>-0.97294132174120973</c:v>
                </c:pt>
                <c:pt idx="79">
                  <c:v>-0.80136739177409899</c:v>
                </c:pt>
                <c:pt idx="80">
                  <c:v>0.7084831919364748</c:v>
                </c:pt>
                <c:pt idx="81">
                  <c:v>-0.35527517385961088</c:v>
                </c:pt>
                <c:pt idx="82">
                  <c:v>-0.86999696376094304</c:v>
                </c:pt>
                <c:pt idx="83">
                  <c:v>5.6502258061454584E-2</c:v>
                </c:pt>
                <c:pt idx="84">
                  <c:v>0.12513183004829984</c:v>
                </c:pt>
                <c:pt idx="85">
                  <c:v>-1.0415708937280539</c:v>
                </c:pt>
                <c:pt idx="86">
                  <c:v>-0.6984230337938323</c:v>
                </c:pt>
                <c:pt idx="87">
                  <c:v>-1.178830037701742</c:v>
                </c:pt>
                <c:pt idx="88">
                  <c:v>-1.0758856797214753</c:v>
                </c:pt>
                <c:pt idx="89">
                  <c:v>-0.28664560187276689</c:v>
                </c:pt>
                <c:pt idx="90">
                  <c:v>-0.73273781978725372</c:v>
                </c:pt>
                <c:pt idx="91">
                  <c:v>0.36533533200225338</c:v>
                </c:pt>
                <c:pt idx="92">
                  <c:v>-0.66410824780040967</c:v>
                </c:pt>
                <c:pt idx="93">
                  <c:v>0.2280761880285653</c:v>
                </c:pt>
                <c:pt idx="94">
                  <c:v>-0.21801602988592159</c:v>
                </c:pt>
                <c:pt idx="95">
                  <c:v>-0.56116388982014309</c:v>
                </c:pt>
                <c:pt idx="96">
                  <c:v>-0.21801602988592159</c:v>
                </c:pt>
                <c:pt idx="97">
                  <c:v>1.0516310518706964</c:v>
                </c:pt>
                <c:pt idx="98">
                  <c:v>-1.2127313925388241E-2</c:v>
                </c:pt>
                <c:pt idx="99">
                  <c:v>-1.4876631116425418</c:v>
                </c:pt>
                <c:pt idx="100">
                  <c:v>-0.42390474584645493</c:v>
                </c:pt>
                <c:pt idx="101">
                  <c:v>-0.42390474584645493</c:v>
                </c:pt>
                <c:pt idx="102">
                  <c:v>-0.73273781978725372</c:v>
                </c:pt>
                <c:pt idx="103">
                  <c:v>-0.42390474584645493</c:v>
                </c:pt>
                <c:pt idx="104">
                  <c:v>-0.59547867581356573</c:v>
                </c:pt>
                <c:pt idx="105">
                  <c:v>0.98300147988385345</c:v>
                </c:pt>
                <c:pt idx="106">
                  <c:v>0.98300147988385345</c:v>
                </c:pt>
                <c:pt idx="107">
                  <c:v>-4.6442099918810875E-2</c:v>
                </c:pt>
                <c:pt idx="108">
                  <c:v>0.36533533200225338</c:v>
                </c:pt>
                <c:pt idx="109">
                  <c:v>0.43396490398909865</c:v>
                </c:pt>
                <c:pt idx="110">
                  <c:v>1.0516310518706964</c:v>
                </c:pt>
                <c:pt idx="111">
                  <c:v>-0.52684910382672168</c:v>
                </c:pt>
                <c:pt idx="112">
                  <c:v>-0.14938645789907756</c:v>
                </c:pt>
                <c:pt idx="113">
                  <c:v>-0.83568217776752041</c:v>
                </c:pt>
                <c:pt idx="114">
                  <c:v>-0.80136739177409899</c:v>
                </c:pt>
                <c:pt idx="115">
                  <c:v>0.39965011799567601</c:v>
                </c:pt>
                <c:pt idx="116">
                  <c:v>0.46827968998252129</c:v>
                </c:pt>
                <c:pt idx="117">
                  <c:v>-4.6442099918810875E-2</c:v>
                </c:pt>
                <c:pt idx="118">
                  <c:v>0.57122404796278681</c:v>
                </c:pt>
                <c:pt idx="119">
                  <c:v>0.26239097402198797</c:v>
                </c:pt>
                <c:pt idx="120">
                  <c:v>0.74279797792989743</c:v>
                </c:pt>
                <c:pt idx="121">
                  <c:v>-0.56116388982014309</c:v>
                </c:pt>
                <c:pt idx="122">
                  <c:v>0.74279797792989743</c:v>
                </c:pt>
                <c:pt idx="123">
                  <c:v>1.1545754098509642</c:v>
                </c:pt>
                <c:pt idx="124">
                  <c:v>0.53690926196936417</c:v>
                </c:pt>
                <c:pt idx="125">
                  <c:v>0.57122404796278681</c:v>
                </c:pt>
                <c:pt idx="126">
                  <c:v>0.36533533200225338</c:v>
                </c:pt>
                <c:pt idx="127">
                  <c:v>-0.21801602988592159</c:v>
                </c:pt>
                <c:pt idx="128">
                  <c:v>-1.6249222556162299</c:v>
                </c:pt>
                <c:pt idx="129">
                  <c:v>-0.35527517385961088</c:v>
                </c:pt>
                <c:pt idx="130">
                  <c:v>0.43396490398909865</c:v>
                </c:pt>
                <c:pt idx="131">
                  <c:v>0.46827968998252129</c:v>
                </c:pt>
                <c:pt idx="132">
                  <c:v>0.60553883395620933</c:v>
                </c:pt>
                <c:pt idx="133">
                  <c:v>-0.45821953183987757</c:v>
                </c:pt>
                <c:pt idx="134">
                  <c:v>0.15944661604172247</c:v>
                </c:pt>
                <c:pt idx="135">
                  <c:v>0.7084831919364748</c:v>
                </c:pt>
                <c:pt idx="136">
                  <c:v>-0.18370124389250017</c:v>
                </c:pt>
                <c:pt idx="137">
                  <c:v>1.1202606238575417</c:v>
                </c:pt>
                <c:pt idx="138">
                  <c:v>-0.49253431783329898</c:v>
                </c:pt>
                <c:pt idx="139">
                  <c:v>-8.0756885912233511E-2</c:v>
                </c:pt>
                <c:pt idx="140">
                  <c:v>-0.21801602988592159</c:v>
                </c:pt>
                <c:pt idx="141">
                  <c:v>-0.59547867581356573</c:v>
                </c:pt>
                <c:pt idx="142">
                  <c:v>-0.14938645789907756</c:v>
                </c:pt>
                <c:pt idx="143">
                  <c:v>0.43396490398909865</c:v>
                </c:pt>
                <c:pt idx="144">
                  <c:v>1.3261493398180748</c:v>
                </c:pt>
                <c:pt idx="145">
                  <c:v>0.36533533200225338</c:v>
                </c:pt>
                <c:pt idx="146">
                  <c:v>-2.2082736175044064</c:v>
                </c:pt>
                <c:pt idx="147">
                  <c:v>1.2918345538246523</c:v>
                </c:pt>
                <c:pt idx="148">
                  <c:v>-0.21801602988592159</c:v>
                </c:pt>
                <c:pt idx="149">
                  <c:v>2.1497042036602059</c:v>
                </c:pt>
                <c:pt idx="150">
                  <c:v>-1.5219778976359633</c:v>
                </c:pt>
                <c:pt idx="151">
                  <c:v>-0.56116388982014309</c:v>
                </c:pt>
                <c:pt idx="152">
                  <c:v>0.50259447597594398</c:v>
                </c:pt>
                <c:pt idx="153">
                  <c:v>-1.2127313925388241E-2</c:v>
                </c:pt>
                <c:pt idx="154">
                  <c:v>1.0173162658772761</c:v>
                </c:pt>
                <c:pt idx="155">
                  <c:v>-0.21801602988592159</c:v>
                </c:pt>
                <c:pt idx="156">
                  <c:v>-1.7964961855833408</c:v>
                </c:pt>
                <c:pt idx="157">
                  <c:v>-0.73273781978725372</c:v>
                </c:pt>
                <c:pt idx="158">
                  <c:v>-1.7964961855833408</c:v>
                </c:pt>
                <c:pt idx="159">
                  <c:v>-0.32096038786618825</c:v>
                </c:pt>
                <c:pt idx="160">
                  <c:v>0.43396490398909865</c:v>
                </c:pt>
                <c:pt idx="161">
                  <c:v>-1.3504039676688526</c:v>
                </c:pt>
                <c:pt idx="162">
                  <c:v>0.60553883395620933</c:v>
                </c:pt>
                <c:pt idx="163">
                  <c:v>1.4290936977983404</c:v>
                </c:pt>
                <c:pt idx="164">
                  <c:v>-0.6984230337938323</c:v>
                </c:pt>
                <c:pt idx="165">
                  <c:v>1.703611985745719</c:v>
                </c:pt>
                <c:pt idx="166">
                  <c:v>1.3261493398180748</c:v>
                </c:pt>
                <c:pt idx="167">
                  <c:v>9.0817044054877213E-2</c:v>
                </c:pt>
                <c:pt idx="168">
                  <c:v>-0.62979346180698825</c:v>
                </c:pt>
                <c:pt idx="169">
                  <c:v>-2.5514214774386277</c:v>
                </c:pt>
                <c:pt idx="170">
                  <c:v>-0.42390474584645493</c:v>
                </c:pt>
                <c:pt idx="171">
                  <c:v>5.6502258061454584E-2</c:v>
                </c:pt>
                <c:pt idx="172">
                  <c:v>1.0859458378641189</c:v>
                </c:pt>
                <c:pt idx="173">
                  <c:v>-0.42390474584645493</c:v>
                </c:pt>
                <c:pt idx="174">
                  <c:v>-0.25233081587934425</c:v>
                </c:pt>
                <c:pt idx="175">
                  <c:v>0.74279797792989743</c:v>
                </c:pt>
                <c:pt idx="176">
                  <c:v>0.88005712190358554</c:v>
                </c:pt>
                <c:pt idx="177">
                  <c:v>2.3555929196207392</c:v>
                </c:pt>
                <c:pt idx="178">
                  <c:v>1.1545754098509642</c:v>
                </c:pt>
                <c:pt idx="179">
                  <c:v>-0.28664560187276689</c:v>
                </c:pt>
                <c:pt idx="180">
                  <c:v>-0.76705260578067636</c:v>
                </c:pt>
                <c:pt idx="181">
                  <c:v>-0.59547867581356573</c:v>
                </c:pt>
                <c:pt idx="182">
                  <c:v>0.2280761880285653</c:v>
                </c:pt>
                <c:pt idx="183">
                  <c:v>1.703611985745719</c:v>
                </c:pt>
                <c:pt idx="184">
                  <c:v>1.4290936977983404</c:v>
                </c:pt>
                <c:pt idx="185">
                  <c:v>1.4977232697851857</c:v>
                </c:pt>
                <c:pt idx="186">
                  <c:v>0.39965011799567601</c:v>
                </c:pt>
                <c:pt idx="187">
                  <c:v>-0.90431174975436446</c:v>
                </c:pt>
                <c:pt idx="188">
                  <c:v>1.6692971997522963</c:v>
                </c:pt>
                <c:pt idx="189">
                  <c:v>0.60553883395620933</c:v>
                </c:pt>
                <c:pt idx="190">
                  <c:v>0.50259447597594398</c:v>
                </c:pt>
                <c:pt idx="191">
                  <c:v>-0.18370124389250017</c:v>
                </c:pt>
                <c:pt idx="192">
                  <c:v>0.2280761880285653</c:v>
                </c:pt>
                <c:pt idx="193">
                  <c:v>-0.35527517385961088</c:v>
                </c:pt>
                <c:pt idx="194">
                  <c:v>-0.49253431783329898</c:v>
                </c:pt>
                <c:pt idx="195">
                  <c:v>-0.56116388982014309</c:v>
                </c:pt>
                <c:pt idx="196">
                  <c:v>0.53690926196936417</c:v>
                </c:pt>
                <c:pt idx="197">
                  <c:v>-0.18370124389250017</c:v>
                </c:pt>
                <c:pt idx="198">
                  <c:v>-0.97294132174120973</c:v>
                </c:pt>
                <c:pt idx="199">
                  <c:v>-4.6442099918810875E-2</c:v>
                </c:pt>
                <c:pt idx="200">
                  <c:v>0.2280761880285653</c:v>
                </c:pt>
                <c:pt idx="201">
                  <c:v>0.88005712190358554</c:v>
                </c:pt>
                <c:pt idx="202">
                  <c:v>1.7379267717391391</c:v>
                </c:pt>
                <c:pt idx="203">
                  <c:v>0.29670576001541055</c:v>
                </c:pt>
                <c:pt idx="204">
                  <c:v>1.5320380557786082</c:v>
                </c:pt>
                <c:pt idx="205">
                  <c:v>-0.28664560187276689</c:v>
                </c:pt>
                <c:pt idx="206">
                  <c:v>-1.1102004657148978</c:v>
                </c:pt>
                <c:pt idx="207">
                  <c:v>-0.45821953183987757</c:v>
                </c:pt>
                <c:pt idx="208">
                  <c:v>1.5663528417720285</c:v>
                </c:pt>
                <c:pt idx="209">
                  <c:v>-0.93862653574778709</c:v>
                </c:pt>
                <c:pt idx="210">
                  <c:v>0.15944661604172247</c:v>
                </c:pt>
                <c:pt idx="211">
                  <c:v>-1.2474596096885859</c:v>
                </c:pt>
                <c:pt idx="212">
                  <c:v>0.84574233591016534</c:v>
                </c:pt>
                <c:pt idx="213">
                  <c:v>-0.32096038786618825</c:v>
                </c:pt>
                <c:pt idx="214">
                  <c:v>-1.6249222556162299</c:v>
                </c:pt>
                <c:pt idx="215">
                  <c:v>1.1888901958443867</c:v>
                </c:pt>
                <c:pt idx="216">
                  <c:v>-1.2817743956820085</c:v>
                </c:pt>
                <c:pt idx="217">
                  <c:v>-0.28664560187276689</c:v>
                </c:pt>
                <c:pt idx="218">
                  <c:v>2.1153894176667833</c:v>
                </c:pt>
                <c:pt idx="219">
                  <c:v>-1.4876631116425418</c:v>
                </c:pt>
                <c:pt idx="220">
                  <c:v>-0.97294132174120973</c:v>
                </c:pt>
                <c:pt idx="221">
                  <c:v>0.63985361994963197</c:v>
                </c:pt>
                <c:pt idx="222">
                  <c:v>-2.3798475474715168</c:v>
                </c:pt>
                <c:pt idx="223">
                  <c:v>0.39965011799567601</c:v>
                </c:pt>
                <c:pt idx="224">
                  <c:v>0.33102054600883318</c:v>
                </c:pt>
                <c:pt idx="225">
                  <c:v>0.81142754991674271</c:v>
                </c:pt>
                <c:pt idx="226">
                  <c:v>5.6502258061454584E-2</c:v>
                </c:pt>
                <c:pt idx="227">
                  <c:v>-0.18370124389250017</c:v>
                </c:pt>
                <c:pt idx="228">
                  <c:v>-0.14938645789907756</c:v>
                </c:pt>
                <c:pt idx="229">
                  <c:v>-0.45821953183987757</c:v>
                </c:pt>
                <c:pt idx="230">
                  <c:v>-1.5219778976359633</c:v>
                </c:pt>
                <c:pt idx="231">
                  <c:v>-0.32096038786618825</c:v>
                </c:pt>
                <c:pt idx="232">
                  <c:v>-0.66410824780040967</c:v>
                </c:pt>
                <c:pt idx="233">
                  <c:v>0.12513183004829984</c:v>
                </c:pt>
                <c:pt idx="234">
                  <c:v>0.98300147988385345</c:v>
                </c:pt>
                <c:pt idx="235">
                  <c:v>-0.83568217776752041</c:v>
                </c:pt>
                <c:pt idx="236">
                  <c:v>1.2575197678312295</c:v>
                </c:pt>
                <c:pt idx="237">
                  <c:v>-1.2817743956820085</c:v>
                </c:pt>
                <c:pt idx="238">
                  <c:v>0.91437190789700817</c:v>
                </c:pt>
                <c:pt idx="239">
                  <c:v>1.1545754098509642</c:v>
                </c:pt>
                <c:pt idx="240">
                  <c:v>1.0516310518706964</c:v>
                </c:pt>
                <c:pt idx="241">
                  <c:v>-4.6442099918810875E-2</c:v>
                </c:pt>
                <c:pt idx="242">
                  <c:v>-1.0415708937280539</c:v>
                </c:pt>
                <c:pt idx="243">
                  <c:v>1.8065563437259844</c:v>
                </c:pt>
                <c:pt idx="244">
                  <c:v>-2.2769031894912501</c:v>
                </c:pt>
                <c:pt idx="245">
                  <c:v>1.0173162658772761</c:v>
                </c:pt>
                <c:pt idx="246">
                  <c:v>-0.32096038786618825</c:v>
                </c:pt>
                <c:pt idx="247">
                  <c:v>-0.59547867581356573</c:v>
                </c:pt>
                <c:pt idx="248">
                  <c:v>0.50259447597594398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1-490B-B7E5-05A5E762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676464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76464"/>
        <c:crosses val="autoZero"/>
        <c:crossBetween val="midCat"/>
      </c:valAx>
      <c:valAx>
        <c:axId val="3786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Y(X14) - %BF w zależności od wymiarów przedramienia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zad1_cd_w_p_std_kor_y_normal!$O$3:$O$251</c:f>
              <c:numCache>
                <c:formatCode>General</c:formatCode>
                <c:ptCount val="249"/>
                <c:pt idx="0">
                  <c:v>-0.63420083767329127</c:v>
                </c:pt>
                <c:pt idx="1">
                  <c:v>0.10975020777575009</c:v>
                </c:pt>
                <c:pt idx="2">
                  <c:v>-1.7253290376652184</c:v>
                </c:pt>
                <c:pt idx="3">
                  <c:v>0.35773388959209723</c:v>
                </c:pt>
                <c:pt idx="4">
                  <c:v>-0.48541062858348266</c:v>
                </c:pt>
                <c:pt idx="5">
                  <c:v>0.95289472595133173</c:v>
                </c:pt>
                <c:pt idx="6">
                  <c:v>-0.43581389222021255</c:v>
                </c:pt>
                <c:pt idx="7">
                  <c:v>0.15934694413902023</c:v>
                </c:pt>
                <c:pt idx="8">
                  <c:v>1.2008784077676788</c:v>
                </c:pt>
                <c:pt idx="9">
                  <c:v>0.65531430777171451</c:v>
                </c:pt>
                <c:pt idx="10">
                  <c:v>0.35773388959209723</c:v>
                </c:pt>
                <c:pt idx="11">
                  <c:v>0.75450778049825296</c:v>
                </c:pt>
                <c:pt idx="12">
                  <c:v>-3.9040001314056785E-2</c:v>
                </c:pt>
                <c:pt idx="13">
                  <c:v>1.4488620895840261</c:v>
                </c:pt>
                <c:pt idx="14">
                  <c:v>0.90329798958806162</c:v>
                </c:pt>
                <c:pt idx="15">
                  <c:v>-1.1301682013059855</c:v>
                </c:pt>
                <c:pt idx="16">
                  <c:v>1.0520881986778703</c:v>
                </c:pt>
                <c:pt idx="17">
                  <c:v>1.4488620895840261</c:v>
                </c:pt>
                <c:pt idx="18">
                  <c:v>0.90329798958806162</c:v>
                </c:pt>
                <c:pt idx="19">
                  <c:v>0.70491104413498462</c:v>
                </c:pt>
                <c:pt idx="20">
                  <c:v>0.80410451686152318</c:v>
                </c:pt>
                <c:pt idx="21">
                  <c:v>2.0440229259432572</c:v>
                </c:pt>
                <c:pt idx="22">
                  <c:v>-1.3781518831223327</c:v>
                </c:pt>
                <c:pt idx="23">
                  <c:v>-0.98137799221617694</c:v>
                </c:pt>
                <c:pt idx="24">
                  <c:v>-0.33662041949367405</c:v>
                </c:pt>
                <c:pt idx="25">
                  <c:v>-0.23742694676713555</c:v>
                </c:pt>
                <c:pt idx="26">
                  <c:v>-0.83258778312636827</c:v>
                </c:pt>
                <c:pt idx="27">
                  <c:v>-1.0309747285794453</c:v>
                </c:pt>
                <c:pt idx="28">
                  <c:v>-0.38621715585694416</c:v>
                </c:pt>
                <c:pt idx="29">
                  <c:v>-0.98137799221617694</c:v>
                </c:pt>
                <c:pt idx="30">
                  <c:v>-0.48541062858348266</c:v>
                </c:pt>
                <c:pt idx="31">
                  <c:v>-1.1301682013059855</c:v>
                </c:pt>
                <c:pt idx="32">
                  <c:v>0.65531430777171451</c:v>
                </c:pt>
                <c:pt idx="33">
                  <c:v>1.399265353220756</c:v>
                </c:pt>
                <c:pt idx="34">
                  <c:v>1.4984588259472944</c:v>
                </c:pt>
                <c:pt idx="35">
                  <c:v>0.55612083504517595</c:v>
                </c:pt>
                <c:pt idx="36">
                  <c:v>0.95289472595133173</c:v>
                </c:pt>
                <c:pt idx="37">
                  <c:v>0.90329798958806162</c:v>
                </c:pt>
                <c:pt idx="38">
                  <c:v>1.1512816714044087</c:v>
                </c:pt>
                <c:pt idx="39">
                  <c:v>1.9944261895799904</c:v>
                </c:pt>
                <c:pt idx="40">
                  <c:v>0.55612083504517595</c:v>
                </c:pt>
                <c:pt idx="41">
                  <c:v>1.399265353220756</c:v>
                </c:pt>
                <c:pt idx="42">
                  <c:v>-2.7668605012938752</c:v>
                </c:pt>
                <c:pt idx="43">
                  <c:v>-0.63420083767329127</c:v>
                </c:pt>
                <c:pt idx="44">
                  <c:v>-1.2293616740325242</c:v>
                </c:pt>
                <c:pt idx="45">
                  <c:v>-0.93178125585290683</c:v>
                </c:pt>
                <c:pt idx="46">
                  <c:v>-1.5765388285754098</c:v>
                </c:pt>
                <c:pt idx="47">
                  <c:v>-1.4277486194856011</c:v>
                </c:pt>
                <c:pt idx="48">
                  <c:v>-1.4277486194856011</c:v>
                </c:pt>
                <c:pt idx="49">
                  <c:v>-1.2789584103957925</c:v>
                </c:pt>
                <c:pt idx="50">
                  <c:v>-1.3285551467590626</c:v>
                </c:pt>
                <c:pt idx="51">
                  <c:v>-0.63420083767329127</c:v>
                </c:pt>
                <c:pt idx="52">
                  <c:v>-0.58460410131002116</c:v>
                </c:pt>
                <c:pt idx="53">
                  <c:v>0.75450778049825296</c:v>
                </c:pt>
                <c:pt idx="54">
                  <c:v>-0.18783021040386541</c:v>
                </c:pt>
                <c:pt idx="55">
                  <c:v>1.1016849350411386</c:v>
                </c:pt>
                <c:pt idx="56">
                  <c:v>6.0153471412481722E-2</c:v>
                </c:pt>
                <c:pt idx="57">
                  <c:v>0.45692736231863751</c:v>
                </c:pt>
                <c:pt idx="58">
                  <c:v>1.5480555623105645</c:v>
                </c:pt>
                <c:pt idx="59">
                  <c:v>0.55612083504517595</c:v>
                </c:pt>
                <c:pt idx="60">
                  <c:v>0.6057175714084444</c:v>
                </c:pt>
                <c:pt idx="61">
                  <c:v>0.15934694413902023</c:v>
                </c:pt>
                <c:pt idx="62">
                  <c:v>1.2008784077676788</c:v>
                </c:pt>
                <c:pt idx="63">
                  <c:v>0.70491104413498462</c:v>
                </c:pt>
                <c:pt idx="64">
                  <c:v>-0.63420083767329127</c:v>
                </c:pt>
                <c:pt idx="65">
                  <c:v>-0.63420083767329127</c:v>
                </c:pt>
                <c:pt idx="66">
                  <c:v>-0.28702368313040394</c:v>
                </c:pt>
                <c:pt idx="67">
                  <c:v>-0.78299104676309816</c:v>
                </c:pt>
                <c:pt idx="68">
                  <c:v>-0.68379757403655972</c:v>
                </c:pt>
                <c:pt idx="69">
                  <c:v>-0.68379757403655972</c:v>
                </c:pt>
                <c:pt idx="70">
                  <c:v>-0.68379757403655972</c:v>
                </c:pt>
                <c:pt idx="71">
                  <c:v>-1.4773453558488712</c:v>
                </c:pt>
                <c:pt idx="72">
                  <c:v>-0.83258778312636827</c:v>
                </c:pt>
                <c:pt idx="73">
                  <c:v>-0.83258778312636827</c:v>
                </c:pt>
                <c:pt idx="74">
                  <c:v>0.25854041686555873</c:v>
                </c:pt>
                <c:pt idx="75">
                  <c:v>-1.4773453558488712</c:v>
                </c:pt>
                <c:pt idx="76">
                  <c:v>-0.93178125585290683</c:v>
                </c:pt>
                <c:pt idx="77">
                  <c:v>1.0556735049211587E-2</c:v>
                </c:pt>
                <c:pt idx="78">
                  <c:v>-0.73339431039982983</c:v>
                </c:pt>
                <c:pt idx="79">
                  <c:v>-1.7253290376652184</c:v>
                </c:pt>
                <c:pt idx="80">
                  <c:v>0.45692736231863751</c:v>
                </c:pt>
                <c:pt idx="81">
                  <c:v>-0.68379757403655972</c:v>
                </c:pt>
                <c:pt idx="82">
                  <c:v>-1.1797649376692541</c:v>
                </c:pt>
                <c:pt idx="83">
                  <c:v>-0.48541062858348266</c:v>
                </c:pt>
                <c:pt idx="84">
                  <c:v>-0.33662041949367405</c:v>
                </c:pt>
                <c:pt idx="85">
                  <c:v>-0.13823347404059705</c:v>
                </c:pt>
                <c:pt idx="86">
                  <c:v>0.30813715322882884</c:v>
                </c:pt>
                <c:pt idx="87">
                  <c:v>0.45692736231863751</c:v>
                </c:pt>
                <c:pt idx="88">
                  <c:v>-0.48541062858348266</c:v>
                </c:pt>
                <c:pt idx="89">
                  <c:v>-0.13823347404059705</c:v>
                </c:pt>
                <c:pt idx="90">
                  <c:v>-0.23742694676713555</c:v>
                </c:pt>
                <c:pt idx="91">
                  <c:v>0.45692736231863751</c:v>
                </c:pt>
                <c:pt idx="92">
                  <c:v>-0.38621715585694416</c:v>
                </c:pt>
                <c:pt idx="93">
                  <c:v>1.0520881986778703</c:v>
                </c:pt>
                <c:pt idx="94">
                  <c:v>0.70491104413498462</c:v>
                </c:pt>
                <c:pt idx="95">
                  <c:v>-0.43581389222021255</c:v>
                </c:pt>
                <c:pt idx="96">
                  <c:v>-0.58460410131002116</c:v>
                </c:pt>
                <c:pt idx="97">
                  <c:v>1.1016849350411386</c:v>
                </c:pt>
                <c:pt idx="98">
                  <c:v>1.1512816714044087</c:v>
                </c:pt>
                <c:pt idx="99">
                  <c:v>-1.2293616740325242</c:v>
                </c:pt>
                <c:pt idx="100">
                  <c:v>0.25854041686555873</c:v>
                </c:pt>
                <c:pt idx="101">
                  <c:v>0.80410451686152318</c:v>
                </c:pt>
                <c:pt idx="102">
                  <c:v>-0.73339431039982983</c:v>
                </c:pt>
                <c:pt idx="103">
                  <c:v>0.35773388959209723</c:v>
                </c:pt>
                <c:pt idx="104">
                  <c:v>-8.863673767732691E-2</c:v>
                </c:pt>
                <c:pt idx="105">
                  <c:v>0.45692736231863751</c:v>
                </c:pt>
                <c:pt idx="106">
                  <c:v>1.0024914623146002</c:v>
                </c:pt>
                <c:pt idx="107">
                  <c:v>-1.3285551467590626</c:v>
                </c:pt>
                <c:pt idx="108">
                  <c:v>-0.23742694676713555</c:v>
                </c:pt>
                <c:pt idx="109">
                  <c:v>-0.43581389222021255</c:v>
                </c:pt>
                <c:pt idx="110">
                  <c:v>1.2008784077676788</c:v>
                </c:pt>
                <c:pt idx="111">
                  <c:v>-0.53500736494675105</c:v>
                </c:pt>
                <c:pt idx="112">
                  <c:v>-0.68379757403655972</c:v>
                </c:pt>
                <c:pt idx="113">
                  <c:v>-1.1797649376692541</c:v>
                </c:pt>
                <c:pt idx="114">
                  <c:v>-0.33662041949367405</c:v>
                </c:pt>
                <c:pt idx="115">
                  <c:v>0.55612083504517595</c:v>
                </c:pt>
                <c:pt idx="116">
                  <c:v>0.40733062595536734</c:v>
                </c:pt>
                <c:pt idx="117">
                  <c:v>-3.9040001314056785E-2</c:v>
                </c:pt>
                <c:pt idx="118">
                  <c:v>1.2504751441309472</c:v>
                </c:pt>
                <c:pt idx="119">
                  <c:v>0.45692736231863751</c:v>
                </c:pt>
                <c:pt idx="120">
                  <c:v>-0.33662041949367405</c:v>
                </c:pt>
                <c:pt idx="121">
                  <c:v>-0.58460410131002116</c:v>
                </c:pt>
                <c:pt idx="122">
                  <c:v>0.25854041686555873</c:v>
                </c:pt>
                <c:pt idx="123">
                  <c:v>0.75450778049825296</c:v>
                </c:pt>
                <c:pt idx="124">
                  <c:v>0.80410451686152318</c:v>
                </c:pt>
                <c:pt idx="125">
                  <c:v>-0.23742694676713555</c:v>
                </c:pt>
                <c:pt idx="126">
                  <c:v>0.45692736231863751</c:v>
                </c:pt>
                <c:pt idx="127">
                  <c:v>-0.43581389222021255</c:v>
                </c:pt>
                <c:pt idx="128">
                  <c:v>-1.0805714649427154</c:v>
                </c:pt>
                <c:pt idx="129">
                  <c:v>-0.13823347404059705</c:v>
                </c:pt>
                <c:pt idx="130">
                  <c:v>-3.9040001314056785E-2</c:v>
                </c:pt>
                <c:pt idx="131">
                  <c:v>0.30813715322882884</c:v>
                </c:pt>
                <c:pt idx="132">
                  <c:v>0.55612083504517595</c:v>
                </c:pt>
                <c:pt idx="133">
                  <c:v>6.0153471412481722E-2</c:v>
                </c:pt>
                <c:pt idx="134">
                  <c:v>-0.18783021040386541</c:v>
                </c:pt>
                <c:pt idx="135">
                  <c:v>-0.13823347404059705</c:v>
                </c:pt>
                <c:pt idx="136">
                  <c:v>-0.63420083767329127</c:v>
                </c:pt>
                <c:pt idx="137">
                  <c:v>0.55612083504517595</c:v>
                </c:pt>
                <c:pt idx="138">
                  <c:v>-0.38621715585694416</c:v>
                </c:pt>
                <c:pt idx="139">
                  <c:v>-8.863673767732691E-2</c:v>
                </c:pt>
                <c:pt idx="140">
                  <c:v>-0.58460410131002116</c:v>
                </c:pt>
                <c:pt idx="141">
                  <c:v>-0.73339431039982983</c:v>
                </c:pt>
                <c:pt idx="142">
                  <c:v>0.50652409868190584</c:v>
                </c:pt>
                <c:pt idx="143">
                  <c:v>-0.18783021040386541</c:v>
                </c:pt>
                <c:pt idx="144">
                  <c:v>0.80410451686152318</c:v>
                </c:pt>
                <c:pt idx="145">
                  <c:v>0.50652409868190584</c:v>
                </c:pt>
                <c:pt idx="146">
                  <c:v>-1.7253290376652184</c:v>
                </c:pt>
                <c:pt idx="147">
                  <c:v>0.85370125322479151</c:v>
                </c:pt>
                <c:pt idx="148">
                  <c:v>0.15934694413902023</c:v>
                </c:pt>
                <c:pt idx="149">
                  <c:v>2.5399902895759512</c:v>
                </c:pt>
                <c:pt idx="150">
                  <c:v>-1.1797649376692541</c:v>
                </c:pt>
                <c:pt idx="151">
                  <c:v>-0.18783021040386541</c:v>
                </c:pt>
                <c:pt idx="152">
                  <c:v>0.25854041686555873</c:v>
                </c:pt>
                <c:pt idx="153">
                  <c:v>-0.48541062858348266</c:v>
                </c:pt>
                <c:pt idx="154">
                  <c:v>1.0024914623146002</c:v>
                </c:pt>
                <c:pt idx="155">
                  <c:v>-0.33662041949367405</c:v>
                </c:pt>
                <c:pt idx="156">
                  <c:v>3.0855543895719157</c:v>
                </c:pt>
                <c:pt idx="157">
                  <c:v>-0.23742694676713555</c:v>
                </c:pt>
                <c:pt idx="158">
                  <c:v>-1.1797649376692541</c:v>
                </c:pt>
                <c:pt idx="159">
                  <c:v>0.25854041686555873</c:v>
                </c:pt>
                <c:pt idx="160">
                  <c:v>0.95289472595133173</c:v>
                </c:pt>
                <c:pt idx="161">
                  <c:v>-1.2293616740325242</c:v>
                </c:pt>
                <c:pt idx="162">
                  <c:v>1.2504751441309472</c:v>
                </c:pt>
                <c:pt idx="163">
                  <c:v>2.4903935532126846</c:v>
                </c:pt>
                <c:pt idx="164">
                  <c:v>1.0556735049211587E-2</c:v>
                </c:pt>
                <c:pt idx="165">
                  <c:v>2.1928131350330675</c:v>
                </c:pt>
                <c:pt idx="166">
                  <c:v>1.5480555623105645</c:v>
                </c:pt>
                <c:pt idx="167">
                  <c:v>0.55612083504517595</c:v>
                </c:pt>
                <c:pt idx="168">
                  <c:v>-0.63420083767329127</c:v>
                </c:pt>
                <c:pt idx="169">
                  <c:v>-1.3781518831223327</c:v>
                </c:pt>
                <c:pt idx="170">
                  <c:v>1.0556735049211587E-2</c:v>
                </c:pt>
                <c:pt idx="171">
                  <c:v>-0.13823347404059705</c:v>
                </c:pt>
                <c:pt idx="172">
                  <c:v>-3.8083919649225337</c:v>
                </c:pt>
                <c:pt idx="173">
                  <c:v>-0.8821845194896385</c:v>
                </c:pt>
                <c:pt idx="174">
                  <c:v>-1.0309747285794453</c:v>
                </c:pt>
                <c:pt idx="175">
                  <c:v>0.40733062595536734</c:v>
                </c:pt>
                <c:pt idx="176">
                  <c:v>0.80410451686152318</c:v>
                </c:pt>
                <c:pt idx="177">
                  <c:v>1.8952327168534502</c:v>
                </c:pt>
                <c:pt idx="178">
                  <c:v>0.15934694413902023</c:v>
                </c:pt>
                <c:pt idx="179">
                  <c:v>-0.18783021040386541</c:v>
                </c:pt>
                <c:pt idx="180">
                  <c:v>-1.1301682013059855</c:v>
                </c:pt>
                <c:pt idx="181">
                  <c:v>0.10975020777575009</c:v>
                </c:pt>
                <c:pt idx="182">
                  <c:v>0.30813715322882884</c:v>
                </c:pt>
                <c:pt idx="183">
                  <c:v>1.5480555623105645</c:v>
                </c:pt>
                <c:pt idx="184">
                  <c:v>0.85370125322479151</c:v>
                </c:pt>
                <c:pt idx="185">
                  <c:v>1.8456359804901801</c:v>
                </c:pt>
                <c:pt idx="186">
                  <c:v>0.25854041686555873</c:v>
                </c:pt>
                <c:pt idx="187">
                  <c:v>-0.68379757403655972</c:v>
                </c:pt>
                <c:pt idx="188">
                  <c:v>1.2504751441309472</c:v>
                </c:pt>
                <c:pt idx="189">
                  <c:v>0.70491104413498462</c:v>
                </c:pt>
                <c:pt idx="190">
                  <c:v>0.6057175714084444</c:v>
                </c:pt>
                <c:pt idx="191">
                  <c:v>-0.78299104676309816</c:v>
                </c:pt>
                <c:pt idx="192">
                  <c:v>0.55612083504517595</c:v>
                </c:pt>
                <c:pt idx="193">
                  <c:v>-0.68379757403655972</c:v>
                </c:pt>
                <c:pt idx="194">
                  <c:v>-0.43581389222021255</c:v>
                </c:pt>
                <c:pt idx="195">
                  <c:v>0.65531430777171451</c:v>
                </c:pt>
                <c:pt idx="196">
                  <c:v>6.0153471412481722E-2</c:v>
                </c:pt>
                <c:pt idx="197">
                  <c:v>-0.13823347404059705</c:v>
                </c:pt>
                <c:pt idx="198">
                  <c:v>-1.0309747285794453</c:v>
                </c:pt>
                <c:pt idx="199">
                  <c:v>0.10975020777575009</c:v>
                </c:pt>
                <c:pt idx="200">
                  <c:v>0.25854041686555873</c:v>
                </c:pt>
                <c:pt idx="201">
                  <c:v>1.0024914623146002</c:v>
                </c:pt>
                <c:pt idx="202">
                  <c:v>-2.7668605012938752</c:v>
                </c:pt>
                <c:pt idx="203">
                  <c:v>0.40733062595536734</c:v>
                </c:pt>
                <c:pt idx="204">
                  <c:v>1.4488620895840261</c:v>
                </c:pt>
                <c:pt idx="205">
                  <c:v>-0.58460410131002116</c:v>
                </c:pt>
                <c:pt idx="206">
                  <c:v>-1.2293616740325242</c:v>
                </c:pt>
                <c:pt idx="207">
                  <c:v>6.0153471412481722E-2</c:v>
                </c:pt>
                <c:pt idx="208">
                  <c:v>1.1512816714044087</c:v>
                </c:pt>
                <c:pt idx="209">
                  <c:v>-0.38621715585694416</c:v>
                </c:pt>
                <c:pt idx="210">
                  <c:v>0.65531430777171451</c:v>
                </c:pt>
                <c:pt idx="211">
                  <c:v>-0.98137799221617694</c:v>
                </c:pt>
                <c:pt idx="212">
                  <c:v>0.20894368050229034</c:v>
                </c:pt>
                <c:pt idx="213">
                  <c:v>-1.1797649376692541</c:v>
                </c:pt>
                <c:pt idx="214">
                  <c:v>-1.3781518831223327</c:v>
                </c:pt>
                <c:pt idx="215">
                  <c:v>0.85370125322479151</c:v>
                </c:pt>
                <c:pt idx="216">
                  <c:v>-1.4773453558488712</c:v>
                </c:pt>
                <c:pt idx="217">
                  <c:v>0.6057175714084444</c:v>
                </c:pt>
                <c:pt idx="218">
                  <c:v>1.647249035037103</c:v>
                </c:pt>
                <c:pt idx="219">
                  <c:v>-0.83258778312636827</c:v>
                </c:pt>
                <c:pt idx="220">
                  <c:v>-0.93178125585290683</c:v>
                </c:pt>
                <c:pt idx="221">
                  <c:v>1.2008784077676788</c:v>
                </c:pt>
                <c:pt idx="222">
                  <c:v>-3.3124246012898397</c:v>
                </c:pt>
                <c:pt idx="223">
                  <c:v>0.30813715322882884</c:v>
                </c:pt>
                <c:pt idx="224">
                  <c:v>0.65531430777171451</c:v>
                </c:pt>
                <c:pt idx="225">
                  <c:v>0.70491104413498462</c:v>
                </c:pt>
                <c:pt idx="226">
                  <c:v>0.50652409868190584</c:v>
                </c:pt>
                <c:pt idx="227">
                  <c:v>-0.68379757403655972</c:v>
                </c:pt>
                <c:pt idx="228">
                  <c:v>0.20894368050229034</c:v>
                </c:pt>
                <c:pt idx="229">
                  <c:v>0.45692736231863751</c:v>
                </c:pt>
                <c:pt idx="230">
                  <c:v>-1.2789584103957925</c:v>
                </c:pt>
                <c:pt idx="231">
                  <c:v>1.0556735049211587E-2</c:v>
                </c:pt>
                <c:pt idx="232">
                  <c:v>-1.1797649376692541</c:v>
                </c:pt>
                <c:pt idx="233">
                  <c:v>-8.863673767732691E-2</c:v>
                </c:pt>
                <c:pt idx="234">
                  <c:v>0.45692736231863751</c:v>
                </c:pt>
                <c:pt idx="235">
                  <c:v>0.10975020777575009</c:v>
                </c:pt>
                <c:pt idx="236">
                  <c:v>0.90329798958806162</c:v>
                </c:pt>
                <c:pt idx="237">
                  <c:v>-1.9237159831182953</c:v>
                </c:pt>
                <c:pt idx="238">
                  <c:v>0.70491104413498462</c:v>
                </c:pt>
                <c:pt idx="239">
                  <c:v>1.0024914623146002</c:v>
                </c:pt>
                <c:pt idx="240">
                  <c:v>0.55612083504517595</c:v>
                </c:pt>
                <c:pt idx="241">
                  <c:v>0.30813715322882884</c:v>
                </c:pt>
                <c:pt idx="242">
                  <c:v>-0.68379757403655972</c:v>
                </c:pt>
                <c:pt idx="243">
                  <c:v>1.9448294532167203</c:v>
                </c:pt>
                <c:pt idx="244">
                  <c:v>-1.4773453558488712</c:v>
                </c:pt>
                <c:pt idx="245">
                  <c:v>-3.9040001314056785E-2</c:v>
                </c:pt>
                <c:pt idx="246">
                  <c:v>-0.73339431039982983</c:v>
                </c:pt>
                <c:pt idx="247">
                  <c:v>0.35773388959209723</c:v>
                </c:pt>
                <c:pt idx="248">
                  <c:v>0.65531430777171451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E-4918-9733-2D48B6ED7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9792"/>
        <c:axId val="368725408"/>
      </c:scatterChart>
      <c:valAx>
        <c:axId val="37173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25408"/>
        <c:crosses val="autoZero"/>
        <c:crossBetween val="midCat"/>
      </c:valAx>
      <c:valAx>
        <c:axId val="3687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Y(X15) - %BF w zależności od wymiarów nadgarstka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zad1_cd_w_p_std_kor_y_normal!$S$2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zad1_cd_w_p_std_kor_y_normal!$P$3:$P$251</c:f>
              <c:numCache>
                <c:formatCode>General</c:formatCode>
                <c:ptCount val="249"/>
                <c:pt idx="0">
                  <c:v>-1.2398114675182517</c:v>
                </c:pt>
                <c:pt idx="1">
                  <c:v>-3.0034620517010589E-2</c:v>
                </c:pt>
                <c:pt idx="2">
                  <c:v>-1.7897100343369987</c:v>
                </c:pt>
                <c:pt idx="3">
                  <c:v>-3.0034620517010589E-2</c:v>
                </c:pt>
                <c:pt idx="4">
                  <c:v>-0.57993318733575761</c:v>
                </c:pt>
                <c:pt idx="5">
                  <c:v>0.62984365966548739</c:v>
                </c:pt>
                <c:pt idx="6">
                  <c:v>-0.57993318733575761</c:v>
                </c:pt>
                <c:pt idx="7">
                  <c:v>0.62984365966548739</c:v>
                </c:pt>
                <c:pt idx="8">
                  <c:v>-3.0034620517010589E-2</c:v>
                </c:pt>
                <c:pt idx="9">
                  <c:v>1.0697625131204835</c:v>
                </c:pt>
                <c:pt idx="10">
                  <c:v>0.29990451957423842</c:v>
                </c:pt>
                <c:pt idx="11">
                  <c:v>0.84980308639298541</c:v>
                </c:pt>
                <c:pt idx="12">
                  <c:v>-0.57993318733575761</c:v>
                </c:pt>
                <c:pt idx="13">
                  <c:v>0.62984365966548739</c:v>
                </c:pt>
                <c:pt idx="14">
                  <c:v>-3.0034620517010589E-2</c:v>
                </c:pt>
                <c:pt idx="15">
                  <c:v>-1.4597708942457537</c:v>
                </c:pt>
                <c:pt idx="16">
                  <c:v>-1.0198520407907536</c:v>
                </c:pt>
                <c:pt idx="17">
                  <c:v>1.1797422264842345</c:v>
                </c:pt>
                <c:pt idx="18">
                  <c:v>0.29990451957423842</c:v>
                </c:pt>
                <c:pt idx="19">
                  <c:v>-3.0034620517010589E-2</c:v>
                </c:pt>
                <c:pt idx="20">
                  <c:v>0.18992480621048743</c:v>
                </c:pt>
                <c:pt idx="21">
                  <c:v>1.8396205066667286</c:v>
                </c:pt>
                <c:pt idx="22">
                  <c:v>-1.6797303209732517</c:v>
                </c:pt>
                <c:pt idx="23">
                  <c:v>-1.2398114675182517</c:v>
                </c:pt>
                <c:pt idx="24">
                  <c:v>-0.68991290069950473</c:v>
                </c:pt>
                <c:pt idx="25">
                  <c:v>-0.57993318733575761</c:v>
                </c:pt>
                <c:pt idx="26">
                  <c:v>-1.8996897477007497</c:v>
                </c:pt>
                <c:pt idx="27">
                  <c:v>-1.3497911808820027</c:v>
                </c:pt>
                <c:pt idx="28">
                  <c:v>-1.1298317541545047</c:v>
                </c:pt>
                <c:pt idx="29">
                  <c:v>-0.68991290069950473</c:v>
                </c:pt>
                <c:pt idx="30">
                  <c:v>0.18992480621048743</c:v>
                </c:pt>
                <c:pt idx="31">
                  <c:v>-0.35997376060825959</c:v>
                </c:pt>
                <c:pt idx="32">
                  <c:v>0.62984365966548739</c:v>
                </c:pt>
                <c:pt idx="33">
                  <c:v>0.51986394630173649</c:v>
                </c:pt>
                <c:pt idx="34">
                  <c:v>1.6196610799392306</c:v>
                </c:pt>
                <c:pt idx="35">
                  <c:v>-1.3497911808820027</c:v>
                </c:pt>
                <c:pt idx="36">
                  <c:v>0.84980308639298541</c:v>
                </c:pt>
                <c:pt idx="37">
                  <c:v>1.2897219398479816</c:v>
                </c:pt>
                <c:pt idx="38">
                  <c:v>7.9945092846740382E-2</c:v>
                </c:pt>
                <c:pt idx="39">
                  <c:v>3.4893162071229695</c:v>
                </c:pt>
                <c:pt idx="40">
                  <c:v>0.18992480621048743</c:v>
                </c:pt>
                <c:pt idx="41">
                  <c:v>0.62984365966548739</c:v>
                </c:pt>
                <c:pt idx="42">
                  <c:v>-2.3396086011557458</c:v>
                </c:pt>
                <c:pt idx="43">
                  <c:v>7.9945092846740382E-2</c:v>
                </c:pt>
                <c:pt idx="44">
                  <c:v>-1.0198520407907536</c:v>
                </c:pt>
                <c:pt idx="45">
                  <c:v>-0.35997376060825959</c:v>
                </c:pt>
                <c:pt idx="46">
                  <c:v>-2.1196491744282477</c:v>
                </c:pt>
                <c:pt idx="47">
                  <c:v>-1.5697506076095007</c:v>
                </c:pt>
                <c:pt idx="48">
                  <c:v>-1.0198520407907536</c:v>
                </c:pt>
                <c:pt idx="49">
                  <c:v>-1.1298317541545047</c:v>
                </c:pt>
                <c:pt idx="50">
                  <c:v>-1.4597708942457537</c:v>
                </c:pt>
                <c:pt idx="51">
                  <c:v>0.29990451957423842</c:v>
                </c:pt>
                <c:pt idx="52">
                  <c:v>0.29990451957423842</c:v>
                </c:pt>
                <c:pt idx="53">
                  <c:v>0.73982337302923451</c:v>
                </c:pt>
                <c:pt idx="54">
                  <c:v>0.29990451957423842</c:v>
                </c:pt>
                <c:pt idx="55">
                  <c:v>1.0697625131204835</c:v>
                </c:pt>
                <c:pt idx="56">
                  <c:v>-3.0034620517010589E-2</c:v>
                </c:pt>
                <c:pt idx="57">
                  <c:v>0.29990451957423842</c:v>
                </c:pt>
                <c:pt idx="58">
                  <c:v>2.1695596467579774</c:v>
                </c:pt>
                <c:pt idx="59">
                  <c:v>7.9945092846740382E-2</c:v>
                </c:pt>
                <c:pt idx="60">
                  <c:v>0.95978279975673642</c:v>
                </c:pt>
                <c:pt idx="61">
                  <c:v>0.62984365966548739</c:v>
                </c:pt>
                <c:pt idx="62">
                  <c:v>0.18992480621048743</c:v>
                </c:pt>
                <c:pt idx="63">
                  <c:v>0.51986394630173649</c:v>
                </c:pt>
                <c:pt idx="64">
                  <c:v>-0.90987232742700663</c:v>
                </c:pt>
                <c:pt idx="65">
                  <c:v>0.51986394630173649</c:v>
                </c:pt>
                <c:pt idx="66">
                  <c:v>-0.14001433388075765</c:v>
                </c:pt>
                <c:pt idx="67">
                  <c:v>-1.0198520407907536</c:v>
                </c:pt>
                <c:pt idx="68">
                  <c:v>0.40988423293798937</c:v>
                </c:pt>
                <c:pt idx="69">
                  <c:v>7.9945092846740382E-2</c:v>
                </c:pt>
                <c:pt idx="70">
                  <c:v>-3.0034620517010589E-2</c:v>
                </c:pt>
                <c:pt idx="71">
                  <c:v>-1.4597708942457537</c:v>
                </c:pt>
                <c:pt idx="72">
                  <c:v>-1.5697506076095007</c:v>
                </c:pt>
                <c:pt idx="73">
                  <c:v>7.9945092846740382E-2</c:v>
                </c:pt>
                <c:pt idx="74">
                  <c:v>-0.14001433388075765</c:v>
                </c:pt>
                <c:pt idx="75">
                  <c:v>0.62984365966548739</c:v>
                </c:pt>
                <c:pt idx="76">
                  <c:v>7.9945092846740382E-2</c:v>
                </c:pt>
                <c:pt idx="77">
                  <c:v>0.84980308639298541</c:v>
                </c:pt>
                <c:pt idx="78">
                  <c:v>0.84980308639298541</c:v>
                </c:pt>
                <c:pt idx="79">
                  <c:v>-0.57993318733575761</c:v>
                </c:pt>
                <c:pt idx="80">
                  <c:v>0.84980308639298541</c:v>
                </c:pt>
                <c:pt idx="81">
                  <c:v>1.0697625131204835</c:v>
                </c:pt>
                <c:pt idx="82">
                  <c:v>-0.24999404724450863</c:v>
                </c:pt>
                <c:pt idx="83">
                  <c:v>-3.0034620517010589E-2</c:v>
                </c:pt>
                <c:pt idx="84">
                  <c:v>0.62984365966548739</c:v>
                </c:pt>
                <c:pt idx="85">
                  <c:v>-0.14001433388075765</c:v>
                </c:pt>
                <c:pt idx="86">
                  <c:v>0.62984365966548739</c:v>
                </c:pt>
                <c:pt idx="87">
                  <c:v>0.51986394630173649</c:v>
                </c:pt>
                <c:pt idx="88">
                  <c:v>-0.57993318733575761</c:v>
                </c:pt>
                <c:pt idx="89">
                  <c:v>0.62984365966548739</c:v>
                </c:pt>
                <c:pt idx="90">
                  <c:v>0.18992480621048743</c:v>
                </c:pt>
                <c:pt idx="91">
                  <c:v>0.95978279975673642</c:v>
                </c:pt>
                <c:pt idx="92">
                  <c:v>-0.46995347397200665</c:v>
                </c:pt>
                <c:pt idx="93">
                  <c:v>2.3895190734854754</c:v>
                </c:pt>
                <c:pt idx="94">
                  <c:v>0.29990451957423842</c:v>
                </c:pt>
                <c:pt idx="95">
                  <c:v>-3.0034620517010589E-2</c:v>
                </c:pt>
                <c:pt idx="96">
                  <c:v>-3.0034620517010589E-2</c:v>
                </c:pt>
                <c:pt idx="97">
                  <c:v>7.9945092846740382E-2</c:v>
                </c:pt>
                <c:pt idx="98">
                  <c:v>0.40988423293798937</c:v>
                </c:pt>
                <c:pt idx="99">
                  <c:v>-1.3497911808820027</c:v>
                </c:pt>
                <c:pt idx="100">
                  <c:v>0.18992480621048743</c:v>
                </c:pt>
                <c:pt idx="101">
                  <c:v>1.6196610799392306</c:v>
                </c:pt>
                <c:pt idx="102">
                  <c:v>-0.57993318733575761</c:v>
                </c:pt>
                <c:pt idx="103">
                  <c:v>0.62984365966548739</c:v>
                </c:pt>
                <c:pt idx="104">
                  <c:v>-0.14001433388075765</c:v>
                </c:pt>
                <c:pt idx="105">
                  <c:v>0.95978279975673642</c:v>
                </c:pt>
                <c:pt idx="106">
                  <c:v>1.0697625131204835</c:v>
                </c:pt>
                <c:pt idx="107">
                  <c:v>-1.0198520407907536</c:v>
                </c:pt>
                <c:pt idx="108">
                  <c:v>-0.14001433388075765</c:v>
                </c:pt>
                <c:pt idx="109">
                  <c:v>-0.90987232742700663</c:v>
                </c:pt>
                <c:pt idx="110">
                  <c:v>1.7296407933029816</c:v>
                </c:pt>
                <c:pt idx="111">
                  <c:v>-0.90987232742700663</c:v>
                </c:pt>
                <c:pt idx="112">
                  <c:v>-0.79989261406325562</c:v>
                </c:pt>
                <c:pt idx="113">
                  <c:v>-1.0198520407907536</c:v>
                </c:pt>
                <c:pt idx="114">
                  <c:v>-0.14001433388075765</c:v>
                </c:pt>
                <c:pt idx="115">
                  <c:v>1.3997016532117326</c:v>
                </c:pt>
                <c:pt idx="116">
                  <c:v>0.29990451957423842</c:v>
                </c:pt>
                <c:pt idx="117">
                  <c:v>-0.24999404724450863</c:v>
                </c:pt>
                <c:pt idx="118">
                  <c:v>1.3997016532117326</c:v>
                </c:pt>
                <c:pt idx="119">
                  <c:v>0.18992480621048743</c:v>
                </c:pt>
                <c:pt idx="120">
                  <c:v>-0.68991290069950473</c:v>
                </c:pt>
                <c:pt idx="121">
                  <c:v>-0.68991290069950473</c:v>
                </c:pt>
                <c:pt idx="122">
                  <c:v>-0.24999404724450863</c:v>
                </c:pt>
                <c:pt idx="123">
                  <c:v>-0.68991290069950473</c:v>
                </c:pt>
                <c:pt idx="124">
                  <c:v>-1.1298317541545047</c:v>
                </c:pt>
                <c:pt idx="125">
                  <c:v>-0.90987232742700663</c:v>
                </c:pt>
                <c:pt idx="126">
                  <c:v>-0.14001433388075765</c:v>
                </c:pt>
                <c:pt idx="127">
                  <c:v>-0.57993318733575761</c:v>
                </c:pt>
                <c:pt idx="128">
                  <c:v>-0.68991290069950473</c:v>
                </c:pt>
                <c:pt idx="129">
                  <c:v>-1.2398114675182517</c:v>
                </c:pt>
                <c:pt idx="130">
                  <c:v>-0.35997376060825959</c:v>
                </c:pt>
                <c:pt idx="131">
                  <c:v>-1.0198520407907536</c:v>
                </c:pt>
                <c:pt idx="132">
                  <c:v>-0.14001433388075765</c:v>
                </c:pt>
                <c:pt idx="133">
                  <c:v>-0.68991290069950473</c:v>
                </c:pt>
                <c:pt idx="134">
                  <c:v>-1.2398114675182517</c:v>
                </c:pt>
                <c:pt idx="135">
                  <c:v>-0.57993318733575761</c:v>
                </c:pt>
                <c:pt idx="136">
                  <c:v>-0.68991290069950473</c:v>
                </c:pt>
                <c:pt idx="137">
                  <c:v>0.51986394630173649</c:v>
                </c:pt>
                <c:pt idx="138">
                  <c:v>-1.7897100343369987</c:v>
                </c:pt>
                <c:pt idx="139">
                  <c:v>-0.46995347397200665</c:v>
                </c:pt>
                <c:pt idx="140">
                  <c:v>-0.35997376060825959</c:v>
                </c:pt>
                <c:pt idx="141">
                  <c:v>-3.0034620517010589E-2</c:v>
                </c:pt>
                <c:pt idx="142">
                  <c:v>7.9945092846740382E-2</c:v>
                </c:pt>
                <c:pt idx="143">
                  <c:v>-1.0198520407907536</c:v>
                </c:pt>
                <c:pt idx="144">
                  <c:v>0.51986394630173649</c:v>
                </c:pt>
                <c:pt idx="145">
                  <c:v>0.18992480621048743</c:v>
                </c:pt>
                <c:pt idx="146">
                  <c:v>-1.4597708942457537</c:v>
                </c:pt>
                <c:pt idx="147">
                  <c:v>0.18992480621048743</c:v>
                </c:pt>
                <c:pt idx="148">
                  <c:v>-0.46995347397200665</c:v>
                </c:pt>
                <c:pt idx="149">
                  <c:v>1.5096813665754836</c:v>
                </c:pt>
                <c:pt idx="150">
                  <c:v>-0.90987232742700663</c:v>
                </c:pt>
                <c:pt idx="151">
                  <c:v>-0.35997376060825959</c:v>
                </c:pt>
                <c:pt idx="152">
                  <c:v>1.2897219398479816</c:v>
                </c:pt>
                <c:pt idx="153">
                  <c:v>-0.57993318733575761</c:v>
                </c:pt>
                <c:pt idx="154">
                  <c:v>0.95978279975673642</c:v>
                </c:pt>
                <c:pt idx="155">
                  <c:v>0.40988423293798937</c:v>
                </c:pt>
                <c:pt idx="156">
                  <c:v>-1.4597708942457537</c:v>
                </c:pt>
                <c:pt idx="157">
                  <c:v>-3.0034620517010589E-2</c:v>
                </c:pt>
                <c:pt idx="158">
                  <c:v>-1.8996897477007497</c:v>
                </c:pt>
                <c:pt idx="159">
                  <c:v>0.95978279975673642</c:v>
                </c:pt>
                <c:pt idx="160">
                  <c:v>1.6196610799392306</c:v>
                </c:pt>
                <c:pt idx="161">
                  <c:v>-1.8996897477007497</c:v>
                </c:pt>
                <c:pt idx="162">
                  <c:v>0.29990451957423842</c:v>
                </c:pt>
                <c:pt idx="163">
                  <c:v>1.2897219398479816</c:v>
                </c:pt>
                <c:pt idx="164">
                  <c:v>-0.57993318733575761</c:v>
                </c:pt>
                <c:pt idx="165">
                  <c:v>1.7296407933029816</c:v>
                </c:pt>
                <c:pt idx="166">
                  <c:v>0.62984365966548739</c:v>
                </c:pt>
                <c:pt idx="167">
                  <c:v>-0.90987232742700663</c:v>
                </c:pt>
                <c:pt idx="168">
                  <c:v>-0.57993318733575761</c:v>
                </c:pt>
                <c:pt idx="169">
                  <c:v>-1.4597708942457537</c:v>
                </c:pt>
                <c:pt idx="170">
                  <c:v>-0.57993318733575761</c:v>
                </c:pt>
                <c:pt idx="171">
                  <c:v>-0.46995347397200665</c:v>
                </c:pt>
                <c:pt idx="172">
                  <c:v>2.0595799333942306</c:v>
                </c:pt>
                <c:pt idx="173">
                  <c:v>-1.4597708942457537</c:v>
                </c:pt>
                <c:pt idx="174">
                  <c:v>-1.6797303209732517</c:v>
                </c:pt>
                <c:pt idx="175">
                  <c:v>0.18992480621048743</c:v>
                </c:pt>
                <c:pt idx="176">
                  <c:v>-0.14001433388075765</c:v>
                </c:pt>
                <c:pt idx="177">
                  <c:v>1.8396205066667286</c:v>
                </c:pt>
                <c:pt idx="178">
                  <c:v>0.84980308639298541</c:v>
                </c:pt>
                <c:pt idx="179">
                  <c:v>-1.1298317541545047</c:v>
                </c:pt>
                <c:pt idx="180">
                  <c:v>-0.90987232742700663</c:v>
                </c:pt>
                <c:pt idx="181">
                  <c:v>-0.57993318733575761</c:v>
                </c:pt>
                <c:pt idx="182">
                  <c:v>-3.0034620517010589E-2</c:v>
                </c:pt>
                <c:pt idx="183">
                  <c:v>1.9496002200304796</c:v>
                </c:pt>
                <c:pt idx="184">
                  <c:v>0.95978279975673642</c:v>
                </c:pt>
                <c:pt idx="185">
                  <c:v>0.62984365966548739</c:v>
                </c:pt>
                <c:pt idx="186">
                  <c:v>0.29990451957423842</c:v>
                </c:pt>
                <c:pt idx="187">
                  <c:v>-0.35997376060825959</c:v>
                </c:pt>
                <c:pt idx="188">
                  <c:v>1.8396205066667286</c:v>
                </c:pt>
                <c:pt idx="189">
                  <c:v>0.51986394630173649</c:v>
                </c:pt>
                <c:pt idx="190">
                  <c:v>0.29990451957423842</c:v>
                </c:pt>
                <c:pt idx="191">
                  <c:v>-1.2398114675182517</c:v>
                </c:pt>
                <c:pt idx="192">
                  <c:v>0.62984365966548739</c:v>
                </c:pt>
                <c:pt idx="193">
                  <c:v>-0.90987232742700663</c:v>
                </c:pt>
                <c:pt idx="194">
                  <c:v>-1.4597708942457537</c:v>
                </c:pt>
                <c:pt idx="195">
                  <c:v>0.29990451957423842</c:v>
                </c:pt>
                <c:pt idx="196">
                  <c:v>0.62984365966548739</c:v>
                </c:pt>
                <c:pt idx="197">
                  <c:v>0.40988423293798937</c:v>
                </c:pt>
                <c:pt idx="198">
                  <c:v>-0.90987232742700663</c:v>
                </c:pt>
                <c:pt idx="199">
                  <c:v>0.51986394630173649</c:v>
                </c:pt>
                <c:pt idx="200">
                  <c:v>0.18992480621048743</c:v>
                </c:pt>
                <c:pt idx="201">
                  <c:v>-0.90987232742700663</c:v>
                </c:pt>
                <c:pt idx="202">
                  <c:v>1.2897219398479816</c:v>
                </c:pt>
                <c:pt idx="203">
                  <c:v>-1.0198520407907536</c:v>
                </c:pt>
                <c:pt idx="204">
                  <c:v>0.18992480621048743</c:v>
                </c:pt>
                <c:pt idx="205">
                  <c:v>-0.57993318733575761</c:v>
                </c:pt>
                <c:pt idx="206">
                  <c:v>-0.68991290069950473</c:v>
                </c:pt>
                <c:pt idx="207">
                  <c:v>-0.90987232742700663</c:v>
                </c:pt>
                <c:pt idx="208">
                  <c:v>0.73982337302923451</c:v>
                </c:pt>
                <c:pt idx="209">
                  <c:v>0.40988423293798937</c:v>
                </c:pt>
                <c:pt idx="210">
                  <c:v>0.84980308639298541</c:v>
                </c:pt>
                <c:pt idx="211">
                  <c:v>-0.24999404724450863</c:v>
                </c:pt>
                <c:pt idx="212">
                  <c:v>0.18992480621048743</c:v>
                </c:pt>
                <c:pt idx="213">
                  <c:v>-0.46995347397200665</c:v>
                </c:pt>
                <c:pt idx="214">
                  <c:v>0.40988423293798937</c:v>
                </c:pt>
                <c:pt idx="215">
                  <c:v>1.0697625131204835</c:v>
                </c:pt>
                <c:pt idx="216">
                  <c:v>-1.2398114675182517</c:v>
                </c:pt>
                <c:pt idx="217">
                  <c:v>0.73982337302923451</c:v>
                </c:pt>
                <c:pt idx="218">
                  <c:v>1.5096813665754836</c:v>
                </c:pt>
                <c:pt idx="219">
                  <c:v>-0.46995347397200665</c:v>
                </c:pt>
                <c:pt idx="220">
                  <c:v>-1.3497911808820027</c:v>
                </c:pt>
                <c:pt idx="221">
                  <c:v>1.0697625131204835</c:v>
                </c:pt>
                <c:pt idx="222">
                  <c:v>-2.669547741246995</c:v>
                </c:pt>
                <c:pt idx="223">
                  <c:v>0.62984365966548739</c:v>
                </c:pt>
                <c:pt idx="224">
                  <c:v>0.18992480621048743</c:v>
                </c:pt>
                <c:pt idx="225">
                  <c:v>0.62984365966548739</c:v>
                </c:pt>
                <c:pt idx="226">
                  <c:v>0.84980308639298541</c:v>
                </c:pt>
                <c:pt idx="227">
                  <c:v>-1.4597708942457537</c:v>
                </c:pt>
                <c:pt idx="228">
                  <c:v>0.84980308639298541</c:v>
                </c:pt>
                <c:pt idx="229">
                  <c:v>-0.24999404724450863</c:v>
                </c:pt>
                <c:pt idx="230">
                  <c:v>-0.68991290069950473</c:v>
                </c:pt>
                <c:pt idx="231">
                  <c:v>7.9945092846740382E-2</c:v>
                </c:pt>
                <c:pt idx="232">
                  <c:v>7.9945092846740382E-2</c:v>
                </c:pt>
                <c:pt idx="233">
                  <c:v>0.84980308639298541</c:v>
                </c:pt>
                <c:pt idx="234">
                  <c:v>0.29990451957423842</c:v>
                </c:pt>
                <c:pt idx="235">
                  <c:v>7.9945092846740382E-2</c:v>
                </c:pt>
                <c:pt idx="236">
                  <c:v>0.95978279975673642</c:v>
                </c:pt>
                <c:pt idx="237">
                  <c:v>-1.8996897477007497</c:v>
                </c:pt>
                <c:pt idx="238">
                  <c:v>1.2897219398479816</c:v>
                </c:pt>
                <c:pt idx="239">
                  <c:v>1.3997016532117326</c:v>
                </c:pt>
                <c:pt idx="240">
                  <c:v>1.3997016532117326</c:v>
                </c:pt>
                <c:pt idx="241">
                  <c:v>0.29990451957423842</c:v>
                </c:pt>
                <c:pt idx="242">
                  <c:v>0.29990451957423842</c:v>
                </c:pt>
                <c:pt idx="243">
                  <c:v>0.62984365966548739</c:v>
                </c:pt>
                <c:pt idx="244">
                  <c:v>0.29990451957423842</c:v>
                </c:pt>
                <c:pt idx="245">
                  <c:v>2.0595799333942306</c:v>
                </c:pt>
                <c:pt idx="246">
                  <c:v>-0.24999404724450863</c:v>
                </c:pt>
                <c:pt idx="247">
                  <c:v>1.7296407933029816</c:v>
                </c:pt>
                <c:pt idx="248">
                  <c:v>2.9394176403042227</c:v>
                </c:pt>
              </c:numCache>
            </c:numRef>
          </c:xVal>
          <c:yVal>
            <c:numRef>
              <c:f>zad1_cd_w_p_std_kor_y_normal!$S$3:$S$251</c:f>
              <c:numCache>
                <c:formatCode>General</c:formatCode>
                <c:ptCount val="249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-1.6429109458596394</c:v>
                </c:pt>
                <c:pt idx="46">
                  <c:v>-0.66991299605960897</c:v>
                </c:pt>
                <c:pt idx="47">
                  <c:v>-1.8375105358196453</c:v>
                </c:pt>
                <c:pt idx="48">
                  <c:v>-1.0834371247246219</c:v>
                </c:pt>
                <c:pt idx="49">
                  <c:v>-1.5212862021346356</c:v>
                </c:pt>
                <c:pt idx="50">
                  <c:v>-1.3510115609196303</c:v>
                </c:pt>
                <c:pt idx="51">
                  <c:v>-1.5577736252521366</c:v>
                </c:pt>
                <c:pt idx="52">
                  <c:v>-1.8496730101921457</c:v>
                </c:pt>
                <c:pt idx="53">
                  <c:v>0.42470969746542531</c:v>
                </c:pt>
                <c:pt idx="54">
                  <c:v>0.1571352612704166</c:v>
                </c:pt>
                <c:pt idx="55">
                  <c:v>1.0814833135804456</c:v>
                </c:pt>
                <c:pt idx="56">
                  <c:v>1.5071699166179588</c:v>
                </c:pt>
                <c:pt idx="57">
                  <c:v>0.66795918491543282</c:v>
                </c:pt>
                <c:pt idx="58">
                  <c:v>0.85039630050293857</c:v>
                </c:pt>
                <c:pt idx="59">
                  <c:v>1.3004078522854525</c:v>
                </c:pt>
                <c:pt idx="60">
                  <c:v>1.4098701216379557</c:v>
                </c:pt>
                <c:pt idx="61">
                  <c:v>0.81390887738543738</c:v>
                </c:pt>
                <c:pt idx="62">
                  <c:v>1.6044697115979616</c:v>
                </c:pt>
                <c:pt idx="63">
                  <c:v>1.3247328010304531</c:v>
                </c:pt>
                <c:pt idx="64">
                  <c:v>0.29092247936792098</c:v>
                </c:pt>
                <c:pt idx="65">
                  <c:v>-0.64558804731460817</c:v>
                </c:pt>
                <c:pt idx="66">
                  <c:v>-1.5577736252521366</c:v>
                </c:pt>
                <c:pt idx="67">
                  <c:v>-0.75505031666711153</c:v>
                </c:pt>
                <c:pt idx="68">
                  <c:v>0.63147176179793163</c:v>
                </c:pt>
                <c:pt idx="69">
                  <c:v>-1.2537117659396271</c:v>
                </c:pt>
                <c:pt idx="70">
                  <c:v>-1.2901991890571283</c:v>
                </c:pt>
                <c:pt idx="71">
                  <c:v>-0.68207547043210937</c:v>
                </c:pt>
                <c:pt idx="72">
                  <c:v>-0.88883753476461569</c:v>
                </c:pt>
                <c:pt idx="73">
                  <c:v>-7.3951751807090405E-2</c:v>
                </c:pt>
                <c:pt idx="74">
                  <c:v>-1.2537117659396271</c:v>
                </c:pt>
                <c:pt idx="75">
                  <c:v>0.37605979997542355</c:v>
                </c:pt>
                <c:pt idx="76">
                  <c:v>0.29092247936792098</c:v>
                </c:pt>
                <c:pt idx="77">
                  <c:v>-3.7464328689589189E-2</c:v>
                </c:pt>
                <c:pt idx="78">
                  <c:v>1.4950074422454582</c:v>
                </c:pt>
                <c:pt idx="79">
                  <c:v>0.93553362111044114</c:v>
                </c:pt>
                <c:pt idx="80">
                  <c:v>-8.6114226179590955E-2</c:v>
                </c:pt>
                <c:pt idx="81">
                  <c:v>0.95985856985544182</c:v>
                </c:pt>
                <c:pt idx="82">
                  <c:v>0.95985856985544182</c:v>
                </c:pt>
                <c:pt idx="83">
                  <c:v>0.91120867236544045</c:v>
                </c:pt>
                <c:pt idx="84">
                  <c:v>-0.51180082921710401</c:v>
                </c:pt>
                <c:pt idx="85">
                  <c:v>0.48552206932792719</c:v>
                </c:pt>
                <c:pt idx="86">
                  <c:v>-1.3145241378021291</c:v>
                </c:pt>
                <c:pt idx="87">
                  <c:v>-0.60910062419710709</c:v>
                </c:pt>
                <c:pt idx="88">
                  <c:v>0.16929773564291717</c:v>
                </c:pt>
                <c:pt idx="89">
                  <c:v>-0.11043917492459163</c:v>
                </c:pt>
                <c:pt idx="90">
                  <c:v>-1.2901991890571283</c:v>
                </c:pt>
                <c:pt idx="91">
                  <c:v>0.70444660803293369</c:v>
                </c:pt>
                <c:pt idx="92">
                  <c:v>-1.2293868171946265</c:v>
                </c:pt>
                <c:pt idx="93">
                  <c:v>-0.20773896990459476</c:v>
                </c:pt>
                <c:pt idx="94">
                  <c:v>-1.1564119709596241</c:v>
                </c:pt>
                <c:pt idx="95">
                  <c:v>-0.94964990662711757</c:v>
                </c:pt>
                <c:pt idx="96">
                  <c:v>-0.15908907241459297</c:v>
                </c:pt>
                <c:pt idx="97">
                  <c:v>0.37605979997542355</c:v>
                </c:pt>
                <c:pt idx="98">
                  <c:v>0.25443505625041973</c:v>
                </c:pt>
                <c:pt idx="99">
                  <c:v>0.1571352612704166</c:v>
                </c:pt>
                <c:pt idx="100">
                  <c:v>0.12064783815291583</c:v>
                </c:pt>
                <c:pt idx="101">
                  <c:v>0.38822227434792406</c:v>
                </c:pt>
                <c:pt idx="102">
                  <c:v>0.76525897989543556</c:v>
                </c:pt>
                <c:pt idx="103">
                  <c:v>-0.13476412366959231</c:v>
                </c:pt>
                <c:pt idx="104">
                  <c:v>2.3348043172912707E-2</c:v>
                </c:pt>
                <c:pt idx="105">
                  <c:v>-9.8276700552091076E-2</c:v>
                </c:pt>
                <c:pt idx="106">
                  <c:v>-0.21990144427709488</c:v>
                </c:pt>
                <c:pt idx="107">
                  <c:v>0.27876000499542042</c:v>
                </c:pt>
                <c:pt idx="108">
                  <c:v>7.1997940662914053E-2</c:v>
                </c:pt>
                <c:pt idx="109">
                  <c:v>1.0814833135804456</c:v>
                </c:pt>
                <c:pt idx="110">
                  <c:v>0.36389732560292343</c:v>
                </c:pt>
                <c:pt idx="111">
                  <c:v>0.2665975306229203</c:v>
                </c:pt>
                <c:pt idx="112">
                  <c:v>0.92337114673794063</c:v>
                </c:pt>
                <c:pt idx="113">
                  <c:v>-0.29287629051209729</c:v>
                </c:pt>
                <c:pt idx="114">
                  <c:v>0.12064783815291583</c:v>
                </c:pt>
                <c:pt idx="115">
                  <c:v>-0.63342557294210777</c:v>
                </c:pt>
                <c:pt idx="116">
                  <c:v>0.81390887738543738</c:v>
                </c:pt>
                <c:pt idx="117">
                  <c:v>-0.12260164929709175</c:v>
                </c:pt>
                <c:pt idx="118">
                  <c:v>1.069320839207945</c:v>
                </c:pt>
                <c:pt idx="119">
                  <c:v>0.75309650552293539</c:v>
                </c:pt>
                <c:pt idx="120">
                  <c:v>-0.53612577796210492</c:v>
                </c:pt>
                <c:pt idx="121">
                  <c:v>-0.37801361111959986</c:v>
                </c:pt>
                <c:pt idx="122">
                  <c:v>-0.64558804731460817</c:v>
                </c:pt>
                <c:pt idx="123">
                  <c:v>-0.19557649553209419</c:v>
                </c:pt>
                <c:pt idx="124">
                  <c:v>0.98418351860044251</c:v>
                </c:pt>
                <c:pt idx="125">
                  <c:v>-0.20773896990459476</c:v>
                </c:pt>
                <c:pt idx="126">
                  <c:v>0.20578515876041839</c:v>
                </c:pt>
                <c:pt idx="127">
                  <c:v>-0.51180082921710401</c:v>
                </c:pt>
                <c:pt idx="128">
                  <c:v>-0.12260164929709175</c:v>
                </c:pt>
                <c:pt idx="129">
                  <c:v>0.43687217183792543</c:v>
                </c:pt>
                <c:pt idx="130">
                  <c:v>0.54633444119042907</c:v>
                </c:pt>
                <c:pt idx="131">
                  <c:v>0.85039630050293857</c:v>
                </c:pt>
                <c:pt idx="132">
                  <c:v>0.64363423617043181</c:v>
                </c:pt>
                <c:pt idx="133">
                  <c:v>0.97202104422794233</c:v>
                </c:pt>
                <c:pt idx="134">
                  <c:v>0.32740990248542218</c:v>
                </c:pt>
                <c:pt idx="135">
                  <c:v>1.2517579547954507</c:v>
                </c:pt>
                <c:pt idx="136">
                  <c:v>0.40038474872042418</c:v>
                </c:pt>
                <c:pt idx="137">
                  <c:v>0.1571352612704166</c:v>
                </c:pt>
                <c:pt idx="138">
                  <c:v>0.70444660803293369</c:v>
                </c:pt>
                <c:pt idx="139">
                  <c:v>-9.8276700552091076E-2</c:v>
                </c:pt>
                <c:pt idx="140">
                  <c:v>0.50984701807292787</c:v>
                </c:pt>
                <c:pt idx="141">
                  <c:v>-1.1807369197046249</c:v>
                </c:pt>
                <c:pt idx="142">
                  <c:v>-1.0712746503521213</c:v>
                </c:pt>
                <c:pt idx="143">
                  <c:v>-0.5969381498246068</c:v>
                </c:pt>
                <c:pt idx="144">
                  <c:v>1.1185568800412157E-2</c:v>
                </c:pt>
                <c:pt idx="145">
                  <c:v>1.2760829035404517</c:v>
                </c:pt>
                <c:pt idx="146">
                  <c:v>-1.6793983689771403</c:v>
                </c:pt>
                <c:pt idx="147">
                  <c:v>0.74093403115043488</c:v>
                </c:pt>
                <c:pt idx="148">
                  <c:v>-1.1807369197046249</c:v>
                </c:pt>
                <c:pt idx="149">
                  <c:v>5.9835466290413933E-2</c:v>
                </c:pt>
                <c:pt idx="150">
                  <c:v>-1.0955995990971223</c:v>
                </c:pt>
                <c:pt idx="151">
                  <c:v>-0.31720123925709798</c:v>
                </c:pt>
                <c:pt idx="152">
                  <c:v>0.23011010750541908</c:v>
                </c:pt>
                <c:pt idx="153">
                  <c:v>-0.21990144427709488</c:v>
                </c:pt>
                <c:pt idx="154">
                  <c:v>1.4706824935004577</c:v>
                </c:pt>
                <c:pt idx="155">
                  <c:v>-1.1077620734696225</c:v>
                </c:pt>
                <c:pt idx="156">
                  <c:v>-0.80370021415711312</c:v>
                </c:pt>
                <c:pt idx="157">
                  <c:v>0.41254722309292474</c:v>
                </c:pt>
                <c:pt idx="158">
                  <c:v>-1.1807369197046249</c:v>
                </c:pt>
                <c:pt idx="159">
                  <c:v>-0.54828825233460521</c:v>
                </c:pt>
                <c:pt idx="160">
                  <c:v>-0.74288784229461124</c:v>
                </c:pt>
                <c:pt idx="161">
                  <c:v>-0.48747588047210333</c:v>
                </c:pt>
                <c:pt idx="162">
                  <c:v>0.99634599297294302</c:v>
                </c:pt>
                <c:pt idx="163">
                  <c:v>1.1185568800412157E-2</c:v>
                </c:pt>
                <c:pt idx="164">
                  <c:v>0.32740990248542218</c:v>
                </c:pt>
                <c:pt idx="165">
                  <c:v>0.14497278689791648</c:v>
                </c:pt>
                <c:pt idx="166">
                  <c:v>1.8477191990479691</c:v>
                </c:pt>
                <c:pt idx="167">
                  <c:v>-0.31720123925709798</c:v>
                </c:pt>
                <c:pt idx="168">
                  <c:v>-1.9591352795446491</c:v>
                </c:pt>
                <c:pt idx="169">
                  <c:v>-2.2388721901121578</c:v>
                </c:pt>
                <c:pt idx="170">
                  <c:v>0.16929773564291717</c:v>
                </c:pt>
                <c:pt idx="171">
                  <c:v>-0.26855134176709666</c:v>
                </c:pt>
                <c:pt idx="172">
                  <c:v>0.75309650552293539</c:v>
                </c:pt>
                <c:pt idx="173">
                  <c:v>-1.1199245478421229</c:v>
                </c:pt>
                <c:pt idx="174">
                  <c:v>-0.73072536792211096</c:v>
                </c:pt>
                <c:pt idx="175">
                  <c:v>1.3125703266579527</c:v>
                </c:pt>
                <c:pt idx="176">
                  <c:v>0.41254722309292474</c:v>
                </c:pt>
                <c:pt idx="177">
                  <c:v>-0.26855134176709666</c:v>
                </c:pt>
                <c:pt idx="178">
                  <c:v>0.91120867236544045</c:v>
                </c:pt>
                <c:pt idx="179">
                  <c:v>-0.92532495788211688</c:v>
                </c:pt>
                <c:pt idx="180">
                  <c:v>-0.85235011164711472</c:v>
                </c:pt>
                <c:pt idx="181">
                  <c:v>-0.19557649553209419</c:v>
                </c:pt>
                <c:pt idx="182">
                  <c:v>-1.2780367146846279</c:v>
                </c:pt>
                <c:pt idx="183">
                  <c:v>0.54633444119042907</c:v>
                </c:pt>
                <c:pt idx="184">
                  <c:v>0.1571352612704166</c:v>
                </c:pt>
                <c:pt idx="185">
                  <c:v>0.16929773564291717</c:v>
                </c:pt>
                <c:pt idx="186">
                  <c:v>0.64363423617043181</c:v>
                </c:pt>
                <c:pt idx="187">
                  <c:v>-0.93748743225461728</c:v>
                </c:pt>
                <c:pt idx="188">
                  <c:v>2.309893225202984</c:v>
                </c:pt>
                <c:pt idx="189">
                  <c:v>-0.3901760854921002</c:v>
                </c:pt>
                <c:pt idx="190">
                  <c:v>0.680121659287933</c:v>
                </c:pt>
                <c:pt idx="191">
                  <c:v>0.44903464621042599</c:v>
                </c:pt>
                <c:pt idx="192">
                  <c:v>0.77742145426793607</c:v>
                </c:pt>
                <c:pt idx="193">
                  <c:v>0.35173485123042286</c:v>
                </c:pt>
                <c:pt idx="194">
                  <c:v>-0.17125154678709353</c:v>
                </c:pt>
                <c:pt idx="195">
                  <c:v>-1.5212862021346356</c:v>
                </c:pt>
                <c:pt idx="196">
                  <c:v>0.54633444119042907</c:v>
                </c:pt>
                <c:pt idx="197">
                  <c:v>-0.84018763727461432</c:v>
                </c:pt>
                <c:pt idx="198">
                  <c:v>0.36389732560292343</c:v>
                </c:pt>
                <c:pt idx="199">
                  <c:v>1.1666206341879481</c:v>
                </c:pt>
                <c:pt idx="200">
                  <c:v>-1.5942610483696378</c:v>
                </c:pt>
                <c:pt idx="201">
                  <c:v>1.9085315709104711</c:v>
                </c:pt>
                <c:pt idx="202">
                  <c:v>-0.30503876488459741</c:v>
                </c:pt>
                <c:pt idx="203">
                  <c:v>1.677444557832964</c:v>
                </c:pt>
                <c:pt idx="204">
                  <c:v>1.6652820834604634</c:v>
                </c:pt>
                <c:pt idx="205">
                  <c:v>-1.1564119709596241</c:v>
                </c:pt>
                <c:pt idx="206">
                  <c:v>-1.0104622784896196</c:v>
                </c:pt>
                <c:pt idx="207">
                  <c:v>-1.4604738302721336</c:v>
                </c:pt>
                <c:pt idx="208">
                  <c:v>0.98418351860044251</c:v>
                </c:pt>
                <c:pt idx="209">
                  <c:v>4.7672991917913382E-2</c:v>
                </c:pt>
                <c:pt idx="210">
                  <c:v>-4.962680306208974E-2</c:v>
                </c:pt>
                <c:pt idx="211">
                  <c:v>4.7672991917913382E-2</c:v>
                </c:pt>
                <c:pt idx="212">
                  <c:v>3.4531658162180197</c:v>
                </c:pt>
                <c:pt idx="213">
                  <c:v>-0.66991299605960897</c:v>
                </c:pt>
                <c:pt idx="214">
                  <c:v>-1.411823932782132</c:v>
                </c:pt>
                <c:pt idx="215">
                  <c:v>0.65579671054293232</c:v>
                </c:pt>
                <c:pt idx="216">
                  <c:v>-0.49963835484460367</c:v>
                </c:pt>
                <c:pt idx="217">
                  <c:v>-0.81586268852961352</c:v>
                </c:pt>
                <c:pt idx="218">
                  <c:v>0.83823382613043795</c:v>
                </c:pt>
                <c:pt idx="219">
                  <c:v>-0.92532495788211688</c:v>
                </c:pt>
                <c:pt idx="220">
                  <c:v>-1.691560843349641</c:v>
                </c:pt>
                <c:pt idx="221">
                  <c:v>-0.99829980411711916</c:v>
                </c:pt>
                <c:pt idx="222">
                  <c:v>-0.80370021415711312</c:v>
                </c:pt>
                <c:pt idx="223">
                  <c:v>-0.5239633035896043</c:v>
                </c:pt>
                <c:pt idx="224">
                  <c:v>0.74093403115043488</c:v>
                </c:pt>
                <c:pt idx="225">
                  <c:v>-0.51180082921710401</c:v>
                </c:pt>
                <c:pt idx="226">
                  <c:v>-0.2563888673945961</c:v>
                </c:pt>
                <c:pt idx="227">
                  <c:v>-1.0347872272346204</c:v>
                </c:pt>
                <c:pt idx="228">
                  <c:v>-0.36585113674709935</c:v>
                </c:pt>
                <c:pt idx="229">
                  <c:v>-0.45098845735460213</c:v>
                </c:pt>
                <c:pt idx="230">
                  <c:v>0.92337114673794063</c:v>
                </c:pt>
                <c:pt idx="231">
                  <c:v>0.81390887738543738</c:v>
                </c:pt>
                <c:pt idx="232">
                  <c:v>-6.1789277434589861E-2</c:v>
                </c:pt>
                <c:pt idx="233">
                  <c:v>0.69228413366043351</c:v>
                </c:pt>
                <c:pt idx="234">
                  <c:v>0.99634599297294302</c:v>
                </c:pt>
                <c:pt idx="235">
                  <c:v>-0.81586268852961352</c:v>
                </c:pt>
                <c:pt idx="236">
                  <c:v>1.3125703266579527</c:v>
                </c:pt>
                <c:pt idx="237">
                  <c:v>-0.2563888673945961</c:v>
                </c:pt>
                <c:pt idx="238">
                  <c:v>1.9328565196554721</c:v>
                </c:pt>
                <c:pt idx="239">
                  <c:v>1.3733826985204545</c:v>
                </c:pt>
                <c:pt idx="240">
                  <c:v>1.6409571347154632</c:v>
                </c:pt>
                <c:pt idx="241">
                  <c:v>1.2031080573054493</c:v>
                </c:pt>
                <c:pt idx="242">
                  <c:v>-0.47531340609960299</c:v>
                </c:pt>
                <c:pt idx="243">
                  <c:v>1.3490577497754539</c:v>
                </c:pt>
                <c:pt idx="244">
                  <c:v>-0.98613732974461887</c:v>
                </c:pt>
                <c:pt idx="245">
                  <c:v>1.762581878440467</c:v>
                </c:pt>
                <c:pt idx="246">
                  <c:v>1.2395954804229505</c:v>
                </c:pt>
                <c:pt idx="247">
                  <c:v>0.83823382613043795</c:v>
                </c:pt>
                <c:pt idx="248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0-48CE-A691-9D9AF5DA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65600"/>
        <c:axId val="378689856"/>
      </c:scatterChart>
      <c:valAx>
        <c:axId val="4090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9856"/>
        <c:crosses val="autoZero"/>
        <c:crossBetween val="midCat"/>
      </c:valAx>
      <c:valAx>
        <c:axId val="3786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06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Y(X1) - %BF w zależności od gęstości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zad1_cd_y_niestd_oczyszczone!$S$1:$S$2</c:f>
              <c:strCache>
                <c:ptCount val="2"/>
                <c:pt idx="0">
                  <c:v>Pct,BF</c:v>
                </c:pt>
                <c:pt idx="1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zad1_cd_y_niestd_oczyszczone!$B$3:$B$247</c:f>
              <c:numCache>
                <c:formatCode>General</c:formatCode>
                <c:ptCount val="245"/>
                <c:pt idx="0">
                  <c:v>0.81549474769901287</c:v>
                </c:pt>
                <c:pt idx="1">
                  <c:v>1.5946896524459422</c:v>
                </c:pt>
                <c:pt idx="2">
                  <c:v>-0.76439009364993116</c:v>
                </c:pt>
                <c:pt idx="3">
                  <c:v>1.0465663401412049</c:v>
                </c:pt>
                <c:pt idx="4">
                  <c:v>-1.1620481829690588</c:v>
                </c:pt>
                <c:pt idx="5">
                  <c:v>-0.29149939283800458</c:v>
                </c:pt>
                <c:pt idx="6">
                  <c:v>-3.8932768540727233E-2</c:v>
                </c:pt>
                <c:pt idx="7">
                  <c:v>0.79399971584392748</c:v>
                </c:pt>
                <c:pt idx="8">
                  <c:v>1.8472562767432315</c:v>
                </c:pt>
                <c:pt idx="9">
                  <c:v>0.89072735919182378</c:v>
                </c:pt>
                <c:pt idx="10">
                  <c:v>1.4710932192791892</c:v>
                </c:pt>
                <c:pt idx="11">
                  <c:v>1.3743655759312929</c:v>
                </c:pt>
                <c:pt idx="12">
                  <c:v>-0.2323880552365197</c:v>
                </c:pt>
                <c:pt idx="13">
                  <c:v>-0.27537811894669051</c:v>
                </c:pt>
                <c:pt idx="14">
                  <c:v>-0.38822703618590082</c:v>
                </c:pt>
                <c:pt idx="15">
                  <c:v>-0.23776181320029105</c:v>
                </c:pt>
                <c:pt idx="16">
                  <c:v>-1.1996644887154582</c:v>
                </c:pt>
                <c:pt idx="17">
                  <c:v>-0.47420716360625431</c:v>
                </c:pt>
                <c:pt idx="18">
                  <c:v>0.35335156281462904</c:v>
                </c:pt>
                <c:pt idx="19">
                  <c:v>0.28886646724936094</c:v>
                </c:pt>
                <c:pt idx="20">
                  <c:v>-2.8185252613184535E-2</c:v>
                </c:pt>
                <c:pt idx="21">
                  <c:v>0.45007920616252528</c:v>
                </c:pt>
                <c:pt idx="22">
                  <c:v>0.40171538448857119</c:v>
                </c:pt>
                <c:pt idx="23">
                  <c:v>0.14914876019129389</c:v>
                </c:pt>
                <c:pt idx="24">
                  <c:v>0.60054442914813499</c:v>
                </c:pt>
                <c:pt idx="25">
                  <c:v>1.9063676143447164</c:v>
                </c:pt>
                <c:pt idx="26">
                  <c:v>1.3689918179675216</c:v>
                </c:pt>
                <c:pt idx="27">
                  <c:v>-0.47420716360625431</c:v>
                </c:pt>
                <c:pt idx="28">
                  <c:v>1.900993856380945</c:v>
                </c:pt>
                <c:pt idx="29">
                  <c:v>1.2561429007283114</c:v>
                </c:pt>
                <c:pt idx="30">
                  <c:v>0.85848481140919564</c:v>
                </c:pt>
                <c:pt idx="31">
                  <c:v>1.6430534741198963</c:v>
                </c:pt>
                <c:pt idx="32">
                  <c:v>0.87460608530050965</c:v>
                </c:pt>
                <c:pt idx="33">
                  <c:v>-0.29149939283800458</c:v>
                </c:pt>
                <c:pt idx="34">
                  <c:v>-1.5758275461795004</c:v>
                </c:pt>
                <c:pt idx="35">
                  <c:v>-2.4463763363105548</c:v>
                </c:pt>
                <c:pt idx="36">
                  <c:v>-0.63541990251940672</c:v>
                </c:pt>
                <c:pt idx="37">
                  <c:v>-1.1298056351864307</c:v>
                </c:pt>
                <c:pt idx="38">
                  <c:v>-1.6026963359983573</c:v>
                </c:pt>
                <c:pt idx="39">
                  <c:v>-1.8230204125130065</c:v>
                </c:pt>
                <c:pt idx="40">
                  <c:v>-1.4898474187591468</c:v>
                </c:pt>
                <c:pt idx="41">
                  <c:v>-1.5435849983968724</c:v>
                </c:pt>
                <c:pt idx="42">
                  <c:v>1.3851130918588357</c:v>
                </c:pt>
                <c:pt idx="43">
                  <c:v>0.61129194507567775</c:v>
                </c:pt>
                <c:pt idx="44">
                  <c:v>0.99820251846726271</c:v>
                </c:pt>
                <c:pt idx="45">
                  <c:v>0.65428200878586051</c:v>
                </c:pt>
                <c:pt idx="46">
                  <c:v>1.8633775506345456</c:v>
                </c:pt>
                <c:pt idx="47">
                  <c:v>1.0734351299600615</c:v>
                </c:pt>
                <c:pt idx="48">
                  <c:v>1.5248307989169148</c:v>
                </c:pt>
                <c:pt idx="49">
                  <c:v>1.3474967861124363</c:v>
                </c:pt>
                <c:pt idx="50">
                  <c:v>1.5678208626270855</c:v>
                </c:pt>
                <c:pt idx="51">
                  <c:v>1.8794988245258595</c:v>
                </c:pt>
                <c:pt idx="52">
                  <c:v>-0.4473383737873976</c:v>
                </c:pt>
                <c:pt idx="53">
                  <c:v>-0.17327671763502292</c:v>
                </c:pt>
                <c:pt idx="54">
                  <c:v>-1.0760680555487052</c:v>
                </c:pt>
                <c:pt idx="55">
                  <c:v>-1.4844736607953755</c:v>
                </c:pt>
                <c:pt idx="56">
                  <c:v>-0.67840996622958949</c:v>
                </c:pt>
                <c:pt idx="57">
                  <c:v>-0.86111773699782734</c:v>
                </c:pt>
                <c:pt idx="58">
                  <c:v>-1.2856446161358117</c:v>
                </c:pt>
                <c:pt idx="59">
                  <c:v>-1.3877460174474794</c:v>
                </c:pt>
                <c:pt idx="60">
                  <c:v>-0.82350143125142794</c:v>
                </c:pt>
                <c:pt idx="61">
                  <c:v>-1.570453788215729</c:v>
                </c:pt>
                <c:pt idx="62">
                  <c:v>-1.3071396479908972</c:v>
                </c:pt>
                <c:pt idx="63">
                  <c:v>-0.30762066672931859</c:v>
                </c:pt>
                <c:pt idx="64">
                  <c:v>0.62741321896699176</c:v>
                </c:pt>
                <c:pt idx="65">
                  <c:v>1.5624471046633142</c:v>
                </c:pt>
                <c:pt idx="66">
                  <c:v>0.7348883782424307</c:v>
                </c:pt>
                <c:pt idx="67">
                  <c:v>-0.63004614455563546</c:v>
                </c:pt>
                <c:pt idx="68">
                  <c:v>1.2453953848007686</c:v>
                </c:pt>
                <c:pt idx="69">
                  <c:v>1.2883854485109394</c:v>
                </c:pt>
                <c:pt idx="70">
                  <c:v>0.66502952471340315</c:v>
                </c:pt>
                <c:pt idx="71">
                  <c:v>0.87997984326428103</c:v>
                </c:pt>
                <c:pt idx="72">
                  <c:v>1.2561429007283114</c:v>
                </c:pt>
                <c:pt idx="73">
                  <c:v>-0.39360079414967214</c:v>
                </c:pt>
                <c:pt idx="74">
                  <c:v>-0.31299442469308997</c:v>
                </c:pt>
                <c:pt idx="75">
                  <c:v>2.0178569060769549E-2</c:v>
                </c:pt>
                <c:pt idx="76">
                  <c:v>-1.4683523869040616</c:v>
                </c:pt>
                <c:pt idx="77">
                  <c:v>-0.93635034849063814</c:v>
                </c:pt>
                <c:pt idx="78">
                  <c:v>6.3168632770940356E-2</c:v>
                </c:pt>
                <c:pt idx="79">
                  <c:v>-0.9632191383094949</c:v>
                </c:pt>
                <c:pt idx="80">
                  <c:v>-0.95784538034572353</c:v>
                </c:pt>
                <c:pt idx="81">
                  <c:v>-0.91485531663555275</c:v>
                </c:pt>
                <c:pt idx="82">
                  <c:v>0.49306926987269611</c:v>
                </c:pt>
                <c:pt idx="83">
                  <c:v>-0.5064497113888824</c:v>
                </c:pt>
                <c:pt idx="84">
                  <c:v>1.3098804803660369</c:v>
                </c:pt>
                <c:pt idx="85">
                  <c:v>0.58979691322059236</c:v>
                </c:pt>
                <c:pt idx="86">
                  <c:v>-0.19477174949010834</c:v>
                </c:pt>
                <c:pt idx="87">
                  <c:v>9.0037422589797106E-2</c:v>
                </c:pt>
                <c:pt idx="88">
                  <c:v>1.283011690547168</c:v>
                </c:pt>
                <c:pt idx="89">
                  <c:v>-0.71065251401221763</c:v>
                </c:pt>
                <c:pt idx="90">
                  <c:v>1.2292741109094547</c:v>
                </c:pt>
                <c:pt idx="91">
                  <c:v>1.1486677414528723</c:v>
                </c:pt>
                <c:pt idx="92">
                  <c:v>0.93371742290199455</c:v>
                </c:pt>
                <c:pt idx="93">
                  <c:v>0.13840124426375119</c:v>
                </c:pt>
                <c:pt idx="94">
                  <c:v>-0.38822703618590082</c:v>
                </c:pt>
                <c:pt idx="95">
                  <c:v>-0.27000436098291913</c:v>
                </c:pt>
                <c:pt idx="96">
                  <c:v>-0.17327671763502292</c:v>
                </c:pt>
                <c:pt idx="97">
                  <c:v>-0.14103416985239481</c:v>
                </c:pt>
                <c:pt idx="98">
                  <c:v>-0.40972206804098621</c:v>
                </c:pt>
                <c:pt idx="99">
                  <c:v>-0.77513760957748579</c:v>
                </c:pt>
                <c:pt idx="100">
                  <c:v>0.11690621240866579</c:v>
                </c:pt>
                <c:pt idx="101">
                  <c:v>-4.9680284468269935E-2</c:v>
                </c:pt>
                <c:pt idx="102">
                  <c:v>6.8542390734711703E-2</c:v>
                </c:pt>
                <c:pt idx="103">
                  <c:v>0.19751258186523604</c:v>
                </c:pt>
                <c:pt idx="104">
                  <c:v>-0.30224690876554727</c:v>
                </c:pt>
                <c:pt idx="105">
                  <c:v>-9.8044106142212081E-2</c:v>
                </c:pt>
                <c:pt idx="106">
                  <c:v>-1.0814418135124766</c:v>
                </c:pt>
                <c:pt idx="107">
                  <c:v>-0.37747952025835807</c:v>
                </c:pt>
                <c:pt idx="108">
                  <c:v>-0.2861256348742332</c:v>
                </c:pt>
                <c:pt idx="109">
                  <c:v>-0.9256028325630955</c:v>
                </c:pt>
                <c:pt idx="110">
                  <c:v>0.27274519335804687</c:v>
                </c:pt>
                <c:pt idx="111">
                  <c:v>-0.14640792781616618</c:v>
                </c:pt>
                <c:pt idx="112">
                  <c:v>0.61666570303944912</c:v>
                </c:pt>
                <c:pt idx="113">
                  <c:v>-0.81812767328765656</c:v>
                </c:pt>
                <c:pt idx="114">
                  <c:v>0.10078493851735174</c:v>
                </c:pt>
                <c:pt idx="115">
                  <c:v>-1.0653205396211625</c:v>
                </c:pt>
                <c:pt idx="116">
                  <c:v>-0.76439009364993116</c:v>
                </c:pt>
                <c:pt idx="117">
                  <c:v>0.51456430172778145</c:v>
                </c:pt>
                <c:pt idx="118">
                  <c:v>0.35872532077840041</c:v>
                </c:pt>
                <c:pt idx="119">
                  <c:v>0.63278697693076313</c:v>
                </c:pt>
                <c:pt idx="120">
                  <c:v>0.16527003408260793</c:v>
                </c:pt>
                <c:pt idx="121">
                  <c:v>-0.98471417016458029</c:v>
                </c:pt>
                <c:pt idx="122">
                  <c:v>0.181391307973922</c:v>
                </c:pt>
                <c:pt idx="123">
                  <c:v>-0.22164053930896507</c:v>
                </c:pt>
                <c:pt idx="124">
                  <c:v>0.49306926987269611</c:v>
                </c:pt>
                <c:pt idx="125">
                  <c:v>0.10078493851735174</c:v>
                </c:pt>
                <c:pt idx="126">
                  <c:v>-0.45271213175116892</c:v>
                </c:pt>
                <c:pt idx="127">
                  <c:v>-0.56018729102660791</c:v>
                </c:pt>
                <c:pt idx="128">
                  <c:v>-0.85037022107028459</c:v>
                </c:pt>
                <c:pt idx="129">
                  <c:v>-0.65154117641072085</c:v>
                </c:pt>
                <c:pt idx="130">
                  <c:v>-0.97934041220080903</c:v>
                </c:pt>
                <c:pt idx="131">
                  <c:v>-0.35061073043950136</c:v>
                </c:pt>
                <c:pt idx="132">
                  <c:v>-1.2426545524256409</c:v>
                </c:pt>
                <c:pt idx="133">
                  <c:v>-0.40434831007721483</c:v>
                </c:pt>
                <c:pt idx="134">
                  <c:v>-0.18402423356256561</c:v>
                </c:pt>
                <c:pt idx="135">
                  <c:v>-0.72140002993976027</c:v>
                </c:pt>
                <c:pt idx="136">
                  <c:v>7.9289906662254397E-2</c:v>
                </c:pt>
                <c:pt idx="137">
                  <c:v>-0.52257098528019652</c:v>
                </c:pt>
                <c:pt idx="138">
                  <c:v>1.1755365312717292</c:v>
                </c:pt>
                <c:pt idx="139">
                  <c:v>1.062687614032519</c:v>
                </c:pt>
                <c:pt idx="140">
                  <c:v>0.57904939729304961</c:v>
                </c:pt>
                <c:pt idx="141">
                  <c:v>-3.3559010576955886E-2</c:v>
                </c:pt>
                <c:pt idx="142">
                  <c:v>-1.2587758263169551</c:v>
                </c:pt>
                <c:pt idx="143">
                  <c:v>1.7021648117213812</c:v>
                </c:pt>
                <c:pt idx="144">
                  <c:v>-0.75364257772238841</c:v>
                </c:pt>
                <c:pt idx="145">
                  <c:v>1.1809102892355006</c:v>
                </c:pt>
                <c:pt idx="146">
                  <c:v>-7.6549074287126692E-2</c:v>
                </c:pt>
                <c:pt idx="147">
                  <c:v>1.0841826458876163</c:v>
                </c:pt>
                <c:pt idx="148">
                  <c:v>0.28886646724936094</c:v>
                </c:pt>
                <c:pt idx="149">
                  <c:v>-0.24850932912783374</c:v>
                </c:pt>
                <c:pt idx="150">
                  <c:v>0.20288633982900739</c:v>
                </c:pt>
                <c:pt idx="151">
                  <c:v>-1.4468573550489761</c:v>
                </c:pt>
                <c:pt idx="152">
                  <c:v>1.1003039197789302</c:v>
                </c:pt>
                <c:pt idx="153">
                  <c:v>0.79399971584392748</c:v>
                </c:pt>
                <c:pt idx="154">
                  <c:v>-0.42584334193230022</c:v>
                </c:pt>
                <c:pt idx="155">
                  <c:v>1.1755365312717292</c:v>
                </c:pt>
                <c:pt idx="156">
                  <c:v>0.51993805969155282</c:v>
                </c:pt>
                <c:pt idx="157">
                  <c:v>0.71876710435111668</c:v>
                </c:pt>
                <c:pt idx="158">
                  <c:v>0.47157423801761067</c:v>
                </c:pt>
                <c:pt idx="159">
                  <c:v>-1.0008354440559064</c:v>
                </c:pt>
                <c:pt idx="160">
                  <c:v>-3.8932768540727233E-2</c:v>
                </c:pt>
                <c:pt idx="161">
                  <c:v>-0.34523697247572999</c:v>
                </c:pt>
                <c:pt idx="162">
                  <c:v>-0.16790295967125157</c:v>
                </c:pt>
                <c:pt idx="163">
                  <c:v>0.28886646724936094</c:v>
                </c:pt>
                <c:pt idx="164">
                  <c:v>1.9869739838012985</c:v>
                </c:pt>
                <c:pt idx="165">
                  <c:v>2.2932781877363011</c:v>
                </c:pt>
                <c:pt idx="166">
                  <c:v>-0.18939799152633696</c:v>
                </c:pt>
                <c:pt idx="167">
                  <c:v>0.25125016150296148</c:v>
                </c:pt>
                <c:pt idx="168">
                  <c:v>-0.76439009364993116</c:v>
                </c:pt>
                <c:pt idx="169">
                  <c:v>1.1110514357064729</c:v>
                </c:pt>
                <c:pt idx="170">
                  <c:v>0.71339334638734531</c:v>
                </c:pt>
                <c:pt idx="171">
                  <c:v>-1.2910183740995831</c:v>
                </c:pt>
                <c:pt idx="172">
                  <c:v>-0.42584334193230022</c:v>
                </c:pt>
                <c:pt idx="173">
                  <c:v>0.25125016150296148</c:v>
                </c:pt>
                <c:pt idx="174">
                  <c:v>-0.90948155867178138</c:v>
                </c:pt>
                <c:pt idx="175">
                  <c:v>0.90684863308313779</c:v>
                </c:pt>
                <c:pt idx="176">
                  <c:v>0.84236353751786963</c:v>
                </c:pt>
                <c:pt idx="177">
                  <c:v>0.16527003408260793</c:v>
                </c:pt>
                <c:pt idx="178">
                  <c:v>1.2776379325833969</c:v>
                </c:pt>
                <c:pt idx="179">
                  <c:v>-0.55481353306283654</c:v>
                </c:pt>
                <c:pt idx="180">
                  <c:v>-0.17327671763502292</c:v>
                </c:pt>
                <c:pt idx="181">
                  <c:v>-0.19477174949010834</c:v>
                </c:pt>
                <c:pt idx="182">
                  <c:v>-0.65691493437449222</c:v>
                </c:pt>
                <c:pt idx="183">
                  <c:v>0.9229699069744518</c:v>
                </c:pt>
                <c:pt idx="184">
                  <c:v>-2.2367997757234481</c:v>
                </c:pt>
                <c:pt idx="185">
                  <c:v>0.36409907874217173</c:v>
                </c:pt>
                <c:pt idx="186">
                  <c:v>-0.68378372419336086</c:v>
                </c:pt>
                <c:pt idx="187">
                  <c:v>-0.46345964767871162</c:v>
                </c:pt>
                <c:pt idx="188">
                  <c:v>-0.78051136754125705</c:v>
                </c:pt>
                <c:pt idx="189">
                  <c:v>-0.36673200433081538</c:v>
                </c:pt>
                <c:pt idx="190">
                  <c:v>0.14377500222752254</c:v>
                </c:pt>
                <c:pt idx="191">
                  <c:v>1.5302045568806859</c:v>
                </c:pt>
                <c:pt idx="192">
                  <c:v>-0.5064497113888824</c:v>
                </c:pt>
                <c:pt idx="193">
                  <c:v>0.82086850566278424</c:v>
                </c:pt>
                <c:pt idx="194">
                  <c:v>-0.38822703618590082</c:v>
                </c:pt>
                <c:pt idx="195">
                  <c:v>-1.1620481829690588</c:v>
                </c:pt>
                <c:pt idx="196">
                  <c:v>1.6000634104097136</c:v>
                </c:pt>
                <c:pt idx="197">
                  <c:v>-1.8660104762231891</c:v>
                </c:pt>
                <c:pt idx="198">
                  <c:v>0.28886646724936094</c:v>
                </c:pt>
                <c:pt idx="199">
                  <c:v>-1.64568639970854</c:v>
                </c:pt>
                <c:pt idx="200">
                  <c:v>-1.6241913678534425</c:v>
                </c:pt>
                <c:pt idx="201">
                  <c:v>1.1540414994166437</c:v>
                </c:pt>
                <c:pt idx="202">
                  <c:v>0.99820251846726271</c:v>
                </c:pt>
                <c:pt idx="203">
                  <c:v>1.4657194613154179</c:v>
                </c:pt>
                <c:pt idx="204">
                  <c:v>-0.98471417016458029</c:v>
                </c:pt>
                <c:pt idx="205">
                  <c:v>-7.1175316323355331E-2</c:v>
                </c:pt>
                <c:pt idx="206">
                  <c:v>2.55523270245409E-2</c:v>
                </c:pt>
                <c:pt idx="207">
                  <c:v>-7.1175316323355331E-2</c:v>
                </c:pt>
                <c:pt idx="208">
                  <c:v>-3.2578137888401182</c:v>
                </c:pt>
                <c:pt idx="209">
                  <c:v>0.65428200878586051</c:v>
                </c:pt>
                <c:pt idx="210">
                  <c:v>1.4119818816777043</c:v>
                </c:pt>
                <c:pt idx="211">
                  <c:v>-0.66228869233827548</c:v>
                </c:pt>
                <c:pt idx="212">
                  <c:v>0.48232175394515342</c:v>
                </c:pt>
                <c:pt idx="213">
                  <c:v>0.80474723177147023</c:v>
                </c:pt>
                <c:pt idx="214">
                  <c:v>-0.84499646310651333</c:v>
                </c:pt>
                <c:pt idx="215">
                  <c:v>0.91222239104690916</c:v>
                </c:pt>
                <c:pt idx="216">
                  <c:v>1.7075385696851526</c:v>
                </c:pt>
                <c:pt idx="217">
                  <c:v>0.98745500253971996</c:v>
                </c:pt>
                <c:pt idx="218">
                  <c:v>0.7886259578801561</c:v>
                </c:pt>
                <c:pt idx="219">
                  <c:v>0.50381678580023881</c:v>
                </c:pt>
                <c:pt idx="220">
                  <c:v>-0.74289506179484566</c:v>
                </c:pt>
                <c:pt idx="221">
                  <c:v>0.48769551190892474</c:v>
                </c:pt>
                <c:pt idx="222">
                  <c:v>0.24050264557541878</c:v>
                </c:pt>
                <c:pt idx="223">
                  <c:v>1.0143237923585768</c:v>
                </c:pt>
                <c:pt idx="224">
                  <c:v>0.34260404688708634</c:v>
                </c:pt>
                <c:pt idx="225">
                  <c:v>0.42858417430743989</c:v>
                </c:pt>
                <c:pt idx="226">
                  <c:v>-0.9256028325630955</c:v>
                </c:pt>
                <c:pt idx="227">
                  <c:v>-0.82350143125142794</c:v>
                </c:pt>
                <c:pt idx="228">
                  <c:v>3.6299842952083598E-2</c:v>
                </c:pt>
                <c:pt idx="229">
                  <c:v>-0.71065251401221763</c:v>
                </c:pt>
                <c:pt idx="230">
                  <c:v>-0.99008792812836366</c:v>
                </c:pt>
                <c:pt idx="231">
                  <c:v>0.79937347380769885</c:v>
                </c:pt>
                <c:pt idx="232">
                  <c:v>-1.2910183740995831</c:v>
                </c:pt>
                <c:pt idx="233">
                  <c:v>0.22975512964787606</c:v>
                </c:pt>
                <c:pt idx="234">
                  <c:v>-1.8767579921507318</c:v>
                </c:pt>
                <c:pt idx="235">
                  <c:v>-1.3555034696648511</c:v>
                </c:pt>
                <c:pt idx="236">
                  <c:v>-1.6134438519259</c:v>
                </c:pt>
                <c:pt idx="237">
                  <c:v>-1.1942907307516868</c:v>
                </c:pt>
                <c:pt idx="238">
                  <c:v>0.45545296412629666</c:v>
                </c:pt>
                <c:pt idx="239">
                  <c:v>-1.3340084378097659</c:v>
                </c:pt>
                <c:pt idx="240">
                  <c:v>0.96595997068463457</c:v>
                </c:pt>
                <c:pt idx="241">
                  <c:v>-1.7209190112013388</c:v>
                </c:pt>
                <c:pt idx="242">
                  <c:v>-1.2265332785343268</c:v>
                </c:pt>
                <c:pt idx="243">
                  <c:v>-0.84499646310651333</c:v>
                </c:pt>
                <c:pt idx="244">
                  <c:v>-1.5328374824693296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B-431A-9374-68DAF838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5920"/>
        <c:axId val="130256864"/>
      </c:scatterChart>
      <c:valAx>
        <c:axId val="20015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6864"/>
        <c:crosses val="autoZero"/>
        <c:crossBetween val="midCat"/>
      </c:valAx>
      <c:valAx>
        <c:axId val="1302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Y(X2) - %BF w zależności od wieku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zad1_cd_y_niestd_oczyszczone!$C$3:$C$247</c:f>
              <c:numCache>
                <c:formatCode>General</c:formatCode>
                <c:ptCount val="245"/>
                <c:pt idx="0">
                  <c:v>-1.7282456507826605</c:v>
                </c:pt>
                <c:pt idx="1">
                  <c:v>-1.8071479549713079</c:v>
                </c:pt>
                <c:pt idx="2">
                  <c:v>-1.8071479549713079</c:v>
                </c:pt>
                <c:pt idx="3">
                  <c:v>-1.4915387382167185</c:v>
                </c:pt>
                <c:pt idx="4">
                  <c:v>-1.6493433465940133</c:v>
                </c:pt>
                <c:pt idx="5">
                  <c:v>-1.6493433465940133</c:v>
                </c:pt>
                <c:pt idx="6">
                  <c:v>-1.4915387382167185</c:v>
                </c:pt>
                <c:pt idx="7">
                  <c:v>-1.5704410424053659</c:v>
                </c:pt>
                <c:pt idx="8">
                  <c:v>-1.5704410424053659</c:v>
                </c:pt>
                <c:pt idx="9">
                  <c:v>-1.7282456507826605</c:v>
                </c:pt>
                <c:pt idx="10">
                  <c:v>-1.4915387382167185</c:v>
                </c:pt>
                <c:pt idx="11">
                  <c:v>-1.4126364340280713</c:v>
                </c:pt>
                <c:pt idx="12">
                  <c:v>-1.0181249130848347</c:v>
                </c:pt>
                <c:pt idx="13">
                  <c:v>-1.1759295214621293</c:v>
                </c:pt>
                <c:pt idx="14">
                  <c:v>-0.78141800051889265</c:v>
                </c:pt>
                <c:pt idx="15">
                  <c:v>-0.78141800051889265</c:v>
                </c:pt>
                <c:pt idx="16">
                  <c:v>-0.86032030470753995</c:v>
                </c:pt>
                <c:pt idx="17">
                  <c:v>-1.0181249130848347</c:v>
                </c:pt>
                <c:pt idx="18">
                  <c:v>-1.3337341298394239</c:v>
                </c:pt>
                <c:pt idx="19">
                  <c:v>-0.93922260889618725</c:v>
                </c:pt>
                <c:pt idx="20">
                  <c:v>-1.3337341298394239</c:v>
                </c:pt>
                <c:pt idx="21">
                  <c:v>-1.3337341298394239</c:v>
                </c:pt>
                <c:pt idx="22">
                  <c:v>-1.0970272172734818</c:v>
                </c:pt>
                <c:pt idx="23">
                  <c:v>-1.0181249130848347</c:v>
                </c:pt>
                <c:pt idx="24">
                  <c:v>-1.3337341298394239</c:v>
                </c:pt>
                <c:pt idx="25">
                  <c:v>-1.4126364340280713</c:v>
                </c:pt>
                <c:pt idx="26">
                  <c:v>-0.86032030470753995</c:v>
                </c:pt>
                <c:pt idx="27">
                  <c:v>-1.0970272172734818</c:v>
                </c:pt>
                <c:pt idx="28">
                  <c:v>-1.4126364340280713</c:v>
                </c:pt>
                <c:pt idx="29">
                  <c:v>-1.2548318256507767</c:v>
                </c:pt>
                <c:pt idx="30">
                  <c:v>-1.0181249130848347</c:v>
                </c:pt>
                <c:pt idx="31">
                  <c:v>-1.2548318256507767</c:v>
                </c:pt>
                <c:pt idx="32">
                  <c:v>-1.4126364340280713</c:v>
                </c:pt>
                <c:pt idx="33">
                  <c:v>-0.30800417538700875</c:v>
                </c:pt>
                <c:pt idx="34">
                  <c:v>-0.30800417538700875</c:v>
                </c:pt>
                <c:pt idx="35">
                  <c:v>0.32321425812216986</c:v>
                </c:pt>
                <c:pt idx="36">
                  <c:v>-0.38690647957565605</c:v>
                </c:pt>
                <c:pt idx="37">
                  <c:v>0.40211656231081716</c:v>
                </c:pt>
                <c:pt idx="38">
                  <c:v>0.40211656231081716</c:v>
                </c:pt>
                <c:pt idx="39">
                  <c:v>7.6050413675805596E-3</c:v>
                </c:pt>
                <c:pt idx="40">
                  <c:v>0.24431195393352251</c:v>
                </c:pt>
                <c:pt idx="41">
                  <c:v>-0.30800417538700875</c:v>
                </c:pt>
                <c:pt idx="42">
                  <c:v>-0.46580878376430335</c:v>
                </c:pt>
                <c:pt idx="43">
                  <c:v>-0.15019956700971407</c:v>
                </c:pt>
                <c:pt idx="44">
                  <c:v>-0.38690647957565605</c:v>
                </c:pt>
                <c:pt idx="45">
                  <c:v>7.6050413675805596E-3</c:v>
                </c:pt>
                <c:pt idx="46">
                  <c:v>0.16540964974487521</c:v>
                </c:pt>
                <c:pt idx="47">
                  <c:v>0.16540964974487521</c:v>
                </c:pt>
                <c:pt idx="48">
                  <c:v>-0.38690647957565605</c:v>
                </c:pt>
                <c:pt idx="49">
                  <c:v>0.48101886649946446</c:v>
                </c:pt>
                <c:pt idx="50">
                  <c:v>0.32321425812216986</c:v>
                </c:pt>
                <c:pt idx="51">
                  <c:v>-0.2291018711983614</c:v>
                </c:pt>
                <c:pt idx="52">
                  <c:v>0.71772577906540647</c:v>
                </c:pt>
                <c:pt idx="53">
                  <c:v>1.0333349958199958</c:v>
                </c:pt>
                <c:pt idx="54">
                  <c:v>1.348944212574585</c:v>
                </c:pt>
                <c:pt idx="55">
                  <c:v>0.71772577906540647</c:v>
                </c:pt>
                <c:pt idx="56">
                  <c:v>1.2700419083859378</c:v>
                </c:pt>
                <c:pt idx="57">
                  <c:v>1.348944212574585</c:v>
                </c:pt>
                <c:pt idx="58">
                  <c:v>0.87553038744270106</c:v>
                </c:pt>
                <c:pt idx="59">
                  <c:v>0.71772577906540647</c:v>
                </c:pt>
                <c:pt idx="60">
                  <c:v>1.2700419083859378</c:v>
                </c:pt>
                <c:pt idx="61">
                  <c:v>0.95443269163134836</c:v>
                </c:pt>
                <c:pt idx="62">
                  <c:v>0.79662808325405376</c:v>
                </c:pt>
                <c:pt idx="63">
                  <c:v>0.71772577906540647</c:v>
                </c:pt>
                <c:pt idx="64">
                  <c:v>0.79662808325405376</c:v>
                </c:pt>
                <c:pt idx="65">
                  <c:v>0.71772577906540647</c:v>
                </c:pt>
                <c:pt idx="66">
                  <c:v>0.79662808325405376</c:v>
                </c:pt>
                <c:pt idx="67">
                  <c:v>1.348944212574585</c:v>
                </c:pt>
                <c:pt idx="68">
                  <c:v>0.79662808325405376</c:v>
                </c:pt>
                <c:pt idx="69">
                  <c:v>0.87553038744270106</c:v>
                </c:pt>
                <c:pt idx="70">
                  <c:v>0.79662808325405376</c:v>
                </c:pt>
                <c:pt idx="71">
                  <c:v>1.2700419083859378</c:v>
                </c:pt>
                <c:pt idx="72">
                  <c:v>0.95443269163134836</c:v>
                </c:pt>
                <c:pt idx="73">
                  <c:v>1.9012603418951162</c:v>
                </c:pt>
                <c:pt idx="74">
                  <c:v>2.848087992158884</c:v>
                </c:pt>
                <c:pt idx="75">
                  <c:v>1.6645534293291744</c:v>
                </c:pt>
                <c:pt idx="76">
                  <c:v>1.7434557335178216</c:v>
                </c:pt>
                <c:pt idx="77">
                  <c:v>1.5067488209518796</c:v>
                </c:pt>
                <c:pt idx="78">
                  <c:v>1.5067488209518796</c:v>
                </c:pt>
                <c:pt idx="79">
                  <c:v>1.9801626460837636</c:v>
                </c:pt>
                <c:pt idx="80">
                  <c:v>2.1379672544610582</c:v>
                </c:pt>
                <c:pt idx="81">
                  <c:v>1.7434557335178216</c:v>
                </c:pt>
                <c:pt idx="82">
                  <c:v>2.1379672544610582</c:v>
                </c:pt>
                <c:pt idx="83">
                  <c:v>1.5067488209518796</c:v>
                </c:pt>
                <c:pt idx="84">
                  <c:v>8.6507345556227883E-2</c:v>
                </c:pt>
                <c:pt idx="85">
                  <c:v>0.24431195393352251</c:v>
                </c:pt>
                <c:pt idx="86">
                  <c:v>8.6507345556227883E-2</c:v>
                </c:pt>
                <c:pt idx="87">
                  <c:v>-7.1297262821066756E-2</c:v>
                </c:pt>
                <c:pt idx="88">
                  <c:v>0.16540964974487521</c:v>
                </c:pt>
                <c:pt idx="89">
                  <c:v>8.6507345556227883E-2</c:v>
                </c:pt>
                <c:pt idx="90">
                  <c:v>0.16540964974487521</c:v>
                </c:pt>
                <c:pt idx="91">
                  <c:v>-0.54471108795295065</c:v>
                </c:pt>
                <c:pt idx="92">
                  <c:v>0.40211656231081716</c:v>
                </c:pt>
                <c:pt idx="93">
                  <c:v>8.6507345556227883E-2</c:v>
                </c:pt>
                <c:pt idx="94">
                  <c:v>0.16540964974487521</c:v>
                </c:pt>
                <c:pt idx="95">
                  <c:v>0.32321425812216986</c:v>
                </c:pt>
                <c:pt idx="96">
                  <c:v>0.24431195393352251</c:v>
                </c:pt>
                <c:pt idx="97">
                  <c:v>-0.30800417538700875</c:v>
                </c:pt>
                <c:pt idx="98">
                  <c:v>0.32321425812216986</c:v>
                </c:pt>
                <c:pt idx="99">
                  <c:v>-0.15019956700971407</c:v>
                </c:pt>
                <c:pt idx="100">
                  <c:v>-0.15019956700971407</c:v>
                </c:pt>
                <c:pt idx="101">
                  <c:v>-0.15019956700971407</c:v>
                </c:pt>
                <c:pt idx="102">
                  <c:v>0.55992117068811176</c:v>
                </c:pt>
                <c:pt idx="103">
                  <c:v>-0.15019956700971407</c:v>
                </c:pt>
                <c:pt idx="104">
                  <c:v>-0.38690647957565605</c:v>
                </c:pt>
                <c:pt idx="105">
                  <c:v>-0.15019956700971407</c:v>
                </c:pt>
                <c:pt idx="106">
                  <c:v>-0.15019956700971407</c:v>
                </c:pt>
                <c:pt idx="107">
                  <c:v>0.16540964974487521</c:v>
                </c:pt>
                <c:pt idx="108">
                  <c:v>-0.2291018711983614</c:v>
                </c:pt>
                <c:pt idx="109">
                  <c:v>0.24431195393352251</c:v>
                </c:pt>
                <c:pt idx="110">
                  <c:v>-0.38690647957565605</c:v>
                </c:pt>
                <c:pt idx="111">
                  <c:v>0.24431195393352251</c:v>
                </c:pt>
                <c:pt idx="112">
                  <c:v>0.48101886649946446</c:v>
                </c:pt>
                <c:pt idx="113">
                  <c:v>-0.38690647957565605</c:v>
                </c:pt>
                <c:pt idx="114">
                  <c:v>-7.1297262821066756E-2</c:v>
                </c:pt>
                <c:pt idx="115">
                  <c:v>0.55992117068811176</c:v>
                </c:pt>
                <c:pt idx="116">
                  <c:v>-7.1297262821066756E-2</c:v>
                </c:pt>
                <c:pt idx="117">
                  <c:v>-0.38690647957565605</c:v>
                </c:pt>
                <c:pt idx="118">
                  <c:v>0.16540964974487521</c:v>
                </c:pt>
                <c:pt idx="119">
                  <c:v>0.40211656231081716</c:v>
                </c:pt>
                <c:pt idx="120">
                  <c:v>8.6507345556227883E-2</c:v>
                </c:pt>
                <c:pt idx="121">
                  <c:v>-0.2291018711983614</c:v>
                </c:pt>
                <c:pt idx="122">
                  <c:v>-0.15019956700971407</c:v>
                </c:pt>
                <c:pt idx="123">
                  <c:v>-0.38690647957565605</c:v>
                </c:pt>
                <c:pt idx="124">
                  <c:v>-0.2291018711983614</c:v>
                </c:pt>
                <c:pt idx="125">
                  <c:v>0.32321425812216986</c:v>
                </c:pt>
                <c:pt idx="126">
                  <c:v>-0.38690647957565605</c:v>
                </c:pt>
                <c:pt idx="127">
                  <c:v>0.16540964974487521</c:v>
                </c:pt>
                <c:pt idx="128">
                  <c:v>0.40211656231081716</c:v>
                </c:pt>
                <c:pt idx="129">
                  <c:v>-0.30800417538700875</c:v>
                </c:pt>
                <c:pt idx="130">
                  <c:v>-7.1297262821066756E-2</c:v>
                </c:pt>
                <c:pt idx="131">
                  <c:v>-0.46580878376430335</c:v>
                </c:pt>
                <c:pt idx="132">
                  <c:v>-0.15019956700971407</c:v>
                </c:pt>
                <c:pt idx="133">
                  <c:v>-0.38690647957565605</c:v>
                </c:pt>
                <c:pt idx="134">
                  <c:v>0.32321425812216986</c:v>
                </c:pt>
                <c:pt idx="135">
                  <c:v>-0.38690647957565605</c:v>
                </c:pt>
                <c:pt idx="136">
                  <c:v>-0.38690647957565605</c:v>
                </c:pt>
                <c:pt idx="137">
                  <c:v>0.55992117068811176</c:v>
                </c:pt>
                <c:pt idx="138">
                  <c:v>-1.7282456507826605</c:v>
                </c:pt>
                <c:pt idx="139">
                  <c:v>-1.7282456507826605</c:v>
                </c:pt>
                <c:pt idx="140">
                  <c:v>-1.6493433465940133</c:v>
                </c:pt>
                <c:pt idx="141">
                  <c:v>-1.6493433465940133</c:v>
                </c:pt>
                <c:pt idx="142">
                  <c:v>-1.5704410424053659</c:v>
                </c:pt>
                <c:pt idx="143">
                  <c:v>-1.5704410424053659</c:v>
                </c:pt>
                <c:pt idx="144">
                  <c:v>-1.4915387382167185</c:v>
                </c:pt>
                <c:pt idx="145">
                  <c:v>-1.4915387382167185</c:v>
                </c:pt>
                <c:pt idx="146">
                  <c:v>-1.4915387382167185</c:v>
                </c:pt>
                <c:pt idx="147">
                  <c:v>-1.4126364340280713</c:v>
                </c:pt>
                <c:pt idx="148">
                  <c:v>-1.4126364340280713</c:v>
                </c:pt>
                <c:pt idx="149">
                  <c:v>-1.4126364340280713</c:v>
                </c:pt>
                <c:pt idx="150">
                  <c:v>-1.3337341298394239</c:v>
                </c:pt>
                <c:pt idx="151">
                  <c:v>-1.3337341298394239</c:v>
                </c:pt>
                <c:pt idx="152">
                  <c:v>-1.3337341298394239</c:v>
                </c:pt>
                <c:pt idx="153">
                  <c:v>-1.1759295214621293</c:v>
                </c:pt>
                <c:pt idx="154">
                  <c:v>-1.0970272172734818</c:v>
                </c:pt>
                <c:pt idx="155">
                  <c:v>-1.0970272172734818</c:v>
                </c:pt>
                <c:pt idx="156">
                  <c:v>-0.93922260889618725</c:v>
                </c:pt>
                <c:pt idx="157">
                  <c:v>-0.93922260889618725</c:v>
                </c:pt>
                <c:pt idx="158">
                  <c:v>-0.86032030470753995</c:v>
                </c:pt>
                <c:pt idx="159">
                  <c:v>-0.86032030470753995</c:v>
                </c:pt>
                <c:pt idx="160">
                  <c:v>-0.78141800051889265</c:v>
                </c:pt>
                <c:pt idx="161">
                  <c:v>-0.78141800051889265</c:v>
                </c:pt>
                <c:pt idx="162">
                  <c:v>-0.78141800051889265</c:v>
                </c:pt>
                <c:pt idx="163">
                  <c:v>-0.78141800051889265</c:v>
                </c:pt>
                <c:pt idx="164">
                  <c:v>-0.78141800051889265</c:v>
                </c:pt>
                <c:pt idx="165">
                  <c:v>-0.78141800051889265</c:v>
                </c:pt>
                <c:pt idx="166">
                  <c:v>-0.78141800051889265</c:v>
                </c:pt>
                <c:pt idx="167">
                  <c:v>-0.70251569633024535</c:v>
                </c:pt>
                <c:pt idx="168">
                  <c:v>-0.70251569633024535</c:v>
                </c:pt>
                <c:pt idx="169">
                  <c:v>-0.62361339214159806</c:v>
                </c:pt>
                <c:pt idx="170">
                  <c:v>-0.62361339214159806</c:v>
                </c:pt>
                <c:pt idx="171">
                  <c:v>-0.62361339214159806</c:v>
                </c:pt>
                <c:pt idx="172">
                  <c:v>-0.54471108795295065</c:v>
                </c:pt>
                <c:pt idx="173">
                  <c:v>-0.46580878376430335</c:v>
                </c:pt>
                <c:pt idx="174">
                  <c:v>-0.46580878376430335</c:v>
                </c:pt>
                <c:pt idx="175">
                  <c:v>-0.38690647957565605</c:v>
                </c:pt>
                <c:pt idx="176">
                  <c:v>-0.38690647957565605</c:v>
                </c:pt>
                <c:pt idx="177">
                  <c:v>-0.38690647957565605</c:v>
                </c:pt>
                <c:pt idx="178">
                  <c:v>-0.38690647957565605</c:v>
                </c:pt>
                <c:pt idx="179">
                  <c:v>-0.30800417538700875</c:v>
                </c:pt>
                <c:pt idx="180">
                  <c:v>-0.30800417538700875</c:v>
                </c:pt>
                <c:pt idx="181">
                  <c:v>-0.30800417538700875</c:v>
                </c:pt>
                <c:pt idx="182">
                  <c:v>-0.30800417538700875</c:v>
                </c:pt>
                <c:pt idx="183">
                  <c:v>-0.30800417538700875</c:v>
                </c:pt>
                <c:pt idx="184">
                  <c:v>-0.2291018711983614</c:v>
                </c:pt>
                <c:pt idx="185">
                  <c:v>-0.2291018711983614</c:v>
                </c:pt>
                <c:pt idx="186">
                  <c:v>-0.2291018711983614</c:v>
                </c:pt>
                <c:pt idx="187">
                  <c:v>-0.2291018711983614</c:v>
                </c:pt>
                <c:pt idx="188">
                  <c:v>-0.2291018711983614</c:v>
                </c:pt>
                <c:pt idx="189">
                  <c:v>-0.2291018711983614</c:v>
                </c:pt>
                <c:pt idx="190">
                  <c:v>-0.2291018711983614</c:v>
                </c:pt>
                <c:pt idx="191">
                  <c:v>-0.2291018711983614</c:v>
                </c:pt>
                <c:pt idx="192">
                  <c:v>-0.15019956700971407</c:v>
                </c:pt>
                <c:pt idx="193">
                  <c:v>-0.15019956700971407</c:v>
                </c:pt>
                <c:pt idx="194">
                  <c:v>-0.15019956700971407</c:v>
                </c:pt>
                <c:pt idx="195">
                  <c:v>-0.15019956700971407</c:v>
                </c:pt>
                <c:pt idx="196">
                  <c:v>-7.1297262821066756E-2</c:v>
                </c:pt>
                <c:pt idx="197">
                  <c:v>-7.1297262821066756E-2</c:v>
                </c:pt>
                <c:pt idx="198">
                  <c:v>-7.1297262821066756E-2</c:v>
                </c:pt>
                <c:pt idx="199">
                  <c:v>-7.1297262821066756E-2</c:v>
                </c:pt>
                <c:pt idx="200">
                  <c:v>0.16540964974487521</c:v>
                </c:pt>
                <c:pt idx="201">
                  <c:v>0.16540964974487521</c:v>
                </c:pt>
                <c:pt idx="202">
                  <c:v>0.16540964974487521</c:v>
                </c:pt>
                <c:pt idx="203">
                  <c:v>0.32321425812216986</c:v>
                </c:pt>
                <c:pt idx="204">
                  <c:v>0.32321425812216986</c:v>
                </c:pt>
                <c:pt idx="205">
                  <c:v>0.32321425812216986</c:v>
                </c:pt>
                <c:pt idx="206">
                  <c:v>0.40211656231081716</c:v>
                </c:pt>
                <c:pt idx="207">
                  <c:v>0.40211656231081716</c:v>
                </c:pt>
                <c:pt idx="208">
                  <c:v>0.48101886649946446</c:v>
                </c:pt>
                <c:pt idx="209">
                  <c:v>0.48101886649946446</c:v>
                </c:pt>
                <c:pt idx="210">
                  <c:v>0.48101886649946446</c:v>
                </c:pt>
                <c:pt idx="211">
                  <c:v>0.55992117068811176</c:v>
                </c:pt>
                <c:pt idx="212">
                  <c:v>0.63882347487675917</c:v>
                </c:pt>
                <c:pt idx="213">
                  <c:v>0.71772577906540647</c:v>
                </c:pt>
                <c:pt idx="214">
                  <c:v>0.71772577906540647</c:v>
                </c:pt>
                <c:pt idx="215">
                  <c:v>0.71772577906540647</c:v>
                </c:pt>
                <c:pt idx="216">
                  <c:v>0.79662808325405376</c:v>
                </c:pt>
                <c:pt idx="217">
                  <c:v>0.79662808325405376</c:v>
                </c:pt>
                <c:pt idx="218">
                  <c:v>0.79662808325405376</c:v>
                </c:pt>
                <c:pt idx="219">
                  <c:v>0.79662808325405376</c:v>
                </c:pt>
                <c:pt idx="220">
                  <c:v>0.79662808325405376</c:v>
                </c:pt>
                <c:pt idx="221">
                  <c:v>0.87553038744270106</c:v>
                </c:pt>
                <c:pt idx="222">
                  <c:v>0.87553038744270106</c:v>
                </c:pt>
                <c:pt idx="223">
                  <c:v>0.95443269163134836</c:v>
                </c:pt>
                <c:pt idx="224">
                  <c:v>0.95443269163134836</c:v>
                </c:pt>
                <c:pt idx="225">
                  <c:v>1.0333349958199958</c:v>
                </c:pt>
                <c:pt idx="226">
                  <c:v>1.0333349958199958</c:v>
                </c:pt>
                <c:pt idx="227">
                  <c:v>1.1911396041972904</c:v>
                </c:pt>
                <c:pt idx="228">
                  <c:v>1.348944212574585</c:v>
                </c:pt>
                <c:pt idx="229">
                  <c:v>1.348944212574585</c:v>
                </c:pt>
                <c:pt idx="230">
                  <c:v>1.4278465167632324</c:v>
                </c:pt>
                <c:pt idx="231">
                  <c:v>1.5067488209518796</c:v>
                </c:pt>
                <c:pt idx="232">
                  <c:v>1.585651125140527</c:v>
                </c:pt>
                <c:pt idx="233">
                  <c:v>1.585651125140527</c:v>
                </c:pt>
                <c:pt idx="234">
                  <c:v>1.585651125140527</c:v>
                </c:pt>
                <c:pt idx="235">
                  <c:v>1.6645534293291744</c:v>
                </c:pt>
                <c:pt idx="236">
                  <c:v>1.7434557335178216</c:v>
                </c:pt>
                <c:pt idx="237">
                  <c:v>1.7434557335178216</c:v>
                </c:pt>
                <c:pt idx="238">
                  <c:v>1.822358037706469</c:v>
                </c:pt>
                <c:pt idx="239">
                  <c:v>1.9012603418951162</c:v>
                </c:pt>
                <c:pt idx="240">
                  <c:v>1.9801626460837636</c:v>
                </c:pt>
                <c:pt idx="241">
                  <c:v>2.1379672544610582</c:v>
                </c:pt>
                <c:pt idx="242">
                  <c:v>2.1379672544610582</c:v>
                </c:pt>
                <c:pt idx="243">
                  <c:v>2.1379672544610582</c:v>
                </c:pt>
                <c:pt idx="244">
                  <c:v>2.295771862838353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CA-4CFD-B76B-A78B142C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57280"/>
        <c:axId val="34998720"/>
      </c:scatterChart>
      <c:valAx>
        <c:axId val="20015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8720"/>
        <c:crosses val="autoZero"/>
        <c:crossBetween val="midCat"/>
      </c:valAx>
      <c:valAx>
        <c:axId val="34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5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Y(X3) - %BF w zależności od wagi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zad1_cd_y_niestd_oczyszczone!$D$3:$D$247</c:f>
              <c:numCache>
                <c:formatCode>General</c:formatCode>
                <c:ptCount val="245"/>
                <c:pt idx="0">
                  <c:v>-0.89744524095281009</c:v>
                </c:pt>
                <c:pt idx="1">
                  <c:v>-0.18910723327056825</c:v>
                </c:pt>
                <c:pt idx="2">
                  <c:v>-0.90676547789599748</c:v>
                </c:pt>
                <c:pt idx="3">
                  <c:v>0.23962366611605182</c:v>
                </c:pt>
                <c:pt idx="4">
                  <c:v>0.22098319222967705</c:v>
                </c:pt>
                <c:pt idx="5">
                  <c:v>1.1902878343211658</c:v>
                </c:pt>
                <c:pt idx="6">
                  <c:v>9.9820111968240935E-2</c:v>
                </c:pt>
                <c:pt idx="7">
                  <c:v>-8.658462689550693E-2</c:v>
                </c:pt>
                <c:pt idx="8">
                  <c:v>0.47262958969573665</c:v>
                </c:pt>
                <c:pt idx="9">
                  <c:v>0.742916461048171</c:v>
                </c:pt>
                <c:pt idx="10">
                  <c:v>0.29554508777517619</c:v>
                </c:pt>
                <c:pt idx="11">
                  <c:v>1.4046532840144759</c:v>
                </c:pt>
                <c:pt idx="12">
                  <c:v>8.1179638081866151E-2</c:v>
                </c:pt>
                <c:pt idx="13">
                  <c:v>1.0038830954574181</c:v>
                </c:pt>
                <c:pt idx="14">
                  <c:v>0.35146650943430052</c:v>
                </c:pt>
                <c:pt idx="15">
                  <c:v>-0.58055718488443875</c:v>
                </c:pt>
                <c:pt idx="16">
                  <c:v>0.64971409161629712</c:v>
                </c:pt>
                <c:pt idx="17">
                  <c:v>1.1530068865484164</c:v>
                </c:pt>
                <c:pt idx="18">
                  <c:v>0.20234271834330225</c:v>
                </c:pt>
                <c:pt idx="19">
                  <c:v>1.2462092559802902</c:v>
                </c:pt>
                <c:pt idx="20">
                  <c:v>2.5258216422741786E-2</c:v>
                </c:pt>
                <c:pt idx="21">
                  <c:v>0.82679859353685758</c:v>
                </c:pt>
                <c:pt idx="22">
                  <c:v>-1.4193785097713041</c:v>
                </c:pt>
                <c:pt idx="23">
                  <c:v>-1.1024904537029327</c:v>
                </c:pt>
                <c:pt idx="24">
                  <c:v>-1.0092880842710588</c:v>
                </c:pt>
                <c:pt idx="25">
                  <c:v>-0.71104050208906222</c:v>
                </c:pt>
                <c:pt idx="26">
                  <c:v>-1.7455868027828629</c:v>
                </c:pt>
                <c:pt idx="27">
                  <c:v>-1.1304511645324948</c:v>
                </c:pt>
                <c:pt idx="28">
                  <c:v>-1.680345144180551</c:v>
                </c:pt>
                <c:pt idx="29">
                  <c:v>-0.65511908042993794</c:v>
                </c:pt>
                <c:pt idx="30">
                  <c:v>0.13710105974099052</c:v>
                </c:pt>
                <c:pt idx="31">
                  <c:v>-0.67375955431631274</c:v>
                </c:pt>
                <c:pt idx="32">
                  <c:v>-0.38483220907750348</c:v>
                </c:pt>
                <c:pt idx="33">
                  <c:v>1.4978556534463499</c:v>
                </c:pt>
                <c:pt idx="34">
                  <c:v>2.5696829019129002</c:v>
                </c:pt>
                <c:pt idx="35">
                  <c:v>0.50059030052529885</c:v>
                </c:pt>
                <c:pt idx="36">
                  <c:v>0.89204025213916938</c:v>
                </c:pt>
                <c:pt idx="37">
                  <c:v>0.68699503938904671</c:v>
                </c:pt>
                <c:pt idx="38">
                  <c:v>0.92000096296873146</c:v>
                </c:pt>
                <c:pt idx="39">
                  <c:v>3.1475375923905182</c:v>
                </c:pt>
                <c:pt idx="40">
                  <c:v>1.4419342317872255</c:v>
                </c:pt>
                <c:pt idx="41">
                  <c:v>1.2555294929234777</c:v>
                </c:pt>
                <c:pt idx="42">
                  <c:v>-1.9785927263625478</c:v>
                </c:pt>
                <c:pt idx="43">
                  <c:v>-0.52463576322531436</c:v>
                </c:pt>
                <c:pt idx="44">
                  <c:v>-1.6710249072373637</c:v>
                </c:pt>
                <c:pt idx="45">
                  <c:v>-1.5871427747486773</c:v>
                </c:pt>
                <c:pt idx="46">
                  <c:v>-1.8947105938738611</c:v>
                </c:pt>
                <c:pt idx="47">
                  <c:v>-0.74832144986181182</c:v>
                </c:pt>
                <c:pt idx="48">
                  <c:v>-1.4566594575440537</c:v>
                </c:pt>
                <c:pt idx="49">
                  <c:v>-1.5312213530895529</c:v>
                </c:pt>
                <c:pt idx="50">
                  <c:v>-0.95336666261193448</c:v>
                </c:pt>
                <c:pt idx="51">
                  <c:v>-1.5685023008623025</c:v>
                </c:pt>
                <c:pt idx="52">
                  <c:v>0.73359622410498371</c:v>
                </c:pt>
                <c:pt idx="53">
                  <c:v>0.11846058585461572</c:v>
                </c:pt>
                <c:pt idx="54">
                  <c:v>0.85475930436641978</c:v>
                </c:pt>
                <c:pt idx="55">
                  <c:v>0.90136048908235678</c:v>
                </c:pt>
                <c:pt idx="56">
                  <c:v>5.3218927252303969E-2</c:v>
                </c:pt>
                <c:pt idx="57">
                  <c:v>1.4046532840144759</c:v>
                </c:pt>
                <c:pt idx="58">
                  <c:v>1.5937979479554394E-2</c:v>
                </c:pt>
                <c:pt idx="59">
                  <c:v>0.55651172218442324</c:v>
                </c:pt>
                <c:pt idx="60">
                  <c:v>-1.2022731350007785E-2</c:v>
                </c:pt>
                <c:pt idx="61">
                  <c:v>1.0132033324006053</c:v>
                </c:pt>
                <c:pt idx="62">
                  <c:v>0.19302248140011485</c:v>
                </c:pt>
                <c:pt idx="63">
                  <c:v>-0.99996784732787147</c:v>
                </c:pt>
                <c:pt idx="64">
                  <c:v>-0.87880476706643529</c:v>
                </c:pt>
                <c:pt idx="65">
                  <c:v>-0.8601642931800606</c:v>
                </c:pt>
                <c:pt idx="66">
                  <c:v>-0.80424287152093621</c:v>
                </c:pt>
                <c:pt idx="67">
                  <c:v>-0.40347268296387828</c:v>
                </c:pt>
                <c:pt idx="68">
                  <c:v>-1.1770523492484319</c:v>
                </c:pt>
                <c:pt idx="69">
                  <c:v>-0.65511908042993794</c:v>
                </c:pt>
                <c:pt idx="70">
                  <c:v>-1.9879129633057351</c:v>
                </c:pt>
                <c:pt idx="71">
                  <c:v>-1.3168559033962428</c:v>
                </c:pt>
                <c:pt idx="72">
                  <c:v>-0.58987742182762615</c:v>
                </c:pt>
                <c:pt idx="73">
                  <c:v>-2.1342968293195177E-2</c:v>
                </c:pt>
                <c:pt idx="74">
                  <c:v>-0.63647860654356314</c:v>
                </c:pt>
                <c:pt idx="75">
                  <c:v>-0.26366912881606741</c:v>
                </c:pt>
                <c:pt idx="76">
                  <c:v>-0.54327623711168915</c:v>
                </c:pt>
                <c:pt idx="77">
                  <c:v>-1.0465690320438084</c:v>
                </c:pt>
                <c:pt idx="78">
                  <c:v>0.44466887886617446</c:v>
                </c:pt>
                <c:pt idx="79">
                  <c:v>-0.28230960270244221</c:v>
                </c:pt>
                <c:pt idx="80">
                  <c:v>-0.38483220907750348</c:v>
                </c:pt>
                <c:pt idx="81">
                  <c:v>-0.42211315685025308</c:v>
                </c:pt>
                <c:pt idx="82">
                  <c:v>-0.76696192374818661</c:v>
                </c:pt>
                <c:pt idx="83">
                  <c:v>-0.68307979125950014</c:v>
                </c:pt>
                <c:pt idx="84">
                  <c:v>-5.8623916065944748E-2</c:v>
                </c:pt>
                <c:pt idx="85">
                  <c:v>-8.658462689550693E-2</c:v>
                </c:pt>
                <c:pt idx="86">
                  <c:v>-4.9303679122757356E-2</c:v>
                </c:pt>
                <c:pt idx="87">
                  <c:v>5.3218927252303969E-2</c:v>
                </c:pt>
                <c:pt idx="88">
                  <c:v>-0.48735481545256482</c:v>
                </c:pt>
                <c:pt idx="89">
                  <c:v>0.52855101135486104</c:v>
                </c:pt>
                <c:pt idx="90">
                  <c:v>0.22098319222967705</c:v>
                </c:pt>
                <c:pt idx="91">
                  <c:v>0.38874745720705012</c:v>
                </c:pt>
                <c:pt idx="92">
                  <c:v>-0.58987742182762615</c:v>
                </c:pt>
                <c:pt idx="93">
                  <c:v>-0.81356310846412361</c:v>
                </c:pt>
                <c:pt idx="94">
                  <c:v>0.69631527633223411</c:v>
                </c:pt>
                <c:pt idx="95">
                  <c:v>0.75223669799135839</c:v>
                </c:pt>
                <c:pt idx="96">
                  <c:v>-0.17046675938419348</c:v>
                </c:pt>
                <c:pt idx="97">
                  <c:v>-0.20774770715694305</c:v>
                </c:pt>
                <c:pt idx="98">
                  <c:v>0.68699503938904671</c:v>
                </c:pt>
                <c:pt idx="99">
                  <c:v>-4.9303679122757356E-2</c:v>
                </c:pt>
                <c:pt idx="100">
                  <c:v>-0.47803457850937742</c:v>
                </c:pt>
                <c:pt idx="101">
                  <c:v>0.81747835659367019</c:v>
                </c:pt>
                <c:pt idx="102">
                  <c:v>0.92932119991191886</c:v>
                </c:pt>
                <c:pt idx="103">
                  <c:v>0.58447243301398533</c:v>
                </c:pt>
                <c:pt idx="104">
                  <c:v>-0.36619173519112874</c:v>
                </c:pt>
                <c:pt idx="105">
                  <c:v>-0.28230960270244221</c:v>
                </c:pt>
                <c:pt idx="106">
                  <c:v>0.18370224445692745</c:v>
                </c:pt>
                <c:pt idx="107">
                  <c:v>-2.7024944068203913E-3</c:v>
                </c:pt>
                <c:pt idx="108">
                  <c:v>-0.57123694794125135</c:v>
                </c:pt>
                <c:pt idx="109">
                  <c:v>-0.11454533772506911</c:v>
                </c:pt>
                <c:pt idx="110">
                  <c:v>-0.75764168680499921</c:v>
                </c:pt>
                <c:pt idx="111">
                  <c:v>-3.9983442179569964E-2</c:v>
                </c:pt>
                <c:pt idx="112">
                  <c:v>2.5258216422741786E-2</c:v>
                </c:pt>
                <c:pt idx="113">
                  <c:v>0.47262958969573665</c:v>
                </c:pt>
                <c:pt idx="114">
                  <c:v>0.34214627249111312</c:v>
                </c:pt>
                <c:pt idx="115">
                  <c:v>1.0504842801733549</c:v>
                </c:pt>
                <c:pt idx="116">
                  <c:v>0.25826414000242659</c:v>
                </c:pt>
                <c:pt idx="117">
                  <c:v>-0.67375955431631274</c:v>
                </c:pt>
                <c:pt idx="118">
                  <c:v>-0.99996784732787147</c:v>
                </c:pt>
                <c:pt idx="119">
                  <c:v>-0.64579884348675054</c:v>
                </c:pt>
                <c:pt idx="120">
                  <c:v>-0.42211315685025308</c:v>
                </c:pt>
                <c:pt idx="121">
                  <c:v>-3.0663205236382572E-2</c:v>
                </c:pt>
                <c:pt idx="122">
                  <c:v>-0.97200713649830928</c:v>
                </c:pt>
                <c:pt idx="123">
                  <c:v>0.51923077441167365</c:v>
                </c:pt>
                <c:pt idx="124">
                  <c:v>-0.48735481545256482</c:v>
                </c:pt>
                <c:pt idx="125">
                  <c:v>-0.24502865492969261</c:v>
                </c:pt>
                <c:pt idx="126">
                  <c:v>-0.26366912881606741</c:v>
                </c:pt>
                <c:pt idx="127">
                  <c:v>0.69631527633223411</c:v>
                </c:pt>
                <c:pt idx="128">
                  <c:v>-0.79492263457774881</c:v>
                </c:pt>
                <c:pt idx="129">
                  <c:v>-0.37551197213431609</c:v>
                </c:pt>
                <c:pt idx="130">
                  <c:v>0.28622485083198879</c:v>
                </c:pt>
                <c:pt idx="131">
                  <c:v>-0.43143339379344048</c:v>
                </c:pt>
                <c:pt idx="132">
                  <c:v>0.35146650943430052</c:v>
                </c:pt>
                <c:pt idx="133">
                  <c:v>-0.37551197213431609</c:v>
                </c:pt>
                <c:pt idx="134">
                  <c:v>1.2834902037530398</c:v>
                </c:pt>
                <c:pt idx="135">
                  <c:v>-5.8623916065944748E-2</c:v>
                </c:pt>
                <c:pt idx="136">
                  <c:v>-0.18910723327056825</c:v>
                </c:pt>
                <c:pt idx="137">
                  <c:v>-0.42211315685025308</c:v>
                </c:pt>
                <c:pt idx="138">
                  <c:v>-0.69240002820268742</c:v>
                </c:pt>
                <c:pt idx="139">
                  <c:v>0.36637888854340056</c:v>
                </c:pt>
                <c:pt idx="140">
                  <c:v>-0.83220358235049841</c:v>
                </c:pt>
                <c:pt idx="141">
                  <c:v>1.1250461757188541</c:v>
                </c:pt>
                <c:pt idx="142">
                  <c:v>1.0504842801733549</c:v>
                </c:pt>
                <c:pt idx="143">
                  <c:v>-1.2888951925666807</c:v>
                </c:pt>
                <c:pt idx="144">
                  <c:v>1.665619918423723</c:v>
                </c:pt>
                <c:pt idx="145">
                  <c:v>-0.97200713649830928</c:v>
                </c:pt>
                <c:pt idx="146">
                  <c:v>2.3646376891627776</c:v>
                </c:pt>
                <c:pt idx="147">
                  <c:v>-1.205013060077994</c:v>
                </c:pt>
                <c:pt idx="148">
                  <c:v>-0.80424287152093621</c:v>
                </c:pt>
                <c:pt idx="149">
                  <c:v>0.81747835659367019</c:v>
                </c:pt>
                <c:pt idx="150">
                  <c:v>-0.25434889187288001</c:v>
                </c:pt>
                <c:pt idx="151">
                  <c:v>1.0225235693437928</c:v>
                </c:pt>
                <c:pt idx="152">
                  <c:v>0.15574153362736529</c:v>
                </c:pt>
                <c:pt idx="153">
                  <c:v>-1.559182063919115</c:v>
                </c:pt>
                <c:pt idx="154">
                  <c:v>-3.9983442179569964E-2</c:v>
                </c:pt>
                <c:pt idx="155">
                  <c:v>-1.0092880842710588</c:v>
                </c:pt>
                <c:pt idx="156">
                  <c:v>0.65903432855948452</c:v>
                </c:pt>
                <c:pt idx="157">
                  <c:v>0.22098319222967705</c:v>
                </c:pt>
                <c:pt idx="158">
                  <c:v>-1.4286987467144916</c:v>
                </c:pt>
                <c:pt idx="159">
                  <c:v>1.5071758903895374</c:v>
                </c:pt>
                <c:pt idx="160">
                  <c:v>1.4419342317872255</c:v>
                </c:pt>
                <c:pt idx="161">
                  <c:v>-0.45007386767981528</c:v>
                </c:pt>
                <c:pt idx="162">
                  <c:v>1.7308615770260347</c:v>
                </c:pt>
                <c:pt idx="163">
                  <c:v>-0.20774770715694305</c:v>
                </c:pt>
                <c:pt idx="164">
                  <c:v>-0.97200713649830928</c:v>
                </c:pt>
                <c:pt idx="165">
                  <c:v>-1.959952252476173</c:v>
                </c:pt>
                <c:pt idx="166">
                  <c:v>-3.9983442179569964E-2</c:v>
                </c:pt>
                <c:pt idx="167">
                  <c:v>-7.7264389952319532E-2</c:v>
                </c:pt>
                <c:pt idx="168">
                  <c:v>1.8054234725715339</c:v>
                </c:pt>
                <c:pt idx="169">
                  <c:v>-1.2329737709075563</c:v>
                </c:pt>
                <c:pt idx="170">
                  <c:v>-1.0186083212142463</c:v>
                </c:pt>
                <c:pt idx="171">
                  <c:v>2.3459972152764026</c:v>
                </c:pt>
                <c:pt idx="172">
                  <c:v>0.33282603554792578</c:v>
                </c:pt>
                <c:pt idx="173">
                  <c:v>2.1036710547535304</c:v>
                </c:pt>
                <c:pt idx="174">
                  <c:v>1.5258163642759122</c:v>
                </c:pt>
                <c:pt idx="175">
                  <c:v>-1.2143332970211815</c:v>
                </c:pt>
                <c:pt idx="176">
                  <c:v>-0.71104050208906222</c:v>
                </c:pt>
                <c:pt idx="177">
                  <c:v>-0.29162983964562955</c:v>
                </c:pt>
                <c:pt idx="178">
                  <c:v>-0.40347268296387828</c:v>
                </c:pt>
                <c:pt idx="179">
                  <c:v>2.0291091592080313</c:v>
                </c:pt>
                <c:pt idx="180">
                  <c:v>1.1996080712643533</c:v>
                </c:pt>
                <c:pt idx="181">
                  <c:v>0.89204025213916938</c:v>
                </c:pt>
                <c:pt idx="182">
                  <c:v>0.24894390305923922</c:v>
                </c:pt>
                <c:pt idx="183">
                  <c:v>-0.94404642566874708</c:v>
                </c:pt>
                <c:pt idx="184">
                  <c:v>2.4578400585946514</c:v>
                </c:pt>
                <c:pt idx="185">
                  <c:v>0.56583195912761053</c:v>
                </c:pt>
                <c:pt idx="186">
                  <c:v>1.7308615770260347</c:v>
                </c:pt>
                <c:pt idx="187">
                  <c:v>-0.58055718488443875</c:v>
                </c:pt>
                <c:pt idx="188">
                  <c:v>6.2539164195491354E-2</c:v>
                </c:pt>
                <c:pt idx="189">
                  <c:v>-0.82288334540731101</c:v>
                </c:pt>
                <c:pt idx="190">
                  <c:v>-0.38483220907750348</c:v>
                </c:pt>
                <c:pt idx="191">
                  <c:v>-0.41279291990706568</c:v>
                </c:pt>
                <c:pt idx="192">
                  <c:v>-0.28230960270244221</c:v>
                </c:pt>
                <c:pt idx="193">
                  <c:v>-2.7024944068203913E-3</c:v>
                </c:pt>
                <c:pt idx="194">
                  <c:v>-1.0558892689869959</c:v>
                </c:pt>
                <c:pt idx="195">
                  <c:v>0.82679859353685758</c:v>
                </c:pt>
                <c:pt idx="196">
                  <c:v>0.21166295528648965</c:v>
                </c:pt>
                <c:pt idx="197">
                  <c:v>1.665619918423723</c:v>
                </c:pt>
                <c:pt idx="198">
                  <c:v>1.1343664126620416</c:v>
                </c:pt>
                <c:pt idx="199">
                  <c:v>-0.45939410462300267</c:v>
                </c:pt>
                <c:pt idx="200">
                  <c:v>0.62175338078673492</c:v>
                </c:pt>
                <c:pt idx="201">
                  <c:v>-0.66443931737312534</c:v>
                </c:pt>
                <c:pt idx="202">
                  <c:v>-0.69240002820268742</c:v>
                </c:pt>
                <c:pt idx="203">
                  <c:v>-1.4100582728281168</c:v>
                </c:pt>
                <c:pt idx="204">
                  <c:v>1.4139735209576634</c:v>
                </c:pt>
                <c:pt idx="205">
                  <c:v>-0.37551197213431609</c:v>
                </c:pt>
                <c:pt idx="206">
                  <c:v>0.61243314384354752</c:v>
                </c:pt>
                <c:pt idx="207">
                  <c:v>-0.20774770715694305</c:v>
                </c:pt>
                <c:pt idx="208">
                  <c:v>1.5164961273327247</c:v>
                </c:pt>
                <c:pt idx="209">
                  <c:v>-1.083849979816558</c:v>
                </c:pt>
                <c:pt idx="210">
                  <c:v>-0.88812500400962269</c:v>
                </c:pt>
                <c:pt idx="211">
                  <c:v>0.78019740882092059</c:v>
                </c:pt>
                <c:pt idx="212">
                  <c:v>-0.88812500400962269</c:v>
                </c:pt>
                <c:pt idx="213">
                  <c:v>-0.93472618872555968</c:v>
                </c:pt>
                <c:pt idx="214">
                  <c:v>1.92658655283297</c:v>
                </c:pt>
                <c:pt idx="215">
                  <c:v>-0.61783813265718834</c:v>
                </c:pt>
                <c:pt idx="216">
                  <c:v>-1.3448166142258049</c:v>
                </c:pt>
                <c:pt idx="217">
                  <c:v>5.3218927252303969E-2</c:v>
                </c:pt>
                <c:pt idx="218">
                  <c:v>-1.9319915416466107</c:v>
                </c:pt>
                <c:pt idx="219">
                  <c:v>-0.32891078741837915</c:v>
                </c:pt>
                <c:pt idx="220">
                  <c:v>0.75223669799135839</c:v>
                </c:pt>
                <c:pt idx="221">
                  <c:v>-0.14250604855463128</c:v>
                </c:pt>
                <c:pt idx="222">
                  <c:v>-0.39415244602069088</c:v>
                </c:pt>
                <c:pt idx="223">
                  <c:v>-1.1397714014756823</c:v>
                </c:pt>
                <c:pt idx="224">
                  <c:v>0.14642129668417789</c:v>
                </c:pt>
                <c:pt idx="225">
                  <c:v>-0.10522510078188171</c:v>
                </c:pt>
                <c:pt idx="226">
                  <c:v>-0.61783813265718834</c:v>
                </c:pt>
                <c:pt idx="227">
                  <c:v>-0.76696192374818661</c:v>
                </c:pt>
                <c:pt idx="228">
                  <c:v>-0.35687149824794134</c:v>
                </c:pt>
                <c:pt idx="229">
                  <c:v>0.49127006358211145</c:v>
                </c:pt>
                <c:pt idx="230">
                  <c:v>1.5220882694986373</c:v>
                </c:pt>
                <c:pt idx="231">
                  <c:v>-0.8601642931800606</c:v>
                </c:pt>
                <c:pt idx="232">
                  <c:v>0.42602840497979971</c:v>
                </c:pt>
                <c:pt idx="233">
                  <c:v>-1.8947105938738611</c:v>
                </c:pt>
                <c:pt idx="234">
                  <c:v>1.7215413400828472</c:v>
                </c:pt>
                <c:pt idx="235">
                  <c:v>2.0850305808671554</c:v>
                </c:pt>
                <c:pt idx="236">
                  <c:v>1.8427044203442835</c:v>
                </c:pt>
                <c:pt idx="237">
                  <c:v>0.78951764576410799</c:v>
                </c:pt>
                <c:pt idx="238">
                  <c:v>-0.8508440562368732</c:v>
                </c:pt>
                <c:pt idx="239">
                  <c:v>1.3860128101281011</c:v>
                </c:pt>
                <c:pt idx="240">
                  <c:v>-1.6430641964078017</c:v>
                </c:pt>
                <c:pt idx="241">
                  <c:v>0.84543906742323238</c:v>
                </c:pt>
                <c:pt idx="242">
                  <c:v>0.31418556166155098</c:v>
                </c:pt>
                <c:pt idx="243">
                  <c:v>0.46330935275254925</c:v>
                </c:pt>
                <c:pt idx="244">
                  <c:v>1.0877652279461045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4-4785-A1FE-383BF8442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725072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25072"/>
        <c:crosses val="autoZero"/>
        <c:crossBetween val="midCat"/>
      </c:valAx>
      <c:valAx>
        <c:axId val="3787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Y(X4) - %BF w zależności od wzrostu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zad1_cd_y_niestd_oczyszczone!$E$3:$E$247</c:f>
              <c:numCache>
                <c:formatCode>General</c:formatCode>
                <c:ptCount val="245"/>
                <c:pt idx="0">
                  <c:v>-0.97877326387033614</c:v>
                </c:pt>
                <c:pt idx="1">
                  <c:v>0.74021645739410225</c:v>
                </c:pt>
                <c:pt idx="2">
                  <c:v>-1.551769837625149</c:v>
                </c:pt>
                <c:pt idx="3">
                  <c:v>0.74021645739410225</c:v>
                </c:pt>
                <c:pt idx="4">
                  <c:v>0.35821874155756039</c:v>
                </c:pt>
                <c:pt idx="5">
                  <c:v>1.6952107469854569</c:v>
                </c:pt>
                <c:pt idx="6">
                  <c:v>-0.21477783219725241</c:v>
                </c:pt>
                <c:pt idx="7">
                  <c:v>0.83571588635323768</c:v>
                </c:pt>
                <c:pt idx="8">
                  <c:v>1.4087124601080505</c:v>
                </c:pt>
                <c:pt idx="9">
                  <c:v>1.2177136021897796</c:v>
                </c:pt>
                <c:pt idx="10">
                  <c:v>1.5997113180263214</c:v>
                </c:pt>
                <c:pt idx="11">
                  <c:v>2.1727078917811342</c:v>
                </c:pt>
                <c:pt idx="12">
                  <c:v>-0.31027726115638787</c:v>
                </c:pt>
                <c:pt idx="13">
                  <c:v>0.35821874155756039</c:v>
                </c:pt>
                <c:pt idx="14">
                  <c:v>-0.31027726115638787</c:v>
                </c:pt>
                <c:pt idx="15">
                  <c:v>-1.6472692665842843</c:v>
                </c:pt>
                <c:pt idx="16">
                  <c:v>0.2627193125984249</c:v>
                </c:pt>
                <c:pt idx="17">
                  <c:v>0.2627193125984249</c:v>
                </c:pt>
                <c:pt idx="18">
                  <c:v>-0.97877326387033614</c:v>
                </c:pt>
                <c:pt idx="19">
                  <c:v>1.2177136021897796</c:v>
                </c:pt>
                <c:pt idx="20">
                  <c:v>-0.88327383491120071</c:v>
                </c:pt>
                <c:pt idx="21">
                  <c:v>-0.21477783219725241</c:v>
                </c:pt>
                <c:pt idx="22">
                  <c:v>-0.78777440595206516</c:v>
                </c:pt>
                <c:pt idx="23">
                  <c:v>-0.11927840323811695</c:v>
                </c:pt>
                <c:pt idx="24">
                  <c:v>-0.97877326387033614</c:v>
                </c:pt>
                <c:pt idx="25">
                  <c:v>0.45371817051669583</c:v>
                </c:pt>
                <c:pt idx="26">
                  <c:v>-1.0742726928294717</c:v>
                </c:pt>
                <c:pt idx="27">
                  <c:v>-1.0742726928294717</c:v>
                </c:pt>
                <c:pt idx="28">
                  <c:v>-2.1247664113799618</c:v>
                </c:pt>
                <c:pt idx="29">
                  <c:v>-0.50127611907465885</c:v>
                </c:pt>
                <c:pt idx="30">
                  <c:v>1.313213031148915</c:v>
                </c:pt>
                <c:pt idx="31">
                  <c:v>0.35821874155756039</c:v>
                </c:pt>
                <c:pt idx="32">
                  <c:v>0.35821874155756039</c:v>
                </c:pt>
                <c:pt idx="33">
                  <c:v>0.2627193125984249</c:v>
                </c:pt>
                <c:pt idx="34">
                  <c:v>1.2177136021897796</c:v>
                </c:pt>
                <c:pt idx="35">
                  <c:v>-2.0292669824208263</c:v>
                </c:pt>
                <c:pt idx="36">
                  <c:v>-0.11927840323811695</c:v>
                </c:pt>
                <c:pt idx="37">
                  <c:v>-0.78777440595206516</c:v>
                </c:pt>
                <c:pt idx="38">
                  <c:v>-1.2652715507477426</c:v>
                </c:pt>
                <c:pt idx="39">
                  <c:v>-0.59677554803379429</c:v>
                </c:pt>
                <c:pt idx="40">
                  <c:v>-0.11927840323811695</c:v>
                </c:pt>
                <c:pt idx="41">
                  <c:v>0.45371817051669583</c:v>
                </c:pt>
                <c:pt idx="42">
                  <c:v>-0.88327383491120071</c:v>
                </c:pt>
                <c:pt idx="43">
                  <c:v>1.1222141732306441</c:v>
                </c:pt>
                <c:pt idx="44">
                  <c:v>-1.0742726928294717</c:v>
                </c:pt>
                <c:pt idx="45">
                  <c:v>-0.69227497699292972</c:v>
                </c:pt>
                <c:pt idx="46">
                  <c:v>-1.3607709797068781</c:v>
                </c:pt>
                <c:pt idx="47">
                  <c:v>0.74021645739410225</c:v>
                </c:pt>
                <c:pt idx="48">
                  <c:v>-0.50127611907465885</c:v>
                </c:pt>
                <c:pt idx="49">
                  <c:v>-0.97877326387033614</c:v>
                </c:pt>
                <c:pt idx="50">
                  <c:v>1.2177136021897796</c:v>
                </c:pt>
                <c:pt idx="51">
                  <c:v>-1.0742726928294717</c:v>
                </c:pt>
                <c:pt idx="52">
                  <c:v>0.64471702843496681</c:v>
                </c:pt>
                <c:pt idx="53">
                  <c:v>-0.88327383491120071</c:v>
                </c:pt>
                <c:pt idx="54">
                  <c:v>-0.31027726115638787</c:v>
                </c:pt>
                <c:pt idx="55">
                  <c:v>0.16721988363928944</c:v>
                </c:pt>
                <c:pt idx="56">
                  <c:v>-1.7427686955434198</c:v>
                </c:pt>
                <c:pt idx="57">
                  <c:v>1.1222141732306441</c:v>
                </c:pt>
                <c:pt idx="58">
                  <c:v>-0.69227497699292972</c:v>
                </c:pt>
                <c:pt idx="59">
                  <c:v>-2.3778974278981478E-2</c:v>
                </c:pt>
                <c:pt idx="60">
                  <c:v>-1.2652715507477426</c:v>
                </c:pt>
                <c:pt idx="61">
                  <c:v>-0.11927840323811695</c:v>
                </c:pt>
                <c:pt idx="62">
                  <c:v>-1.0742726928294717</c:v>
                </c:pt>
                <c:pt idx="63">
                  <c:v>0.16721988363928944</c:v>
                </c:pt>
                <c:pt idx="64">
                  <c:v>0.45371817051669583</c:v>
                </c:pt>
                <c:pt idx="65">
                  <c:v>-0.40577669011552336</c:v>
                </c:pt>
                <c:pt idx="66">
                  <c:v>0.45371817051669583</c:v>
                </c:pt>
                <c:pt idx="67">
                  <c:v>0.45371817051669583</c:v>
                </c:pt>
                <c:pt idx="68">
                  <c:v>-0.59677554803379429</c:v>
                </c:pt>
                <c:pt idx="69">
                  <c:v>1.313213031148915</c:v>
                </c:pt>
                <c:pt idx="70">
                  <c:v>-2.411264698257368</c:v>
                </c:pt>
                <c:pt idx="71">
                  <c:v>-1.7427686955434198</c:v>
                </c:pt>
                <c:pt idx="72">
                  <c:v>-0.31027726115638787</c:v>
                </c:pt>
                <c:pt idx="73">
                  <c:v>-0.69227497699292972</c:v>
                </c:pt>
                <c:pt idx="74">
                  <c:v>-2.3778974278981478E-2</c:v>
                </c:pt>
                <c:pt idx="75">
                  <c:v>-0.40577669011552336</c:v>
                </c:pt>
                <c:pt idx="76">
                  <c:v>-0.97877326387033614</c:v>
                </c:pt>
                <c:pt idx="77">
                  <c:v>-1.169772121788607</c:v>
                </c:pt>
                <c:pt idx="78">
                  <c:v>0.93121531531237323</c:v>
                </c:pt>
                <c:pt idx="79">
                  <c:v>-0.11927840323811695</c:v>
                </c:pt>
                <c:pt idx="80">
                  <c:v>-0.40577669011552336</c:v>
                </c:pt>
                <c:pt idx="81">
                  <c:v>-1.0742726928294717</c:v>
                </c:pt>
                <c:pt idx="82">
                  <c:v>-1.169772121788607</c:v>
                </c:pt>
                <c:pt idx="83">
                  <c:v>-1.7427686955434198</c:v>
                </c:pt>
                <c:pt idx="84">
                  <c:v>0.83571588635323768</c:v>
                </c:pt>
                <c:pt idx="85">
                  <c:v>1.0267147442715086</c:v>
                </c:pt>
                <c:pt idx="86">
                  <c:v>-0.11927840323811695</c:v>
                </c:pt>
                <c:pt idx="87">
                  <c:v>-0.31027726115638787</c:v>
                </c:pt>
                <c:pt idx="88">
                  <c:v>7.1720454680153992E-2</c:v>
                </c:pt>
                <c:pt idx="89">
                  <c:v>0.54921759947583126</c:v>
                </c:pt>
                <c:pt idx="90">
                  <c:v>1.5997113180263214</c:v>
                </c:pt>
                <c:pt idx="91">
                  <c:v>1.1222141732306441</c:v>
                </c:pt>
                <c:pt idx="92">
                  <c:v>-1.4562704086660134</c:v>
                </c:pt>
                <c:pt idx="93">
                  <c:v>-0.78777440595206516</c:v>
                </c:pt>
                <c:pt idx="94">
                  <c:v>0.64471702843496681</c:v>
                </c:pt>
                <c:pt idx="95">
                  <c:v>1.2177136021897796</c:v>
                </c:pt>
                <c:pt idx="96">
                  <c:v>0.64471702843496681</c:v>
                </c:pt>
                <c:pt idx="97">
                  <c:v>0.35821874155756039</c:v>
                </c:pt>
                <c:pt idx="98">
                  <c:v>1.313213031148915</c:v>
                </c:pt>
                <c:pt idx="99">
                  <c:v>-0.40577669011552336</c:v>
                </c:pt>
                <c:pt idx="100">
                  <c:v>-0.69227497699292972</c:v>
                </c:pt>
                <c:pt idx="101">
                  <c:v>1.2177136021897796</c:v>
                </c:pt>
                <c:pt idx="102">
                  <c:v>1.5042118890671861</c:v>
                </c:pt>
                <c:pt idx="103">
                  <c:v>1.9817090338628633</c:v>
                </c:pt>
                <c:pt idx="104">
                  <c:v>-0.40577669011552336</c:v>
                </c:pt>
                <c:pt idx="105">
                  <c:v>-0.69227497699292972</c:v>
                </c:pt>
                <c:pt idx="106">
                  <c:v>-0.11927840323811695</c:v>
                </c:pt>
                <c:pt idx="107">
                  <c:v>-0.11927840323811695</c:v>
                </c:pt>
                <c:pt idx="108">
                  <c:v>-2.3778974278981478E-2</c:v>
                </c:pt>
                <c:pt idx="109">
                  <c:v>0.54921759947583126</c:v>
                </c:pt>
                <c:pt idx="110">
                  <c:v>-0.40577669011552336</c:v>
                </c:pt>
                <c:pt idx="111">
                  <c:v>0.93121531531237323</c:v>
                </c:pt>
                <c:pt idx="112">
                  <c:v>0.64471702843496681</c:v>
                </c:pt>
                <c:pt idx="113">
                  <c:v>1.4087124601080505</c:v>
                </c:pt>
                <c:pt idx="114">
                  <c:v>0.74021645739410225</c:v>
                </c:pt>
                <c:pt idx="115">
                  <c:v>1.5997113180263214</c:v>
                </c:pt>
                <c:pt idx="116">
                  <c:v>0.45371817051669583</c:v>
                </c:pt>
                <c:pt idx="117">
                  <c:v>-0.59677554803379429</c:v>
                </c:pt>
                <c:pt idx="118">
                  <c:v>-1.3607709797068781</c:v>
                </c:pt>
                <c:pt idx="119">
                  <c:v>-1.4562704086660134</c:v>
                </c:pt>
                <c:pt idx="120">
                  <c:v>-1.2652715507477426</c:v>
                </c:pt>
                <c:pt idx="121">
                  <c:v>-0.59677554803379429</c:v>
                </c:pt>
                <c:pt idx="122">
                  <c:v>-0.97877326387033614</c:v>
                </c:pt>
                <c:pt idx="123">
                  <c:v>1.1222141732306441</c:v>
                </c:pt>
                <c:pt idx="124">
                  <c:v>-0.21477783219725241</c:v>
                </c:pt>
                <c:pt idx="125">
                  <c:v>0.45371817051669583</c:v>
                </c:pt>
                <c:pt idx="126">
                  <c:v>7.1720454680153992E-2</c:v>
                </c:pt>
                <c:pt idx="127">
                  <c:v>1.1222141732306441</c:v>
                </c:pt>
                <c:pt idx="128">
                  <c:v>-1.3607709797068781</c:v>
                </c:pt>
                <c:pt idx="129">
                  <c:v>-0.31027726115638787</c:v>
                </c:pt>
                <c:pt idx="130">
                  <c:v>-0.21477783219725241</c:v>
                </c:pt>
                <c:pt idx="131">
                  <c:v>0.16721988363928944</c:v>
                </c:pt>
                <c:pt idx="132">
                  <c:v>1.4087124601080505</c:v>
                </c:pt>
                <c:pt idx="133">
                  <c:v>0.35821874155756039</c:v>
                </c:pt>
                <c:pt idx="134">
                  <c:v>1.7907101759445925</c:v>
                </c:pt>
                <c:pt idx="135">
                  <c:v>0.2627193125984249</c:v>
                </c:pt>
                <c:pt idx="136">
                  <c:v>-0.31027726115638787</c:v>
                </c:pt>
                <c:pt idx="137">
                  <c:v>-0.97877326387033614</c:v>
                </c:pt>
                <c:pt idx="138">
                  <c:v>0.74021645739410225</c:v>
                </c:pt>
                <c:pt idx="139">
                  <c:v>2.745704465535947</c:v>
                </c:pt>
                <c:pt idx="140">
                  <c:v>0.16721988363928944</c:v>
                </c:pt>
                <c:pt idx="141">
                  <c:v>0.93121531531237323</c:v>
                </c:pt>
                <c:pt idx="142">
                  <c:v>-0.21477783219725241</c:v>
                </c:pt>
                <c:pt idx="143">
                  <c:v>0.83571588635323768</c:v>
                </c:pt>
                <c:pt idx="144">
                  <c:v>-2.3778974278981478E-2</c:v>
                </c:pt>
                <c:pt idx="145">
                  <c:v>-0.50127611907465885</c:v>
                </c:pt>
                <c:pt idx="146">
                  <c:v>1.5997113180263214</c:v>
                </c:pt>
                <c:pt idx="147">
                  <c:v>0.74021645739410225</c:v>
                </c:pt>
                <c:pt idx="148">
                  <c:v>-1.169772121788607</c:v>
                </c:pt>
                <c:pt idx="149">
                  <c:v>1.2177136021897796</c:v>
                </c:pt>
                <c:pt idx="150">
                  <c:v>1.8862096049037278</c:v>
                </c:pt>
                <c:pt idx="151">
                  <c:v>-0.50127611907465885</c:v>
                </c:pt>
                <c:pt idx="152">
                  <c:v>0.74021645739410225</c:v>
                </c:pt>
                <c:pt idx="153">
                  <c:v>-0.59677554803379429</c:v>
                </c:pt>
                <c:pt idx="154">
                  <c:v>0.45371817051669583</c:v>
                </c:pt>
                <c:pt idx="155">
                  <c:v>0.74021645739410225</c:v>
                </c:pt>
                <c:pt idx="156">
                  <c:v>1.0267147442715086</c:v>
                </c:pt>
                <c:pt idx="157">
                  <c:v>-0.59677554803379429</c:v>
                </c:pt>
                <c:pt idx="158">
                  <c:v>7.1720454680153992E-2</c:v>
                </c:pt>
                <c:pt idx="159">
                  <c:v>0.64471702843496681</c:v>
                </c:pt>
                <c:pt idx="160">
                  <c:v>1.313213031148915</c:v>
                </c:pt>
                <c:pt idx="161">
                  <c:v>-0.88327383491120071</c:v>
                </c:pt>
                <c:pt idx="162">
                  <c:v>0.74021645739410225</c:v>
                </c:pt>
                <c:pt idx="163">
                  <c:v>-0.31027726115638787</c:v>
                </c:pt>
                <c:pt idx="164">
                  <c:v>-0.97877326387033614</c:v>
                </c:pt>
                <c:pt idx="165">
                  <c:v>-1.8382681245025554</c:v>
                </c:pt>
                <c:pt idx="166">
                  <c:v>0.2627193125984249</c:v>
                </c:pt>
                <c:pt idx="167">
                  <c:v>0.45371817051669583</c:v>
                </c:pt>
                <c:pt idx="168">
                  <c:v>0.54921759947583126</c:v>
                </c:pt>
                <c:pt idx="169">
                  <c:v>-0.40577669011552336</c:v>
                </c:pt>
                <c:pt idx="170">
                  <c:v>-1.2652715507477426</c:v>
                </c:pt>
                <c:pt idx="171">
                  <c:v>0.45371817051669583</c:v>
                </c:pt>
                <c:pt idx="172">
                  <c:v>-0.40577669011552336</c:v>
                </c:pt>
                <c:pt idx="173">
                  <c:v>1.5997113180263214</c:v>
                </c:pt>
                <c:pt idx="174">
                  <c:v>1.5042118890671861</c:v>
                </c:pt>
                <c:pt idx="175">
                  <c:v>-1.169772121788607</c:v>
                </c:pt>
                <c:pt idx="176">
                  <c:v>-0.21477783219725241</c:v>
                </c:pt>
                <c:pt idx="177">
                  <c:v>1.5042118890671861</c:v>
                </c:pt>
                <c:pt idx="178">
                  <c:v>0.45371817051669583</c:v>
                </c:pt>
                <c:pt idx="179">
                  <c:v>1.5042118890671861</c:v>
                </c:pt>
                <c:pt idx="180">
                  <c:v>0.64471702843496681</c:v>
                </c:pt>
                <c:pt idx="181">
                  <c:v>0.83571588635323768</c:v>
                </c:pt>
                <c:pt idx="182">
                  <c:v>-0.78777440595206516</c:v>
                </c:pt>
                <c:pt idx="183">
                  <c:v>-0.40577669011552336</c:v>
                </c:pt>
                <c:pt idx="184">
                  <c:v>2.1727078917811342</c:v>
                </c:pt>
                <c:pt idx="185">
                  <c:v>7.1720454680153992E-2</c:v>
                </c:pt>
                <c:pt idx="186">
                  <c:v>1.6952107469854569</c:v>
                </c:pt>
                <c:pt idx="187">
                  <c:v>0.93121531531237323</c:v>
                </c:pt>
                <c:pt idx="188">
                  <c:v>-0.78777440595206516</c:v>
                </c:pt>
                <c:pt idx="189">
                  <c:v>-0.50127611907465885</c:v>
                </c:pt>
                <c:pt idx="190">
                  <c:v>0.45371817051669583</c:v>
                </c:pt>
                <c:pt idx="191">
                  <c:v>0.93121531531237323</c:v>
                </c:pt>
                <c:pt idx="192">
                  <c:v>-1.0742726928294717</c:v>
                </c:pt>
                <c:pt idx="193">
                  <c:v>-2.3778974278981478E-2</c:v>
                </c:pt>
                <c:pt idx="194">
                  <c:v>-0.40577669011552336</c:v>
                </c:pt>
                <c:pt idx="195">
                  <c:v>0.45371817051669583</c:v>
                </c:pt>
                <c:pt idx="196">
                  <c:v>1.4087124601080505</c:v>
                </c:pt>
                <c:pt idx="197">
                  <c:v>-0.21477783219725241</c:v>
                </c:pt>
                <c:pt idx="198">
                  <c:v>1.0267147442715086</c:v>
                </c:pt>
                <c:pt idx="199">
                  <c:v>-1.8382681245025554</c:v>
                </c:pt>
                <c:pt idx="200">
                  <c:v>0.83571588635323768</c:v>
                </c:pt>
                <c:pt idx="201">
                  <c:v>-2.3778974278981478E-2</c:v>
                </c:pt>
                <c:pt idx="202">
                  <c:v>0.16721988363928944</c:v>
                </c:pt>
                <c:pt idx="203">
                  <c:v>-0.88327383491120071</c:v>
                </c:pt>
                <c:pt idx="204">
                  <c:v>1.5997113180263214</c:v>
                </c:pt>
                <c:pt idx="205">
                  <c:v>0.54921759947583126</c:v>
                </c:pt>
                <c:pt idx="206">
                  <c:v>0.16721988363928944</c:v>
                </c:pt>
                <c:pt idx="207">
                  <c:v>1.0267147442715086</c:v>
                </c:pt>
                <c:pt idx="208">
                  <c:v>-2.411264698257368</c:v>
                </c:pt>
                <c:pt idx="209">
                  <c:v>-0.21477783219725241</c:v>
                </c:pt>
                <c:pt idx="210">
                  <c:v>-0.11927840323811695</c:v>
                </c:pt>
                <c:pt idx="211">
                  <c:v>0.54921759947583126</c:v>
                </c:pt>
                <c:pt idx="212">
                  <c:v>-0.40577669011552336</c:v>
                </c:pt>
                <c:pt idx="213">
                  <c:v>7.1720454680153992E-2</c:v>
                </c:pt>
                <c:pt idx="214">
                  <c:v>0.74021645739410225</c:v>
                </c:pt>
                <c:pt idx="215">
                  <c:v>-1.0742726928294717</c:v>
                </c:pt>
                <c:pt idx="216">
                  <c:v>-1.169772121788607</c:v>
                </c:pt>
                <c:pt idx="217">
                  <c:v>-0.59677554803379429</c:v>
                </c:pt>
                <c:pt idx="218">
                  <c:v>-1.3607709797068781</c:v>
                </c:pt>
                <c:pt idx="219">
                  <c:v>-0.78777440595206516</c:v>
                </c:pt>
                <c:pt idx="220">
                  <c:v>1.5042118890671861</c:v>
                </c:pt>
                <c:pt idx="221">
                  <c:v>-0.31027726115638787</c:v>
                </c:pt>
                <c:pt idx="222">
                  <c:v>-0.69227497699292972</c:v>
                </c:pt>
                <c:pt idx="223">
                  <c:v>-1.7427686955434198</c:v>
                </c:pt>
                <c:pt idx="224">
                  <c:v>0.54921759947583126</c:v>
                </c:pt>
                <c:pt idx="225">
                  <c:v>0.45371817051669583</c:v>
                </c:pt>
                <c:pt idx="226">
                  <c:v>-1.169772121788607</c:v>
                </c:pt>
                <c:pt idx="227">
                  <c:v>-1.0742726928294717</c:v>
                </c:pt>
                <c:pt idx="228">
                  <c:v>-1.0742726928294717</c:v>
                </c:pt>
                <c:pt idx="229">
                  <c:v>0.74021645739410225</c:v>
                </c:pt>
                <c:pt idx="230">
                  <c:v>-0.31027726115638787</c:v>
                </c:pt>
                <c:pt idx="231">
                  <c:v>-0.31027726115638787</c:v>
                </c:pt>
                <c:pt idx="232">
                  <c:v>-1.7427686955434198</c:v>
                </c:pt>
                <c:pt idx="233">
                  <c:v>-1.7427686955434198</c:v>
                </c:pt>
                <c:pt idx="234">
                  <c:v>-0.78777440595206516</c:v>
                </c:pt>
                <c:pt idx="235">
                  <c:v>0.64471702843496681</c:v>
                </c:pt>
                <c:pt idx="236">
                  <c:v>0.93121531531237323</c:v>
                </c:pt>
                <c:pt idx="237">
                  <c:v>-0.69227497699292972</c:v>
                </c:pt>
                <c:pt idx="238">
                  <c:v>-0.40577669011552336</c:v>
                </c:pt>
                <c:pt idx="239">
                  <c:v>7.1720454680153992E-2</c:v>
                </c:pt>
                <c:pt idx="240">
                  <c:v>-1.2652715507477426</c:v>
                </c:pt>
                <c:pt idx="241">
                  <c:v>-0.21477783219725241</c:v>
                </c:pt>
                <c:pt idx="242">
                  <c:v>-1.6472692665842843</c:v>
                </c:pt>
                <c:pt idx="243">
                  <c:v>7.1720454680153992E-2</c:v>
                </c:pt>
                <c:pt idx="244">
                  <c:v>-0.11927840323811695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EB-4A77-AA3D-79CF23101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456176"/>
        <c:axId val="368712016"/>
      </c:scatterChart>
      <c:valAx>
        <c:axId val="173345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2016"/>
        <c:crosses val="autoZero"/>
        <c:crossBetween val="midCat"/>
      </c:valAx>
      <c:valAx>
        <c:axId val="3687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45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Y(X5) - %BF w zależności od wymiarów szyi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zad1_cd_y_niestd_oczyszczone!$F$3:$F$247</c:f>
              <c:numCache>
                <c:formatCode>General</c:formatCode>
                <c:ptCount val="245"/>
                <c:pt idx="0">
                  <c:v>-0.77260988324828705</c:v>
                </c:pt>
                <c:pt idx="1">
                  <c:v>0.23622203680712625</c:v>
                </c:pt>
                <c:pt idx="2">
                  <c:v>-1.737579545909989</c:v>
                </c:pt>
                <c:pt idx="3">
                  <c:v>-0.24626279452372479</c:v>
                </c:pt>
                <c:pt idx="4">
                  <c:v>-1.5621305163351349</c:v>
                </c:pt>
                <c:pt idx="5">
                  <c:v>0.45553332377569461</c:v>
                </c:pt>
                <c:pt idx="6">
                  <c:v>-0.68488536846086157</c:v>
                </c:pt>
                <c:pt idx="7">
                  <c:v>-7.0813764948870719E-2</c:v>
                </c:pt>
                <c:pt idx="8">
                  <c:v>6.0773007232272171E-2</c:v>
                </c:pt>
                <c:pt idx="9">
                  <c:v>1.8152633029808192</c:v>
                </c:pt>
                <c:pt idx="10">
                  <c:v>0.23622203680712625</c:v>
                </c:pt>
                <c:pt idx="11">
                  <c:v>0.63098235335054864</c:v>
                </c:pt>
                <c:pt idx="12">
                  <c:v>0.19235977941341195</c:v>
                </c:pt>
                <c:pt idx="13">
                  <c:v>0.63098235335054864</c:v>
                </c:pt>
                <c:pt idx="14">
                  <c:v>1.1134671846813997</c:v>
                </c:pt>
                <c:pt idx="15">
                  <c:v>-0.68488536846086157</c:v>
                </c:pt>
                <c:pt idx="16">
                  <c:v>0.41167106638198031</c:v>
                </c:pt>
                <c:pt idx="17">
                  <c:v>1.8152633029808192</c:v>
                </c:pt>
                <c:pt idx="18">
                  <c:v>1.6910749838557875E-2</c:v>
                </c:pt>
                <c:pt idx="19">
                  <c:v>0.89415589771283133</c:v>
                </c:pt>
                <c:pt idx="20">
                  <c:v>0.49939558116940891</c:v>
                </c:pt>
                <c:pt idx="21">
                  <c:v>1.4643652438311079</c:v>
                </c:pt>
                <c:pt idx="22">
                  <c:v>-1.7814418033037034</c:v>
                </c:pt>
                <c:pt idx="23">
                  <c:v>-1.0796456850042839</c:v>
                </c:pt>
                <c:pt idx="24">
                  <c:v>-1.5182682589414207</c:v>
                </c:pt>
                <c:pt idx="25">
                  <c:v>-0.99192117021685533</c:v>
                </c:pt>
                <c:pt idx="26">
                  <c:v>-0.77260988324828705</c:v>
                </c:pt>
                <c:pt idx="27">
                  <c:v>0.36780880898826601</c:v>
                </c:pt>
                <c:pt idx="28">
                  <c:v>-0.68488536846086157</c:v>
                </c:pt>
                <c:pt idx="29">
                  <c:v>-0.55329859627971867</c:v>
                </c:pt>
                <c:pt idx="30">
                  <c:v>0.32394655159455482</c:v>
                </c:pt>
                <c:pt idx="31">
                  <c:v>-0.29012505191743909</c:v>
                </c:pt>
                <c:pt idx="32">
                  <c:v>6.0773007232272171E-2</c:v>
                </c:pt>
                <c:pt idx="33">
                  <c:v>0.80643138292540273</c:v>
                </c:pt>
                <c:pt idx="34">
                  <c:v>1.8152633029808192</c:v>
                </c:pt>
                <c:pt idx="35">
                  <c:v>0.19235977941341195</c:v>
                </c:pt>
                <c:pt idx="36">
                  <c:v>0.23622203680712625</c:v>
                </c:pt>
                <c:pt idx="37">
                  <c:v>1.8152633029808192</c:v>
                </c:pt>
                <c:pt idx="38">
                  <c:v>0.98188041250025992</c:v>
                </c:pt>
                <c:pt idx="39">
                  <c:v>2.2977481343116701</c:v>
                </c:pt>
                <c:pt idx="40">
                  <c:v>-0.29012505191743909</c:v>
                </c:pt>
                <c:pt idx="41">
                  <c:v>1.5520897586185365</c:v>
                </c:pt>
                <c:pt idx="42">
                  <c:v>-2.8341359807528308</c:v>
                </c:pt>
                <c:pt idx="43">
                  <c:v>-0.99192117021685533</c:v>
                </c:pt>
                <c:pt idx="44">
                  <c:v>-1.9130285754848431</c:v>
                </c:pt>
                <c:pt idx="45">
                  <c:v>-2.2639266346345543</c:v>
                </c:pt>
                <c:pt idx="46">
                  <c:v>-1.737579545909989</c:v>
                </c:pt>
                <c:pt idx="47">
                  <c:v>-1.3428192293665666</c:v>
                </c:pt>
                <c:pt idx="48">
                  <c:v>-1.6059927737288493</c:v>
                </c:pt>
                <c:pt idx="49">
                  <c:v>-0.64102311106714727</c:v>
                </c:pt>
                <c:pt idx="50">
                  <c:v>-1.255094714579138</c:v>
                </c:pt>
                <c:pt idx="51">
                  <c:v>-7.0813764948870719E-2</c:v>
                </c:pt>
                <c:pt idx="52">
                  <c:v>0.85029364031911703</c:v>
                </c:pt>
                <c:pt idx="53">
                  <c:v>0.49939558116940891</c:v>
                </c:pt>
                <c:pt idx="54">
                  <c:v>1.1134671846813997</c:v>
                </c:pt>
                <c:pt idx="55">
                  <c:v>1.1134671846813997</c:v>
                </c:pt>
                <c:pt idx="56">
                  <c:v>0.19235977941341195</c:v>
                </c:pt>
                <c:pt idx="57">
                  <c:v>1.5082275012248221</c:v>
                </c:pt>
                <c:pt idx="58">
                  <c:v>-1.0357834276105697</c:v>
                </c:pt>
                <c:pt idx="59">
                  <c:v>1.6910749838557875E-2</c:v>
                </c:pt>
                <c:pt idx="60">
                  <c:v>-0.24626279452372479</c:v>
                </c:pt>
                <c:pt idx="61">
                  <c:v>0.93801815510654563</c:v>
                </c:pt>
                <c:pt idx="62">
                  <c:v>1.2889162142562538</c:v>
                </c:pt>
                <c:pt idx="63">
                  <c:v>-1.0357834276105697</c:v>
                </c:pt>
                <c:pt idx="64">
                  <c:v>-0.46557408149229318</c:v>
                </c:pt>
                <c:pt idx="65">
                  <c:v>-0.20240053713001049</c:v>
                </c:pt>
                <c:pt idx="66">
                  <c:v>-0.72874762585457586</c:v>
                </c:pt>
                <c:pt idx="67">
                  <c:v>-1.0796456850042839</c:v>
                </c:pt>
                <c:pt idx="68">
                  <c:v>0.32394655159455482</c:v>
                </c:pt>
                <c:pt idx="69">
                  <c:v>-0.68488536846086157</c:v>
                </c:pt>
                <c:pt idx="70">
                  <c:v>-2.0884776050596972</c:v>
                </c:pt>
                <c:pt idx="71">
                  <c:v>-0.64102311106714727</c:v>
                </c:pt>
                <c:pt idx="72">
                  <c:v>0.32394655159455482</c:v>
                </c:pt>
                <c:pt idx="73">
                  <c:v>0.32394655159455482</c:v>
                </c:pt>
                <c:pt idx="74">
                  <c:v>-7.0813764948870719E-2</c:v>
                </c:pt>
                <c:pt idx="75">
                  <c:v>-0.24626279452372479</c:v>
                </c:pt>
                <c:pt idx="76">
                  <c:v>0.19235977941341195</c:v>
                </c:pt>
                <c:pt idx="77">
                  <c:v>6.0773007232272171E-2</c:v>
                </c:pt>
                <c:pt idx="78">
                  <c:v>0.58712009595683434</c:v>
                </c:pt>
                <c:pt idx="79">
                  <c:v>0.32394655159455482</c:v>
                </c:pt>
                <c:pt idx="80">
                  <c:v>0.23622203680712625</c:v>
                </c:pt>
                <c:pt idx="81">
                  <c:v>-0.64102311106714727</c:v>
                </c:pt>
                <c:pt idx="82">
                  <c:v>-0.1146760223425819</c:v>
                </c:pt>
                <c:pt idx="83">
                  <c:v>-0.64102311106714727</c:v>
                </c:pt>
                <c:pt idx="84">
                  <c:v>1.6910749838557875E-2</c:v>
                </c:pt>
                <c:pt idx="85">
                  <c:v>-0.55329859627971867</c:v>
                </c:pt>
                <c:pt idx="86">
                  <c:v>-0.33398730931115028</c:v>
                </c:pt>
                <c:pt idx="87">
                  <c:v>0.54325783856312315</c:v>
                </c:pt>
                <c:pt idx="88">
                  <c:v>-0.20240053713001049</c:v>
                </c:pt>
                <c:pt idx="89">
                  <c:v>1.6910749838557875E-2</c:v>
                </c:pt>
                <c:pt idx="90">
                  <c:v>-0.29012505191743909</c:v>
                </c:pt>
                <c:pt idx="91">
                  <c:v>-0.20240053713001049</c:v>
                </c:pt>
                <c:pt idx="92">
                  <c:v>0.32394655159455482</c:v>
                </c:pt>
                <c:pt idx="93">
                  <c:v>-0.90419665542942984</c:v>
                </c:pt>
                <c:pt idx="94">
                  <c:v>0.89415589771283133</c:v>
                </c:pt>
                <c:pt idx="95">
                  <c:v>0.93801815510654563</c:v>
                </c:pt>
                <c:pt idx="96">
                  <c:v>-0.42171182409857888</c:v>
                </c:pt>
                <c:pt idx="97">
                  <c:v>-0.72874762585457586</c:v>
                </c:pt>
                <c:pt idx="98">
                  <c:v>1.2011916994688283</c:v>
                </c:pt>
                <c:pt idx="99">
                  <c:v>0.71870686813797724</c:v>
                </c:pt>
                <c:pt idx="100">
                  <c:v>-3.0095850103276849</c:v>
                </c:pt>
                <c:pt idx="101">
                  <c:v>0.28008429420084052</c:v>
                </c:pt>
                <c:pt idx="102">
                  <c:v>1.7714010455871048</c:v>
                </c:pt>
                <c:pt idx="103">
                  <c:v>0.23622203680712625</c:v>
                </c:pt>
                <c:pt idx="104">
                  <c:v>-1.6498550311225604</c:v>
                </c:pt>
                <c:pt idx="105">
                  <c:v>-0.33398730931115028</c:v>
                </c:pt>
                <c:pt idx="106">
                  <c:v>-0.37784956670486458</c:v>
                </c:pt>
                <c:pt idx="107">
                  <c:v>0.98188041250025992</c:v>
                </c:pt>
                <c:pt idx="108">
                  <c:v>-1.1673701997917125</c:v>
                </c:pt>
                <c:pt idx="109">
                  <c:v>1.6910749838557875E-2</c:v>
                </c:pt>
                <c:pt idx="110">
                  <c:v>-0.72874762585457586</c:v>
                </c:pt>
                <c:pt idx="111">
                  <c:v>-0.50943633888600748</c:v>
                </c:pt>
                <c:pt idx="112">
                  <c:v>1.332778471649968</c:v>
                </c:pt>
                <c:pt idx="113">
                  <c:v>0.14849752201969765</c:v>
                </c:pt>
                <c:pt idx="114">
                  <c:v>1.6910749838557875E-2</c:v>
                </c:pt>
                <c:pt idx="115">
                  <c:v>1.2450539568625394</c:v>
                </c:pt>
                <c:pt idx="116">
                  <c:v>0.67484461074426294</c:v>
                </c:pt>
                <c:pt idx="117">
                  <c:v>-0.46557408149229318</c:v>
                </c:pt>
                <c:pt idx="118">
                  <c:v>-0.46557408149229318</c:v>
                </c:pt>
                <c:pt idx="119">
                  <c:v>-0.1146760223425819</c:v>
                </c:pt>
                <c:pt idx="120">
                  <c:v>-0.59716085367343297</c:v>
                </c:pt>
                <c:pt idx="121">
                  <c:v>0.41167106638198031</c:v>
                </c:pt>
                <c:pt idx="122">
                  <c:v>-0.20240053713001049</c:v>
                </c:pt>
                <c:pt idx="123">
                  <c:v>0.80643138292540273</c:v>
                </c:pt>
                <c:pt idx="124">
                  <c:v>0.14849752201969765</c:v>
                </c:pt>
                <c:pt idx="125">
                  <c:v>-1.0796456850042839</c:v>
                </c:pt>
                <c:pt idx="126">
                  <c:v>-0.72874762585457586</c:v>
                </c:pt>
                <c:pt idx="127">
                  <c:v>-7.0813764948870719E-2</c:v>
                </c:pt>
                <c:pt idx="128">
                  <c:v>-7.0813764948870719E-2</c:v>
                </c:pt>
                <c:pt idx="129">
                  <c:v>-0.64102311106714727</c:v>
                </c:pt>
                <c:pt idx="130">
                  <c:v>-7.0813764948870719E-2</c:v>
                </c:pt>
                <c:pt idx="131">
                  <c:v>-0.42171182409857888</c:v>
                </c:pt>
                <c:pt idx="132">
                  <c:v>-0.1146760223425819</c:v>
                </c:pt>
                <c:pt idx="133">
                  <c:v>-1.6059927737288493</c:v>
                </c:pt>
                <c:pt idx="134">
                  <c:v>1.2450539568625394</c:v>
                </c:pt>
                <c:pt idx="135">
                  <c:v>-0.24626279452372479</c:v>
                </c:pt>
                <c:pt idx="136">
                  <c:v>-0.64102311106714727</c:v>
                </c:pt>
                <c:pt idx="137">
                  <c:v>-0.20240053713001049</c:v>
                </c:pt>
                <c:pt idx="138">
                  <c:v>-1.0796456850042839</c:v>
                </c:pt>
                <c:pt idx="139">
                  <c:v>1.6910749838557875E-2</c:v>
                </c:pt>
                <c:pt idx="140">
                  <c:v>-0.99192117021685533</c:v>
                </c:pt>
                <c:pt idx="141">
                  <c:v>0.54325783856312315</c:v>
                </c:pt>
                <c:pt idx="142">
                  <c:v>1.2889162142562538</c:v>
                </c:pt>
                <c:pt idx="143">
                  <c:v>-1.2112324571854238</c:v>
                </c:pt>
                <c:pt idx="144">
                  <c:v>1.1573294420751139</c:v>
                </c:pt>
                <c:pt idx="145">
                  <c:v>-1.1235079423979983</c:v>
                </c:pt>
                <c:pt idx="146">
                  <c:v>1.6836765307996762</c:v>
                </c:pt>
                <c:pt idx="147">
                  <c:v>-1.6937172885162748</c:v>
                </c:pt>
                <c:pt idx="148">
                  <c:v>-2.695150755515642E-2</c:v>
                </c:pt>
                <c:pt idx="149">
                  <c:v>0.10463526462598646</c:v>
                </c:pt>
                <c:pt idx="150">
                  <c:v>-1.0357834276105697</c:v>
                </c:pt>
                <c:pt idx="151">
                  <c:v>0.23622203680712625</c:v>
                </c:pt>
                <c:pt idx="152">
                  <c:v>-0.42171182409857888</c:v>
                </c:pt>
                <c:pt idx="153">
                  <c:v>-0.90419665542942984</c:v>
                </c:pt>
                <c:pt idx="154">
                  <c:v>-0.77260988324828705</c:v>
                </c:pt>
                <c:pt idx="155">
                  <c:v>-1.2989569719728524</c:v>
                </c:pt>
                <c:pt idx="156">
                  <c:v>0.23622203680712625</c:v>
                </c:pt>
                <c:pt idx="157">
                  <c:v>1.2011916994688283</c:v>
                </c:pt>
                <c:pt idx="158">
                  <c:v>-0.86033439803571554</c:v>
                </c:pt>
                <c:pt idx="159">
                  <c:v>0.67484461074426294</c:v>
                </c:pt>
                <c:pt idx="160">
                  <c:v>1.1134671846813997</c:v>
                </c:pt>
                <c:pt idx="161">
                  <c:v>0.23622203680712625</c:v>
                </c:pt>
                <c:pt idx="162">
                  <c:v>2.6047839360676641</c:v>
                </c:pt>
                <c:pt idx="163">
                  <c:v>-0.15853827973629619</c:v>
                </c:pt>
                <c:pt idx="164">
                  <c:v>-0.42171182409857888</c:v>
                </c:pt>
                <c:pt idx="165">
                  <c:v>-1.737579545909989</c:v>
                </c:pt>
                <c:pt idx="166">
                  <c:v>0.19235977941341195</c:v>
                </c:pt>
                <c:pt idx="167">
                  <c:v>0.32394655159455482</c:v>
                </c:pt>
                <c:pt idx="168">
                  <c:v>1.5520897586185365</c:v>
                </c:pt>
                <c:pt idx="169">
                  <c:v>-0.86033439803571554</c:v>
                </c:pt>
                <c:pt idx="170">
                  <c:v>-1.1673701997917125</c:v>
                </c:pt>
                <c:pt idx="171">
                  <c:v>1.8152633029808192</c:v>
                </c:pt>
                <c:pt idx="172">
                  <c:v>1.6910749838557875E-2</c:v>
                </c:pt>
                <c:pt idx="173">
                  <c:v>2.1222991047368129</c:v>
                </c:pt>
                <c:pt idx="174">
                  <c:v>0.89415589771283133</c:v>
                </c:pt>
                <c:pt idx="175">
                  <c:v>-1.0796456850042839</c:v>
                </c:pt>
                <c:pt idx="176">
                  <c:v>-1.1673701997917125</c:v>
                </c:pt>
                <c:pt idx="177">
                  <c:v>-0.1146760223425819</c:v>
                </c:pt>
                <c:pt idx="178">
                  <c:v>0.63098235335054864</c:v>
                </c:pt>
                <c:pt idx="179">
                  <c:v>1.7275387881933906</c:v>
                </c:pt>
                <c:pt idx="180">
                  <c:v>0.23622203680712625</c:v>
                </c:pt>
                <c:pt idx="181">
                  <c:v>1.2450539568625394</c:v>
                </c:pt>
                <c:pt idx="182">
                  <c:v>1.6910749838557875E-2</c:v>
                </c:pt>
                <c:pt idx="183">
                  <c:v>-0.68488536846086157</c:v>
                </c:pt>
                <c:pt idx="184">
                  <c:v>1.6836765307996762</c:v>
                </c:pt>
                <c:pt idx="185">
                  <c:v>1.2011916994688283</c:v>
                </c:pt>
                <c:pt idx="186">
                  <c:v>0.23622203680712625</c:v>
                </c:pt>
                <c:pt idx="187">
                  <c:v>-1.1235079423979983</c:v>
                </c:pt>
                <c:pt idx="188">
                  <c:v>0.23622203680712625</c:v>
                </c:pt>
                <c:pt idx="189">
                  <c:v>-1.0796456850042839</c:v>
                </c:pt>
                <c:pt idx="190">
                  <c:v>-0.64102311106714727</c:v>
                </c:pt>
                <c:pt idx="191">
                  <c:v>-0.15853827973629619</c:v>
                </c:pt>
                <c:pt idx="192">
                  <c:v>-0.24626279452372479</c:v>
                </c:pt>
                <c:pt idx="193">
                  <c:v>-7.0813764948870719E-2</c:v>
                </c:pt>
                <c:pt idx="194">
                  <c:v>-1.2112324571854238</c:v>
                </c:pt>
                <c:pt idx="195">
                  <c:v>-2.695150755515642E-2</c:v>
                </c:pt>
                <c:pt idx="196">
                  <c:v>-2.695150755515642E-2</c:v>
                </c:pt>
                <c:pt idx="197">
                  <c:v>1.2889162142562538</c:v>
                </c:pt>
                <c:pt idx="198">
                  <c:v>1.7275387881933906</c:v>
                </c:pt>
                <c:pt idx="199">
                  <c:v>0.49939558116940891</c:v>
                </c:pt>
                <c:pt idx="200">
                  <c:v>0.98188041250025992</c:v>
                </c:pt>
                <c:pt idx="201">
                  <c:v>-0.86033439803571554</c:v>
                </c:pt>
                <c:pt idx="202">
                  <c:v>-1.5182682589414207</c:v>
                </c:pt>
                <c:pt idx="203">
                  <c:v>-0.94805891282314414</c:v>
                </c:pt>
                <c:pt idx="204">
                  <c:v>0.98188041250025992</c:v>
                </c:pt>
                <c:pt idx="205">
                  <c:v>0.14849752201969765</c:v>
                </c:pt>
                <c:pt idx="206">
                  <c:v>0.45553332377569461</c:v>
                </c:pt>
                <c:pt idx="207">
                  <c:v>-0.24626279452372479</c:v>
                </c:pt>
                <c:pt idx="208">
                  <c:v>1.4205029864373966</c:v>
                </c:pt>
                <c:pt idx="209">
                  <c:v>-1.386681486760281</c:v>
                </c:pt>
                <c:pt idx="210">
                  <c:v>-0.46557408149229318</c:v>
                </c:pt>
                <c:pt idx="211">
                  <c:v>0.63098235335054864</c:v>
                </c:pt>
                <c:pt idx="212">
                  <c:v>-0.15853827973629619</c:v>
                </c:pt>
                <c:pt idx="213">
                  <c:v>0.23622203680712625</c:v>
                </c:pt>
                <c:pt idx="214">
                  <c:v>1.9907123325556733</c:v>
                </c:pt>
                <c:pt idx="215">
                  <c:v>-0.24626279452372479</c:v>
                </c:pt>
                <c:pt idx="216">
                  <c:v>-1.2112324571854238</c:v>
                </c:pt>
                <c:pt idx="217">
                  <c:v>1.3766407290436824</c:v>
                </c:pt>
                <c:pt idx="218">
                  <c:v>-2.0007530902722719</c:v>
                </c:pt>
                <c:pt idx="219">
                  <c:v>-0.33398730931115028</c:v>
                </c:pt>
                <c:pt idx="220">
                  <c:v>0.14849752201969765</c:v>
                </c:pt>
                <c:pt idx="221">
                  <c:v>6.0773007232272171E-2</c:v>
                </c:pt>
                <c:pt idx="222">
                  <c:v>-0.24626279452372479</c:v>
                </c:pt>
                <c:pt idx="223">
                  <c:v>-1.2112324571854238</c:v>
                </c:pt>
                <c:pt idx="224">
                  <c:v>0.63098235335054864</c:v>
                </c:pt>
                <c:pt idx="225">
                  <c:v>1.6910749838557875E-2</c:v>
                </c:pt>
                <c:pt idx="226">
                  <c:v>-1.255094714579138</c:v>
                </c:pt>
                <c:pt idx="227">
                  <c:v>1.0696049272876855</c:v>
                </c:pt>
                <c:pt idx="228">
                  <c:v>0.14849752201969765</c:v>
                </c:pt>
                <c:pt idx="229">
                  <c:v>1.1573294420751139</c:v>
                </c:pt>
                <c:pt idx="230">
                  <c:v>0.98188041250025992</c:v>
                </c:pt>
                <c:pt idx="231">
                  <c:v>-2.695150755515642E-2</c:v>
                </c:pt>
                <c:pt idx="232">
                  <c:v>1.2450539568625394</c:v>
                </c:pt>
                <c:pt idx="233">
                  <c:v>-1.4305437441539921</c:v>
                </c:pt>
                <c:pt idx="234">
                  <c:v>0.36780880898826601</c:v>
                </c:pt>
                <c:pt idx="235">
                  <c:v>1.5082275012248221</c:v>
                </c:pt>
                <c:pt idx="236">
                  <c:v>1.4643652438311079</c:v>
                </c:pt>
                <c:pt idx="237">
                  <c:v>1.2011916994688283</c:v>
                </c:pt>
                <c:pt idx="238">
                  <c:v>-0.72874762585457586</c:v>
                </c:pt>
                <c:pt idx="239">
                  <c:v>1.2450539568625394</c:v>
                </c:pt>
                <c:pt idx="240">
                  <c:v>-1.3428192293665666</c:v>
                </c:pt>
                <c:pt idx="241">
                  <c:v>1.2889162142562538</c:v>
                </c:pt>
                <c:pt idx="242">
                  <c:v>0.41167106638198031</c:v>
                </c:pt>
                <c:pt idx="243">
                  <c:v>0.41167106638198031</c:v>
                </c:pt>
                <c:pt idx="244">
                  <c:v>1.2450539568625394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4-42AC-BF72-EA915C4AD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9872"/>
        <c:axId val="378687872"/>
      </c:scatterChart>
      <c:valAx>
        <c:axId val="3717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7872"/>
        <c:crosses val="autoZero"/>
        <c:crossBetween val="midCat"/>
      </c:valAx>
      <c:valAx>
        <c:axId val="3786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Y(X6) - %BF w zależności od wymiarów klatki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zad1_cd_y_niestd_oczyszczone!$G$3:$G$247</c:f>
              <c:numCache>
                <c:formatCode>General</c:formatCode>
                <c:ptCount val="245"/>
                <c:pt idx="0">
                  <c:v>-0.94928921036294145</c:v>
                </c:pt>
                <c:pt idx="1">
                  <c:v>-0.88722624408127082</c:v>
                </c:pt>
                <c:pt idx="2">
                  <c:v>-0.61414919244192012</c:v>
                </c:pt>
                <c:pt idx="3">
                  <c:v>0.13060640293812636</c:v>
                </c:pt>
                <c:pt idx="4">
                  <c:v>-0.42796029359690851</c:v>
                </c:pt>
                <c:pt idx="5">
                  <c:v>0.46574642085914764</c:v>
                </c:pt>
                <c:pt idx="6">
                  <c:v>0.54022198039715152</c:v>
                </c:pt>
                <c:pt idx="7">
                  <c:v>-0.14247064870122439</c:v>
                </c:pt>
                <c:pt idx="8">
                  <c:v>1.8893063631120439E-2</c:v>
                </c:pt>
                <c:pt idx="9">
                  <c:v>-0.14247064870122439</c:v>
                </c:pt>
                <c:pt idx="10">
                  <c:v>9.3368623169124379E-2</c:v>
                </c:pt>
                <c:pt idx="11">
                  <c:v>0.35403308155213992</c:v>
                </c:pt>
                <c:pt idx="12">
                  <c:v>0.15543158945079491</c:v>
                </c:pt>
                <c:pt idx="13">
                  <c:v>0.41609604783381049</c:v>
                </c:pt>
                <c:pt idx="14">
                  <c:v>6.8543436656455806E-2</c:v>
                </c:pt>
                <c:pt idx="15">
                  <c:v>-0.20453361498289491</c:v>
                </c:pt>
                <c:pt idx="16">
                  <c:v>0.14301899619446151</c:v>
                </c:pt>
                <c:pt idx="17">
                  <c:v>0.85053681180550422</c:v>
                </c:pt>
                <c:pt idx="18">
                  <c:v>0.75123606575483171</c:v>
                </c:pt>
                <c:pt idx="19">
                  <c:v>0.67676050621682782</c:v>
                </c:pt>
                <c:pt idx="20">
                  <c:v>0.31679530178313797</c:v>
                </c:pt>
                <c:pt idx="21">
                  <c:v>1.3222153555462017</c:v>
                </c:pt>
                <c:pt idx="22">
                  <c:v>-1.8305833315626623</c:v>
                </c:pt>
                <c:pt idx="23">
                  <c:v>-1.7436951787683233</c:v>
                </c:pt>
                <c:pt idx="24">
                  <c:v>-1.3092544147966294</c:v>
                </c:pt>
                <c:pt idx="25">
                  <c:v>-1.3837299743346352</c:v>
                </c:pt>
                <c:pt idx="26">
                  <c:v>-1.5078559068979762</c:v>
                </c:pt>
                <c:pt idx="27">
                  <c:v>-0.41554770034057337</c:v>
                </c:pt>
                <c:pt idx="28">
                  <c:v>-0.8996388373376043</c:v>
                </c:pt>
                <c:pt idx="29">
                  <c:v>-0.41554770034057337</c:v>
                </c:pt>
                <c:pt idx="30">
                  <c:v>-3.0757309394216701E-2</c:v>
                </c:pt>
                <c:pt idx="31">
                  <c:v>-0.8996388373376043</c:v>
                </c:pt>
                <c:pt idx="32">
                  <c:v>-0.96170180361927482</c:v>
                </c:pt>
                <c:pt idx="33">
                  <c:v>1.3594531353152037</c:v>
                </c:pt>
                <c:pt idx="34">
                  <c:v>2.0173205779009109</c:v>
                </c:pt>
                <c:pt idx="35">
                  <c:v>2.2035094767459227</c:v>
                </c:pt>
                <c:pt idx="36">
                  <c:v>0.71399828598582982</c:v>
                </c:pt>
                <c:pt idx="37">
                  <c:v>0.60228494667882215</c:v>
                </c:pt>
                <c:pt idx="38">
                  <c:v>1.7442435262615603</c:v>
                </c:pt>
                <c:pt idx="39">
                  <c:v>3.419943615866667</c:v>
                </c:pt>
                <c:pt idx="40">
                  <c:v>1.5580546274165488</c:v>
                </c:pt>
                <c:pt idx="41">
                  <c:v>0.72641087924216319</c:v>
                </c:pt>
                <c:pt idx="42">
                  <c:v>-1.9422966708696701</c:v>
                </c:pt>
                <c:pt idx="43">
                  <c:v>-0.51484844639124761</c:v>
                </c:pt>
                <c:pt idx="44">
                  <c:v>-1.5575062799233117</c:v>
                </c:pt>
                <c:pt idx="45">
                  <c:v>-1.0485899564136139</c:v>
                </c:pt>
                <c:pt idx="46">
                  <c:v>-2.1533107562273486</c:v>
                </c:pt>
                <c:pt idx="47">
                  <c:v>-1.3092544147966294</c:v>
                </c:pt>
                <c:pt idx="48">
                  <c:v>-1.4333803473599707</c:v>
                </c:pt>
                <c:pt idx="49">
                  <c:v>-1.3713173810782999</c:v>
                </c:pt>
                <c:pt idx="50">
                  <c:v>-0.92446402385027282</c:v>
                </c:pt>
                <c:pt idx="51">
                  <c:v>-1.6319818394613173</c:v>
                </c:pt>
                <c:pt idx="52">
                  <c:v>0.85053681180550422</c:v>
                </c:pt>
                <c:pt idx="53">
                  <c:v>-9.2820275675887243E-2</c:v>
                </c:pt>
                <c:pt idx="54">
                  <c:v>1.3346279488025352</c:v>
                </c:pt>
                <c:pt idx="55">
                  <c:v>1.8187190857995661</c:v>
                </c:pt>
                <c:pt idx="56">
                  <c:v>0.50298420062814964</c:v>
                </c:pt>
                <c:pt idx="57">
                  <c:v>1.4339286948532077</c:v>
                </c:pt>
                <c:pt idx="58">
                  <c:v>0.2671449287578026</c:v>
                </c:pt>
                <c:pt idx="59">
                  <c:v>0.85053681180550422</c:v>
                </c:pt>
                <c:pt idx="60">
                  <c:v>0.56504716690982015</c:v>
                </c:pt>
                <c:pt idx="61">
                  <c:v>0.56504716690982015</c:v>
                </c:pt>
                <c:pt idx="62">
                  <c:v>0.27955752201413597</c:v>
                </c:pt>
                <c:pt idx="63">
                  <c:v>-1.3340796013092981</c:v>
                </c:pt>
                <c:pt idx="64">
                  <c:v>-0.66379956546725549</c:v>
                </c:pt>
                <c:pt idx="65">
                  <c:v>-1.4209677541036372</c:v>
                </c:pt>
                <c:pt idx="66">
                  <c:v>-0.78792549803059664</c:v>
                </c:pt>
                <c:pt idx="67">
                  <c:v>-0.39072251382790651</c:v>
                </c:pt>
                <c:pt idx="68">
                  <c:v>-1.5202685001543097</c:v>
                </c:pt>
                <c:pt idx="69">
                  <c:v>-0.88722624408127082</c:v>
                </c:pt>
                <c:pt idx="70">
                  <c:v>-1.6195692462049822</c:v>
                </c:pt>
                <c:pt idx="71">
                  <c:v>-0.91205143059393767</c:v>
                </c:pt>
                <c:pt idx="72">
                  <c:v>-1.1354781092079531</c:v>
                </c:pt>
                <c:pt idx="73">
                  <c:v>0.15543158945079491</c:v>
                </c:pt>
                <c:pt idx="74">
                  <c:v>-0.53967363290391446</c:v>
                </c:pt>
                <c:pt idx="75">
                  <c:v>0.24231974224513403</c:v>
                </c:pt>
                <c:pt idx="76">
                  <c:v>-0.37830992057157137</c:v>
                </c:pt>
                <c:pt idx="77">
                  <c:v>-0.45278548010957709</c:v>
                </c:pt>
                <c:pt idx="78">
                  <c:v>0.2919701152704694</c:v>
                </c:pt>
                <c:pt idx="79">
                  <c:v>0.13060640293812636</c:v>
                </c:pt>
                <c:pt idx="80">
                  <c:v>8.095602991279098E-2</c:v>
                </c:pt>
                <c:pt idx="81">
                  <c:v>-0.22935880149556173</c:v>
                </c:pt>
                <c:pt idx="82">
                  <c:v>-0.40313510708423994</c:v>
                </c:pt>
                <c:pt idx="83">
                  <c:v>0.44092123434647906</c:v>
                </c:pt>
                <c:pt idx="84">
                  <c:v>-0.42796029359690851</c:v>
                </c:pt>
                <c:pt idx="85">
                  <c:v>-0.50243585313491246</c:v>
                </c:pt>
                <c:pt idx="86">
                  <c:v>-0.13005805544488921</c:v>
                </c:pt>
                <c:pt idx="87">
                  <c:v>0.14301899619446151</c:v>
                </c:pt>
                <c:pt idx="88">
                  <c:v>-0.44037288685324188</c:v>
                </c:pt>
                <c:pt idx="89">
                  <c:v>0.72641087924216319</c:v>
                </c:pt>
                <c:pt idx="90">
                  <c:v>-0.14247064870122439</c:v>
                </c:pt>
                <c:pt idx="91">
                  <c:v>-0.20453361498289491</c:v>
                </c:pt>
                <c:pt idx="92">
                  <c:v>-0.16729583521389119</c:v>
                </c:pt>
                <c:pt idx="93">
                  <c:v>-0.70103734523625927</c:v>
                </c:pt>
                <c:pt idx="94">
                  <c:v>0.83812421854917085</c:v>
                </c:pt>
                <c:pt idx="95">
                  <c:v>0.71399828598582982</c:v>
                </c:pt>
                <c:pt idx="96">
                  <c:v>-0.20453361498289491</c:v>
                </c:pt>
                <c:pt idx="97">
                  <c:v>-0.50243585313491246</c:v>
                </c:pt>
                <c:pt idx="98">
                  <c:v>0.34162048829580655</c:v>
                </c:pt>
                <c:pt idx="99">
                  <c:v>0.40368345457747706</c:v>
                </c:pt>
                <c:pt idx="100">
                  <c:v>-0.94928921036294145</c:v>
                </c:pt>
                <c:pt idx="101">
                  <c:v>0.55263457365348678</c:v>
                </c:pt>
                <c:pt idx="102">
                  <c:v>1.1484390499575237</c:v>
                </c:pt>
                <c:pt idx="103">
                  <c:v>1.1608516432138569</c:v>
                </c:pt>
                <c:pt idx="104">
                  <c:v>-0.365897327315238</c:v>
                </c:pt>
                <c:pt idx="105">
                  <c:v>-0.5520862261602496</c:v>
                </c:pt>
                <c:pt idx="106">
                  <c:v>0.90018718483084137</c:v>
                </c:pt>
                <c:pt idx="107">
                  <c:v>-0.13005805544488921</c:v>
                </c:pt>
                <c:pt idx="108">
                  <c:v>-0.8996388373376043</c:v>
                </c:pt>
                <c:pt idx="109">
                  <c:v>-5.9321228815481311E-3</c:v>
                </c:pt>
                <c:pt idx="110">
                  <c:v>-0.46519807336591046</c:v>
                </c:pt>
                <c:pt idx="111">
                  <c:v>-0.5893240059292516</c:v>
                </c:pt>
                <c:pt idx="112">
                  <c:v>-0.19212102172655976</c:v>
                </c:pt>
                <c:pt idx="113">
                  <c:v>-0.66379956546725549</c:v>
                </c:pt>
                <c:pt idx="114">
                  <c:v>0.13060640293812636</c:v>
                </c:pt>
                <c:pt idx="115">
                  <c:v>0.44092123434647906</c:v>
                </c:pt>
                <c:pt idx="116">
                  <c:v>-0.19212102172655976</c:v>
                </c:pt>
                <c:pt idx="117">
                  <c:v>-0.17970842847022636</c:v>
                </c:pt>
                <c:pt idx="118">
                  <c:v>-0.83757587105593367</c:v>
                </c:pt>
                <c:pt idx="119">
                  <c:v>-0.22935880149556173</c:v>
                </c:pt>
                <c:pt idx="120">
                  <c:v>3.1305656887453841E-2</c:v>
                </c:pt>
                <c:pt idx="121">
                  <c:v>-0.25418398800823028</c:v>
                </c:pt>
                <c:pt idx="122">
                  <c:v>-0.60173659918558497</c:v>
                </c:pt>
                <c:pt idx="123">
                  <c:v>0.39127086132114369</c:v>
                </c:pt>
                <c:pt idx="124">
                  <c:v>-0.56449881941658298</c:v>
                </c:pt>
                <c:pt idx="125">
                  <c:v>-0.365897327315238</c:v>
                </c:pt>
                <c:pt idx="126">
                  <c:v>-0.76310031151792979</c:v>
                </c:pt>
                <c:pt idx="127">
                  <c:v>0.35403308155213992</c:v>
                </c:pt>
                <c:pt idx="128">
                  <c:v>-4.3169902650550103E-2</c:v>
                </c:pt>
                <c:pt idx="129">
                  <c:v>-0.29142176777723228</c:v>
                </c:pt>
                <c:pt idx="130">
                  <c:v>0.47815901411548101</c:v>
                </c:pt>
                <c:pt idx="131">
                  <c:v>-0.97411439687560819</c:v>
                </c:pt>
                <c:pt idx="132">
                  <c:v>-0.365897327315238</c:v>
                </c:pt>
                <c:pt idx="133">
                  <c:v>-0.30383436103356742</c:v>
                </c:pt>
                <c:pt idx="134">
                  <c:v>0.49057160737181621</c:v>
                </c:pt>
                <c:pt idx="135">
                  <c:v>-0.26659658126456548</c:v>
                </c:pt>
                <c:pt idx="136">
                  <c:v>-0.15488324195755779</c:v>
                </c:pt>
                <c:pt idx="137">
                  <c:v>0.24231974224513403</c:v>
                </c:pt>
                <c:pt idx="138">
                  <c:v>-1.0734151429262824</c:v>
                </c:pt>
                <c:pt idx="139">
                  <c:v>-0.51484844639124761</c:v>
                </c:pt>
                <c:pt idx="140">
                  <c:v>-0.99893958338827682</c:v>
                </c:pt>
                <c:pt idx="141">
                  <c:v>0.15543158945079491</c:v>
                </c:pt>
                <c:pt idx="142">
                  <c:v>1.2601523892645312</c:v>
                </c:pt>
                <c:pt idx="143">
                  <c:v>-1.0485899564136139</c:v>
                </c:pt>
                <c:pt idx="144">
                  <c:v>1.6573553734672213</c:v>
                </c:pt>
                <c:pt idx="145">
                  <c:v>-0.97411439687560819</c:v>
                </c:pt>
                <c:pt idx="146">
                  <c:v>0.93742496459984337</c:v>
                </c:pt>
                <c:pt idx="147">
                  <c:v>-1.5202685001543097</c:v>
                </c:pt>
                <c:pt idx="148">
                  <c:v>-0.83757587105593367</c:v>
                </c:pt>
                <c:pt idx="149">
                  <c:v>4.3718250143787239E-2</c:v>
                </c:pt>
                <c:pt idx="150">
                  <c:v>-1.0734151429262824</c:v>
                </c:pt>
                <c:pt idx="151">
                  <c:v>0.60228494667882215</c:v>
                </c:pt>
                <c:pt idx="152">
                  <c:v>-0.27900917452089885</c:v>
                </c:pt>
                <c:pt idx="153">
                  <c:v>-1.4954433136416412</c:v>
                </c:pt>
                <c:pt idx="154">
                  <c:v>4.3718250143787239E-2</c:v>
                </c:pt>
                <c:pt idx="155">
                  <c:v>-0.83757587105593367</c:v>
                </c:pt>
                <c:pt idx="156">
                  <c:v>0.37885826806480849</c:v>
                </c:pt>
                <c:pt idx="157">
                  <c:v>-0.22935880149556173</c:v>
                </c:pt>
                <c:pt idx="158">
                  <c:v>-1.4333803473599707</c:v>
                </c:pt>
                <c:pt idx="159">
                  <c:v>1.3222153555462017</c:v>
                </c:pt>
                <c:pt idx="160">
                  <c:v>0.83812421854917085</c:v>
                </c:pt>
                <c:pt idx="161">
                  <c:v>-0.20453361498289491</c:v>
                </c:pt>
                <c:pt idx="162">
                  <c:v>0.92501237134351</c:v>
                </c:pt>
                <c:pt idx="163">
                  <c:v>-0.20453361498289491</c:v>
                </c:pt>
                <c:pt idx="164">
                  <c:v>-1.0610025496699473</c:v>
                </c:pt>
                <c:pt idx="165">
                  <c:v>-1.2347788552586256</c:v>
                </c:pt>
                <c:pt idx="166">
                  <c:v>-3.0757309394216701E-2</c:v>
                </c:pt>
                <c:pt idx="167">
                  <c:v>-0.31624695428990085</c:v>
                </c:pt>
                <c:pt idx="168">
                  <c:v>1.8063064925432308</c:v>
                </c:pt>
                <c:pt idx="169">
                  <c:v>-0.49002325987857903</c:v>
                </c:pt>
                <c:pt idx="170">
                  <c:v>-1.0113521766446119</c:v>
                </c:pt>
                <c:pt idx="171">
                  <c:v>2.2903976295402617</c:v>
                </c:pt>
                <c:pt idx="172">
                  <c:v>0.24231974224513403</c:v>
                </c:pt>
                <c:pt idx="173">
                  <c:v>1.0863760836758529</c:v>
                </c:pt>
                <c:pt idx="174">
                  <c:v>0.962250151112512</c:v>
                </c:pt>
                <c:pt idx="175">
                  <c:v>-0.65138697221092212</c:v>
                </c:pt>
                <c:pt idx="176">
                  <c:v>-1.0485899564136139</c:v>
                </c:pt>
                <c:pt idx="177">
                  <c:v>-0.22935880149556173</c:v>
                </c:pt>
                <c:pt idx="178">
                  <c:v>-1.3961425675909687</c:v>
                </c:pt>
                <c:pt idx="179">
                  <c:v>2.0793835441825816</c:v>
                </c:pt>
                <c:pt idx="180">
                  <c:v>0.82571162529283748</c:v>
                </c:pt>
                <c:pt idx="181">
                  <c:v>1.0491383039068511</c:v>
                </c:pt>
                <c:pt idx="182">
                  <c:v>0.32920789503947312</c:v>
                </c:pt>
                <c:pt idx="183">
                  <c:v>-1.1603032957206199</c:v>
                </c:pt>
                <c:pt idx="184">
                  <c:v>1.7938938992868976</c:v>
                </c:pt>
                <c:pt idx="185">
                  <c:v>0.51539679388448478</c:v>
                </c:pt>
                <c:pt idx="186">
                  <c:v>0.73882347249849833</c:v>
                </c:pt>
                <c:pt idx="187">
                  <c:v>-1.0610025496699473</c:v>
                </c:pt>
                <c:pt idx="188">
                  <c:v>0.10578121642545778</c:v>
                </c:pt>
                <c:pt idx="189">
                  <c:v>-0.365897327315238</c:v>
                </c:pt>
                <c:pt idx="190">
                  <c:v>-1.0858277361826159</c:v>
                </c:pt>
                <c:pt idx="191">
                  <c:v>-0.83757587105593367</c:v>
                </c:pt>
                <c:pt idx="192">
                  <c:v>0.36644567480847512</c:v>
                </c:pt>
                <c:pt idx="193">
                  <c:v>0.24231974224513403</c:v>
                </c:pt>
                <c:pt idx="194">
                  <c:v>-1.1975410754896236</c:v>
                </c:pt>
                <c:pt idx="195">
                  <c:v>0.80088643878016885</c:v>
                </c:pt>
                <c:pt idx="196">
                  <c:v>6.4804703747852709E-3</c:v>
                </c:pt>
                <c:pt idx="197">
                  <c:v>2.5882998676922795</c:v>
                </c:pt>
                <c:pt idx="198">
                  <c:v>0.60228494667882215</c:v>
                </c:pt>
                <c:pt idx="199">
                  <c:v>-1.8344716137883299E-2</c:v>
                </c:pt>
                <c:pt idx="200">
                  <c:v>0.24231974224513403</c:v>
                </c:pt>
                <c:pt idx="201">
                  <c:v>-0.11764546218855582</c:v>
                </c:pt>
                <c:pt idx="202">
                  <c:v>-0.97411439687560819</c:v>
                </c:pt>
                <c:pt idx="203">
                  <c:v>-1.1851284822332884</c:v>
                </c:pt>
                <c:pt idx="204">
                  <c:v>1.8435442723122328</c:v>
                </c:pt>
                <c:pt idx="205">
                  <c:v>-0.30383436103356742</c:v>
                </c:pt>
                <c:pt idx="206">
                  <c:v>0.36644567480847512</c:v>
                </c:pt>
                <c:pt idx="207">
                  <c:v>-0.25418398800823028</c:v>
                </c:pt>
                <c:pt idx="208">
                  <c:v>2.3648731890782657</c:v>
                </c:pt>
                <c:pt idx="209">
                  <c:v>-0.98652699013194334</c:v>
                </c:pt>
                <c:pt idx="210">
                  <c:v>-0.92446402385027282</c:v>
                </c:pt>
                <c:pt idx="211">
                  <c:v>0.75123606575483171</c:v>
                </c:pt>
                <c:pt idx="212">
                  <c:v>-0.84998846431226716</c:v>
                </c:pt>
                <c:pt idx="213">
                  <c:v>-0.21694620823922833</c:v>
                </c:pt>
                <c:pt idx="214">
                  <c:v>2.3772857823346007</c:v>
                </c:pt>
                <c:pt idx="215">
                  <c:v>-0.81275068454326516</c:v>
                </c:pt>
                <c:pt idx="216">
                  <c:v>-0.99893958338827682</c:v>
                </c:pt>
                <c:pt idx="217">
                  <c:v>0.76364865901116696</c:v>
                </c:pt>
                <c:pt idx="218">
                  <c:v>-1.4830307203853077</c:v>
                </c:pt>
                <c:pt idx="219">
                  <c:v>0.11819380968179295</c:v>
                </c:pt>
                <c:pt idx="220">
                  <c:v>0.56504716690982015</c:v>
                </c:pt>
                <c:pt idx="221">
                  <c:v>0.40368345457747706</c:v>
                </c:pt>
                <c:pt idx="222">
                  <c:v>-0.26659658126456548</c:v>
                </c:pt>
                <c:pt idx="223">
                  <c:v>-0.14247064870122439</c:v>
                </c:pt>
                <c:pt idx="224">
                  <c:v>0.32920789503947312</c:v>
                </c:pt>
                <c:pt idx="225">
                  <c:v>-6.7995089163218669E-2</c:v>
                </c:pt>
                <c:pt idx="226">
                  <c:v>-0.72586253174892601</c:v>
                </c:pt>
                <c:pt idx="227">
                  <c:v>-0.44037288685324188</c:v>
                </c:pt>
                <c:pt idx="228">
                  <c:v>0.49057160737181621</c:v>
                </c:pt>
                <c:pt idx="229">
                  <c:v>0.40368345457747706</c:v>
                </c:pt>
                <c:pt idx="230">
                  <c:v>2.0917961374389149</c:v>
                </c:pt>
                <c:pt idx="231">
                  <c:v>-0.61414919244192012</c:v>
                </c:pt>
                <c:pt idx="232">
                  <c:v>0.70158569272949634</c:v>
                </c:pt>
                <c:pt idx="233">
                  <c:v>-0.96170180361927482</c:v>
                </c:pt>
                <c:pt idx="234">
                  <c:v>2.3400480025655974</c:v>
                </c:pt>
                <c:pt idx="235">
                  <c:v>2.3524605958219325</c:v>
                </c:pt>
                <c:pt idx="236">
                  <c:v>1.8683694588249016</c:v>
                </c:pt>
                <c:pt idx="237">
                  <c:v>2.1786842902332544</c:v>
                </c:pt>
                <c:pt idx="238">
                  <c:v>-0.41554770034057337</c:v>
                </c:pt>
                <c:pt idx="239">
                  <c:v>1.607705000441886</c:v>
                </c:pt>
                <c:pt idx="240">
                  <c:v>-1.4333803473599707</c:v>
                </c:pt>
                <c:pt idx="241">
                  <c:v>0.962250151112512</c:v>
                </c:pt>
                <c:pt idx="242">
                  <c:v>1.284977575777198</c:v>
                </c:pt>
                <c:pt idx="243">
                  <c:v>0.93742496459984337</c:v>
                </c:pt>
                <c:pt idx="244">
                  <c:v>1.4463412881095428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4B-4D0A-804B-EF1D57DC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8352"/>
        <c:axId val="21532640"/>
      </c:scatterChart>
      <c:valAx>
        <c:axId val="3717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2640"/>
        <c:crosses val="autoZero"/>
        <c:crossBetween val="midCat"/>
      </c:valAx>
      <c:valAx>
        <c:axId val="215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Y(X7) - %BF w zależności od wymiarów brzucha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zad1_cd_y_niestd_oczyszczone!$H$3:$H$247</c:f>
              <c:numCache>
                <c:formatCode>General</c:formatCode>
                <c:ptCount val="245"/>
                <c:pt idx="0">
                  <c:v>-0.70909252185317817</c:v>
                </c:pt>
                <c:pt idx="1">
                  <c:v>-0.92640210701187609</c:v>
                </c:pt>
                <c:pt idx="2">
                  <c:v>-0.4423943946129581</c:v>
                </c:pt>
                <c:pt idx="3">
                  <c:v>-0.59056002085752468</c:v>
                </c:pt>
                <c:pt idx="4">
                  <c:v>0.75280832375987827</c:v>
                </c:pt>
                <c:pt idx="5">
                  <c:v>0.19965665244683034</c:v>
                </c:pt>
                <c:pt idx="6">
                  <c:v>-0.16581855895643413</c:v>
                </c:pt>
                <c:pt idx="7">
                  <c:v>-0.38312814411513207</c:v>
                </c:pt>
                <c:pt idx="8">
                  <c:v>-0.9757906490933983</c:v>
                </c:pt>
                <c:pt idx="9">
                  <c:v>-0.37325043569882815</c:v>
                </c:pt>
                <c:pt idx="10">
                  <c:v>-0.86713585651405001</c:v>
                </c:pt>
                <c:pt idx="11">
                  <c:v>-0.14606314212382498</c:v>
                </c:pt>
                <c:pt idx="12">
                  <c:v>-7.6919183209695041E-2</c:v>
                </c:pt>
                <c:pt idx="13">
                  <c:v>0.93060707525335784</c:v>
                </c:pt>
                <c:pt idx="14">
                  <c:v>0.39721082077291908</c:v>
                </c:pt>
                <c:pt idx="15">
                  <c:v>4.1613317785958483E-2</c:v>
                </c:pt>
                <c:pt idx="16">
                  <c:v>0.39721082077291908</c:v>
                </c:pt>
                <c:pt idx="17">
                  <c:v>0.50586561335226732</c:v>
                </c:pt>
                <c:pt idx="18">
                  <c:v>-0.27447335153578378</c:v>
                </c:pt>
                <c:pt idx="19">
                  <c:v>0.80219686584140049</c:v>
                </c:pt>
                <c:pt idx="20">
                  <c:v>0.34782227869139687</c:v>
                </c:pt>
                <c:pt idx="21">
                  <c:v>0.63427582276422478</c:v>
                </c:pt>
                <c:pt idx="22">
                  <c:v>-1.5783308624879684</c:v>
                </c:pt>
                <c:pt idx="23">
                  <c:v>-1.2227333595010093</c:v>
                </c:pt>
                <c:pt idx="24">
                  <c:v>-1.5882085709042737</c:v>
                </c:pt>
                <c:pt idx="25">
                  <c:v>-1.2523664847499223</c:v>
                </c:pt>
                <c:pt idx="26">
                  <c:v>-1.7561296139814495</c:v>
                </c:pt>
                <c:pt idx="27">
                  <c:v>-0.3633727272825229</c:v>
                </c:pt>
                <c:pt idx="28">
                  <c:v>-1.8252735728955793</c:v>
                </c:pt>
                <c:pt idx="29">
                  <c:v>-0.87701356493035387</c:v>
                </c:pt>
                <c:pt idx="30">
                  <c:v>-0.3633727272825229</c:v>
                </c:pt>
                <c:pt idx="31">
                  <c:v>-0.77823648076730956</c:v>
                </c:pt>
                <c:pt idx="32">
                  <c:v>-1.3116327352477497</c:v>
                </c:pt>
                <c:pt idx="33">
                  <c:v>0.80219686584140049</c:v>
                </c:pt>
                <c:pt idx="34">
                  <c:v>2.2937308367033697</c:v>
                </c:pt>
                <c:pt idx="35">
                  <c:v>2.046788126295759</c:v>
                </c:pt>
                <c:pt idx="36">
                  <c:v>0.84170769950661872</c:v>
                </c:pt>
                <c:pt idx="37">
                  <c:v>0.63427582276422478</c:v>
                </c:pt>
                <c:pt idx="38">
                  <c:v>1.5529027054805371</c:v>
                </c:pt>
                <c:pt idx="39">
                  <c:v>3.340767928831641</c:v>
                </c:pt>
                <c:pt idx="40">
                  <c:v>1.8591116663859755</c:v>
                </c:pt>
                <c:pt idx="41">
                  <c:v>1.1775497856609689</c:v>
                </c:pt>
                <c:pt idx="42">
                  <c:v>-1.6178416961531867</c:v>
                </c:pt>
                <c:pt idx="43">
                  <c:v>-1.0745677332564427</c:v>
                </c:pt>
                <c:pt idx="44">
                  <c:v>-1.8450289897281886</c:v>
                </c:pt>
                <c:pt idx="45">
                  <c:v>-0.88689127334665785</c:v>
                </c:pt>
                <c:pt idx="46">
                  <c:v>-2.1709933674662345</c:v>
                </c:pt>
                <c:pt idx="47">
                  <c:v>-0.56092689560861164</c:v>
                </c:pt>
                <c:pt idx="48">
                  <c:v>-1.4301652362434019</c:v>
                </c:pt>
                <c:pt idx="49">
                  <c:v>-1.0251791911749204</c:v>
                </c:pt>
                <c:pt idx="50">
                  <c:v>-1.2622441931662276</c:v>
                </c:pt>
                <c:pt idx="51">
                  <c:v>-1.4597983614923162</c:v>
                </c:pt>
                <c:pt idx="52">
                  <c:v>0.75280832375987827</c:v>
                </c:pt>
                <c:pt idx="53">
                  <c:v>0.7330529069272691</c:v>
                </c:pt>
                <c:pt idx="54">
                  <c:v>1.1676720772446649</c:v>
                </c:pt>
                <c:pt idx="55">
                  <c:v>1.2763268698240131</c:v>
                </c:pt>
                <c:pt idx="56">
                  <c:v>0.58488728068270257</c:v>
                </c:pt>
                <c:pt idx="57">
                  <c:v>1.226938327742491</c:v>
                </c:pt>
                <c:pt idx="58">
                  <c:v>0.22928977769574335</c:v>
                </c:pt>
                <c:pt idx="59">
                  <c:v>0.98987332575118536</c:v>
                </c:pt>
                <c:pt idx="60">
                  <c:v>0.72317519851096523</c:v>
                </c:pt>
                <c:pt idx="61">
                  <c:v>1.2960822866566224</c:v>
                </c:pt>
                <c:pt idx="62">
                  <c:v>0.78244144900879131</c:v>
                </c:pt>
                <c:pt idx="63">
                  <c:v>-0.83750273126513564</c:v>
                </c:pt>
                <c:pt idx="64">
                  <c:v>-0.57080460402491695</c:v>
                </c:pt>
                <c:pt idx="65">
                  <c:v>-1.3807766941618798</c:v>
                </c:pt>
                <c:pt idx="66">
                  <c:v>-0.76835877235100569</c:v>
                </c:pt>
                <c:pt idx="67">
                  <c:v>-8.679689162599892E-2</c:v>
                </c:pt>
                <c:pt idx="68">
                  <c:v>-0.94615752384448526</c:v>
                </c:pt>
                <c:pt idx="69">
                  <c:v>-0.93627981542817995</c:v>
                </c:pt>
                <c:pt idx="70">
                  <c:v>-1.6178416961531867</c:v>
                </c:pt>
                <c:pt idx="71">
                  <c:v>-0.89676898176296305</c:v>
                </c:pt>
                <c:pt idx="72">
                  <c:v>-1.3412658604966627</c:v>
                </c:pt>
                <c:pt idx="73">
                  <c:v>0.25892290294465642</c:v>
                </c:pt>
                <c:pt idx="74">
                  <c:v>0.29843373660987471</c:v>
                </c:pt>
                <c:pt idx="75">
                  <c:v>0.61452040593161561</c:v>
                </c:pt>
                <c:pt idx="76">
                  <c:v>0.33794457027509162</c:v>
                </c:pt>
                <c:pt idx="77">
                  <c:v>-0.33373960203360986</c:v>
                </c:pt>
                <c:pt idx="78">
                  <c:v>0.53549873860118036</c:v>
                </c:pt>
                <c:pt idx="79">
                  <c:v>0.24904519452835253</c:v>
                </c:pt>
                <c:pt idx="80">
                  <c:v>0.7330529069272691</c:v>
                </c:pt>
                <c:pt idx="81">
                  <c:v>-0.26459564311947853</c:v>
                </c:pt>
                <c:pt idx="82">
                  <c:v>-0.42263897778035037</c:v>
                </c:pt>
                <c:pt idx="83">
                  <c:v>-0.14606314212382498</c:v>
                </c:pt>
                <c:pt idx="84">
                  <c:v>-0.63007085452274303</c:v>
                </c:pt>
                <c:pt idx="85">
                  <c:v>-0.58068231244122082</c:v>
                </c:pt>
                <c:pt idx="86">
                  <c:v>0.31818915344248244</c:v>
                </c:pt>
                <c:pt idx="87">
                  <c:v>8.1124151451176796E-2</c:v>
                </c:pt>
                <c:pt idx="88">
                  <c:v>-0.91652439859557222</c:v>
                </c:pt>
                <c:pt idx="89">
                  <c:v>0.50586561335226732</c:v>
                </c:pt>
                <c:pt idx="90">
                  <c:v>-0.35349501886621904</c:v>
                </c:pt>
                <c:pt idx="91">
                  <c:v>-7.6919183209695041E-2</c:v>
                </c:pt>
                <c:pt idx="92">
                  <c:v>-0.56092689560861164</c:v>
                </c:pt>
                <c:pt idx="93">
                  <c:v>-0.41276126936404506</c:v>
                </c:pt>
                <c:pt idx="94">
                  <c:v>0.16014581878161202</c:v>
                </c:pt>
                <c:pt idx="95">
                  <c:v>0.25892290294465642</c:v>
                </c:pt>
                <c:pt idx="96">
                  <c:v>-3.7408349544476735E-2</c:v>
                </c:pt>
                <c:pt idx="97">
                  <c:v>-0.31398418520100069</c:v>
                </c:pt>
                <c:pt idx="98">
                  <c:v>0.30831144502617858</c:v>
                </c:pt>
                <c:pt idx="99">
                  <c:v>0.61452040593161561</c:v>
                </c:pt>
                <c:pt idx="100">
                  <c:v>-0.50166064511078556</c:v>
                </c:pt>
                <c:pt idx="101">
                  <c:v>1.0293841594164022</c:v>
                </c:pt>
                <c:pt idx="102">
                  <c:v>0.91085165842074867</c:v>
                </c:pt>
                <c:pt idx="103">
                  <c:v>-0.3633727272825229</c:v>
                </c:pt>
                <c:pt idx="104">
                  <c:v>-7.7752242955637018E-3</c:v>
                </c:pt>
                <c:pt idx="105">
                  <c:v>-0.17569626737273941</c:v>
                </c:pt>
                <c:pt idx="106">
                  <c:v>1.2466937445751001</c:v>
                </c:pt>
                <c:pt idx="107">
                  <c:v>0.25892290294465642</c:v>
                </c:pt>
                <c:pt idx="108">
                  <c:v>-0.27447335153578378</c:v>
                </c:pt>
                <c:pt idx="109">
                  <c:v>2.1024841207415777E-3</c:v>
                </c:pt>
                <c:pt idx="110">
                  <c:v>-0.57080460402491695</c:v>
                </c:pt>
                <c:pt idx="111">
                  <c:v>-0.23496251787056549</c:v>
                </c:pt>
                <c:pt idx="112">
                  <c:v>-0.23496251787056549</c:v>
                </c:pt>
                <c:pt idx="113">
                  <c:v>2.1024841207415777E-3</c:v>
                </c:pt>
                <c:pt idx="114">
                  <c:v>-0.48190522827817645</c:v>
                </c:pt>
                <c:pt idx="115">
                  <c:v>0.67378665642944302</c:v>
                </c:pt>
                <c:pt idx="116">
                  <c:v>0.5651318638500934</c:v>
                </c:pt>
                <c:pt idx="117">
                  <c:v>-0.89676898176296305</c:v>
                </c:pt>
                <c:pt idx="118">
                  <c:v>-0.62019314610643916</c:v>
                </c:pt>
                <c:pt idx="119">
                  <c:v>-0.81774731443252791</c:v>
                </c:pt>
                <c:pt idx="120">
                  <c:v>-0.24484022628686936</c:v>
                </c:pt>
                <c:pt idx="121">
                  <c:v>-2.7530641128172859E-2</c:v>
                </c:pt>
                <c:pt idx="122">
                  <c:v>-1.4202875278270979</c:v>
                </c:pt>
                <c:pt idx="123">
                  <c:v>0.11075727670008984</c:v>
                </c:pt>
                <c:pt idx="124">
                  <c:v>-0.5312937703596986</c:v>
                </c:pt>
                <c:pt idx="125">
                  <c:v>-0.2250848094542616</c:v>
                </c:pt>
                <c:pt idx="126">
                  <c:v>-0.20532939262165245</c:v>
                </c:pt>
                <c:pt idx="127">
                  <c:v>0.7330529069272691</c:v>
                </c:pt>
                <c:pt idx="128">
                  <c:v>-0.29422876836839157</c:v>
                </c:pt>
                <c:pt idx="129">
                  <c:v>-0.51153835352708943</c:v>
                </c:pt>
                <c:pt idx="130">
                  <c:v>0.86146311633922656</c:v>
                </c:pt>
                <c:pt idx="131">
                  <c:v>-0.62019314610643916</c:v>
                </c:pt>
                <c:pt idx="132">
                  <c:v>0.61452040593161561</c:v>
                </c:pt>
                <c:pt idx="133">
                  <c:v>-0.38312814411513207</c:v>
                </c:pt>
                <c:pt idx="134">
                  <c:v>1.4047370792359706</c:v>
                </c:pt>
                <c:pt idx="135">
                  <c:v>7.1246443034871515E-2</c:v>
                </c:pt>
                <c:pt idx="136">
                  <c:v>6.1368734618567643E-2</c:v>
                </c:pt>
                <c:pt idx="137">
                  <c:v>-0.13618543370752112</c:v>
                </c:pt>
                <c:pt idx="138">
                  <c:v>-1.5091869035738386</c:v>
                </c:pt>
                <c:pt idx="139">
                  <c:v>-0.69921481343687431</c:v>
                </c:pt>
                <c:pt idx="140">
                  <c:v>-1.0350568995912244</c:v>
                </c:pt>
                <c:pt idx="141">
                  <c:v>0.66390894801313782</c:v>
                </c:pt>
                <c:pt idx="142">
                  <c:v>0.80219686584140049</c:v>
                </c:pt>
                <c:pt idx="143">
                  <c:v>-1.5684531540716646</c:v>
                </c:pt>
                <c:pt idx="144">
                  <c:v>1.4244924960685796</c:v>
                </c:pt>
                <c:pt idx="145">
                  <c:v>-1.4597983614923162</c:v>
                </c:pt>
                <c:pt idx="146">
                  <c:v>1.0392618678327075</c:v>
                </c:pt>
                <c:pt idx="147">
                  <c:v>-1.9339283654749291</c:v>
                </c:pt>
                <c:pt idx="148">
                  <c:v>-0.41276126936404506</c:v>
                </c:pt>
                <c:pt idx="149">
                  <c:v>0.76268603217618214</c:v>
                </c:pt>
                <c:pt idx="150">
                  <c:v>-0.87701356493035387</c:v>
                </c:pt>
                <c:pt idx="151">
                  <c:v>1.2466937445751001</c:v>
                </c:pt>
                <c:pt idx="152">
                  <c:v>-0.15594085054013027</c:v>
                </c:pt>
                <c:pt idx="153">
                  <c:v>-1.5585754456553607</c:v>
                </c:pt>
                <c:pt idx="154">
                  <c:v>2.1024841207415777E-3</c:v>
                </c:pt>
                <c:pt idx="155">
                  <c:v>-1.1042008585053558</c:v>
                </c:pt>
                <c:pt idx="156">
                  <c:v>0.31818915344248244</c:v>
                </c:pt>
                <c:pt idx="157">
                  <c:v>-2.7530641128172859E-2</c:v>
                </c:pt>
                <c:pt idx="158">
                  <c:v>-0.88689127334665785</c:v>
                </c:pt>
                <c:pt idx="159">
                  <c:v>1.3454708287381445</c:v>
                </c:pt>
                <c:pt idx="160">
                  <c:v>0.26880061136096028</c:v>
                </c:pt>
                <c:pt idx="161">
                  <c:v>-0.19545168420534717</c:v>
                </c:pt>
                <c:pt idx="162">
                  <c:v>0.79231915742509662</c:v>
                </c:pt>
                <c:pt idx="163">
                  <c:v>-0.15594085054013027</c:v>
                </c:pt>
                <c:pt idx="164">
                  <c:v>-1.0350568995912244</c:v>
                </c:pt>
                <c:pt idx="165">
                  <c:v>-1.7166187803162312</c:v>
                </c:pt>
                <c:pt idx="166">
                  <c:v>-0.20532939262165245</c:v>
                </c:pt>
                <c:pt idx="167">
                  <c:v>-0.20532939262165245</c:v>
                </c:pt>
                <c:pt idx="168">
                  <c:v>1.6220466643946685</c:v>
                </c:pt>
                <c:pt idx="169">
                  <c:v>-1.2819996099988353</c:v>
                </c:pt>
                <c:pt idx="170">
                  <c:v>-0.90664669017926691</c:v>
                </c:pt>
                <c:pt idx="171">
                  <c:v>1.770212290639235</c:v>
                </c:pt>
                <c:pt idx="172">
                  <c:v>3.173560936965461E-2</c:v>
                </c:pt>
                <c:pt idx="173">
                  <c:v>1.197305202493578</c:v>
                </c:pt>
                <c:pt idx="174">
                  <c:v>1.2071829109098819</c:v>
                </c:pt>
                <c:pt idx="175">
                  <c:v>-0.86713585651405001</c:v>
                </c:pt>
                <c:pt idx="176">
                  <c:v>-0.55104918719230778</c:v>
                </c:pt>
                <c:pt idx="177">
                  <c:v>-0.19545168420534717</c:v>
                </c:pt>
                <c:pt idx="178">
                  <c:v>-0.85725814809774481</c:v>
                </c:pt>
                <c:pt idx="179">
                  <c:v>1.6714352064761906</c:v>
                </c:pt>
                <c:pt idx="180">
                  <c:v>0.64415353118052998</c:v>
                </c:pt>
                <c:pt idx="181">
                  <c:v>0.55525415543378953</c:v>
                </c:pt>
                <c:pt idx="182">
                  <c:v>0.87134082475553176</c:v>
                </c:pt>
                <c:pt idx="183">
                  <c:v>-1.1634671090031832</c:v>
                </c:pt>
                <c:pt idx="184">
                  <c:v>2.1060543767935864</c:v>
                </c:pt>
                <c:pt idx="185">
                  <c:v>0.17002352719791589</c:v>
                </c:pt>
                <c:pt idx="186">
                  <c:v>1.3158377034892315</c:v>
                </c:pt>
                <c:pt idx="187">
                  <c:v>-0.66958168818796127</c:v>
                </c:pt>
                <c:pt idx="188">
                  <c:v>0.41696623760552681</c:v>
                </c:pt>
                <c:pt idx="189">
                  <c:v>-0.63007085452274303</c:v>
                </c:pt>
                <c:pt idx="190">
                  <c:v>-0.26459564311947853</c:v>
                </c:pt>
                <c:pt idx="191">
                  <c:v>-1.4202875278270979</c:v>
                </c:pt>
                <c:pt idx="192">
                  <c:v>-0.26459564311947853</c:v>
                </c:pt>
                <c:pt idx="193">
                  <c:v>-0.31398418520100069</c:v>
                </c:pt>
                <c:pt idx="194">
                  <c:v>-0.65970397977165607</c:v>
                </c:pt>
                <c:pt idx="195">
                  <c:v>1.0590172846653152</c:v>
                </c:pt>
                <c:pt idx="196">
                  <c:v>-0.323861893617306</c:v>
                </c:pt>
                <c:pt idx="197">
                  <c:v>2.1258097936261957</c:v>
                </c:pt>
                <c:pt idx="198">
                  <c:v>0.38733311235661377</c:v>
                </c:pt>
                <c:pt idx="199">
                  <c:v>0.15026811036530813</c:v>
                </c:pt>
                <c:pt idx="200">
                  <c:v>0.88121853317183563</c:v>
                </c:pt>
                <c:pt idx="201">
                  <c:v>-0.83750273126513564</c:v>
                </c:pt>
                <c:pt idx="202">
                  <c:v>-0.78811418918361342</c:v>
                </c:pt>
                <c:pt idx="203">
                  <c:v>-1.2819996099988353</c:v>
                </c:pt>
                <c:pt idx="204">
                  <c:v>1.1479166604120559</c:v>
                </c:pt>
                <c:pt idx="205">
                  <c:v>-0.26459564311947853</c:v>
                </c:pt>
                <c:pt idx="206">
                  <c:v>0.51574332176857118</c:v>
                </c:pt>
                <c:pt idx="207">
                  <c:v>-0.47202751986187252</c:v>
                </c:pt>
                <c:pt idx="208">
                  <c:v>2.9357818837631582</c:v>
                </c:pt>
                <c:pt idx="209">
                  <c:v>-1.1140785669216611</c:v>
                </c:pt>
                <c:pt idx="210">
                  <c:v>-1.0745677332564427</c:v>
                </c:pt>
                <c:pt idx="211">
                  <c:v>0.75280832375987827</c:v>
                </c:pt>
                <c:pt idx="212">
                  <c:v>-0.3633727272825229</c:v>
                </c:pt>
                <c:pt idx="213">
                  <c:v>-5.7163766377085888E-2</c:v>
                </c:pt>
                <c:pt idx="214">
                  <c:v>1.7800899990555403</c:v>
                </c:pt>
                <c:pt idx="215">
                  <c:v>-0.47202751986187252</c:v>
                </c:pt>
                <c:pt idx="216">
                  <c:v>-0.94615752384448526</c:v>
                </c:pt>
                <c:pt idx="217">
                  <c:v>0.2885560281935694</c:v>
                </c:pt>
                <c:pt idx="218">
                  <c:v>-1.4005321109944888</c:v>
                </c:pt>
                <c:pt idx="219">
                  <c:v>-0.12630772529121723</c:v>
                </c:pt>
                <c:pt idx="220">
                  <c:v>0.42684394602183212</c:v>
                </c:pt>
                <c:pt idx="221">
                  <c:v>-0.29422876836839157</c:v>
                </c:pt>
                <c:pt idx="222">
                  <c:v>6.1368734618567643E-2</c:v>
                </c:pt>
                <c:pt idx="223">
                  <c:v>-0.59056002085752468</c:v>
                </c:pt>
                <c:pt idx="224">
                  <c:v>0.42684394602183212</c:v>
                </c:pt>
                <c:pt idx="225">
                  <c:v>-0.42263897778035037</c:v>
                </c:pt>
                <c:pt idx="226">
                  <c:v>0.24904519452835253</c:v>
                </c:pt>
                <c:pt idx="227">
                  <c:v>9.1001859867480675E-2</c:v>
                </c:pt>
                <c:pt idx="228">
                  <c:v>0.31818915344248244</c:v>
                </c:pt>
                <c:pt idx="229">
                  <c:v>0.57500957226639871</c:v>
                </c:pt>
                <c:pt idx="230">
                  <c:v>2.1159320852098902</c:v>
                </c:pt>
                <c:pt idx="231">
                  <c:v>-0.94615752384448526</c:v>
                </c:pt>
                <c:pt idx="232">
                  <c:v>0.80219686584140049</c:v>
                </c:pt>
                <c:pt idx="233">
                  <c:v>-1.2523664847499223</c:v>
                </c:pt>
                <c:pt idx="234">
                  <c:v>2.5307958386946772</c:v>
                </c:pt>
                <c:pt idx="235">
                  <c:v>1.6418020812272776</c:v>
                </c:pt>
                <c:pt idx="236">
                  <c:v>2.0764212515446734</c:v>
                </c:pt>
                <c:pt idx="237">
                  <c:v>1.3553485371544485</c:v>
                </c:pt>
                <c:pt idx="238">
                  <c:v>-0.79799189759991873</c:v>
                </c:pt>
                <c:pt idx="239">
                  <c:v>1.503514163399015</c:v>
                </c:pt>
                <c:pt idx="240">
                  <c:v>-0.86713585651405001</c:v>
                </c:pt>
                <c:pt idx="241">
                  <c:v>1.2466937445751001</c:v>
                </c:pt>
                <c:pt idx="242">
                  <c:v>1.8887447916348885</c:v>
                </c:pt>
                <c:pt idx="243">
                  <c:v>0.88121853317183563</c:v>
                </c:pt>
                <c:pt idx="244">
                  <c:v>1.5924135391457555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F-43D4-AC54-F41EFBFAB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4992"/>
        <c:axId val="368746736"/>
      </c:scatterChart>
      <c:valAx>
        <c:axId val="37173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46736"/>
        <c:crosses val="autoZero"/>
        <c:crossBetween val="midCat"/>
      </c:valAx>
      <c:valAx>
        <c:axId val="3687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Y(X8) - %BF w zależności od wymiarów talii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zad1_cd_y_niestd_oczyszczone!$I$3:$I$247</c:f>
              <c:numCache>
                <c:formatCode>General</c:formatCode>
                <c:ptCount val="245"/>
                <c:pt idx="0">
                  <c:v>-0.70909254387331488</c:v>
                </c:pt>
                <c:pt idx="1">
                  <c:v>-0.92640219475967645</c:v>
                </c:pt>
                <c:pt idx="2">
                  <c:v>-0.44239445000995697</c:v>
                </c:pt>
                <c:pt idx="3">
                  <c:v>-0.59056002983473377</c:v>
                </c:pt>
                <c:pt idx="4">
                  <c:v>0.75280837897124386</c:v>
                </c:pt>
                <c:pt idx="5">
                  <c:v>0.19965656315993954</c:v>
                </c:pt>
                <c:pt idx="6">
                  <c:v>-0.16581866755120059</c:v>
                </c:pt>
                <c:pt idx="7">
                  <c:v>-0.38312806754377071</c:v>
                </c:pt>
                <c:pt idx="8">
                  <c:v>-0.97579063773667274</c:v>
                </c:pt>
                <c:pt idx="9">
                  <c:v>-0.37325037894837215</c:v>
                </c:pt>
                <c:pt idx="10">
                  <c:v>-0.86713581229349013</c:v>
                </c:pt>
                <c:pt idx="11">
                  <c:v>-0.14606303946661023</c:v>
                </c:pt>
                <c:pt idx="12">
                  <c:v>-7.6919219298816871E-2</c:v>
                </c:pt>
                <c:pt idx="13">
                  <c:v>0.93060702458221978</c:v>
                </c:pt>
                <c:pt idx="14">
                  <c:v>0.39721083685550407</c:v>
                </c:pt>
                <c:pt idx="15">
                  <c:v>4.1613294739762469E-2</c:v>
                </c:pt>
                <c:pt idx="16">
                  <c:v>0.39721083685550407</c:v>
                </c:pt>
                <c:pt idx="17">
                  <c:v>0.50586566229868479</c:v>
                </c:pt>
                <c:pt idx="18">
                  <c:v>-0.27447324210058988</c:v>
                </c:pt>
                <c:pt idx="19">
                  <c:v>0.80219682194824016</c:v>
                </c:pt>
                <c:pt idx="20">
                  <c:v>0.34782239387850955</c:v>
                </c:pt>
                <c:pt idx="21">
                  <c:v>0.63427586493266452</c:v>
                </c:pt>
                <c:pt idx="22">
                  <c:v>-1.5783308965249725</c:v>
                </c:pt>
                <c:pt idx="23">
                  <c:v>-1.2227333544092318</c:v>
                </c:pt>
                <c:pt idx="24">
                  <c:v>-1.5882085851203709</c:v>
                </c:pt>
                <c:pt idx="25">
                  <c:v>-1.2523664201954283</c:v>
                </c:pt>
                <c:pt idx="26">
                  <c:v>-1.7561295421359466</c:v>
                </c:pt>
                <c:pt idx="27">
                  <c:v>-0.36337269035297359</c:v>
                </c:pt>
                <c:pt idx="28">
                  <c:v>-1.8252736131975322</c:v>
                </c:pt>
                <c:pt idx="29">
                  <c:v>-0.87701350088889052</c:v>
                </c:pt>
                <c:pt idx="30">
                  <c:v>-0.36337269035297359</c:v>
                </c:pt>
                <c:pt idx="31">
                  <c:v>-0.77823636404110819</c:v>
                </c:pt>
                <c:pt idx="32">
                  <c:v>-1.3116328026616146</c:v>
                </c:pt>
                <c:pt idx="33">
                  <c:v>0.80219682194824016</c:v>
                </c:pt>
                <c:pt idx="34">
                  <c:v>2.2937308105789964</c:v>
                </c:pt>
                <c:pt idx="35">
                  <c:v>2.0467880939064353</c:v>
                </c:pt>
                <c:pt idx="36">
                  <c:v>0.84170757632983606</c:v>
                </c:pt>
                <c:pt idx="37">
                  <c:v>0.63427586493266452</c:v>
                </c:pt>
                <c:pt idx="38">
                  <c:v>1.5529026605613174</c:v>
                </c:pt>
                <c:pt idx="39">
                  <c:v>3.3407678088416288</c:v>
                </c:pt>
                <c:pt idx="40">
                  <c:v>1.8591117597000628</c:v>
                </c:pt>
                <c:pt idx="41">
                  <c:v>1.1775497412547788</c:v>
                </c:pt>
                <c:pt idx="42">
                  <c:v>-1.6178416509065685</c:v>
                </c:pt>
                <c:pt idx="43">
                  <c:v>-1.0745677745844551</c:v>
                </c:pt>
                <c:pt idx="44">
                  <c:v>-1.8450289903883303</c:v>
                </c:pt>
                <c:pt idx="45">
                  <c:v>-0.88689118948428902</c:v>
                </c:pt>
                <c:pt idx="46">
                  <c:v>-2.1709934667178734</c:v>
                </c:pt>
                <c:pt idx="47">
                  <c:v>-0.56092696404853815</c:v>
                </c:pt>
                <c:pt idx="48">
                  <c:v>-1.4301653167001949</c:v>
                </c:pt>
                <c:pt idx="49">
                  <c:v>-1.0251790807136671</c:v>
                </c:pt>
                <c:pt idx="50">
                  <c:v>-1.2622441087908276</c:v>
                </c:pt>
                <c:pt idx="51">
                  <c:v>-1.4597983824863923</c:v>
                </c:pt>
                <c:pt idx="52">
                  <c:v>0.75280837897124386</c:v>
                </c:pt>
                <c:pt idx="53">
                  <c:v>0.73305300178044674</c:v>
                </c:pt>
                <c:pt idx="54">
                  <c:v>1.1676720526593802</c:v>
                </c:pt>
                <c:pt idx="55">
                  <c:v>1.276326878102561</c:v>
                </c:pt>
                <c:pt idx="56">
                  <c:v>0.58488717106187671</c:v>
                </c:pt>
                <c:pt idx="57">
                  <c:v>1.2269384351255648</c:v>
                </c:pt>
                <c:pt idx="58">
                  <c:v>0.22928987983992843</c:v>
                </c:pt>
                <c:pt idx="59">
                  <c:v>0.98987340704840432</c:v>
                </c:pt>
                <c:pt idx="60">
                  <c:v>0.72317531318504824</c:v>
                </c:pt>
                <c:pt idx="61">
                  <c:v>1.2960822552933582</c:v>
                </c:pt>
                <c:pt idx="62">
                  <c:v>0.78244144475744126</c:v>
                </c:pt>
                <c:pt idx="63">
                  <c:v>-0.8375027465072945</c:v>
                </c:pt>
                <c:pt idx="64">
                  <c:v>-0.57080465264393665</c:v>
                </c:pt>
                <c:pt idx="65">
                  <c:v>-1.3807766228294078</c:v>
                </c:pt>
                <c:pt idx="66">
                  <c:v>-0.76835867544570791</c:v>
                </c:pt>
                <c:pt idx="67">
                  <c:v>-8.6796907894215417E-2</c:v>
                </c:pt>
                <c:pt idx="68">
                  <c:v>-0.94615757195047534</c:v>
                </c:pt>
                <c:pt idx="69">
                  <c:v>-0.93627988335507684</c:v>
                </c:pt>
                <c:pt idx="70">
                  <c:v>-1.6178416509065685</c:v>
                </c:pt>
                <c:pt idx="71">
                  <c:v>-0.89676887807968753</c:v>
                </c:pt>
                <c:pt idx="72">
                  <c:v>-1.341265868447812</c:v>
                </c:pt>
                <c:pt idx="73">
                  <c:v>0.25892294562612583</c:v>
                </c:pt>
                <c:pt idx="74">
                  <c:v>0.29843370000772179</c:v>
                </c:pt>
                <c:pt idx="75">
                  <c:v>0.61452048774186563</c:v>
                </c:pt>
                <c:pt idx="76">
                  <c:v>0.33794445438931775</c:v>
                </c:pt>
                <c:pt idx="77">
                  <c:v>-0.33373962456677619</c:v>
                </c:pt>
                <c:pt idx="78">
                  <c:v>0.5354987280848823</c:v>
                </c:pt>
                <c:pt idx="79">
                  <c:v>0.2490452570307273</c:v>
                </c:pt>
                <c:pt idx="80">
                  <c:v>0.73305300178044674</c:v>
                </c:pt>
                <c:pt idx="81">
                  <c:v>-0.26459555350519137</c:v>
                </c:pt>
                <c:pt idx="82">
                  <c:v>-0.42263907281915813</c:v>
                </c:pt>
                <c:pt idx="83">
                  <c:v>-0.14606303946661023</c:v>
                </c:pt>
                <c:pt idx="84">
                  <c:v>-0.63007078421632967</c:v>
                </c:pt>
                <c:pt idx="85">
                  <c:v>-0.58068234123933515</c:v>
                </c:pt>
                <c:pt idx="86">
                  <c:v>0.31818907719851891</c:v>
                </c:pt>
                <c:pt idx="87">
                  <c:v>8.1124049121358427E-2</c:v>
                </c:pt>
                <c:pt idx="88">
                  <c:v>-0.91652450616427794</c:v>
                </c:pt>
                <c:pt idx="89">
                  <c:v>0.50586566229868479</c:v>
                </c:pt>
                <c:pt idx="90">
                  <c:v>-0.35349500175757331</c:v>
                </c:pt>
                <c:pt idx="91">
                  <c:v>-7.6919219298816871E-2</c:v>
                </c:pt>
                <c:pt idx="92">
                  <c:v>-0.56092696404853815</c:v>
                </c:pt>
                <c:pt idx="93">
                  <c:v>-0.41276138422375958</c:v>
                </c:pt>
                <c:pt idx="94">
                  <c:v>0.16014580877834358</c:v>
                </c:pt>
                <c:pt idx="95">
                  <c:v>0.25892294562612583</c:v>
                </c:pt>
                <c:pt idx="96">
                  <c:v>-3.740846491722092E-2</c:v>
                </c:pt>
                <c:pt idx="97">
                  <c:v>-0.31398424737597735</c:v>
                </c:pt>
                <c:pt idx="98">
                  <c:v>0.30831138860312035</c:v>
                </c:pt>
                <c:pt idx="99">
                  <c:v>0.61452048774186563</c:v>
                </c:pt>
                <c:pt idx="100">
                  <c:v>-0.50166058158235183</c:v>
                </c:pt>
                <c:pt idx="101">
                  <c:v>1.0293841614300021</c:v>
                </c:pt>
                <c:pt idx="102">
                  <c:v>0.91085164739142088</c:v>
                </c:pt>
                <c:pt idx="103">
                  <c:v>-0.36337269035297359</c:v>
                </c:pt>
                <c:pt idx="104">
                  <c:v>-7.77514823723203E-3</c:v>
                </c:pt>
                <c:pt idx="105">
                  <c:v>-0.17569635614659912</c:v>
                </c:pt>
                <c:pt idx="106">
                  <c:v>1.2466938123163636</c:v>
                </c:pt>
                <c:pt idx="107">
                  <c:v>0.25892294562612583</c:v>
                </c:pt>
                <c:pt idx="108">
                  <c:v>-0.27447324210058988</c:v>
                </c:pt>
                <c:pt idx="109">
                  <c:v>2.1025403581665129E-3</c:v>
                </c:pt>
                <c:pt idx="110">
                  <c:v>-0.57080465264393665</c:v>
                </c:pt>
                <c:pt idx="111">
                  <c:v>-0.23496248771899395</c:v>
                </c:pt>
                <c:pt idx="112">
                  <c:v>-0.23496248771899395</c:v>
                </c:pt>
                <c:pt idx="113">
                  <c:v>2.1025403581665129E-3</c:v>
                </c:pt>
                <c:pt idx="114">
                  <c:v>-0.48190520439155293</c:v>
                </c:pt>
                <c:pt idx="115">
                  <c:v>0.67378661931426043</c:v>
                </c:pt>
                <c:pt idx="116">
                  <c:v>0.5651317938710797</c:v>
                </c:pt>
                <c:pt idx="117">
                  <c:v>-0.89676887807968753</c:v>
                </c:pt>
                <c:pt idx="118">
                  <c:v>-0.62019309562093117</c:v>
                </c:pt>
                <c:pt idx="119">
                  <c:v>-0.81774736931649572</c:v>
                </c:pt>
                <c:pt idx="120">
                  <c:v>-0.2448401763143925</c:v>
                </c:pt>
                <c:pt idx="121">
                  <c:v>-2.7530525428030899E-2</c:v>
                </c:pt>
                <c:pt idx="122">
                  <c:v>-1.4202876281047963</c:v>
                </c:pt>
                <c:pt idx="123">
                  <c:v>0.11075736580134909</c:v>
                </c:pt>
                <c:pt idx="124">
                  <c:v>-0.53129364736854745</c:v>
                </c:pt>
                <c:pt idx="125">
                  <c:v>-0.22508479912359364</c:v>
                </c:pt>
                <c:pt idx="126">
                  <c:v>-0.20532942193279655</c:v>
                </c:pt>
                <c:pt idx="127">
                  <c:v>0.73305300178044674</c:v>
                </c:pt>
                <c:pt idx="128">
                  <c:v>-0.29422887018518024</c:v>
                </c:pt>
                <c:pt idx="129">
                  <c:v>-0.51153827017775033</c:v>
                </c:pt>
                <c:pt idx="130">
                  <c:v>0.86146320441442648</c:v>
                </c:pt>
                <c:pt idx="131">
                  <c:v>-0.62019309562093117</c:v>
                </c:pt>
                <c:pt idx="132">
                  <c:v>0.61452048774186563</c:v>
                </c:pt>
                <c:pt idx="133">
                  <c:v>-0.38312806754377071</c:v>
                </c:pt>
                <c:pt idx="134">
                  <c:v>1.4047370807365407</c:v>
                </c:pt>
                <c:pt idx="135">
                  <c:v>7.1246360525959881E-2</c:v>
                </c:pt>
                <c:pt idx="136">
                  <c:v>6.1368671930561336E-2</c:v>
                </c:pt>
                <c:pt idx="137">
                  <c:v>-0.1361853508712117</c:v>
                </c:pt>
                <c:pt idx="138">
                  <c:v>-1.5091868254633876</c:v>
                </c:pt>
                <c:pt idx="139">
                  <c:v>-0.69921485527791638</c:v>
                </c:pt>
                <c:pt idx="140">
                  <c:v>-1.0350570202028591</c:v>
                </c:pt>
                <c:pt idx="141">
                  <c:v>0.66390893071886192</c:v>
                </c:pt>
                <c:pt idx="142">
                  <c:v>0.80219682194824016</c:v>
                </c:pt>
                <c:pt idx="143">
                  <c:v>-1.568453207929573</c:v>
                </c:pt>
                <c:pt idx="144">
                  <c:v>1.4244924579273377</c:v>
                </c:pt>
                <c:pt idx="145">
                  <c:v>-1.4597983824863923</c:v>
                </c:pt>
                <c:pt idx="146">
                  <c:v>1.0392618500254005</c:v>
                </c:pt>
                <c:pt idx="147">
                  <c:v>-1.9339284386407132</c:v>
                </c:pt>
                <c:pt idx="148">
                  <c:v>-0.41276138422375958</c:v>
                </c:pt>
                <c:pt idx="149">
                  <c:v>0.76268606756664414</c:v>
                </c:pt>
                <c:pt idx="150">
                  <c:v>-0.87701350088889052</c:v>
                </c:pt>
                <c:pt idx="151">
                  <c:v>1.2466938123163636</c:v>
                </c:pt>
                <c:pt idx="152">
                  <c:v>-0.15594097895580203</c:v>
                </c:pt>
                <c:pt idx="153">
                  <c:v>-1.5585755193341744</c:v>
                </c:pt>
                <c:pt idx="154">
                  <c:v>2.1025403581665129E-3</c:v>
                </c:pt>
                <c:pt idx="155">
                  <c:v>-1.1042008403706516</c:v>
                </c:pt>
                <c:pt idx="156">
                  <c:v>0.31818907719851891</c:v>
                </c:pt>
                <c:pt idx="157">
                  <c:v>-2.7530525428030899E-2</c:v>
                </c:pt>
                <c:pt idx="158">
                  <c:v>-0.88689118948428902</c:v>
                </c:pt>
                <c:pt idx="159">
                  <c:v>1.3454706982703544</c:v>
                </c:pt>
                <c:pt idx="160">
                  <c:v>0.26880063422152439</c:v>
                </c:pt>
                <c:pt idx="161">
                  <c:v>-0.19545173333739799</c:v>
                </c:pt>
                <c:pt idx="162">
                  <c:v>0.79231913335283977</c:v>
                </c:pt>
                <c:pt idx="163">
                  <c:v>-0.15594097895580203</c:v>
                </c:pt>
                <c:pt idx="164">
                  <c:v>-1.0350570202028591</c:v>
                </c:pt>
                <c:pt idx="165">
                  <c:v>-1.7166187877543506</c:v>
                </c:pt>
                <c:pt idx="166">
                  <c:v>-0.20532942193279655</c:v>
                </c:pt>
                <c:pt idx="167">
                  <c:v>-0.20532942193279655</c:v>
                </c:pt>
                <c:pt idx="168">
                  <c:v>1.6220467316229024</c:v>
                </c:pt>
                <c:pt idx="169">
                  <c:v>-1.2819994859816257</c:v>
                </c:pt>
                <c:pt idx="170">
                  <c:v>-0.90664656667508614</c:v>
                </c:pt>
                <c:pt idx="171">
                  <c:v>1.7702123114476791</c:v>
                </c:pt>
                <c:pt idx="172">
                  <c:v>3.1735606144363923E-2</c:v>
                </c:pt>
                <c:pt idx="173">
                  <c:v>1.1973051184455759</c:v>
                </c:pt>
                <c:pt idx="174">
                  <c:v>1.2071828070409762</c:v>
                </c:pt>
                <c:pt idx="175">
                  <c:v>-0.86713581229349013</c:v>
                </c:pt>
                <c:pt idx="176">
                  <c:v>-0.55104927545313775</c:v>
                </c:pt>
                <c:pt idx="177">
                  <c:v>-0.19545173333739799</c:v>
                </c:pt>
                <c:pt idx="178">
                  <c:v>-0.85725812369809162</c:v>
                </c:pt>
                <c:pt idx="179">
                  <c:v>1.6714351745998968</c:v>
                </c:pt>
                <c:pt idx="180">
                  <c:v>0.64415355352806303</c:v>
                </c:pt>
                <c:pt idx="181">
                  <c:v>0.55525410527567931</c:v>
                </c:pt>
                <c:pt idx="182">
                  <c:v>0.87134089300982498</c:v>
                </c:pt>
                <c:pt idx="183">
                  <c:v>-1.1634672228368379</c:v>
                </c:pt>
                <c:pt idx="184">
                  <c:v>2.1060544763726217</c:v>
                </c:pt>
                <c:pt idx="185">
                  <c:v>0.17002349737374214</c:v>
                </c:pt>
                <c:pt idx="186">
                  <c:v>1.315837632484157</c:v>
                </c:pt>
                <c:pt idx="187">
                  <c:v>-0.66958178949171887</c:v>
                </c:pt>
                <c:pt idx="188">
                  <c:v>0.41696621404630113</c:v>
                </c:pt>
                <c:pt idx="189">
                  <c:v>-0.63007078421632967</c:v>
                </c:pt>
                <c:pt idx="190">
                  <c:v>-0.26459555350519137</c:v>
                </c:pt>
                <c:pt idx="191">
                  <c:v>-1.4202876281047963</c:v>
                </c:pt>
                <c:pt idx="192">
                  <c:v>-0.26459555350519137</c:v>
                </c:pt>
                <c:pt idx="193">
                  <c:v>-0.31398424737597735</c:v>
                </c:pt>
                <c:pt idx="194">
                  <c:v>-0.65970410089631859</c:v>
                </c:pt>
                <c:pt idx="195">
                  <c:v>1.0590172272161977</c:v>
                </c:pt>
                <c:pt idx="196">
                  <c:v>-0.32386193597137586</c:v>
                </c:pt>
                <c:pt idx="197">
                  <c:v>2.1258098535634207</c:v>
                </c:pt>
                <c:pt idx="198">
                  <c:v>0.38733314826010551</c:v>
                </c:pt>
                <c:pt idx="199">
                  <c:v>0.15026812018294505</c:v>
                </c:pt>
                <c:pt idx="200">
                  <c:v>0.88121858160522348</c:v>
                </c:pt>
                <c:pt idx="201">
                  <c:v>-0.8375027465072945</c:v>
                </c:pt>
                <c:pt idx="202">
                  <c:v>-0.78811430353029821</c:v>
                </c:pt>
                <c:pt idx="203">
                  <c:v>-1.2819994859816257</c:v>
                </c:pt>
                <c:pt idx="204">
                  <c:v>1.1479166754685814</c:v>
                </c:pt>
                <c:pt idx="205">
                  <c:v>-0.26459555350519137</c:v>
                </c:pt>
                <c:pt idx="206">
                  <c:v>0.51574335089408341</c:v>
                </c:pt>
                <c:pt idx="207">
                  <c:v>-0.47202751579615443</c:v>
                </c:pt>
                <c:pt idx="208">
                  <c:v>2.9357818237488926</c:v>
                </c:pt>
                <c:pt idx="209">
                  <c:v>-1.11407852896605</c:v>
                </c:pt>
                <c:pt idx="210">
                  <c:v>-1.0745677745844551</c:v>
                </c:pt>
                <c:pt idx="211">
                  <c:v>0.75280837897124386</c:v>
                </c:pt>
                <c:pt idx="212">
                  <c:v>-0.36337269035297359</c:v>
                </c:pt>
                <c:pt idx="213">
                  <c:v>-5.7163842108019787E-2</c:v>
                </c:pt>
                <c:pt idx="214">
                  <c:v>1.7800900000430795</c:v>
                </c:pt>
                <c:pt idx="215">
                  <c:v>-0.47202751579615443</c:v>
                </c:pt>
                <c:pt idx="216">
                  <c:v>-0.94615757195047534</c:v>
                </c:pt>
                <c:pt idx="217">
                  <c:v>0.28855601141232323</c:v>
                </c:pt>
                <c:pt idx="218">
                  <c:v>-1.4005320000202059</c:v>
                </c:pt>
                <c:pt idx="219">
                  <c:v>-0.12630766227581136</c:v>
                </c:pt>
                <c:pt idx="220">
                  <c:v>0.42684390264170147</c:v>
                </c:pt>
                <c:pt idx="221">
                  <c:v>-0.29422887018518024</c:v>
                </c:pt>
                <c:pt idx="222">
                  <c:v>6.1368671930561336E-2</c:v>
                </c:pt>
                <c:pt idx="223">
                  <c:v>-0.59056002983473377</c:v>
                </c:pt>
                <c:pt idx="224">
                  <c:v>0.42684390264170147</c:v>
                </c:pt>
                <c:pt idx="225">
                  <c:v>-0.42263907281915813</c:v>
                </c:pt>
                <c:pt idx="226">
                  <c:v>0.2490452570307273</c:v>
                </c:pt>
                <c:pt idx="227">
                  <c:v>9.1001737716758749E-2</c:v>
                </c:pt>
                <c:pt idx="228">
                  <c:v>0.31818907719851891</c:v>
                </c:pt>
                <c:pt idx="229">
                  <c:v>0.57500948246647821</c:v>
                </c:pt>
                <c:pt idx="230">
                  <c:v>2.1159321649680223</c:v>
                </c:pt>
                <c:pt idx="231">
                  <c:v>-0.94615757195047534</c:v>
                </c:pt>
                <c:pt idx="232">
                  <c:v>0.80219682194824016</c:v>
                </c:pt>
                <c:pt idx="233">
                  <c:v>-1.2523664201954283</c:v>
                </c:pt>
                <c:pt idx="234">
                  <c:v>2.5307958386561569</c:v>
                </c:pt>
                <c:pt idx="235">
                  <c:v>1.6418021088137011</c:v>
                </c:pt>
                <c:pt idx="236">
                  <c:v>2.0764211596926327</c:v>
                </c:pt>
                <c:pt idx="237">
                  <c:v>1.3553486377595445</c:v>
                </c:pt>
                <c:pt idx="238">
                  <c:v>-0.7979919921256986</c:v>
                </c:pt>
                <c:pt idx="239">
                  <c:v>1.503514217584323</c:v>
                </c:pt>
                <c:pt idx="240">
                  <c:v>-0.86713581229349013</c:v>
                </c:pt>
                <c:pt idx="241">
                  <c:v>1.2466938123163636</c:v>
                </c:pt>
                <c:pt idx="242">
                  <c:v>1.8887448254862602</c:v>
                </c:pt>
                <c:pt idx="243">
                  <c:v>0.88121858160522348</c:v>
                </c:pt>
                <c:pt idx="244">
                  <c:v>1.5924134149429134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1-4052-B786-FDA1D6F8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7472"/>
        <c:axId val="368697632"/>
      </c:scatterChart>
      <c:valAx>
        <c:axId val="37174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7632"/>
        <c:crosses val="autoZero"/>
        <c:crossBetween val="midCat"/>
      </c:valAx>
      <c:valAx>
        <c:axId val="3686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Y(X9) - %BF w zależności od wymiarów biodra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zad1_cd_y_niestd_oczyszczone!$J$3:$J$247</c:f>
              <c:numCache>
                <c:formatCode>General</c:formatCode>
                <c:ptCount val="245"/>
                <c:pt idx="0">
                  <c:v>-0.81547546831455897</c:v>
                </c:pt>
                <c:pt idx="1">
                  <c:v>-0.1580914825260949</c:v>
                </c:pt>
                <c:pt idx="2">
                  <c:v>-7.9831484217944476E-2</c:v>
                </c:pt>
                <c:pt idx="3">
                  <c:v>0.23320850901465728</c:v>
                </c:pt>
                <c:pt idx="4">
                  <c:v>0.34277250664606834</c:v>
                </c:pt>
                <c:pt idx="5">
                  <c:v>1.2662404866822421</c:v>
                </c:pt>
                <c:pt idx="6">
                  <c:v>9.2340512059985599E-2</c:v>
                </c:pt>
                <c:pt idx="7">
                  <c:v>-0.40852347711217762</c:v>
                </c:pt>
                <c:pt idx="8">
                  <c:v>2.9732513413466582E-2</c:v>
                </c:pt>
                <c:pt idx="9">
                  <c:v>0.68711649920192841</c:v>
                </c:pt>
                <c:pt idx="10">
                  <c:v>-0.23635148083424534</c:v>
                </c:pt>
                <c:pt idx="11">
                  <c:v>1.250588487020613</c:v>
                </c:pt>
                <c:pt idx="12">
                  <c:v>0.65581249987867007</c:v>
                </c:pt>
                <c:pt idx="13">
                  <c:v>1.3914564839752823</c:v>
                </c:pt>
                <c:pt idx="14">
                  <c:v>6.1036512736724981E-2</c:v>
                </c:pt>
                <c:pt idx="15">
                  <c:v>-7.9831484217944476E-2</c:v>
                </c:pt>
                <c:pt idx="16">
                  <c:v>0.85928849547986075</c:v>
                </c:pt>
                <c:pt idx="17">
                  <c:v>1.1410244893892019</c:v>
                </c:pt>
                <c:pt idx="18">
                  <c:v>0.42103250495421873</c:v>
                </c:pt>
                <c:pt idx="19">
                  <c:v>1.4540644826218037</c:v>
                </c:pt>
                <c:pt idx="20">
                  <c:v>0.81233249649497097</c:v>
                </c:pt>
                <c:pt idx="21">
                  <c:v>0.79668049683333952</c:v>
                </c:pt>
                <c:pt idx="22">
                  <c:v>-0.79982346865292986</c:v>
                </c:pt>
                <c:pt idx="23">
                  <c:v>-0.98764746459248909</c:v>
                </c:pt>
                <c:pt idx="24">
                  <c:v>-0.6119994727133683</c:v>
                </c:pt>
                <c:pt idx="25">
                  <c:v>-0.50243547508195729</c:v>
                </c:pt>
                <c:pt idx="26">
                  <c:v>-2.2554594371845273</c:v>
                </c:pt>
                <c:pt idx="27">
                  <c:v>-0.78417146899129841</c:v>
                </c:pt>
                <c:pt idx="28">
                  <c:v>-1.7545954480123642</c:v>
                </c:pt>
                <c:pt idx="29">
                  <c:v>-0.1580914825260949</c:v>
                </c:pt>
                <c:pt idx="30">
                  <c:v>1.4080513751835163E-2</c:v>
                </c:pt>
                <c:pt idx="31">
                  <c:v>0.13929651104487542</c:v>
                </c:pt>
                <c:pt idx="32">
                  <c:v>-0.81547546831455897</c:v>
                </c:pt>
                <c:pt idx="33">
                  <c:v>1.3445004849903925</c:v>
                </c:pt>
                <c:pt idx="34">
                  <c:v>2.565356458597539</c:v>
                </c:pt>
                <c:pt idx="35">
                  <c:v>2.2053604663800472</c:v>
                </c:pt>
                <c:pt idx="36">
                  <c:v>1.0158084920961616</c:v>
                </c:pt>
                <c:pt idx="37">
                  <c:v>0.79668049683333952</c:v>
                </c:pt>
                <c:pt idx="38">
                  <c:v>0.43668450461584796</c:v>
                </c:pt>
                <c:pt idx="39">
                  <c:v>4.0522964264523971</c:v>
                </c:pt>
                <c:pt idx="40">
                  <c:v>2.2523164653649372</c:v>
                </c:pt>
                <c:pt idx="41">
                  <c:v>0.98450449277290097</c:v>
                </c:pt>
                <c:pt idx="42">
                  <c:v>-1.801551446997254</c:v>
                </c:pt>
                <c:pt idx="43">
                  <c:v>-0.39287147745054624</c:v>
                </c:pt>
                <c:pt idx="44">
                  <c:v>-1.7545954480123642</c:v>
                </c:pt>
                <c:pt idx="45">
                  <c:v>-1.4572074544413918</c:v>
                </c:pt>
                <c:pt idx="46">
                  <c:v>-1.9580714436135549</c:v>
                </c:pt>
                <c:pt idx="47">
                  <c:v>-0.22069948117261615</c:v>
                </c:pt>
                <c:pt idx="48">
                  <c:v>-1.363295456471612</c:v>
                </c:pt>
                <c:pt idx="49">
                  <c:v>-1.6606834500425847</c:v>
                </c:pt>
                <c:pt idx="50">
                  <c:v>-1.2693834585018324</c:v>
                </c:pt>
                <c:pt idx="51">
                  <c:v>-1.7389434483507351</c:v>
                </c:pt>
                <c:pt idx="52">
                  <c:v>-1.7223485571425456E-2</c:v>
                </c:pt>
                <c:pt idx="53">
                  <c:v>0.43668450461584796</c:v>
                </c:pt>
                <c:pt idx="54">
                  <c:v>0.95320049344964042</c:v>
                </c:pt>
                <c:pt idx="55">
                  <c:v>-0.42417547677380685</c:v>
                </c:pt>
                <c:pt idx="56">
                  <c:v>-1.7223485571425456E-2</c:v>
                </c:pt>
                <c:pt idx="57">
                  <c:v>0.53059650258562763</c:v>
                </c:pt>
                <c:pt idx="58">
                  <c:v>0.17060051036813603</c:v>
                </c:pt>
                <c:pt idx="59">
                  <c:v>-4.8527484894683851E-2</c:v>
                </c:pt>
                <c:pt idx="60">
                  <c:v>-1.5714859097940351E-3</c:v>
                </c:pt>
                <c:pt idx="61">
                  <c:v>1.3445004849903925</c:v>
                </c:pt>
                <c:pt idx="62">
                  <c:v>0.70276849886355985</c:v>
                </c:pt>
                <c:pt idx="63">
                  <c:v>-0.90938746628433864</c:v>
                </c:pt>
                <c:pt idx="64">
                  <c:v>-1.2380794591785718</c:v>
                </c:pt>
                <c:pt idx="65">
                  <c:v>-0.56504347372847852</c:v>
                </c:pt>
                <c:pt idx="66">
                  <c:v>-0.84677946763781964</c:v>
                </c:pt>
                <c:pt idx="67">
                  <c:v>-0.18939548184935553</c:v>
                </c:pt>
                <c:pt idx="68">
                  <c:v>-0.65895547169825819</c:v>
                </c:pt>
                <c:pt idx="69">
                  <c:v>-0.53373947440521785</c:v>
                </c:pt>
                <c:pt idx="70">
                  <c:v>-1.7389434483507351</c:v>
                </c:pt>
                <c:pt idx="71">
                  <c:v>-1.0502554632390104</c:v>
                </c:pt>
                <c:pt idx="72">
                  <c:v>-0.84677946763781964</c:v>
                </c:pt>
                <c:pt idx="73">
                  <c:v>-0.22069948117261615</c:v>
                </c:pt>
                <c:pt idx="74">
                  <c:v>-6.4179484556315267E-2</c:v>
                </c:pt>
                <c:pt idx="75">
                  <c:v>7.6688512398356404E-2</c:v>
                </c:pt>
                <c:pt idx="76">
                  <c:v>-0.40852347711217762</c:v>
                </c:pt>
                <c:pt idx="77">
                  <c:v>-0.43982747643543602</c:v>
                </c:pt>
                <c:pt idx="78">
                  <c:v>-1.7223485571425456E-2</c:v>
                </c:pt>
                <c:pt idx="79">
                  <c:v>-0.73721547000640852</c:v>
                </c:pt>
                <c:pt idx="80">
                  <c:v>-0.54939147406684707</c:v>
                </c:pt>
                <c:pt idx="81">
                  <c:v>-0.54939147406684707</c:v>
                </c:pt>
                <c:pt idx="82">
                  <c:v>-0.43982747643543602</c:v>
                </c:pt>
                <c:pt idx="83">
                  <c:v>-0.92503946594597009</c:v>
                </c:pt>
                <c:pt idx="84">
                  <c:v>-6.4179484556315267E-2</c:v>
                </c:pt>
                <c:pt idx="85">
                  <c:v>-0.22069948117261615</c:v>
                </c:pt>
                <c:pt idx="86">
                  <c:v>0.38972850563095812</c:v>
                </c:pt>
                <c:pt idx="87">
                  <c:v>0.13929651104487542</c:v>
                </c:pt>
                <c:pt idx="88">
                  <c:v>-0.6746074713598873</c:v>
                </c:pt>
                <c:pt idx="89">
                  <c:v>0.13929651104487542</c:v>
                </c:pt>
                <c:pt idx="90">
                  <c:v>0.2645125083379179</c:v>
                </c:pt>
                <c:pt idx="91">
                  <c:v>0.42103250495421873</c:v>
                </c:pt>
                <c:pt idx="92">
                  <c:v>-0.54939147406684707</c:v>
                </c:pt>
                <c:pt idx="93">
                  <c:v>-1.0815594625622709</c:v>
                </c:pt>
                <c:pt idx="94">
                  <c:v>0.62450850055540941</c:v>
                </c:pt>
                <c:pt idx="95">
                  <c:v>0.31146850732280773</c:v>
                </c:pt>
                <c:pt idx="96">
                  <c:v>-0.22069948117261615</c:v>
                </c:pt>
                <c:pt idx="97">
                  <c:v>-0.22069948117261615</c:v>
                </c:pt>
                <c:pt idx="98">
                  <c:v>0.29581650766117629</c:v>
                </c:pt>
                <c:pt idx="99">
                  <c:v>-3.2875485233054655E-2</c:v>
                </c:pt>
                <c:pt idx="100">
                  <c:v>-0.48678347542032807</c:v>
                </c:pt>
                <c:pt idx="101">
                  <c:v>0.60885650089377807</c:v>
                </c:pt>
                <c:pt idx="102">
                  <c:v>0.15494851070650684</c:v>
                </c:pt>
                <c:pt idx="103">
                  <c:v>0.37407650596932673</c:v>
                </c:pt>
                <c:pt idx="104">
                  <c:v>0.13929651104487542</c:v>
                </c:pt>
                <c:pt idx="105">
                  <c:v>-6.4179484556315267E-2</c:v>
                </c:pt>
                <c:pt idx="106">
                  <c:v>0.5149445029239984</c:v>
                </c:pt>
                <c:pt idx="107">
                  <c:v>-0.17374348218772634</c:v>
                </c:pt>
                <c:pt idx="108">
                  <c:v>1.4080513751835163E-2</c:v>
                </c:pt>
                <c:pt idx="109">
                  <c:v>-0.3459154784656564</c:v>
                </c:pt>
                <c:pt idx="110">
                  <c:v>-1.1128634618855315</c:v>
                </c:pt>
                <c:pt idx="111">
                  <c:v>-1.5714859097940351E-3</c:v>
                </c:pt>
                <c:pt idx="112">
                  <c:v>-0.51808747474358652</c:v>
                </c:pt>
                <c:pt idx="113">
                  <c:v>0.71842049852518908</c:v>
                </c:pt>
                <c:pt idx="114">
                  <c:v>0.20190450969139664</c:v>
                </c:pt>
                <c:pt idx="115">
                  <c:v>0.68711649920192841</c:v>
                </c:pt>
                <c:pt idx="116">
                  <c:v>0.2645125083379179</c:v>
                </c:pt>
                <c:pt idx="117">
                  <c:v>-0.3459154784656564</c:v>
                </c:pt>
                <c:pt idx="118">
                  <c:v>-0.70591147068314797</c:v>
                </c:pt>
                <c:pt idx="119">
                  <c:v>-0.89373546662270942</c:v>
                </c:pt>
                <c:pt idx="120">
                  <c:v>4.5384513075095778E-2</c:v>
                </c:pt>
                <c:pt idx="121">
                  <c:v>-0.18939548184935553</c:v>
                </c:pt>
                <c:pt idx="122">
                  <c:v>-1.0189514639157498</c:v>
                </c:pt>
                <c:pt idx="123">
                  <c:v>-3.2875485233054655E-2</c:v>
                </c:pt>
                <c:pt idx="124">
                  <c:v>-0.29895947948076657</c:v>
                </c:pt>
                <c:pt idx="125">
                  <c:v>-0.6119994727133683</c:v>
                </c:pt>
                <c:pt idx="126">
                  <c:v>-9.5483483879575892E-2</c:v>
                </c:pt>
                <c:pt idx="127">
                  <c:v>0.54624850224725896</c:v>
                </c:pt>
                <c:pt idx="128">
                  <c:v>-1.1598194608704213</c:v>
                </c:pt>
                <c:pt idx="129">
                  <c:v>-0.20504748151098473</c:v>
                </c:pt>
                <c:pt idx="130">
                  <c:v>0.37407650596932673</c:v>
                </c:pt>
                <c:pt idx="131">
                  <c:v>-0.64330347203662896</c:v>
                </c:pt>
                <c:pt idx="132">
                  <c:v>0.13929651104487542</c:v>
                </c:pt>
                <c:pt idx="133">
                  <c:v>-0.22069948117261615</c:v>
                </c:pt>
                <c:pt idx="134">
                  <c:v>1.250588487020613</c:v>
                </c:pt>
                <c:pt idx="135">
                  <c:v>0.29581650766117629</c:v>
                </c:pt>
                <c:pt idx="136">
                  <c:v>-6.4179484556315267E-2</c:v>
                </c:pt>
                <c:pt idx="137">
                  <c:v>-0.12678748320283428</c:v>
                </c:pt>
                <c:pt idx="138">
                  <c:v>-0.90938746628433864</c:v>
                </c:pt>
                <c:pt idx="139">
                  <c:v>0.43668450461584796</c:v>
                </c:pt>
                <c:pt idx="140">
                  <c:v>-0.69025947102151874</c:v>
                </c:pt>
                <c:pt idx="141">
                  <c:v>1.6262364788997337</c:v>
                </c:pt>
                <c:pt idx="142">
                  <c:v>1.0158084920961616</c:v>
                </c:pt>
                <c:pt idx="143">
                  <c:v>-1.191123460193682</c:v>
                </c:pt>
                <c:pt idx="144">
                  <c:v>2.2210124660416786</c:v>
                </c:pt>
                <c:pt idx="145">
                  <c:v>-0.97199546493085986</c:v>
                </c:pt>
                <c:pt idx="146">
                  <c:v>2.299272464349829</c:v>
                </c:pt>
                <c:pt idx="147">
                  <c:v>-1.3476434568099829</c:v>
                </c:pt>
                <c:pt idx="148">
                  <c:v>-0.70591147068314797</c:v>
                </c:pt>
                <c:pt idx="149">
                  <c:v>0.82798449615660008</c:v>
                </c:pt>
                <c:pt idx="150">
                  <c:v>-0.22069948117261615</c:v>
                </c:pt>
                <c:pt idx="151">
                  <c:v>1.0471124914194223</c:v>
                </c:pt>
                <c:pt idx="152">
                  <c:v>0.43668450461584796</c:v>
                </c:pt>
                <c:pt idx="153">
                  <c:v>-1.5511194524111735</c:v>
                </c:pt>
                <c:pt idx="154">
                  <c:v>-6.4179484556315267E-2</c:v>
                </c:pt>
                <c:pt idx="155">
                  <c:v>-1.2850354581634615</c:v>
                </c:pt>
                <c:pt idx="156">
                  <c:v>0.8436364958182293</c:v>
                </c:pt>
                <c:pt idx="157">
                  <c:v>0.59320450123214885</c:v>
                </c:pt>
                <c:pt idx="158">
                  <c:v>-1.5824234517344342</c:v>
                </c:pt>
                <c:pt idx="159">
                  <c:v>1.422760483298543</c:v>
                </c:pt>
                <c:pt idx="160">
                  <c:v>0.74972449784844974</c:v>
                </c:pt>
                <c:pt idx="161">
                  <c:v>-0.64330347203662896</c:v>
                </c:pt>
                <c:pt idx="162">
                  <c:v>1.1097204900659412</c:v>
                </c:pt>
                <c:pt idx="163">
                  <c:v>-0.25200348049587679</c:v>
                </c:pt>
                <c:pt idx="164">
                  <c:v>-1.0815594625622709</c:v>
                </c:pt>
                <c:pt idx="165">
                  <c:v>-1.6450314503809531</c:v>
                </c:pt>
                <c:pt idx="166">
                  <c:v>-0.1580914825260949</c:v>
                </c:pt>
                <c:pt idx="167">
                  <c:v>2.9732513413466582E-2</c:v>
                </c:pt>
                <c:pt idx="168">
                  <c:v>2.299272464349829</c:v>
                </c:pt>
                <c:pt idx="169">
                  <c:v>-1.6450314503809531</c:v>
                </c:pt>
                <c:pt idx="170">
                  <c:v>-0.51808747474358652</c:v>
                </c:pt>
                <c:pt idx="171">
                  <c:v>2.2210124660416786</c:v>
                </c:pt>
                <c:pt idx="172">
                  <c:v>0.34277250664606834</c:v>
                </c:pt>
                <c:pt idx="173">
                  <c:v>1.5949324795764752</c:v>
                </c:pt>
                <c:pt idx="174">
                  <c:v>1.5792804799148439</c:v>
                </c:pt>
                <c:pt idx="175">
                  <c:v>-1.2693834585018324</c:v>
                </c:pt>
                <c:pt idx="176">
                  <c:v>-0.56504347372847852</c:v>
                </c:pt>
                <c:pt idx="177">
                  <c:v>-0.65895547169825819</c:v>
                </c:pt>
                <c:pt idx="178">
                  <c:v>-0.25200348049587679</c:v>
                </c:pt>
                <c:pt idx="179">
                  <c:v>1.422760483298543</c:v>
                </c:pt>
                <c:pt idx="180">
                  <c:v>0.68711649920192841</c:v>
                </c:pt>
                <c:pt idx="181">
                  <c:v>0.3271205069844369</c:v>
                </c:pt>
                <c:pt idx="182">
                  <c:v>0.53059650258562763</c:v>
                </c:pt>
                <c:pt idx="183">
                  <c:v>-1.1598194608704213</c:v>
                </c:pt>
                <c:pt idx="184">
                  <c:v>1.9862324711172274</c:v>
                </c:pt>
                <c:pt idx="185">
                  <c:v>0.46798850393910857</c:v>
                </c:pt>
                <c:pt idx="186">
                  <c:v>1.8923204731474457</c:v>
                </c:pt>
                <c:pt idx="187">
                  <c:v>-0.50243547508195729</c:v>
                </c:pt>
                <c:pt idx="188">
                  <c:v>0.13929651104487542</c:v>
                </c:pt>
                <c:pt idx="189">
                  <c:v>-0.54939147406684707</c:v>
                </c:pt>
                <c:pt idx="190">
                  <c:v>0.20190450969139664</c:v>
                </c:pt>
                <c:pt idx="191">
                  <c:v>-0.11113548354120509</c:v>
                </c:pt>
                <c:pt idx="192">
                  <c:v>-0.86243146729944886</c:v>
                </c:pt>
                <c:pt idx="193">
                  <c:v>-7.9831484217944476E-2</c:v>
                </c:pt>
                <c:pt idx="194">
                  <c:v>-0.43982747643543602</c:v>
                </c:pt>
                <c:pt idx="195">
                  <c:v>0.90624449446475053</c:v>
                </c:pt>
                <c:pt idx="196">
                  <c:v>0.45233650427747718</c:v>
                </c:pt>
                <c:pt idx="197">
                  <c:v>1.156676489050831</c:v>
                </c:pt>
                <c:pt idx="198">
                  <c:v>0.35842450630769751</c:v>
                </c:pt>
                <c:pt idx="199">
                  <c:v>6.1036512736724981E-2</c:v>
                </c:pt>
                <c:pt idx="200">
                  <c:v>0.31146850732280773</c:v>
                </c:pt>
                <c:pt idx="201">
                  <c:v>-1.2380794591785718</c:v>
                </c:pt>
                <c:pt idx="202">
                  <c:v>-0.89373546662270942</c:v>
                </c:pt>
                <c:pt idx="203">
                  <c:v>-1.6763354497042138</c:v>
                </c:pt>
                <c:pt idx="204">
                  <c:v>1.4540644826218037</c:v>
                </c:pt>
                <c:pt idx="205">
                  <c:v>-9.5483483879575892E-2</c:v>
                </c:pt>
                <c:pt idx="206">
                  <c:v>0.70276849886355985</c:v>
                </c:pt>
                <c:pt idx="207">
                  <c:v>-0.56504347372847852</c:v>
                </c:pt>
                <c:pt idx="208">
                  <c:v>2.0488404697637463</c:v>
                </c:pt>
                <c:pt idx="209">
                  <c:v>-0.53373947440521785</c:v>
                </c:pt>
                <c:pt idx="210">
                  <c:v>-0.83112746797618819</c:v>
                </c:pt>
                <c:pt idx="211">
                  <c:v>0.82798449615660008</c:v>
                </c:pt>
                <c:pt idx="212">
                  <c:v>-0.81547546831455897</c:v>
                </c:pt>
                <c:pt idx="213">
                  <c:v>-0.54939147406684707</c:v>
                </c:pt>
                <c:pt idx="214">
                  <c:v>0.90624449446475053</c:v>
                </c:pt>
                <c:pt idx="215">
                  <c:v>-0.64330347203662896</c:v>
                </c:pt>
                <c:pt idx="216">
                  <c:v>-1.2224274595169404</c:v>
                </c:pt>
                <c:pt idx="217">
                  <c:v>-0.23635148083424534</c:v>
                </c:pt>
                <c:pt idx="218">
                  <c:v>-1.9111154446286651</c:v>
                </c:pt>
                <c:pt idx="219">
                  <c:v>-0.40852347711217762</c:v>
                </c:pt>
                <c:pt idx="220">
                  <c:v>1.0784164907426805</c:v>
                </c:pt>
                <c:pt idx="221">
                  <c:v>-0.20504748151098473</c:v>
                </c:pt>
                <c:pt idx="222">
                  <c:v>-0.42417547677380685</c:v>
                </c:pt>
                <c:pt idx="223">
                  <c:v>-1.5041634534262838</c:v>
                </c:pt>
                <c:pt idx="224">
                  <c:v>0.15494851070650684</c:v>
                </c:pt>
                <c:pt idx="225">
                  <c:v>-0.29895947948076657</c:v>
                </c:pt>
                <c:pt idx="226">
                  <c:v>7.6688512398356404E-2</c:v>
                </c:pt>
                <c:pt idx="227">
                  <c:v>-0.89373546662270942</c:v>
                </c:pt>
                <c:pt idx="228">
                  <c:v>-0.94069146560759931</c:v>
                </c:pt>
                <c:pt idx="229">
                  <c:v>0.21755650935302584</c:v>
                </c:pt>
                <c:pt idx="230">
                  <c:v>1.8923204731474457</c:v>
                </c:pt>
                <c:pt idx="231">
                  <c:v>-0.81547546831455897</c:v>
                </c:pt>
                <c:pt idx="232">
                  <c:v>0.12364451138324621</c:v>
                </c:pt>
                <c:pt idx="233">
                  <c:v>-1.895463444967036</c:v>
                </c:pt>
                <c:pt idx="234">
                  <c:v>2.2836204646881977</c:v>
                </c:pt>
                <c:pt idx="235">
                  <c:v>1.4697164822834328</c:v>
                </c:pt>
                <c:pt idx="236">
                  <c:v>1.5792804799148439</c:v>
                </c:pt>
                <c:pt idx="237">
                  <c:v>0.29581650766117629</c:v>
                </c:pt>
                <c:pt idx="238">
                  <c:v>-0.83112746797618819</c:v>
                </c:pt>
                <c:pt idx="239">
                  <c:v>1.6105844792381045</c:v>
                </c:pt>
                <c:pt idx="240">
                  <c:v>-1.7076394490274744</c:v>
                </c:pt>
                <c:pt idx="241">
                  <c:v>0.74972449784844974</c:v>
                </c:pt>
                <c:pt idx="242">
                  <c:v>0.31146850732280773</c:v>
                </c:pt>
                <c:pt idx="243">
                  <c:v>-0.29895947948076657</c:v>
                </c:pt>
                <c:pt idx="244">
                  <c:v>1.156676489050831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2-4F80-A2E8-BC6E2D9E0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65232"/>
        <c:axId val="368717472"/>
      </c:scatterChart>
      <c:valAx>
        <c:axId val="37176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17472"/>
        <c:crosses val="autoZero"/>
        <c:crossBetween val="midCat"/>
      </c:valAx>
      <c:valAx>
        <c:axId val="3687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6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Y(X10) - %BF w zależności od wymiarów uda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zad1_cd_y_niestd_oczyszczone!$K$3:$K$247</c:f>
              <c:numCache>
                <c:formatCode>General</c:formatCode>
                <c:ptCount val="245"/>
                <c:pt idx="0">
                  <c:v>-6.1288397573100652E-2</c:v>
                </c:pt>
                <c:pt idx="1">
                  <c:v>-0.12298978973901509</c:v>
                </c:pt>
                <c:pt idx="2">
                  <c:v>6.2114386758729684E-2</c:v>
                </c:pt>
                <c:pt idx="3">
                  <c:v>0.16495004036858807</c:v>
                </c:pt>
                <c:pt idx="4">
                  <c:v>0.80253109274971024</c:v>
                </c:pt>
                <c:pt idx="5">
                  <c:v>1.3784107529649166</c:v>
                </c:pt>
                <c:pt idx="6">
                  <c:v>-0.184691181904931</c:v>
                </c:pt>
                <c:pt idx="7">
                  <c:v>0.1443829096466161</c:v>
                </c:pt>
                <c:pt idx="8">
                  <c:v>0.74082970058379438</c:v>
                </c:pt>
                <c:pt idx="9">
                  <c:v>0.78196396202773832</c:v>
                </c:pt>
                <c:pt idx="10">
                  <c:v>8.2681517480701655E-2</c:v>
                </c:pt>
                <c:pt idx="11">
                  <c:v>1.4195450144088604</c:v>
                </c:pt>
                <c:pt idx="12">
                  <c:v>0.84366535419365274</c:v>
                </c:pt>
                <c:pt idx="13">
                  <c:v>1.3784107529649166</c:v>
                </c:pt>
                <c:pt idx="14">
                  <c:v>1.9954246746240667</c:v>
                </c:pt>
                <c:pt idx="15">
                  <c:v>0.78196396202773832</c:v>
                </c:pt>
                <c:pt idx="16">
                  <c:v>1.1316051843012558</c:v>
                </c:pt>
                <c:pt idx="17">
                  <c:v>1.5635149294626627</c:v>
                </c:pt>
                <c:pt idx="18">
                  <c:v>1.008202399969427</c:v>
                </c:pt>
                <c:pt idx="19">
                  <c:v>1.3372764915209727</c:v>
                </c:pt>
                <c:pt idx="20">
                  <c:v>0.86423248491562465</c:v>
                </c:pt>
                <c:pt idx="21">
                  <c:v>0.84366535419365274</c:v>
                </c:pt>
                <c:pt idx="22">
                  <c:v>-0.39036248912464772</c:v>
                </c:pt>
                <c:pt idx="23">
                  <c:v>-0.90454075717393956</c:v>
                </c:pt>
                <c:pt idx="24">
                  <c:v>-0.184691181904931</c:v>
                </c:pt>
                <c:pt idx="25">
                  <c:v>-0.88397362645196764</c:v>
                </c:pt>
                <c:pt idx="26">
                  <c:v>-1.5626889402770323</c:v>
                </c:pt>
                <c:pt idx="27">
                  <c:v>-0.36979535840267574</c:v>
                </c:pt>
                <c:pt idx="28">
                  <c:v>-1.8917630318285794</c:v>
                </c:pt>
                <c:pt idx="29">
                  <c:v>-8.1855528295072616E-2</c:v>
                </c:pt>
                <c:pt idx="30">
                  <c:v>-0.36979535840267574</c:v>
                </c:pt>
                <c:pt idx="31">
                  <c:v>-0.16412405118295903</c:v>
                </c:pt>
                <c:pt idx="32">
                  <c:v>-0.41092961984661969</c:v>
                </c:pt>
                <c:pt idx="33">
                  <c:v>1.6046491909066039</c:v>
                </c:pt>
                <c:pt idx="34">
                  <c:v>2.4479015505074444</c:v>
                </c:pt>
                <c:pt idx="35">
                  <c:v>0.53515839336407756</c:v>
                </c:pt>
                <c:pt idx="36">
                  <c:v>0.86423248491562465</c:v>
                </c:pt>
                <c:pt idx="37">
                  <c:v>1.3784107529649166</c:v>
                </c:pt>
                <c:pt idx="38">
                  <c:v>0.41175560903224728</c:v>
                </c:pt>
                <c:pt idx="39">
                  <c:v>2.7152742498930755</c:v>
                </c:pt>
                <c:pt idx="40">
                  <c:v>1.7280519752384356</c:v>
                </c:pt>
                <c:pt idx="41">
                  <c:v>1.1727394457451998</c:v>
                </c:pt>
                <c:pt idx="42">
                  <c:v>-1.9123301625505513</c:v>
                </c:pt>
                <c:pt idx="43">
                  <c:v>-0.184691181904931</c:v>
                </c:pt>
                <c:pt idx="44">
                  <c:v>-1.2336148487254868</c:v>
                </c:pt>
                <c:pt idx="45">
                  <c:v>-1.5009875481111179</c:v>
                </c:pt>
                <c:pt idx="46">
                  <c:v>-1.7889273782187209</c:v>
                </c:pt>
                <c:pt idx="47">
                  <c:v>-1.3775847637792875</c:v>
                </c:pt>
                <c:pt idx="48">
                  <c:v>-1.6243903324429483</c:v>
                </c:pt>
                <c:pt idx="49">
                  <c:v>-2.0563000776043538</c:v>
                </c:pt>
                <c:pt idx="50">
                  <c:v>-1.3775847637792875</c:v>
                </c:pt>
                <c:pt idx="51">
                  <c:v>-1.5215546788330898</c:v>
                </c:pt>
                <c:pt idx="52">
                  <c:v>-0.43149675056859021</c:v>
                </c:pt>
                <c:pt idx="53">
                  <c:v>0.5762926548080215</c:v>
                </c:pt>
                <c:pt idx="54">
                  <c:v>0.51459126264210564</c:v>
                </c:pt>
                <c:pt idx="55">
                  <c:v>-4.0721266851128687E-2</c:v>
                </c:pt>
                <c:pt idx="56">
                  <c:v>0.26778569397844643</c:v>
                </c:pt>
                <c:pt idx="57">
                  <c:v>0.4734570011981632</c:v>
                </c:pt>
                <c:pt idx="58">
                  <c:v>0.32948708614436084</c:v>
                </c:pt>
                <c:pt idx="59">
                  <c:v>0.35005421686633281</c:v>
                </c:pt>
                <c:pt idx="60">
                  <c:v>0.30891995542238893</c:v>
                </c:pt>
                <c:pt idx="61">
                  <c:v>1.1727394457451998</c:v>
                </c:pt>
                <c:pt idx="62">
                  <c:v>1.1316051843012558</c:v>
                </c:pt>
                <c:pt idx="63">
                  <c:v>-0.88397362645196764</c:v>
                </c:pt>
                <c:pt idx="64">
                  <c:v>-1.0279435415057698</c:v>
                </c:pt>
                <c:pt idx="65">
                  <c:v>-0.67830231923225093</c:v>
                </c:pt>
                <c:pt idx="66">
                  <c:v>-1.6655245938868906</c:v>
                </c:pt>
                <c:pt idx="67">
                  <c:v>-0.55489953490042054</c:v>
                </c:pt>
                <c:pt idx="68">
                  <c:v>-8.1855528295072616E-2</c:v>
                </c:pt>
                <c:pt idx="69">
                  <c:v>-1.3158833716133731</c:v>
                </c:pt>
                <c:pt idx="70">
                  <c:v>-1.7272259860528065</c:v>
                </c:pt>
                <c:pt idx="71">
                  <c:v>-0.78113797284210928</c:v>
                </c:pt>
                <c:pt idx="72">
                  <c:v>-0.53433240417844863</c:v>
                </c:pt>
                <c:pt idx="73">
                  <c:v>-0.88397362645196764</c:v>
                </c:pt>
                <c:pt idx="74">
                  <c:v>-1.1924805872815427</c:v>
                </c:pt>
                <c:pt idx="75">
                  <c:v>-0.57546666562239246</c:v>
                </c:pt>
                <c:pt idx="76">
                  <c:v>-0.92510788789591158</c:v>
                </c:pt>
                <c:pt idx="77">
                  <c:v>-0.92510788789591158</c:v>
                </c:pt>
                <c:pt idx="78">
                  <c:v>-8.1855528295072616E-2</c:v>
                </c:pt>
                <c:pt idx="79">
                  <c:v>-0.67830231923225093</c:v>
                </c:pt>
                <c:pt idx="80">
                  <c:v>-0.6166009270663364</c:v>
                </c:pt>
                <c:pt idx="81">
                  <c:v>-0.94567501861788206</c:v>
                </c:pt>
                <c:pt idx="82">
                  <c:v>-0.43149675056859021</c:v>
                </c:pt>
                <c:pt idx="83">
                  <c:v>-0.30809396623676133</c:v>
                </c:pt>
                <c:pt idx="84">
                  <c:v>0.35005421686633281</c:v>
                </c:pt>
                <c:pt idx="85">
                  <c:v>0.22665143253450248</c:v>
                </c:pt>
                <c:pt idx="86">
                  <c:v>-0.20525831262690294</c:v>
                </c:pt>
                <c:pt idx="87">
                  <c:v>-8.1855528295072616E-2</c:v>
                </c:pt>
                <c:pt idx="88">
                  <c:v>-0.49319814273450613</c:v>
                </c:pt>
                <c:pt idx="89">
                  <c:v>-8.1855528295072616E-2</c:v>
                </c:pt>
                <c:pt idx="90">
                  <c:v>-0.39036248912464772</c:v>
                </c:pt>
                <c:pt idx="91">
                  <c:v>0.26778569397844643</c:v>
                </c:pt>
                <c:pt idx="92">
                  <c:v>0.5762926548080215</c:v>
                </c:pt>
                <c:pt idx="93">
                  <c:v>-0.94567501861788206</c:v>
                </c:pt>
                <c:pt idx="94">
                  <c:v>0.69969543913985188</c:v>
                </c:pt>
                <c:pt idx="95">
                  <c:v>-6.1288397573100652E-2</c:v>
                </c:pt>
                <c:pt idx="96">
                  <c:v>4.1299459281378674E-4</c:v>
                </c:pt>
                <c:pt idx="97">
                  <c:v>0.1443829096466161</c:v>
                </c:pt>
                <c:pt idx="98">
                  <c:v>-4.0721266851128687E-2</c:v>
                </c:pt>
                <c:pt idx="99">
                  <c:v>4.154725603675772E-2</c:v>
                </c:pt>
                <c:pt idx="100">
                  <c:v>-0.94567501861788206</c:v>
                </c:pt>
                <c:pt idx="101">
                  <c:v>0.39118847831027675</c:v>
                </c:pt>
                <c:pt idx="102">
                  <c:v>-0.71943658067619476</c:v>
                </c:pt>
                <c:pt idx="103">
                  <c:v>-0.36979535840267574</c:v>
                </c:pt>
                <c:pt idx="104">
                  <c:v>-0.36979535840267574</c:v>
                </c:pt>
                <c:pt idx="105">
                  <c:v>0.53515839336407756</c:v>
                </c:pt>
                <c:pt idx="106">
                  <c:v>0.9053667463595686</c:v>
                </c:pt>
                <c:pt idx="107">
                  <c:v>0.617426916251964</c:v>
                </c:pt>
                <c:pt idx="108">
                  <c:v>0.45288987047619123</c:v>
                </c:pt>
                <c:pt idx="109">
                  <c:v>4.1299459281378674E-4</c:v>
                </c:pt>
                <c:pt idx="110">
                  <c:v>-0.69886944995422284</c:v>
                </c:pt>
                <c:pt idx="111">
                  <c:v>-0.10242265901704459</c:v>
                </c:pt>
                <c:pt idx="112">
                  <c:v>-0.51376527345647804</c:v>
                </c:pt>
                <c:pt idx="113">
                  <c:v>1.090470922857312</c:v>
                </c:pt>
                <c:pt idx="114">
                  <c:v>-0.16412405118295903</c:v>
                </c:pt>
                <c:pt idx="115">
                  <c:v>-0.16412405118295903</c:v>
                </c:pt>
                <c:pt idx="116">
                  <c:v>-0.45206388129056219</c:v>
                </c:pt>
                <c:pt idx="117">
                  <c:v>0.24721856325647446</c:v>
                </c:pt>
                <c:pt idx="118">
                  <c:v>-0.24639257407084542</c:v>
                </c:pt>
                <c:pt idx="119">
                  <c:v>-0.16412405118295903</c:v>
                </c:pt>
                <c:pt idx="120">
                  <c:v>0.2883528247004184</c:v>
                </c:pt>
                <c:pt idx="121">
                  <c:v>0.2883528247004184</c:v>
                </c:pt>
                <c:pt idx="122">
                  <c:v>-1.1924805872815427</c:v>
                </c:pt>
                <c:pt idx="123">
                  <c:v>0.49402413192013511</c:v>
                </c:pt>
                <c:pt idx="124">
                  <c:v>-0.39036248912464772</c:v>
                </c:pt>
                <c:pt idx="125">
                  <c:v>-0.47263101201253416</c:v>
                </c:pt>
                <c:pt idx="126">
                  <c:v>0.20608430181253054</c:v>
                </c:pt>
                <c:pt idx="127">
                  <c:v>0.39118847831027675</c:v>
                </c:pt>
                <c:pt idx="128">
                  <c:v>-0.6577351885102789</c:v>
                </c:pt>
                <c:pt idx="129">
                  <c:v>-0.67830231923225093</c:v>
                </c:pt>
                <c:pt idx="130">
                  <c:v>-8.1855528295072616E-2</c:v>
                </c:pt>
                <c:pt idx="131">
                  <c:v>-0.10242265901704459</c:v>
                </c:pt>
                <c:pt idx="132">
                  <c:v>0.88479961563759668</c:v>
                </c:pt>
                <c:pt idx="133">
                  <c:v>-0.24639257407084542</c:v>
                </c:pt>
                <c:pt idx="134">
                  <c:v>1.481246406574775</c:v>
                </c:pt>
                <c:pt idx="135">
                  <c:v>-4.0721266851128687E-2</c:v>
                </c:pt>
                <c:pt idx="136">
                  <c:v>0.22665143253450248</c:v>
                </c:pt>
                <c:pt idx="137">
                  <c:v>-0.45206388129056219</c:v>
                </c:pt>
                <c:pt idx="138">
                  <c:v>-0.6577351885102789</c:v>
                </c:pt>
                <c:pt idx="139">
                  <c:v>-4.0721266851128687E-2</c:v>
                </c:pt>
                <c:pt idx="140">
                  <c:v>-0.59603379634436449</c:v>
                </c:pt>
                <c:pt idx="141">
                  <c:v>2.4479015505074444</c:v>
                </c:pt>
                <c:pt idx="142">
                  <c:v>1.8720218902922379</c:v>
                </c:pt>
                <c:pt idx="143">
                  <c:v>-1.5215546788330898</c:v>
                </c:pt>
                <c:pt idx="144">
                  <c:v>1.7074848445164621</c:v>
                </c:pt>
                <c:pt idx="145">
                  <c:v>-0.49319814273450613</c:v>
                </c:pt>
                <c:pt idx="146">
                  <c:v>2.7975427727809632</c:v>
                </c:pt>
                <c:pt idx="147">
                  <c:v>-1.1719134565595708</c:v>
                </c:pt>
                <c:pt idx="148">
                  <c:v>-0.51376527345647804</c:v>
                </c:pt>
                <c:pt idx="149">
                  <c:v>0.5762926548080215</c:v>
                </c:pt>
                <c:pt idx="150">
                  <c:v>-0.41092961984661969</c:v>
                </c:pt>
                <c:pt idx="151">
                  <c:v>1.9131561517361788</c:v>
                </c:pt>
                <c:pt idx="152">
                  <c:v>0.30891995542238893</c:v>
                </c:pt>
                <c:pt idx="153">
                  <c:v>-1.8917630318285794</c:v>
                </c:pt>
                <c:pt idx="154">
                  <c:v>2.0980125314785752E-2</c:v>
                </c:pt>
                <c:pt idx="155">
                  <c:v>-1.3981518945012594</c:v>
                </c:pt>
                <c:pt idx="156">
                  <c:v>0.43232273975421925</c:v>
                </c:pt>
                <c:pt idx="157">
                  <c:v>0.96706813852548301</c:v>
                </c:pt>
                <c:pt idx="158">
                  <c:v>-1.4187190252232313</c:v>
                </c:pt>
                <c:pt idx="159">
                  <c:v>0.92593387708153918</c:v>
                </c:pt>
                <c:pt idx="160">
                  <c:v>1.1316051843012558</c:v>
                </c:pt>
                <c:pt idx="161">
                  <c:v>-0.78113797284210928</c:v>
                </c:pt>
                <c:pt idx="162">
                  <c:v>0.82309822347168071</c:v>
                </c:pt>
                <c:pt idx="163">
                  <c:v>0.16495004036858807</c:v>
                </c:pt>
                <c:pt idx="164">
                  <c:v>-0.94567501861788206</c:v>
                </c:pt>
                <c:pt idx="165">
                  <c:v>-1.9123301625505513</c:v>
                </c:pt>
                <c:pt idx="166">
                  <c:v>-0.30809396623676133</c:v>
                </c:pt>
                <c:pt idx="167">
                  <c:v>-2.015413612915672E-2</c:v>
                </c:pt>
                <c:pt idx="168">
                  <c:v>2.0365589360680105</c:v>
                </c:pt>
                <c:pt idx="169">
                  <c:v>-1.8506287703846369</c:v>
                </c:pt>
                <c:pt idx="170">
                  <c:v>0.1443829096466161</c:v>
                </c:pt>
                <c:pt idx="171">
                  <c:v>2.1599617203998398</c:v>
                </c:pt>
                <c:pt idx="172">
                  <c:v>1.1110380535792854</c:v>
                </c:pt>
                <c:pt idx="173">
                  <c:v>2.0982603282339252</c:v>
                </c:pt>
                <c:pt idx="174">
                  <c:v>1.8103204981263206</c:v>
                </c:pt>
                <c:pt idx="175">
                  <c:v>-1.0690778029497123</c:v>
                </c:pt>
                <c:pt idx="176">
                  <c:v>-0.26695970479281739</c:v>
                </c:pt>
                <c:pt idx="177">
                  <c:v>-0.8017051035640812</c:v>
                </c:pt>
                <c:pt idx="178">
                  <c:v>-0.41092961984661969</c:v>
                </c:pt>
                <c:pt idx="179">
                  <c:v>1.7280519752384356</c:v>
                </c:pt>
                <c:pt idx="180">
                  <c:v>0.86423248491562465</c:v>
                </c:pt>
                <c:pt idx="181">
                  <c:v>0.72026256986182235</c:v>
                </c:pt>
                <c:pt idx="182">
                  <c:v>0.45288987047619123</c:v>
                </c:pt>
                <c:pt idx="183">
                  <c:v>-1.0279435415057698</c:v>
                </c:pt>
                <c:pt idx="184">
                  <c:v>1.8925890210142085</c:v>
                </c:pt>
                <c:pt idx="185">
                  <c:v>0.26778569397844643</c:v>
                </c:pt>
                <c:pt idx="186">
                  <c:v>1.2344408379111143</c:v>
                </c:pt>
                <c:pt idx="187">
                  <c:v>0.18551717109056001</c:v>
                </c:pt>
                <c:pt idx="188">
                  <c:v>0.37062134758830478</c:v>
                </c:pt>
                <c:pt idx="189">
                  <c:v>-0.32866109695873186</c:v>
                </c:pt>
                <c:pt idx="190">
                  <c:v>0.617426916251964</c:v>
                </c:pt>
                <c:pt idx="191">
                  <c:v>-0.36979535840267574</c:v>
                </c:pt>
                <c:pt idx="192">
                  <c:v>-0.16412405118295903</c:v>
                </c:pt>
                <c:pt idx="193">
                  <c:v>0.18551717109056001</c:v>
                </c:pt>
                <c:pt idx="194">
                  <c:v>-0.78113797284210928</c:v>
                </c:pt>
                <c:pt idx="195">
                  <c:v>1.9542904131801229</c:v>
                </c:pt>
                <c:pt idx="196">
                  <c:v>0.26778569397844643</c:v>
                </c:pt>
                <c:pt idx="197">
                  <c:v>0.86423248491562465</c:v>
                </c:pt>
                <c:pt idx="198">
                  <c:v>0.82309822347168071</c:v>
                </c:pt>
                <c:pt idx="199">
                  <c:v>-8.1855528295072616E-2</c:v>
                </c:pt>
                <c:pt idx="200">
                  <c:v>0.2883528247004184</c:v>
                </c:pt>
                <c:pt idx="201">
                  <c:v>-1.2953162408914012</c:v>
                </c:pt>
                <c:pt idx="202">
                  <c:v>-0.67830231923225093</c:v>
                </c:pt>
                <c:pt idx="203">
                  <c:v>-1.6860917246088627</c:v>
                </c:pt>
                <c:pt idx="204">
                  <c:v>0.9053667463595686</c:v>
                </c:pt>
                <c:pt idx="205">
                  <c:v>-0.6166009270663364</c:v>
                </c:pt>
                <c:pt idx="206">
                  <c:v>0.1443829096466161</c:v>
                </c:pt>
                <c:pt idx="207">
                  <c:v>-0.45206388129056219</c:v>
                </c:pt>
                <c:pt idx="208">
                  <c:v>0.65856117769590794</c:v>
                </c:pt>
                <c:pt idx="209">
                  <c:v>-1.1307791951156283</c:v>
                </c:pt>
                <c:pt idx="210">
                  <c:v>-0.94567501861788206</c:v>
                </c:pt>
                <c:pt idx="211">
                  <c:v>0.9465010078035111</c:v>
                </c:pt>
                <c:pt idx="212">
                  <c:v>-1.1513463258375989</c:v>
                </c:pt>
                <c:pt idx="213">
                  <c:v>-0.32866109695873186</c:v>
                </c:pt>
                <c:pt idx="214">
                  <c:v>1.008202399969427</c:v>
                </c:pt>
                <c:pt idx="215">
                  <c:v>8.2681517480701655E-2</c:v>
                </c:pt>
                <c:pt idx="216">
                  <c:v>-1.0073764107837979</c:v>
                </c:pt>
                <c:pt idx="217">
                  <c:v>-0.39036248912464772</c:v>
                </c:pt>
                <c:pt idx="218">
                  <c:v>-1.7477931167747784</c:v>
                </c:pt>
                <c:pt idx="219">
                  <c:v>-0.55489953490042054</c:v>
                </c:pt>
                <c:pt idx="220">
                  <c:v>0.96706813852548301</c:v>
                </c:pt>
                <c:pt idx="221">
                  <c:v>-0.184691181904931</c:v>
                </c:pt>
                <c:pt idx="222">
                  <c:v>-0.8017051035640812</c:v>
                </c:pt>
                <c:pt idx="223">
                  <c:v>-1.2953162408914012</c:v>
                </c:pt>
                <c:pt idx="224">
                  <c:v>4.1299459281378674E-4</c:v>
                </c:pt>
                <c:pt idx="225">
                  <c:v>-0.45206388129056219</c:v>
                </c:pt>
                <c:pt idx="226">
                  <c:v>-0.51376527345647804</c:v>
                </c:pt>
                <c:pt idx="227">
                  <c:v>-1.0279435415057698</c:v>
                </c:pt>
                <c:pt idx="228">
                  <c:v>-1.0073764107837979</c:v>
                </c:pt>
                <c:pt idx="229">
                  <c:v>4.1299459281378674E-4</c:v>
                </c:pt>
                <c:pt idx="230">
                  <c:v>0.84366535419365274</c:v>
                </c:pt>
                <c:pt idx="231">
                  <c:v>0.39118847831027675</c:v>
                </c:pt>
                <c:pt idx="232">
                  <c:v>-2.015413612915672E-2</c:v>
                </c:pt>
                <c:pt idx="233">
                  <c:v>-1.768360247496749</c:v>
                </c:pt>
                <c:pt idx="234">
                  <c:v>0.41175560903224728</c:v>
                </c:pt>
                <c:pt idx="235">
                  <c:v>0.9053667463595686</c:v>
                </c:pt>
                <c:pt idx="236">
                  <c:v>1.2961422300770287</c:v>
                </c:pt>
                <c:pt idx="237">
                  <c:v>-0.22582544334887347</c:v>
                </c:pt>
                <c:pt idx="238">
                  <c:v>-1.0279435415057698</c:v>
                </c:pt>
                <c:pt idx="239">
                  <c:v>0.82309822347168071</c:v>
                </c:pt>
                <c:pt idx="240">
                  <c:v>-1.9945986854384377</c:v>
                </c:pt>
                <c:pt idx="241">
                  <c:v>6.2114386758729684E-2</c:v>
                </c:pt>
                <c:pt idx="242">
                  <c:v>0.20608430181253054</c:v>
                </c:pt>
                <c:pt idx="243">
                  <c:v>-0.67830231923225093</c:v>
                </c:pt>
                <c:pt idx="244">
                  <c:v>4.1299459281378674E-4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8-44AA-B60C-AE74A129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4000"/>
        <c:axId val="368702096"/>
      </c:scatterChart>
      <c:valAx>
        <c:axId val="200156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02096"/>
        <c:crosses val="autoZero"/>
        <c:crossBetween val="midCat"/>
      </c:valAx>
      <c:valAx>
        <c:axId val="3687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Y(X11) - %BF w zależności od wymiarów kolana  </a:t>
            </a:r>
            <a:endParaRPr lang="en-US"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zad1_cd_y_niestd_oczyszczone!$L$3:$L$247</c:f>
              <c:numCache>
                <c:formatCode>General</c:formatCode>
                <c:ptCount val="245"/>
                <c:pt idx="0">
                  <c:v>-0.54559936359069061</c:v>
                </c:pt>
                <c:pt idx="1">
                  <c:v>-0.54559936359069061</c:v>
                </c:pt>
                <c:pt idx="2">
                  <c:v>0.15108905453278676</c:v>
                </c:pt>
                <c:pt idx="3">
                  <c:v>-0.54559936359069061</c:v>
                </c:pt>
                <c:pt idx="4">
                  <c:v>1.5880089169124596</c:v>
                </c:pt>
                <c:pt idx="5">
                  <c:v>1.5009228646470236</c:v>
                </c:pt>
                <c:pt idx="6">
                  <c:v>-0.11016910226351767</c:v>
                </c:pt>
                <c:pt idx="7">
                  <c:v>0.36880418519637326</c:v>
                </c:pt>
                <c:pt idx="8">
                  <c:v>-0.11016910226351767</c:v>
                </c:pt>
                <c:pt idx="9">
                  <c:v>1.3702937862488731</c:v>
                </c:pt>
                <c:pt idx="10">
                  <c:v>0.499433263594527</c:v>
                </c:pt>
                <c:pt idx="11">
                  <c:v>0.2817181329309405</c:v>
                </c:pt>
                <c:pt idx="12">
                  <c:v>-0.11016910226351767</c:v>
                </c:pt>
                <c:pt idx="13">
                  <c:v>1.2832077339834371</c:v>
                </c:pt>
                <c:pt idx="14">
                  <c:v>0.19463208066550466</c:v>
                </c:pt>
                <c:pt idx="15">
                  <c:v>6.4003002267354003E-2</c:v>
                </c:pt>
                <c:pt idx="16">
                  <c:v>0.97840655105441487</c:v>
                </c:pt>
                <c:pt idx="17">
                  <c:v>0.63006234199267763</c:v>
                </c:pt>
                <c:pt idx="18">
                  <c:v>6.4003002267354003E-2</c:v>
                </c:pt>
                <c:pt idx="19">
                  <c:v>0.89132049878898212</c:v>
                </c:pt>
                <c:pt idx="20">
                  <c:v>-0.24079818066166833</c:v>
                </c:pt>
                <c:pt idx="21">
                  <c:v>0.89132049878898212</c:v>
                </c:pt>
                <c:pt idx="22">
                  <c:v>-1.4164598862450366</c:v>
                </c:pt>
                <c:pt idx="23">
                  <c:v>-1.0245726510505786</c:v>
                </c:pt>
                <c:pt idx="24">
                  <c:v>-1.3293738339796008</c:v>
                </c:pt>
                <c:pt idx="25">
                  <c:v>-0.80685752038699199</c:v>
                </c:pt>
                <c:pt idx="26">
                  <c:v>-1.6777180430413381</c:v>
                </c:pt>
                <c:pt idx="27">
                  <c:v>-1.1116587033160144</c:v>
                </c:pt>
                <c:pt idx="28">
                  <c:v>-1.7648040953067738</c:v>
                </c:pt>
                <c:pt idx="29">
                  <c:v>-1.4164598862450366</c:v>
                </c:pt>
                <c:pt idx="30">
                  <c:v>6.4003002267354003E-2</c:v>
                </c:pt>
                <c:pt idx="31">
                  <c:v>0.10754602840006883</c:v>
                </c:pt>
                <c:pt idx="32">
                  <c:v>-1.0245726510505786</c:v>
                </c:pt>
                <c:pt idx="33">
                  <c:v>2.4588694395668056</c:v>
                </c:pt>
                <c:pt idx="34">
                  <c:v>2.0669822043723474</c:v>
                </c:pt>
                <c:pt idx="35">
                  <c:v>-0.11016910226351767</c:v>
                </c:pt>
                <c:pt idx="36">
                  <c:v>0.58651931585995976</c:v>
                </c:pt>
                <c:pt idx="37">
                  <c:v>1.2832077339834371</c:v>
                </c:pt>
                <c:pt idx="38">
                  <c:v>1.1090356294525685</c:v>
                </c:pt>
                <c:pt idx="39">
                  <c:v>0.45589023746180907</c:v>
                </c:pt>
                <c:pt idx="40">
                  <c:v>1.0219495771871328</c:v>
                </c:pt>
                <c:pt idx="41">
                  <c:v>0.7171483942581135</c:v>
                </c:pt>
                <c:pt idx="42">
                  <c:v>-1.6777180430413381</c:v>
                </c:pt>
                <c:pt idx="43">
                  <c:v>-0.15371212839623249</c:v>
                </c:pt>
                <c:pt idx="44">
                  <c:v>-1.7648040953067738</c:v>
                </c:pt>
                <c:pt idx="45">
                  <c:v>-1.1987447555814501</c:v>
                </c:pt>
                <c:pt idx="46">
                  <c:v>-1.8083471214394917</c:v>
                </c:pt>
                <c:pt idx="47">
                  <c:v>-0.58914238972340549</c:v>
                </c:pt>
                <c:pt idx="48">
                  <c:v>-1.5906319907759052</c:v>
                </c:pt>
                <c:pt idx="49">
                  <c:v>-2.1131483043685111</c:v>
                </c:pt>
                <c:pt idx="50">
                  <c:v>-0.41497028519253693</c:v>
                </c:pt>
                <c:pt idx="51">
                  <c:v>-1.5906319907759052</c:v>
                </c:pt>
                <c:pt idx="52">
                  <c:v>-0.24079818066166833</c:v>
                </c:pt>
                <c:pt idx="53">
                  <c:v>0.45589023746180907</c:v>
                </c:pt>
                <c:pt idx="54">
                  <c:v>0.54297628972724188</c:v>
                </c:pt>
                <c:pt idx="55">
                  <c:v>-0.24079818066166833</c:v>
                </c:pt>
                <c:pt idx="56">
                  <c:v>-0.37142725905981899</c:v>
                </c:pt>
                <c:pt idx="57">
                  <c:v>1.0219495771871328</c:v>
                </c:pt>
                <c:pt idx="58">
                  <c:v>-0.24079818066166833</c:v>
                </c:pt>
                <c:pt idx="59">
                  <c:v>0.36880418519637326</c:v>
                </c:pt>
                <c:pt idx="60">
                  <c:v>0.67360536812539562</c:v>
                </c:pt>
                <c:pt idx="61">
                  <c:v>1.1525786555852866</c:v>
                </c:pt>
                <c:pt idx="62">
                  <c:v>0.7171483942581135</c:v>
                </c:pt>
                <c:pt idx="63">
                  <c:v>-1.0681156771832965</c:v>
                </c:pt>
                <c:pt idx="64">
                  <c:v>-1.3729168601123187</c:v>
                </c:pt>
                <c:pt idx="65">
                  <c:v>-0.50205633745797273</c:v>
                </c:pt>
                <c:pt idx="66">
                  <c:v>-0.50205633745797273</c:v>
                </c:pt>
                <c:pt idx="67">
                  <c:v>2.0459976134636088E-2</c:v>
                </c:pt>
                <c:pt idx="68">
                  <c:v>-0.41497028519253693</c:v>
                </c:pt>
                <c:pt idx="69">
                  <c:v>-0.4585133113252548</c:v>
                </c:pt>
                <c:pt idx="70">
                  <c:v>-1.3729168601123187</c:v>
                </c:pt>
                <c:pt idx="71">
                  <c:v>-1.4600029123777516</c:v>
                </c:pt>
                <c:pt idx="72">
                  <c:v>0.499433263594527</c:v>
                </c:pt>
                <c:pt idx="73">
                  <c:v>-0.11016910226351767</c:v>
                </c:pt>
                <c:pt idx="74">
                  <c:v>-0.4585133113252548</c:v>
                </c:pt>
                <c:pt idx="75">
                  <c:v>0.32526115906365533</c:v>
                </c:pt>
                <c:pt idx="76">
                  <c:v>-0.15371212839623249</c:v>
                </c:pt>
                <c:pt idx="77">
                  <c:v>-0.24079818066166833</c:v>
                </c:pt>
                <c:pt idx="78">
                  <c:v>0.19463208066550466</c:v>
                </c:pt>
                <c:pt idx="79">
                  <c:v>-0.89394357265242785</c:v>
                </c:pt>
                <c:pt idx="80">
                  <c:v>-0.85040054651970987</c:v>
                </c:pt>
                <c:pt idx="81">
                  <c:v>-0.32788423292710417</c:v>
                </c:pt>
                <c:pt idx="82">
                  <c:v>-0.37142725905981899</c:v>
                </c:pt>
                <c:pt idx="83">
                  <c:v>0.41234721132909119</c:v>
                </c:pt>
                <c:pt idx="84">
                  <c:v>-6.6626076130799752E-2</c:v>
                </c:pt>
                <c:pt idx="85">
                  <c:v>0.58651931585995976</c:v>
                </c:pt>
                <c:pt idx="86">
                  <c:v>-0.15371212839623249</c:v>
                </c:pt>
                <c:pt idx="87">
                  <c:v>0.499433263594527</c:v>
                </c:pt>
                <c:pt idx="88">
                  <c:v>-0.11016910226351767</c:v>
                </c:pt>
                <c:pt idx="89">
                  <c:v>0.84777747265626413</c:v>
                </c:pt>
                <c:pt idx="90">
                  <c:v>0.45589023746180907</c:v>
                </c:pt>
                <c:pt idx="91">
                  <c:v>0.36880418519637326</c:v>
                </c:pt>
                <c:pt idx="92">
                  <c:v>0.32526115906365533</c:v>
                </c:pt>
                <c:pt idx="93">
                  <c:v>-0.54559936359069061</c:v>
                </c:pt>
                <c:pt idx="94">
                  <c:v>0.19463208066550466</c:v>
                </c:pt>
                <c:pt idx="95">
                  <c:v>0.36880418519637326</c:v>
                </c:pt>
                <c:pt idx="96">
                  <c:v>-6.6626076130799752E-2</c:v>
                </c:pt>
                <c:pt idx="97">
                  <c:v>-6.6626076130799752E-2</c:v>
                </c:pt>
                <c:pt idx="98">
                  <c:v>0.54297628972724188</c:v>
                </c:pt>
                <c:pt idx="99">
                  <c:v>-1.0681156771832965</c:v>
                </c:pt>
                <c:pt idx="100">
                  <c:v>0.19463208066550466</c:v>
                </c:pt>
                <c:pt idx="101">
                  <c:v>0.32526115906365533</c:v>
                </c:pt>
                <c:pt idx="102">
                  <c:v>6.4003002267354003E-2</c:v>
                </c:pt>
                <c:pt idx="103">
                  <c:v>0.63006234199267763</c:v>
                </c:pt>
                <c:pt idx="104">
                  <c:v>-0.76331449425427722</c:v>
                </c:pt>
                <c:pt idx="105">
                  <c:v>-0.24079818066166833</c:v>
                </c:pt>
                <c:pt idx="106">
                  <c:v>0.63006234199267763</c:v>
                </c:pt>
                <c:pt idx="107">
                  <c:v>-0.1972551545289504</c:v>
                </c:pt>
                <c:pt idx="108">
                  <c:v>-0.32788423292710417</c:v>
                </c:pt>
                <c:pt idx="109">
                  <c:v>-0.1972551545289504</c:v>
                </c:pt>
                <c:pt idx="110">
                  <c:v>-0.98102962491786372</c:v>
                </c:pt>
                <c:pt idx="111">
                  <c:v>-6.6626076130799752E-2</c:v>
                </c:pt>
                <c:pt idx="112">
                  <c:v>0.10754602840006883</c:v>
                </c:pt>
                <c:pt idx="113">
                  <c:v>1.1090356294525685</c:v>
                </c:pt>
                <c:pt idx="114">
                  <c:v>0.2817181329309405</c:v>
                </c:pt>
                <c:pt idx="115">
                  <c:v>0.32526115906365533</c:v>
                </c:pt>
                <c:pt idx="116">
                  <c:v>0.84777747265626413</c:v>
                </c:pt>
                <c:pt idx="117">
                  <c:v>6.4003002267354003E-2</c:v>
                </c:pt>
                <c:pt idx="118">
                  <c:v>-0.89394357265242785</c:v>
                </c:pt>
                <c:pt idx="119">
                  <c:v>-0.85040054651970987</c:v>
                </c:pt>
                <c:pt idx="120">
                  <c:v>-1.1116587033160144</c:v>
                </c:pt>
                <c:pt idx="121">
                  <c:v>-0.76331449425427722</c:v>
                </c:pt>
                <c:pt idx="122">
                  <c:v>-1.1987447555814501</c:v>
                </c:pt>
                <c:pt idx="123">
                  <c:v>0.19463208066550466</c:v>
                </c:pt>
                <c:pt idx="124">
                  <c:v>-0.71977146812155923</c:v>
                </c:pt>
                <c:pt idx="125">
                  <c:v>6.4003002267354003E-2</c:v>
                </c:pt>
                <c:pt idx="126">
                  <c:v>-2.308304999808183E-2</c:v>
                </c:pt>
                <c:pt idx="127">
                  <c:v>-0.1972551545289504</c:v>
                </c:pt>
                <c:pt idx="128">
                  <c:v>-1.285830807846883</c:v>
                </c:pt>
                <c:pt idx="129">
                  <c:v>-0.71977146812155923</c:v>
                </c:pt>
                <c:pt idx="130">
                  <c:v>-0.28434120679438624</c:v>
                </c:pt>
                <c:pt idx="131">
                  <c:v>-1.0681156771832965</c:v>
                </c:pt>
                <c:pt idx="132">
                  <c:v>0.2817181329309405</c:v>
                </c:pt>
                <c:pt idx="133">
                  <c:v>-6.6626076130799752E-2</c:v>
                </c:pt>
                <c:pt idx="134">
                  <c:v>1.7186379953106101</c:v>
                </c:pt>
                <c:pt idx="135">
                  <c:v>0.45589023746180907</c:v>
                </c:pt>
                <c:pt idx="136">
                  <c:v>-0.15371212839623249</c:v>
                </c:pt>
                <c:pt idx="137">
                  <c:v>-0.80685752038699199</c:v>
                </c:pt>
                <c:pt idx="138">
                  <c:v>-1.0681156771832965</c:v>
                </c:pt>
                <c:pt idx="139">
                  <c:v>-0.41497028519253693</c:v>
                </c:pt>
                <c:pt idx="140">
                  <c:v>-0.89394357265242785</c:v>
                </c:pt>
                <c:pt idx="141">
                  <c:v>2.1540682566377831</c:v>
                </c:pt>
                <c:pt idx="142">
                  <c:v>0.97840655105441487</c:v>
                </c:pt>
                <c:pt idx="143">
                  <c:v>-1.2422877817141651</c:v>
                </c:pt>
                <c:pt idx="144">
                  <c:v>1.8057240475760461</c:v>
                </c:pt>
                <c:pt idx="145">
                  <c:v>-1.1552017294487322</c:v>
                </c:pt>
                <c:pt idx="146">
                  <c:v>2.1540682566377831</c:v>
                </c:pt>
                <c:pt idx="147">
                  <c:v>-0.76331449425427722</c:v>
                </c:pt>
                <c:pt idx="148">
                  <c:v>-0.50205633745797273</c:v>
                </c:pt>
                <c:pt idx="149">
                  <c:v>0.63006234199267763</c:v>
                </c:pt>
                <c:pt idx="150">
                  <c:v>-0.32788423292710417</c:v>
                </c:pt>
                <c:pt idx="151">
                  <c:v>0.63006234199267763</c:v>
                </c:pt>
                <c:pt idx="152">
                  <c:v>-2.308304999808183E-2</c:v>
                </c:pt>
                <c:pt idx="153">
                  <c:v>-1.6341750169086231</c:v>
                </c:pt>
                <c:pt idx="154">
                  <c:v>0.19463208066550466</c:v>
                </c:pt>
                <c:pt idx="155">
                  <c:v>-0.85040054651970987</c:v>
                </c:pt>
                <c:pt idx="156">
                  <c:v>0.89132049878898212</c:v>
                </c:pt>
                <c:pt idx="157">
                  <c:v>-0.54559936359069061</c:v>
                </c:pt>
                <c:pt idx="158">
                  <c:v>-1.285830807846883</c:v>
                </c:pt>
                <c:pt idx="159">
                  <c:v>1.5009228646470236</c:v>
                </c:pt>
                <c:pt idx="160">
                  <c:v>1.1961216817180014</c:v>
                </c:pt>
                <c:pt idx="161">
                  <c:v>-1.8954331737049246</c:v>
                </c:pt>
                <c:pt idx="162">
                  <c:v>1.3702937862488731</c:v>
                </c:pt>
                <c:pt idx="163">
                  <c:v>0.2381751067982226</c:v>
                </c:pt>
                <c:pt idx="164">
                  <c:v>-1.0245726510505786</c:v>
                </c:pt>
                <c:pt idx="165">
                  <c:v>-1.6341750169086231</c:v>
                </c:pt>
                <c:pt idx="166">
                  <c:v>-0.54559936359069061</c:v>
                </c:pt>
                <c:pt idx="167">
                  <c:v>-0.37142725905981899</c:v>
                </c:pt>
                <c:pt idx="168">
                  <c:v>1.6750949691778922</c:v>
                </c:pt>
                <c:pt idx="169">
                  <c:v>-1.6341750169086231</c:v>
                </c:pt>
                <c:pt idx="170">
                  <c:v>-0.1972551545289504</c:v>
                </c:pt>
                <c:pt idx="171">
                  <c:v>1.762181021443328</c:v>
                </c:pt>
                <c:pt idx="172">
                  <c:v>0.41234721132909119</c:v>
                </c:pt>
                <c:pt idx="173">
                  <c:v>1.9798961521069145</c:v>
                </c:pt>
                <c:pt idx="174">
                  <c:v>1.8492670737087609</c:v>
                </c:pt>
                <c:pt idx="175">
                  <c:v>-1.0245726510505786</c:v>
                </c:pt>
                <c:pt idx="176">
                  <c:v>0.36880418519637326</c:v>
                </c:pt>
                <c:pt idx="177">
                  <c:v>0.15108905453278676</c:v>
                </c:pt>
                <c:pt idx="178">
                  <c:v>0.499433263594527</c:v>
                </c:pt>
                <c:pt idx="179">
                  <c:v>1.1961216817180014</c:v>
                </c:pt>
                <c:pt idx="180">
                  <c:v>0.54297628972724188</c:v>
                </c:pt>
                <c:pt idx="181">
                  <c:v>1.1961216817180014</c:v>
                </c:pt>
                <c:pt idx="182">
                  <c:v>0.80423444652354625</c:v>
                </c:pt>
                <c:pt idx="183">
                  <c:v>-0.98102962491786372</c:v>
                </c:pt>
                <c:pt idx="184">
                  <c:v>2.8072136486285428</c:v>
                </c:pt>
                <c:pt idx="185">
                  <c:v>2.0459976134636088E-2</c:v>
                </c:pt>
                <c:pt idx="186">
                  <c:v>2.0669822043723474</c:v>
                </c:pt>
                <c:pt idx="187">
                  <c:v>0.15108905453278676</c:v>
                </c:pt>
                <c:pt idx="188">
                  <c:v>-6.6626076130799752E-2</c:v>
                </c:pt>
                <c:pt idx="189">
                  <c:v>2.0459976134636088E-2</c:v>
                </c:pt>
                <c:pt idx="190">
                  <c:v>-0.24079818066166833</c:v>
                </c:pt>
                <c:pt idx="191">
                  <c:v>0.63006234199267763</c:v>
                </c:pt>
                <c:pt idx="192">
                  <c:v>0.19463208066550466</c:v>
                </c:pt>
                <c:pt idx="193">
                  <c:v>0.2817181329309405</c:v>
                </c:pt>
                <c:pt idx="194">
                  <c:v>-1.2422877817141651</c:v>
                </c:pt>
                <c:pt idx="195">
                  <c:v>-0.11016910226351767</c:v>
                </c:pt>
                <c:pt idx="196">
                  <c:v>0.19463208066550466</c:v>
                </c:pt>
                <c:pt idx="197">
                  <c:v>0.76069142039082838</c:v>
                </c:pt>
                <c:pt idx="198">
                  <c:v>0.54297628972724188</c:v>
                </c:pt>
                <c:pt idx="199">
                  <c:v>-0.41497028519253693</c:v>
                </c:pt>
                <c:pt idx="200">
                  <c:v>0.36880418519637326</c:v>
                </c:pt>
                <c:pt idx="201">
                  <c:v>-1.0245726510505786</c:v>
                </c:pt>
                <c:pt idx="202">
                  <c:v>-0.15371212839623249</c:v>
                </c:pt>
                <c:pt idx="203">
                  <c:v>-1.5470889646431873</c:v>
                </c:pt>
                <c:pt idx="204">
                  <c:v>0.76069142039082838</c:v>
                </c:pt>
                <c:pt idx="205">
                  <c:v>0.10754602840006883</c:v>
                </c:pt>
                <c:pt idx="206">
                  <c:v>1.0219495771871328</c:v>
                </c:pt>
                <c:pt idx="207">
                  <c:v>-0.1972551545289504</c:v>
                </c:pt>
                <c:pt idx="208">
                  <c:v>-0.71977146812155923</c:v>
                </c:pt>
                <c:pt idx="209">
                  <c:v>-0.89394357265242785</c:v>
                </c:pt>
                <c:pt idx="210">
                  <c:v>0.19463208066550466</c:v>
                </c:pt>
                <c:pt idx="211">
                  <c:v>0.2817181329309405</c:v>
                </c:pt>
                <c:pt idx="212">
                  <c:v>-1.0245726510505786</c:v>
                </c:pt>
                <c:pt idx="213">
                  <c:v>-0.1972551545289504</c:v>
                </c:pt>
                <c:pt idx="214">
                  <c:v>1.8057240475760461</c:v>
                </c:pt>
                <c:pt idx="215">
                  <c:v>0.7171483942581135</c:v>
                </c:pt>
                <c:pt idx="216">
                  <c:v>-1.4600029123777516</c:v>
                </c:pt>
                <c:pt idx="217">
                  <c:v>-0.63268541585612337</c:v>
                </c:pt>
                <c:pt idx="218">
                  <c:v>-2.4179494872975331</c:v>
                </c:pt>
                <c:pt idx="219">
                  <c:v>-2.308304999808183E-2</c:v>
                </c:pt>
                <c:pt idx="220">
                  <c:v>1.762181021443328</c:v>
                </c:pt>
                <c:pt idx="221">
                  <c:v>-0.50205633745797273</c:v>
                </c:pt>
                <c:pt idx="222">
                  <c:v>0.10754602840006883</c:v>
                </c:pt>
                <c:pt idx="223">
                  <c:v>-1.5470889646431873</c:v>
                </c:pt>
                <c:pt idx="224">
                  <c:v>2.0459976134636088E-2</c:v>
                </c:pt>
                <c:pt idx="225">
                  <c:v>0.15108905453278676</c:v>
                </c:pt>
                <c:pt idx="226">
                  <c:v>-1.1552017294487322</c:v>
                </c:pt>
                <c:pt idx="227">
                  <c:v>-1.2422877817141651</c:v>
                </c:pt>
                <c:pt idx="228">
                  <c:v>-0.63268541585612337</c:v>
                </c:pt>
                <c:pt idx="229">
                  <c:v>0.76069142039082838</c:v>
                </c:pt>
                <c:pt idx="230">
                  <c:v>1.1090356294525685</c:v>
                </c:pt>
                <c:pt idx="231">
                  <c:v>0.2381751067982226</c:v>
                </c:pt>
                <c:pt idx="232">
                  <c:v>-0.1972551545289504</c:v>
                </c:pt>
                <c:pt idx="233">
                  <c:v>-2.2437773827666647</c:v>
                </c:pt>
                <c:pt idx="234">
                  <c:v>1.5444658907797415</c:v>
                </c:pt>
                <c:pt idx="235">
                  <c:v>1.6750949691778922</c:v>
                </c:pt>
                <c:pt idx="236">
                  <c:v>3.2426439099557158</c:v>
                </c:pt>
                <c:pt idx="237">
                  <c:v>0.10754602840006883</c:v>
                </c:pt>
                <c:pt idx="238">
                  <c:v>-0.4585133113252548</c:v>
                </c:pt>
                <c:pt idx="239">
                  <c:v>2.3717833873013698</c:v>
                </c:pt>
                <c:pt idx="240">
                  <c:v>-1.6341750169086231</c:v>
                </c:pt>
                <c:pt idx="241">
                  <c:v>0.97840655105441487</c:v>
                </c:pt>
                <c:pt idx="242">
                  <c:v>-0.54559936359069061</c:v>
                </c:pt>
                <c:pt idx="243">
                  <c:v>1.326750760116155</c:v>
                </c:pt>
                <c:pt idx="244">
                  <c:v>1.5880089169124596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2-4115-B3D4-384C0870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45552"/>
        <c:axId val="368699616"/>
      </c:scatterChart>
      <c:valAx>
        <c:axId val="37174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99616"/>
        <c:crosses val="autoZero"/>
        <c:crossBetween val="midCat"/>
      </c:valAx>
      <c:valAx>
        <c:axId val="3686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Y(X12) - %BF w zależności od wymiarów kostki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zad1_cd_y_niestd_oczyszczone!$M$3:$M$247</c:f>
              <c:numCache>
                <c:formatCode>General</c:formatCode>
                <c:ptCount val="245"/>
                <c:pt idx="0">
                  <c:v>-0.72129983392639785</c:v>
                </c:pt>
                <c:pt idx="1">
                  <c:v>0.19132038277924551</c:v>
                </c:pt>
                <c:pt idx="2">
                  <c:v>0.55636846946150376</c:v>
                </c:pt>
                <c:pt idx="3">
                  <c:v>-0.17372770390301051</c:v>
                </c:pt>
                <c:pt idx="4">
                  <c:v>0.55636846946150376</c:v>
                </c:pt>
                <c:pt idx="5">
                  <c:v>1.5298300339475241</c:v>
                </c:pt>
                <c:pt idx="6">
                  <c:v>-0.11288635612263559</c:v>
                </c:pt>
                <c:pt idx="7">
                  <c:v>6.9637687218493505E-2</c:v>
                </c:pt>
                <c:pt idx="8">
                  <c:v>0.43468577390075169</c:v>
                </c:pt>
                <c:pt idx="9">
                  <c:v>1.1647819472652658</c:v>
                </c:pt>
                <c:pt idx="10">
                  <c:v>1.286464642826018</c:v>
                </c:pt>
                <c:pt idx="11">
                  <c:v>1.7123540772886512</c:v>
                </c:pt>
                <c:pt idx="12">
                  <c:v>-0.96466522504790186</c:v>
                </c:pt>
                <c:pt idx="13">
                  <c:v>0.37384442612037461</c:v>
                </c:pt>
                <c:pt idx="14">
                  <c:v>8.7963394381185781E-3</c:v>
                </c:pt>
                <c:pt idx="15">
                  <c:v>-0.8429825294871498</c:v>
                </c:pt>
                <c:pt idx="16">
                  <c:v>8.7963394381185781E-3</c:v>
                </c:pt>
                <c:pt idx="17">
                  <c:v>0.79973386058300777</c:v>
                </c:pt>
                <c:pt idx="18">
                  <c:v>-0.11288635612263559</c:v>
                </c:pt>
                <c:pt idx="19">
                  <c:v>0.55636846946150376</c:v>
                </c:pt>
                <c:pt idx="20">
                  <c:v>-0.59961713836564368</c:v>
                </c:pt>
                <c:pt idx="21">
                  <c:v>0.92141655614376194</c:v>
                </c:pt>
                <c:pt idx="22">
                  <c:v>-0.5387757905852687</c:v>
                </c:pt>
                <c:pt idx="23">
                  <c:v>-0.59961713836564368</c:v>
                </c:pt>
                <c:pt idx="24">
                  <c:v>-0.11288635612263559</c:v>
                </c:pt>
                <c:pt idx="25">
                  <c:v>-0.3562517472441396</c:v>
                </c:pt>
                <c:pt idx="26">
                  <c:v>-1.0255065728282788</c:v>
                </c:pt>
                <c:pt idx="27">
                  <c:v>-1.268871963949783</c:v>
                </c:pt>
                <c:pt idx="28">
                  <c:v>-1.0863479206086539</c:v>
                </c:pt>
                <c:pt idx="29">
                  <c:v>-0.29541039946376252</c:v>
                </c:pt>
                <c:pt idx="30">
                  <c:v>6.579661899718749</c:v>
                </c:pt>
                <c:pt idx="31">
                  <c:v>-0.96466522504790186</c:v>
                </c:pt>
                <c:pt idx="32">
                  <c:v>0.86057520836338486</c:v>
                </c:pt>
                <c:pt idx="33">
                  <c:v>1.286464642826018</c:v>
                </c:pt>
                <c:pt idx="34">
                  <c:v>1.9557194684101573</c:v>
                </c:pt>
                <c:pt idx="35">
                  <c:v>-0.72129983392639785</c:v>
                </c:pt>
                <c:pt idx="36">
                  <c:v>-0.29541039946376252</c:v>
                </c:pt>
                <c:pt idx="37">
                  <c:v>0.98225790392413681</c:v>
                </c:pt>
                <c:pt idx="38">
                  <c:v>0.98225790392413681</c:v>
                </c:pt>
                <c:pt idx="39">
                  <c:v>2.1382435117512864</c:v>
                </c:pt>
                <c:pt idx="40">
                  <c:v>1.1647819472652658</c:v>
                </c:pt>
                <c:pt idx="41">
                  <c:v>-5.204500834225851E-2</c:v>
                </c:pt>
                <c:pt idx="42">
                  <c:v>-1.268871963949783</c:v>
                </c:pt>
                <c:pt idx="43">
                  <c:v>0.19132038277924551</c:v>
                </c:pt>
                <c:pt idx="44">
                  <c:v>-0.3562517472441396</c:v>
                </c:pt>
                <c:pt idx="45">
                  <c:v>-1.5122373550712871</c:v>
                </c:pt>
                <c:pt idx="46">
                  <c:v>-0.72129983392639785</c:v>
                </c:pt>
                <c:pt idx="47">
                  <c:v>-0.41709309502451669</c:v>
                </c:pt>
                <c:pt idx="48">
                  <c:v>-1.268871963949783</c:v>
                </c:pt>
                <c:pt idx="49">
                  <c:v>-1.0255065728282788</c:v>
                </c:pt>
                <c:pt idx="50">
                  <c:v>-0.29541039946376252</c:v>
                </c:pt>
                <c:pt idx="51">
                  <c:v>-0.3562517472441396</c:v>
                </c:pt>
                <c:pt idx="52">
                  <c:v>-0.66045848614602076</c:v>
                </c:pt>
                <c:pt idx="53">
                  <c:v>-0.3562517472441396</c:v>
                </c:pt>
                <c:pt idx="54">
                  <c:v>-0.2345690516833876</c:v>
                </c:pt>
                <c:pt idx="55">
                  <c:v>-0.3562517472441396</c:v>
                </c:pt>
                <c:pt idx="56">
                  <c:v>-0.11288635612263559</c:v>
                </c:pt>
                <c:pt idx="57">
                  <c:v>8.7963394381185781E-3</c:v>
                </c:pt>
                <c:pt idx="58">
                  <c:v>-0.59961713836564368</c:v>
                </c:pt>
                <c:pt idx="59">
                  <c:v>0.31300307833999969</c:v>
                </c:pt>
                <c:pt idx="60">
                  <c:v>-0.2345690516833876</c:v>
                </c:pt>
                <c:pt idx="61">
                  <c:v>0.98225790392413681</c:v>
                </c:pt>
                <c:pt idx="62">
                  <c:v>-0.2345690516833876</c:v>
                </c:pt>
                <c:pt idx="63">
                  <c:v>-0.8429825294871498</c:v>
                </c:pt>
                <c:pt idx="64">
                  <c:v>-0.96466522504790186</c:v>
                </c:pt>
                <c:pt idx="65">
                  <c:v>-0.41709309502451669</c:v>
                </c:pt>
                <c:pt idx="66">
                  <c:v>-0.90382387726752478</c:v>
                </c:pt>
                <c:pt idx="67">
                  <c:v>-0.41709309502451669</c:v>
                </c:pt>
                <c:pt idx="68">
                  <c:v>-0.90382387726752478</c:v>
                </c:pt>
                <c:pt idx="69">
                  <c:v>8.7963394381185781E-3</c:v>
                </c:pt>
                <c:pt idx="70">
                  <c:v>-2.4248575717769305</c:v>
                </c:pt>
                <c:pt idx="71">
                  <c:v>-1.3297133117301601</c:v>
                </c:pt>
                <c:pt idx="72">
                  <c:v>0.67805116502225571</c:v>
                </c:pt>
                <c:pt idx="73">
                  <c:v>-0.78214118170677271</c:v>
                </c:pt>
                <c:pt idx="74">
                  <c:v>-0.96466522504790186</c:v>
                </c:pt>
                <c:pt idx="75">
                  <c:v>-0.2345690516833876</c:v>
                </c:pt>
                <c:pt idx="76">
                  <c:v>0.37384442612037461</c:v>
                </c:pt>
                <c:pt idx="77">
                  <c:v>-0.66045848614602076</c:v>
                </c:pt>
                <c:pt idx="78">
                  <c:v>-5.204500834225851E-2</c:v>
                </c:pt>
                <c:pt idx="79">
                  <c:v>0.61720981724188084</c:v>
                </c:pt>
                <c:pt idx="80">
                  <c:v>-0.66045848614602076</c:v>
                </c:pt>
                <c:pt idx="81">
                  <c:v>6.4579792041579989</c:v>
                </c:pt>
                <c:pt idx="82">
                  <c:v>-0.78214118170677271</c:v>
                </c:pt>
                <c:pt idx="83">
                  <c:v>0.13047903499887059</c:v>
                </c:pt>
                <c:pt idx="84">
                  <c:v>0.43468577390075169</c:v>
                </c:pt>
                <c:pt idx="85">
                  <c:v>0.79973386058300777</c:v>
                </c:pt>
                <c:pt idx="86">
                  <c:v>-0.3562517472441396</c:v>
                </c:pt>
                <c:pt idx="87">
                  <c:v>8.7963394381185781E-3</c:v>
                </c:pt>
                <c:pt idx="88">
                  <c:v>-0.59961713836564368</c:v>
                </c:pt>
                <c:pt idx="89">
                  <c:v>0.86057520836338486</c:v>
                </c:pt>
                <c:pt idx="90">
                  <c:v>0.92141655614376194</c:v>
                </c:pt>
                <c:pt idx="91">
                  <c:v>-0.11288635612263559</c:v>
                </c:pt>
                <c:pt idx="92">
                  <c:v>0.13047903499887059</c:v>
                </c:pt>
                <c:pt idx="93">
                  <c:v>-0.72129983392639785</c:v>
                </c:pt>
                <c:pt idx="94">
                  <c:v>-0.47793444280489161</c:v>
                </c:pt>
                <c:pt idx="95">
                  <c:v>-0.47793444280489161</c:v>
                </c:pt>
                <c:pt idx="96">
                  <c:v>-0.41709309502451669</c:v>
                </c:pt>
                <c:pt idx="97">
                  <c:v>6.9637687218493505E-2</c:v>
                </c:pt>
                <c:pt idx="98">
                  <c:v>1.40814733838677</c:v>
                </c:pt>
                <c:pt idx="99">
                  <c:v>-0.66045848614602076</c:v>
                </c:pt>
                <c:pt idx="100">
                  <c:v>1.0430992517045139</c:v>
                </c:pt>
                <c:pt idx="101">
                  <c:v>0.2521617305596226</c:v>
                </c:pt>
                <c:pt idx="102">
                  <c:v>0.19132038277924551</c:v>
                </c:pt>
                <c:pt idx="103">
                  <c:v>1.0430992517045139</c:v>
                </c:pt>
                <c:pt idx="104">
                  <c:v>-0.17372770390301051</c:v>
                </c:pt>
                <c:pt idx="105">
                  <c:v>-0.47793444280489161</c:v>
                </c:pt>
                <c:pt idx="106">
                  <c:v>0.31300307833999969</c:v>
                </c:pt>
                <c:pt idx="107">
                  <c:v>0.49552712168112661</c:v>
                </c:pt>
                <c:pt idx="108">
                  <c:v>-0.72129983392639785</c:v>
                </c:pt>
                <c:pt idx="109">
                  <c:v>-0.78214118170677271</c:v>
                </c:pt>
                <c:pt idx="110">
                  <c:v>-0.59961713836564368</c:v>
                </c:pt>
                <c:pt idx="111">
                  <c:v>-0.17372770390301051</c:v>
                </c:pt>
                <c:pt idx="112">
                  <c:v>0.13047903499887059</c:v>
                </c:pt>
                <c:pt idx="113">
                  <c:v>1.0430992517045139</c:v>
                </c:pt>
                <c:pt idx="114">
                  <c:v>0.86057520836338486</c:v>
                </c:pt>
                <c:pt idx="115">
                  <c:v>0.92141655614376194</c:v>
                </c:pt>
                <c:pt idx="116">
                  <c:v>6.9637687218493505E-2</c:v>
                </c:pt>
                <c:pt idx="117">
                  <c:v>-0.29541039946376252</c:v>
                </c:pt>
                <c:pt idx="118">
                  <c:v>-0.59961713836564368</c:v>
                </c:pt>
                <c:pt idx="119">
                  <c:v>0.2521617305596226</c:v>
                </c:pt>
                <c:pt idx="120">
                  <c:v>-0.72129983392639785</c:v>
                </c:pt>
                <c:pt idx="121">
                  <c:v>-0.5387757905852687</c:v>
                </c:pt>
                <c:pt idx="122">
                  <c:v>-1.3905546595105349</c:v>
                </c:pt>
                <c:pt idx="123">
                  <c:v>-0.78214118170677271</c:v>
                </c:pt>
                <c:pt idx="124">
                  <c:v>-0.5387757905852687</c:v>
                </c:pt>
                <c:pt idx="125">
                  <c:v>6.9637687218493505E-2</c:v>
                </c:pt>
                <c:pt idx="126">
                  <c:v>-5.204500834225851E-2</c:v>
                </c:pt>
                <c:pt idx="127">
                  <c:v>-0.29541039946376252</c:v>
                </c:pt>
                <c:pt idx="128">
                  <c:v>-1.5730787028516642</c:v>
                </c:pt>
                <c:pt idx="129">
                  <c:v>-5.204500834225851E-2</c:v>
                </c:pt>
                <c:pt idx="130">
                  <c:v>-0.2345690516833876</c:v>
                </c:pt>
                <c:pt idx="131">
                  <c:v>-0.41709309502451669</c:v>
                </c:pt>
                <c:pt idx="132">
                  <c:v>0.43468577390075169</c:v>
                </c:pt>
                <c:pt idx="133">
                  <c:v>-0.3562517472441396</c:v>
                </c:pt>
                <c:pt idx="134">
                  <c:v>0.86057520836338486</c:v>
                </c:pt>
                <c:pt idx="135">
                  <c:v>-0.90382387726752478</c:v>
                </c:pt>
                <c:pt idx="136">
                  <c:v>-0.66045848614602076</c:v>
                </c:pt>
                <c:pt idx="137">
                  <c:v>-0.47793444280489161</c:v>
                </c:pt>
                <c:pt idx="138">
                  <c:v>-0.2345690516833876</c:v>
                </c:pt>
                <c:pt idx="139">
                  <c:v>6.9637687218493505E-2</c:v>
                </c:pt>
                <c:pt idx="140">
                  <c:v>-0.66045848614602076</c:v>
                </c:pt>
                <c:pt idx="141">
                  <c:v>1.286464642826018</c:v>
                </c:pt>
                <c:pt idx="142">
                  <c:v>0.92141655614376194</c:v>
                </c:pt>
                <c:pt idx="143">
                  <c:v>-0.66045848614602076</c:v>
                </c:pt>
                <c:pt idx="144">
                  <c:v>0.98225790392413681</c:v>
                </c:pt>
                <c:pt idx="145">
                  <c:v>-1.6339200506320413</c:v>
                </c:pt>
                <c:pt idx="146">
                  <c:v>1.2256232950456429</c:v>
                </c:pt>
                <c:pt idx="147">
                  <c:v>0.43468577390075169</c:v>
                </c:pt>
                <c:pt idx="148">
                  <c:v>-0.17372770390301051</c:v>
                </c:pt>
                <c:pt idx="149">
                  <c:v>1.1039405994848888</c:v>
                </c:pt>
                <c:pt idx="150">
                  <c:v>-0.8429825294871498</c:v>
                </c:pt>
                <c:pt idx="151">
                  <c:v>1.286464642826018</c:v>
                </c:pt>
                <c:pt idx="152">
                  <c:v>1.1647819472652658</c:v>
                </c:pt>
                <c:pt idx="153">
                  <c:v>-0.78214118170677271</c:v>
                </c:pt>
                <c:pt idx="154">
                  <c:v>0.92141655614376194</c:v>
                </c:pt>
                <c:pt idx="155">
                  <c:v>-1.268871963949783</c:v>
                </c:pt>
                <c:pt idx="156">
                  <c:v>1.1647819472652658</c:v>
                </c:pt>
                <c:pt idx="157">
                  <c:v>0.2521617305596226</c:v>
                </c:pt>
                <c:pt idx="158">
                  <c:v>-1.6339200506320413</c:v>
                </c:pt>
                <c:pt idx="159">
                  <c:v>0.19132038277924551</c:v>
                </c:pt>
                <c:pt idx="160">
                  <c:v>1.5298300339475241</c:v>
                </c:pt>
                <c:pt idx="161">
                  <c:v>-0.72129983392639785</c:v>
                </c:pt>
                <c:pt idx="162">
                  <c:v>0.92141655614376194</c:v>
                </c:pt>
                <c:pt idx="163">
                  <c:v>0.19132038277924551</c:v>
                </c:pt>
                <c:pt idx="164">
                  <c:v>-0.59961713836564368</c:v>
                </c:pt>
                <c:pt idx="165">
                  <c:v>-0.66045848614602076</c:v>
                </c:pt>
                <c:pt idx="166">
                  <c:v>-0.41709309502451669</c:v>
                </c:pt>
                <c:pt idx="167">
                  <c:v>-0.96466522504790186</c:v>
                </c:pt>
                <c:pt idx="168">
                  <c:v>0.55636846946150376</c:v>
                </c:pt>
                <c:pt idx="169">
                  <c:v>-0.5387757905852687</c:v>
                </c:pt>
                <c:pt idx="170">
                  <c:v>-0.66045848614602076</c:v>
                </c:pt>
                <c:pt idx="171">
                  <c:v>1.0430992517045139</c:v>
                </c:pt>
                <c:pt idx="172">
                  <c:v>0.98225790392413681</c:v>
                </c:pt>
                <c:pt idx="173">
                  <c:v>1.6515127295082761</c:v>
                </c:pt>
                <c:pt idx="174">
                  <c:v>0.61720981724188084</c:v>
                </c:pt>
                <c:pt idx="175">
                  <c:v>-0.78214118170677271</c:v>
                </c:pt>
                <c:pt idx="176">
                  <c:v>-0.2345690516833876</c:v>
                </c:pt>
                <c:pt idx="177">
                  <c:v>-0.41709309502451669</c:v>
                </c:pt>
                <c:pt idx="178">
                  <c:v>-0.29541039946376252</c:v>
                </c:pt>
                <c:pt idx="179">
                  <c:v>0.98225790392413681</c:v>
                </c:pt>
                <c:pt idx="180">
                  <c:v>0.2521617305596226</c:v>
                </c:pt>
                <c:pt idx="181">
                  <c:v>1.0430992517045139</c:v>
                </c:pt>
                <c:pt idx="182">
                  <c:v>-0.11288635612263559</c:v>
                </c:pt>
                <c:pt idx="183">
                  <c:v>-0.78214118170677271</c:v>
                </c:pt>
                <c:pt idx="184">
                  <c:v>1.4689886861671471</c:v>
                </c:pt>
                <c:pt idx="185">
                  <c:v>0.98225790392413681</c:v>
                </c:pt>
                <c:pt idx="186">
                  <c:v>1.7731954250690283</c:v>
                </c:pt>
                <c:pt idx="187">
                  <c:v>-0.41709309502451669</c:v>
                </c:pt>
                <c:pt idx="188">
                  <c:v>0.61720981724188084</c:v>
                </c:pt>
                <c:pt idx="189">
                  <c:v>0.55636846946150376</c:v>
                </c:pt>
                <c:pt idx="190">
                  <c:v>-0.47793444280489161</c:v>
                </c:pt>
                <c:pt idx="191">
                  <c:v>-0.3562517472441396</c:v>
                </c:pt>
                <c:pt idx="192">
                  <c:v>0.61720981724188084</c:v>
                </c:pt>
                <c:pt idx="193">
                  <c:v>0.43468577390075169</c:v>
                </c:pt>
                <c:pt idx="194">
                  <c:v>-0.66045848614602076</c:v>
                </c:pt>
                <c:pt idx="195">
                  <c:v>0.37384442612037461</c:v>
                </c:pt>
                <c:pt idx="196">
                  <c:v>0.55636846946150376</c:v>
                </c:pt>
                <c:pt idx="197">
                  <c:v>-0.78214118170677271</c:v>
                </c:pt>
                <c:pt idx="198">
                  <c:v>0.61720981724188084</c:v>
                </c:pt>
                <c:pt idx="199">
                  <c:v>-1.0255065728282788</c:v>
                </c:pt>
                <c:pt idx="200">
                  <c:v>0.13047903499887059</c:v>
                </c:pt>
                <c:pt idx="201">
                  <c:v>-0.3562517472441396</c:v>
                </c:pt>
                <c:pt idx="202">
                  <c:v>-0.29541039946376252</c:v>
                </c:pt>
                <c:pt idx="203">
                  <c:v>-0.8429825294871498</c:v>
                </c:pt>
                <c:pt idx="204">
                  <c:v>6.9637687218493505E-2</c:v>
                </c:pt>
                <c:pt idx="205">
                  <c:v>-5.204500834225851E-2</c:v>
                </c:pt>
                <c:pt idx="206">
                  <c:v>1.4689886861671471</c:v>
                </c:pt>
                <c:pt idx="207">
                  <c:v>-0.78214118170677271</c:v>
                </c:pt>
                <c:pt idx="208">
                  <c:v>0.31300307833999969</c:v>
                </c:pt>
                <c:pt idx="209">
                  <c:v>-0.96466522504790186</c:v>
                </c:pt>
                <c:pt idx="210">
                  <c:v>-0.29541039946376252</c:v>
                </c:pt>
                <c:pt idx="211">
                  <c:v>-0.11288635612263559</c:v>
                </c:pt>
                <c:pt idx="212">
                  <c:v>-0.66045848614602076</c:v>
                </c:pt>
                <c:pt idx="213">
                  <c:v>0.49552712168112661</c:v>
                </c:pt>
                <c:pt idx="214">
                  <c:v>2.3816089028727903</c:v>
                </c:pt>
                <c:pt idx="215">
                  <c:v>0.19132038277924551</c:v>
                </c:pt>
                <c:pt idx="216">
                  <c:v>-0.3562517472441396</c:v>
                </c:pt>
                <c:pt idx="217">
                  <c:v>-0.78214118170677271</c:v>
                </c:pt>
                <c:pt idx="218">
                  <c:v>-2.0598094850946742</c:v>
                </c:pt>
                <c:pt idx="219">
                  <c:v>-0.29541039946376252</c:v>
                </c:pt>
                <c:pt idx="220">
                  <c:v>0.19132038277924551</c:v>
                </c:pt>
                <c:pt idx="221">
                  <c:v>-0.3562517472441396</c:v>
                </c:pt>
                <c:pt idx="222">
                  <c:v>6.9637687218493505E-2</c:v>
                </c:pt>
                <c:pt idx="223">
                  <c:v>-1.0863479206086539</c:v>
                </c:pt>
                <c:pt idx="224">
                  <c:v>-0.17372770390301051</c:v>
                </c:pt>
                <c:pt idx="225">
                  <c:v>0.31300307833999969</c:v>
                </c:pt>
                <c:pt idx="226">
                  <c:v>-1.268871963949783</c:v>
                </c:pt>
                <c:pt idx="227">
                  <c:v>-1.268871963949783</c:v>
                </c:pt>
                <c:pt idx="228">
                  <c:v>-0.2345690516833876</c:v>
                </c:pt>
                <c:pt idx="229">
                  <c:v>-5.204500834225851E-2</c:v>
                </c:pt>
                <c:pt idx="230">
                  <c:v>-0.47793444280489161</c:v>
                </c:pt>
                <c:pt idx="231">
                  <c:v>-0.47793444280489161</c:v>
                </c:pt>
                <c:pt idx="232">
                  <c:v>0.55636846946150376</c:v>
                </c:pt>
                <c:pt idx="233">
                  <c:v>-1.8164440939731681</c:v>
                </c:pt>
                <c:pt idx="234">
                  <c:v>0.19132038277924551</c:v>
                </c:pt>
                <c:pt idx="235">
                  <c:v>0.92141655614376194</c:v>
                </c:pt>
                <c:pt idx="236">
                  <c:v>1.40814733838677</c:v>
                </c:pt>
                <c:pt idx="237">
                  <c:v>0.61720981724188084</c:v>
                </c:pt>
                <c:pt idx="238">
                  <c:v>-0.29541039946376252</c:v>
                </c:pt>
                <c:pt idx="239">
                  <c:v>-0.29541039946376252</c:v>
                </c:pt>
                <c:pt idx="240">
                  <c:v>-0.96466522504790186</c:v>
                </c:pt>
                <c:pt idx="241">
                  <c:v>6.9637687218493505E-2</c:v>
                </c:pt>
                <c:pt idx="242">
                  <c:v>-0.96466522504790186</c:v>
                </c:pt>
                <c:pt idx="243">
                  <c:v>-0.2345690516833876</c:v>
                </c:pt>
                <c:pt idx="244">
                  <c:v>0.92141655614376194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83-41C1-AE88-F78BED7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35984"/>
        <c:axId val="368739792"/>
      </c:scatterChart>
      <c:valAx>
        <c:axId val="2510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39792"/>
        <c:crosses val="autoZero"/>
        <c:crossBetween val="midCat"/>
      </c:valAx>
      <c:valAx>
        <c:axId val="3687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3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Y(X13) - %BF w zależności od wymiarów bicepsu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zad1_cd_y_niestd_oczyszczone!$N$3:$N$247</c:f>
              <c:numCache>
                <c:formatCode>General</c:formatCode>
                <c:ptCount val="245"/>
                <c:pt idx="0">
                  <c:v>-8.0756885912233511E-2</c:v>
                </c:pt>
                <c:pt idx="1">
                  <c:v>-0.59547867581356573</c:v>
                </c:pt>
                <c:pt idx="2">
                  <c:v>-1.178830037701742</c:v>
                </c:pt>
                <c:pt idx="3">
                  <c:v>5.6502258061454584E-2</c:v>
                </c:pt>
                <c:pt idx="4">
                  <c:v>-1.2127313925388241E-2</c:v>
                </c:pt>
                <c:pt idx="5">
                  <c:v>1.1888901958443867</c:v>
                </c:pt>
                <c:pt idx="6">
                  <c:v>-0.11507167190565613</c:v>
                </c:pt>
                <c:pt idx="7">
                  <c:v>-0.59547867581356573</c:v>
                </c:pt>
                <c:pt idx="8">
                  <c:v>1.2575197678312295</c:v>
                </c:pt>
                <c:pt idx="9">
                  <c:v>1.1545754098509642</c:v>
                </c:pt>
                <c:pt idx="10">
                  <c:v>0.19376140203514267</c:v>
                </c:pt>
                <c:pt idx="11">
                  <c:v>1.703611985745719</c:v>
                </c:pt>
                <c:pt idx="12">
                  <c:v>9.0817044054877213E-2</c:v>
                </c:pt>
                <c:pt idx="13">
                  <c:v>1.600667627765451</c:v>
                </c:pt>
                <c:pt idx="14">
                  <c:v>1.3261493398180748</c:v>
                </c:pt>
                <c:pt idx="15">
                  <c:v>-0.3895899598530323</c:v>
                </c:pt>
                <c:pt idx="16">
                  <c:v>1.3604641258114976</c:v>
                </c:pt>
                <c:pt idx="17">
                  <c:v>2.0467598456799405</c:v>
                </c:pt>
                <c:pt idx="18">
                  <c:v>1.703611985745719</c:v>
                </c:pt>
                <c:pt idx="19">
                  <c:v>1.6692971997522963</c:v>
                </c:pt>
                <c:pt idx="20">
                  <c:v>9.0817044054877213E-2</c:v>
                </c:pt>
                <c:pt idx="21">
                  <c:v>0.26239097402198797</c:v>
                </c:pt>
                <c:pt idx="22">
                  <c:v>-1.4876631116425418</c:v>
                </c:pt>
                <c:pt idx="23">
                  <c:v>-0.83568217776752041</c:v>
                </c:pt>
                <c:pt idx="24">
                  <c:v>-0.3895899598530323</c:v>
                </c:pt>
                <c:pt idx="25">
                  <c:v>-0.80136739177409899</c:v>
                </c:pt>
                <c:pt idx="26">
                  <c:v>-1.2131448236951645</c:v>
                </c:pt>
                <c:pt idx="27">
                  <c:v>-1.0415708937280539</c:v>
                </c:pt>
                <c:pt idx="28">
                  <c:v>-0.59547867581356573</c:v>
                </c:pt>
                <c:pt idx="29">
                  <c:v>-0.73273781978725372</c:v>
                </c:pt>
                <c:pt idx="30">
                  <c:v>9.0817044054877213E-2</c:v>
                </c:pt>
                <c:pt idx="31">
                  <c:v>-0.73273781978725372</c:v>
                </c:pt>
                <c:pt idx="32">
                  <c:v>-1.1102004657148978</c:v>
                </c:pt>
                <c:pt idx="33">
                  <c:v>1.8065563437259844</c:v>
                </c:pt>
                <c:pt idx="34">
                  <c:v>1.7379267717391391</c:v>
                </c:pt>
                <c:pt idx="35">
                  <c:v>-8.0756885912233511E-2</c:v>
                </c:pt>
                <c:pt idx="36">
                  <c:v>0.98300147988385345</c:v>
                </c:pt>
                <c:pt idx="37">
                  <c:v>0.33102054600883318</c:v>
                </c:pt>
                <c:pt idx="38">
                  <c:v>0.63985361994963197</c:v>
                </c:pt>
                <c:pt idx="39">
                  <c:v>1.4290936977983404</c:v>
                </c:pt>
                <c:pt idx="40">
                  <c:v>1.5320380557786082</c:v>
                </c:pt>
                <c:pt idx="41">
                  <c:v>1.223204981837807</c:v>
                </c:pt>
                <c:pt idx="42">
                  <c:v>-2.1053292595241397</c:v>
                </c:pt>
                <c:pt idx="43">
                  <c:v>-0.86999696376094304</c:v>
                </c:pt>
                <c:pt idx="44">
                  <c:v>-1.4876631116425418</c:v>
                </c:pt>
                <c:pt idx="45">
                  <c:v>-1.178830037701742</c:v>
                </c:pt>
                <c:pt idx="46">
                  <c:v>-1.8651257575701847</c:v>
                </c:pt>
                <c:pt idx="47">
                  <c:v>-2.1396440455175623</c:v>
                </c:pt>
                <c:pt idx="48">
                  <c:v>-1.8994405435636075</c:v>
                </c:pt>
                <c:pt idx="49">
                  <c:v>-0.90431174975436446</c:v>
                </c:pt>
                <c:pt idx="50">
                  <c:v>2.1497042036602059</c:v>
                </c:pt>
                <c:pt idx="51">
                  <c:v>-1.556292683629386</c:v>
                </c:pt>
                <c:pt idx="52">
                  <c:v>1.2575197678312295</c:v>
                </c:pt>
                <c:pt idx="53">
                  <c:v>0.29670576001541055</c:v>
                </c:pt>
                <c:pt idx="54">
                  <c:v>1.8751859157128297</c:v>
                </c:pt>
                <c:pt idx="55">
                  <c:v>-0.21801602988592159</c:v>
                </c:pt>
                <c:pt idx="56">
                  <c:v>0.77711276392332007</c:v>
                </c:pt>
                <c:pt idx="57">
                  <c:v>1.3604641258114976</c:v>
                </c:pt>
                <c:pt idx="58">
                  <c:v>9.0817044054877213E-2</c:v>
                </c:pt>
                <c:pt idx="59">
                  <c:v>0.15944661604172247</c:v>
                </c:pt>
                <c:pt idx="60">
                  <c:v>0.46827968998252129</c:v>
                </c:pt>
                <c:pt idx="61">
                  <c:v>1.0516310518706964</c:v>
                </c:pt>
                <c:pt idx="62">
                  <c:v>0.88005712190358554</c:v>
                </c:pt>
                <c:pt idx="63">
                  <c:v>-0.90431174975436446</c:v>
                </c:pt>
                <c:pt idx="64">
                  <c:v>0.19376140203514267</c:v>
                </c:pt>
                <c:pt idx="65">
                  <c:v>0.12513183004829984</c:v>
                </c:pt>
                <c:pt idx="66">
                  <c:v>-1.6935518276030741</c:v>
                </c:pt>
                <c:pt idx="67">
                  <c:v>-0.25233081587934425</c:v>
                </c:pt>
                <c:pt idx="68">
                  <c:v>-0.66410824780040967</c:v>
                </c:pt>
                <c:pt idx="69">
                  <c:v>-0.86999696376094304</c:v>
                </c:pt>
                <c:pt idx="70">
                  <c:v>-1.0072561077346311</c:v>
                </c:pt>
                <c:pt idx="71">
                  <c:v>-0.97294132174120973</c:v>
                </c:pt>
                <c:pt idx="72">
                  <c:v>-0.6984230337938323</c:v>
                </c:pt>
                <c:pt idx="73">
                  <c:v>-0.49253431783329898</c:v>
                </c:pt>
                <c:pt idx="74">
                  <c:v>-0.28664560187276689</c:v>
                </c:pt>
                <c:pt idx="75">
                  <c:v>-0.66410824780040967</c:v>
                </c:pt>
                <c:pt idx="76">
                  <c:v>-0.97294132174120973</c:v>
                </c:pt>
                <c:pt idx="77">
                  <c:v>-0.80136739177409899</c:v>
                </c:pt>
                <c:pt idx="78">
                  <c:v>0.7084831919364748</c:v>
                </c:pt>
                <c:pt idx="79">
                  <c:v>-0.35527517385961088</c:v>
                </c:pt>
                <c:pt idx="80">
                  <c:v>-0.86999696376094304</c:v>
                </c:pt>
                <c:pt idx="81">
                  <c:v>5.6502258061454584E-2</c:v>
                </c:pt>
                <c:pt idx="82">
                  <c:v>0.12513183004829984</c:v>
                </c:pt>
                <c:pt idx="83">
                  <c:v>-1.0415708937280539</c:v>
                </c:pt>
                <c:pt idx="84">
                  <c:v>-0.6984230337938323</c:v>
                </c:pt>
                <c:pt idx="85">
                  <c:v>-1.178830037701742</c:v>
                </c:pt>
                <c:pt idx="86">
                  <c:v>-1.0758856797214753</c:v>
                </c:pt>
                <c:pt idx="87">
                  <c:v>-0.28664560187276689</c:v>
                </c:pt>
                <c:pt idx="88">
                  <c:v>-0.73273781978725372</c:v>
                </c:pt>
                <c:pt idx="89">
                  <c:v>0.36533533200225338</c:v>
                </c:pt>
                <c:pt idx="90">
                  <c:v>-0.66410824780040967</c:v>
                </c:pt>
                <c:pt idx="91">
                  <c:v>-0.21801602988592159</c:v>
                </c:pt>
                <c:pt idx="92">
                  <c:v>-0.56116388982014309</c:v>
                </c:pt>
                <c:pt idx="93">
                  <c:v>-0.21801602988592159</c:v>
                </c:pt>
                <c:pt idx="94">
                  <c:v>1.0516310518706964</c:v>
                </c:pt>
                <c:pt idx="95">
                  <c:v>-1.2127313925388241E-2</c:v>
                </c:pt>
                <c:pt idx="96">
                  <c:v>-1.4876631116425418</c:v>
                </c:pt>
                <c:pt idx="97">
                  <c:v>-0.42390474584645493</c:v>
                </c:pt>
                <c:pt idx="98">
                  <c:v>-0.42390474584645493</c:v>
                </c:pt>
                <c:pt idx="99">
                  <c:v>-0.73273781978725372</c:v>
                </c:pt>
                <c:pt idx="100">
                  <c:v>-0.42390474584645493</c:v>
                </c:pt>
                <c:pt idx="101">
                  <c:v>-0.59547867581356573</c:v>
                </c:pt>
                <c:pt idx="102">
                  <c:v>0.98300147988385345</c:v>
                </c:pt>
                <c:pt idx="103">
                  <c:v>0.98300147988385345</c:v>
                </c:pt>
                <c:pt idx="104">
                  <c:v>-4.6442099918810875E-2</c:v>
                </c:pt>
                <c:pt idx="105">
                  <c:v>0.36533533200225338</c:v>
                </c:pt>
                <c:pt idx="106">
                  <c:v>0.43396490398909865</c:v>
                </c:pt>
                <c:pt idx="107">
                  <c:v>1.0516310518706964</c:v>
                </c:pt>
                <c:pt idx="108">
                  <c:v>-0.52684910382672168</c:v>
                </c:pt>
                <c:pt idx="109">
                  <c:v>-0.14938645789907756</c:v>
                </c:pt>
                <c:pt idx="110">
                  <c:v>-0.83568217776752041</c:v>
                </c:pt>
                <c:pt idx="111">
                  <c:v>-0.80136739177409899</c:v>
                </c:pt>
                <c:pt idx="112">
                  <c:v>0.39965011799567601</c:v>
                </c:pt>
                <c:pt idx="113">
                  <c:v>0.46827968998252129</c:v>
                </c:pt>
                <c:pt idx="114">
                  <c:v>-4.6442099918810875E-2</c:v>
                </c:pt>
                <c:pt idx="115">
                  <c:v>0.57122404796278681</c:v>
                </c:pt>
                <c:pt idx="116">
                  <c:v>0.26239097402198797</c:v>
                </c:pt>
                <c:pt idx="117">
                  <c:v>0.74279797792989743</c:v>
                </c:pt>
                <c:pt idx="118">
                  <c:v>-0.56116388982014309</c:v>
                </c:pt>
                <c:pt idx="119">
                  <c:v>0.74279797792989743</c:v>
                </c:pt>
                <c:pt idx="120">
                  <c:v>1.1545754098509642</c:v>
                </c:pt>
                <c:pt idx="121">
                  <c:v>0.53690926196936417</c:v>
                </c:pt>
                <c:pt idx="122">
                  <c:v>0.57122404796278681</c:v>
                </c:pt>
                <c:pt idx="123">
                  <c:v>0.36533533200225338</c:v>
                </c:pt>
                <c:pt idx="124">
                  <c:v>-0.21801602988592159</c:v>
                </c:pt>
                <c:pt idx="125">
                  <c:v>-1.6249222556162299</c:v>
                </c:pt>
                <c:pt idx="126">
                  <c:v>-0.35527517385961088</c:v>
                </c:pt>
                <c:pt idx="127">
                  <c:v>0.43396490398909865</c:v>
                </c:pt>
                <c:pt idx="128">
                  <c:v>0.46827968998252129</c:v>
                </c:pt>
                <c:pt idx="129">
                  <c:v>0.60553883395620933</c:v>
                </c:pt>
                <c:pt idx="130">
                  <c:v>-0.45821953183987757</c:v>
                </c:pt>
                <c:pt idx="131">
                  <c:v>0.15944661604172247</c:v>
                </c:pt>
                <c:pt idx="132">
                  <c:v>0.7084831919364748</c:v>
                </c:pt>
                <c:pt idx="133">
                  <c:v>-0.18370124389250017</c:v>
                </c:pt>
                <c:pt idx="134">
                  <c:v>1.1202606238575417</c:v>
                </c:pt>
                <c:pt idx="135">
                  <c:v>-0.49253431783329898</c:v>
                </c:pt>
                <c:pt idx="136">
                  <c:v>-8.0756885912233511E-2</c:v>
                </c:pt>
                <c:pt idx="137">
                  <c:v>-0.21801602988592159</c:v>
                </c:pt>
                <c:pt idx="138">
                  <c:v>-0.59547867581356573</c:v>
                </c:pt>
                <c:pt idx="139">
                  <c:v>-0.14938645789907756</c:v>
                </c:pt>
                <c:pt idx="140">
                  <c:v>0.43396490398909865</c:v>
                </c:pt>
                <c:pt idx="141">
                  <c:v>1.3261493398180748</c:v>
                </c:pt>
                <c:pt idx="142">
                  <c:v>0.36533533200225338</c:v>
                </c:pt>
                <c:pt idx="143">
                  <c:v>-2.2082736175044064</c:v>
                </c:pt>
                <c:pt idx="144">
                  <c:v>1.2918345538246523</c:v>
                </c:pt>
                <c:pt idx="145">
                  <c:v>-0.21801602988592159</c:v>
                </c:pt>
                <c:pt idx="146">
                  <c:v>2.1497042036602059</c:v>
                </c:pt>
                <c:pt idx="147">
                  <c:v>-1.5219778976359633</c:v>
                </c:pt>
                <c:pt idx="148">
                  <c:v>-0.56116388982014309</c:v>
                </c:pt>
                <c:pt idx="149">
                  <c:v>0.50259447597594398</c:v>
                </c:pt>
                <c:pt idx="150">
                  <c:v>-1.2127313925388241E-2</c:v>
                </c:pt>
                <c:pt idx="151">
                  <c:v>1.0173162658772761</c:v>
                </c:pt>
                <c:pt idx="152">
                  <c:v>-0.21801602988592159</c:v>
                </c:pt>
                <c:pt idx="153">
                  <c:v>-1.7964961855833408</c:v>
                </c:pt>
                <c:pt idx="154">
                  <c:v>-0.73273781978725372</c:v>
                </c:pt>
                <c:pt idx="155">
                  <c:v>-1.7964961855833408</c:v>
                </c:pt>
                <c:pt idx="156">
                  <c:v>-0.32096038786618825</c:v>
                </c:pt>
                <c:pt idx="157">
                  <c:v>0.43396490398909865</c:v>
                </c:pt>
                <c:pt idx="158">
                  <c:v>-1.3504039676688526</c:v>
                </c:pt>
                <c:pt idx="159">
                  <c:v>0.60553883395620933</c:v>
                </c:pt>
                <c:pt idx="160">
                  <c:v>1.4290936977983404</c:v>
                </c:pt>
                <c:pt idx="161">
                  <c:v>-0.6984230337938323</c:v>
                </c:pt>
                <c:pt idx="162">
                  <c:v>1.703611985745719</c:v>
                </c:pt>
                <c:pt idx="163">
                  <c:v>9.0817044054877213E-2</c:v>
                </c:pt>
                <c:pt idx="164">
                  <c:v>-0.62979346180698825</c:v>
                </c:pt>
                <c:pt idx="165">
                  <c:v>-2.5514214774386277</c:v>
                </c:pt>
                <c:pt idx="166">
                  <c:v>-0.42390474584645493</c:v>
                </c:pt>
                <c:pt idx="167">
                  <c:v>5.6502258061454584E-2</c:v>
                </c:pt>
                <c:pt idx="168">
                  <c:v>1.0859458378641189</c:v>
                </c:pt>
                <c:pt idx="169">
                  <c:v>-0.42390474584645493</c:v>
                </c:pt>
                <c:pt idx="170">
                  <c:v>-0.25233081587934425</c:v>
                </c:pt>
                <c:pt idx="171">
                  <c:v>0.74279797792989743</c:v>
                </c:pt>
                <c:pt idx="172">
                  <c:v>0.88005712190358554</c:v>
                </c:pt>
                <c:pt idx="173">
                  <c:v>2.3555929196207392</c:v>
                </c:pt>
                <c:pt idx="174">
                  <c:v>1.1545754098509642</c:v>
                </c:pt>
                <c:pt idx="175">
                  <c:v>-0.28664560187276689</c:v>
                </c:pt>
                <c:pt idx="176">
                  <c:v>-0.76705260578067636</c:v>
                </c:pt>
                <c:pt idx="177">
                  <c:v>-0.59547867581356573</c:v>
                </c:pt>
                <c:pt idx="178">
                  <c:v>0.2280761880285653</c:v>
                </c:pt>
                <c:pt idx="179">
                  <c:v>1.703611985745719</c:v>
                </c:pt>
                <c:pt idx="180">
                  <c:v>1.4290936977983404</c:v>
                </c:pt>
                <c:pt idx="181">
                  <c:v>1.4977232697851857</c:v>
                </c:pt>
                <c:pt idx="182">
                  <c:v>0.39965011799567601</c:v>
                </c:pt>
                <c:pt idx="183">
                  <c:v>-0.90431174975436446</c:v>
                </c:pt>
                <c:pt idx="184">
                  <c:v>1.6692971997522963</c:v>
                </c:pt>
                <c:pt idx="185">
                  <c:v>0.60553883395620933</c:v>
                </c:pt>
                <c:pt idx="186">
                  <c:v>0.50259447597594398</c:v>
                </c:pt>
                <c:pt idx="187">
                  <c:v>-0.18370124389250017</c:v>
                </c:pt>
                <c:pt idx="188">
                  <c:v>0.2280761880285653</c:v>
                </c:pt>
                <c:pt idx="189">
                  <c:v>-0.35527517385961088</c:v>
                </c:pt>
                <c:pt idx="190">
                  <c:v>-0.49253431783329898</c:v>
                </c:pt>
                <c:pt idx="191">
                  <c:v>-0.56116388982014309</c:v>
                </c:pt>
                <c:pt idx="192">
                  <c:v>0.53690926196936417</c:v>
                </c:pt>
                <c:pt idx="193">
                  <c:v>-0.18370124389250017</c:v>
                </c:pt>
                <c:pt idx="194">
                  <c:v>-0.97294132174120973</c:v>
                </c:pt>
                <c:pt idx="195">
                  <c:v>-4.6442099918810875E-2</c:v>
                </c:pt>
                <c:pt idx="196">
                  <c:v>0.2280761880285653</c:v>
                </c:pt>
                <c:pt idx="197">
                  <c:v>0.88005712190358554</c:v>
                </c:pt>
                <c:pt idx="198">
                  <c:v>1.7379267717391391</c:v>
                </c:pt>
                <c:pt idx="199">
                  <c:v>0.29670576001541055</c:v>
                </c:pt>
                <c:pt idx="200">
                  <c:v>1.5320380557786082</c:v>
                </c:pt>
                <c:pt idx="201">
                  <c:v>-0.28664560187276689</c:v>
                </c:pt>
                <c:pt idx="202">
                  <c:v>-1.1102004657148978</c:v>
                </c:pt>
                <c:pt idx="203">
                  <c:v>-0.45821953183987757</c:v>
                </c:pt>
                <c:pt idx="204">
                  <c:v>1.5663528417720285</c:v>
                </c:pt>
                <c:pt idx="205">
                  <c:v>-0.93862653574778709</c:v>
                </c:pt>
                <c:pt idx="206">
                  <c:v>0.15944661604172247</c:v>
                </c:pt>
                <c:pt idx="207">
                  <c:v>-1.2474596096885859</c:v>
                </c:pt>
                <c:pt idx="208">
                  <c:v>0.84574233591016534</c:v>
                </c:pt>
                <c:pt idx="209">
                  <c:v>-0.32096038786618825</c:v>
                </c:pt>
                <c:pt idx="210">
                  <c:v>-1.6249222556162299</c:v>
                </c:pt>
                <c:pt idx="211">
                  <c:v>1.1888901958443867</c:v>
                </c:pt>
                <c:pt idx="212">
                  <c:v>-1.2817743956820085</c:v>
                </c:pt>
                <c:pt idx="213">
                  <c:v>-0.28664560187276689</c:v>
                </c:pt>
                <c:pt idx="214">
                  <c:v>2.1153894176667833</c:v>
                </c:pt>
                <c:pt idx="215">
                  <c:v>-1.4876631116425418</c:v>
                </c:pt>
                <c:pt idx="216">
                  <c:v>-0.97294132174120973</c:v>
                </c:pt>
                <c:pt idx="217">
                  <c:v>0.63985361994963197</c:v>
                </c:pt>
                <c:pt idx="218">
                  <c:v>-2.3798475474715168</c:v>
                </c:pt>
                <c:pt idx="219">
                  <c:v>0.39965011799567601</c:v>
                </c:pt>
                <c:pt idx="220">
                  <c:v>0.33102054600883318</c:v>
                </c:pt>
                <c:pt idx="221">
                  <c:v>0.81142754991674271</c:v>
                </c:pt>
                <c:pt idx="222">
                  <c:v>5.6502258061454584E-2</c:v>
                </c:pt>
                <c:pt idx="223">
                  <c:v>-0.18370124389250017</c:v>
                </c:pt>
                <c:pt idx="224">
                  <c:v>-0.14938645789907756</c:v>
                </c:pt>
                <c:pt idx="225">
                  <c:v>-0.45821953183987757</c:v>
                </c:pt>
                <c:pt idx="226">
                  <c:v>-1.5219778976359633</c:v>
                </c:pt>
                <c:pt idx="227">
                  <c:v>-0.32096038786618825</c:v>
                </c:pt>
                <c:pt idx="228">
                  <c:v>-0.66410824780040967</c:v>
                </c:pt>
                <c:pt idx="229">
                  <c:v>0.12513183004829984</c:v>
                </c:pt>
                <c:pt idx="230">
                  <c:v>0.98300147988385345</c:v>
                </c:pt>
                <c:pt idx="231">
                  <c:v>-0.83568217776752041</c:v>
                </c:pt>
                <c:pt idx="232">
                  <c:v>1.2575197678312295</c:v>
                </c:pt>
                <c:pt idx="233">
                  <c:v>-1.2817743956820085</c:v>
                </c:pt>
                <c:pt idx="234">
                  <c:v>0.91437190789700817</c:v>
                </c:pt>
                <c:pt idx="235">
                  <c:v>1.1545754098509642</c:v>
                </c:pt>
                <c:pt idx="236">
                  <c:v>1.0516310518706964</c:v>
                </c:pt>
                <c:pt idx="237">
                  <c:v>-4.6442099918810875E-2</c:v>
                </c:pt>
                <c:pt idx="238">
                  <c:v>-1.0415708937280539</c:v>
                </c:pt>
                <c:pt idx="239">
                  <c:v>1.8065563437259844</c:v>
                </c:pt>
                <c:pt idx="240">
                  <c:v>-2.2769031894912501</c:v>
                </c:pt>
                <c:pt idx="241">
                  <c:v>1.0173162658772761</c:v>
                </c:pt>
                <c:pt idx="242">
                  <c:v>-0.32096038786618825</c:v>
                </c:pt>
                <c:pt idx="243">
                  <c:v>-0.59547867581356573</c:v>
                </c:pt>
                <c:pt idx="244">
                  <c:v>0.50259447597594398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3-40AB-8BBC-05C77731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29744"/>
        <c:axId val="378676464"/>
      </c:scatterChart>
      <c:valAx>
        <c:axId val="25102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76464"/>
        <c:crosses val="autoZero"/>
        <c:crossBetween val="midCat"/>
      </c:valAx>
      <c:valAx>
        <c:axId val="3786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Y(X14) - %BF w zależności od wymiarów przedramienia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zad1_cd_y_niestd_oczyszczone!$O$3:$O$247</c:f>
              <c:numCache>
                <c:formatCode>General</c:formatCode>
                <c:ptCount val="245"/>
                <c:pt idx="0">
                  <c:v>-0.63420083767329127</c:v>
                </c:pt>
                <c:pt idx="1">
                  <c:v>0.10975020777575009</c:v>
                </c:pt>
                <c:pt idx="2">
                  <c:v>-1.7253290376652184</c:v>
                </c:pt>
                <c:pt idx="3">
                  <c:v>0.35773388959209723</c:v>
                </c:pt>
                <c:pt idx="4">
                  <c:v>-0.48541062858348266</c:v>
                </c:pt>
                <c:pt idx="5">
                  <c:v>0.95289472595133173</c:v>
                </c:pt>
                <c:pt idx="6">
                  <c:v>-0.43581389222021255</c:v>
                </c:pt>
                <c:pt idx="7">
                  <c:v>0.15934694413902023</c:v>
                </c:pt>
                <c:pt idx="8">
                  <c:v>1.2008784077676788</c:v>
                </c:pt>
                <c:pt idx="9">
                  <c:v>0.65531430777171451</c:v>
                </c:pt>
                <c:pt idx="10">
                  <c:v>0.35773388959209723</c:v>
                </c:pt>
                <c:pt idx="11">
                  <c:v>0.75450778049825296</c:v>
                </c:pt>
                <c:pt idx="12">
                  <c:v>-3.9040001314056785E-2</c:v>
                </c:pt>
                <c:pt idx="13">
                  <c:v>1.4488620895840261</c:v>
                </c:pt>
                <c:pt idx="14">
                  <c:v>0.90329798958806162</c:v>
                </c:pt>
                <c:pt idx="15">
                  <c:v>-1.1301682013059855</c:v>
                </c:pt>
                <c:pt idx="16">
                  <c:v>1.0520881986778703</c:v>
                </c:pt>
                <c:pt idx="17">
                  <c:v>1.4488620895840261</c:v>
                </c:pt>
                <c:pt idx="18">
                  <c:v>0.90329798958806162</c:v>
                </c:pt>
                <c:pt idx="19">
                  <c:v>0.70491104413498462</c:v>
                </c:pt>
                <c:pt idx="20">
                  <c:v>0.80410451686152318</c:v>
                </c:pt>
                <c:pt idx="21">
                  <c:v>2.0440229259432572</c:v>
                </c:pt>
                <c:pt idx="22">
                  <c:v>-1.3781518831223327</c:v>
                </c:pt>
                <c:pt idx="23">
                  <c:v>-0.98137799221617694</c:v>
                </c:pt>
                <c:pt idx="24">
                  <c:v>-0.33662041949367405</c:v>
                </c:pt>
                <c:pt idx="25">
                  <c:v>-0.23742694676713555</c:v>
                </c:pt>
                <c:pt idx="26">
                  <c:v>-0.83258778312636827</c:v>
                </c:pt>
                <c:pt idx="27">
                  <c:v>-1.0309747285794453</c:v>
                </c:pt>
                <c:pt idx="28">
                  <c:v>-0.38621715585694416</c:v>
                </c:pt>
                <c:pt idx="29">
                  <c:v>-0.98137799221617694</c:v>
                </c:pt>
                <c:pt idx="30">
                  <c:v>-0.48541062858348266</c:v>
                </c:pt>
                <c:pt idx="31">
                  <c:v>-1.1301682013059855</c:v>
                </c:pt>
                <c:pt idx="32">
                  <c:v>0.65531430777171451</c:v>
                </c:pt>
                <c:pt idx="33">
                  <c:v>1.399265353220756</c:v>
                </c:pt>
                <c:pt idx="34">
                  <c:v>1.4984588259472944</c:v>
                </c:pt>
                <c:pt idx="35">
                  <c:v>0.55612083504517595</c:v>
                </c:pt>
                <c:pt idx="36">
                  <c:v>0.95289472595133173</c:v>
                </c:pt>
                <c:pt idx="37">
                  <c:v>0.90329798958806162</c:v>
                </c:pt>
                <c:pt idx="38">
                  <c:v>1.1512816714044087</c:v>
                </c:pt>
                <c:pt idx="39">
                  <c:v>1.9944261895799904</c:v>
                </c:pt>
                <c:pt idx="40">
                  <c:v>0.55612083504517595</c:v>
                </c:pt>
                <c:pt idx="41">
                  <c:v>1.399265353220756</c:v>
                </c:pt>
                <c:pt idx="42">
                  <c:v>-2.7668605012938752</c:v>
                </c:pt>
                <c:pt idx="43">
                  <c:v>-0.63420083767329127</c:v>
                </c:pt>
                <c:pt idx="44">
                  <c:v>-1.2293616740325242</c:v>
                </c:pt>
                <c:pt idx="45">
                  <c:v>-1.5765388285754098</c:v>
                </c:pt>
                <c:pt idx="46">
                  <c:v>-1.4277486194856011</c:v>
                </c:pt>
                <c:pt idx="47">
                  <c:v>-1.4277486194856011</c:v>
                </c:pt>
                <c:pt idx="48">
                  <c:v>-1.2789584103957925</c:v>
                </c:pt>
                <c:pt idx="49">
                  <c:v>-1.3285551467590626</c:v>
                </c:pt>
                <c:pt idx="50">
                  <c:v>-0.63420083767329127</c:v>
                </c:pt>
                <c:pt idx="51">
                  <c:v>-0.58460410131002116</c:v>
                </c:pt>
                <c:pt idx="52">
                  <c:v>0.75450778049825296</c:v>
                </c:pt>
                <c:pt idx="53">
                  <c:v>-0.18783021040386541</c:v>
                </c:pt>
                <c:pt idx="54">
                  <c:v>1.1016849350411386</c:v>
                </c:pt>
                <c:pt idx="55">
                  <c:v>6.0153471412481722E-2</c:v>
                </c:pt>
                <c:pt idx="56">
                  <c:v>0.45692736231863751</c:v>
                </c:pt>
                <c:pt idx="57">
                  <c:v>1.5480555623105645</c:v>
                </c:pt>
                <c:pt idx="58">
                  <c:v>0.55612083504517595</c:v>
                </c:pt>
                <c:pt idx="59">
                  <c:v>0.6057175714084444</c:v>
                </c:pt>
                <c:pt idx="60">
                  <c:v>0.15934694413902023</c:v>
                </c:pt>
                <c:pt idx="61">
                  <c:v>1.2008784077676788</c:v>
                </c:pt>
                <c:pt idx="62">
                  <c:v>0.70491104413498462</c:v>
                </c:pt>
                <c:pt idx="63">
                  <c:v>-0.63420083767329127</c:v>
                </c:pt>
                <c:pt idx="64">
                  <c:v>-0.63420083767329127</c:v>
                </c:pt>
                <c:pt idx="65">
                  <c:v>-0.28702368313040394</c:v>
                </c:pt>
                <c:pt idx="66">
                  <c:v>-0.78299104676309816</c:v>
                </c:pt>
                <c:pt idx="67">
                  <c:v>-0.68379757403655972</c:v>
                </c:pt>
                <c:pt idx="68">
                  <c:v>-0.68379757403655972</c:v>
                </c:pt>
                <c:pt idx="69">
                  <c:v>-0.68379757403655972</c:v>
                </c:pt>
                <c:pt idx="70">
                  <c:v>-1.4773453558488712</c:v>
                </c:pt>
                <c:pt idx="71">
                  <c:v>-0.83258778312636827</c:v>
                </c:pt>
                <c:pt idx="72">
                  <c:v>0.25854041686555873</c:v>
                </c:pt>
                <c:pt idx="73">
                  <c:v>-1.4773453558488712</c:v>
                </c:pt>
                <c:pt idx="74">
                  <c:v>-0.93178125585290683</c:v>
                </c:pt>
                <c:pt idx="75">
                  <c:v>1.0556735049211587E-2</c:v>
                </c:pt>
                <c:pt idx="76">
                  <c:v>-0.73339431039982983</c:v>
                </c:pt>
                <c:pt idx="77">
                  <c:v>-1.7253290376652184</c:v>
                </c:pt>
                <c:pt idx="78">
                  <c:v>0.45692736231863751</c:v>
                </c:pt>
                <c:pt idx="79">
                  <c:v>-0.68379757403655972</c:v>
                </c:pt>
                <c:pt idx="80">
                  <c:v>-1.1797649376692541</c:v>
                </c:pt>
                <c:pt idx="81">
                  <c:v>-0.48541062858348266</c:v>
                </c:pt>
                <c:pt idx="82">
                  <c:v>-0.33662041949367405</c:v>
                </c:pt>
                <c:pt idx="83">
                  <c:v>-0.13823347404059705</c:v>
                </c:pt>
                <c:pt idx="84">
                  <c:v>0.30813715322882884</c:v>
                </c:pt>
                <c:pt idx="85">
                  <c:v>0.45692736231863751</c:v>
                </c:pt>
                <c:pt idx="86">
                  <c:v>-0.48541062858348266</c:v>
                </c:pt>
                <c:pt idx="87">
                  <c:v>-0.13823347404059705</c:v>
                </c:pt>
                <c:pt idx="88">
                  <c:v>-0.23742694676713555</c:v>
                </c:pt>
                <c:pt idx="89">
                  <c:v>0.45692736231863751</c:v>
                </c:pt>
                <c:pt idx="90">
                  <c:v>-0.38621715585694416</c:v>
                </c:pt>
                <c:pt idx="91">
                  <c:v>0.70491104413498462</c:v>
                </c:pt>
                <c:pt idx="92">
                  <c:v>-0.43581389222021255</c:v>
                </c:pt>
                <c:pt idx="93">
                  <c:v>-0.58460410131002116</c:v>
                </c:pt>
                <c:pt idx="94">
                  <c:v>1.1016849350411386</c:v>
                </c:pt>
                <c:pt idx="95">
                  <c:v>1.1512816714044087</c:v>
                </c:pt>
                <c:pt idx="96">
                  <c:v>-1.2293616740325242</c:v>
                </c:pt>
                <c:pt idx="97">
                  <c:v>0.25854041686555873</c:v>
                </c:pt>
                <c:pt idx="98">
                  <c:v>0.80410451686152318</c:v>
                </c:pt>
                <c:pt idx="99">
                  <c:v>-0.73339431039982983</c:v>
                </c:pt>
                <c:pt idx="100">
                  <c:v>0.35773388959209723</c:v>
                </c:pt>
                <c:pt idx="101">
                  <c:v>-8.863673767732691E-2</c:v>
                </c:pt>
                <c:pt idx="102">
                  <c:v>0.45692736231863751</c:v>
                </c:pt>
                <c:pt idx="103">
                  <c:v>1.0024914623146002</c:v>
                </c:pt>
                <c:pt idx="104">
                  <c:v>-1.3285551467590626</c:v>
                </c:pt>
                <c:pt idx="105">
                  <c:v>-0.23742694676713555</c:v>
                </c:pt>
                <c:pt idx="106">
                  <c:v>-0.43581389222021255</c:v>
                </c:pt>
                <c:pt idx="107">
                  <c:v>1.2008784077676788</c:v>
                </c:pt>
                <c:pt idx="108">
                  <c:v>-0.53500736494675105</c:v>
                </c:pt>
                <c:pt idx="109">
                  <c:v>-0.68379757403655972</c:v>
                </c:pt>
                <c:pt idx="110">
                  <c:v>-1.1797649376692541</c:v>
                </c:pt>
                <c:pt idx="111">
                  <c:v>-0.33662041949367405</c:v>
                </c:pt>
                <c:pt idx="112">
                  <c:v>0.55612083504517595</c:v>
                </c:pt>
                <c:pt idx="113">
                  <c:v>0.40733062595536734</c:v>
                </c:pt>
                <c:pt idx="114">
                  <c:v>-3.9040001314056785E-2</c:v>
                </c:pt>
                <c:pt idx="115">
                  <c:v>1.2504751441309472</c:v>
                </c:pt>
                <c:pt idx="116">
                  <c:v>0.45692736231863751</c:v>
                </c:pt>
                <c:pt idx="117">
                  <c:v>-0.33662041949367405</c:v>
                </c:pt>
                <c:pt idx="118">
                  <c:v>-0.58460410131002116</c:v>
                </c:pt>
                <c:pt idx="119">
                  <c:v>0.25854041686555873</c:v>
                </c:pt>
                <c:pt idx="120">
                  <c:v>0.75450778049825296</c:v>
                </c:pt>
                <c:pt idx="121">
                  <c:v>0.80410451686152318</c:v>
                </c:pt>
                <c:pt idx="122">
                  <c:v>-0.23742694676713555</c:v>
                </c:pt>
                <c:pt idx="123">
                  <c:v>0.45692736231863751</c:v>
                </c:pt>
                <c:pt idx="124">
                  <c:v>-0.43581389222021255</c:v>
                </c:pt>
                <c:pt idx="125">
                  <c:v>-1.0805714649427154</c:v>
                </c:pt>
                <c:pt idx="126">
                  <c:v>-0.13823347404059705</c:v>
                </c:pt>
                <c:pt idx="127">
                  <c:v>-3.9040001314056785E-2</c:v>
                </c:pt>
                <c:pt idx="128">
                  <c:v>0.30813715322882884</c:v>
                </c:pt>
                <c:pt idx="129">
                  <c:v>0.55612083504517595</c:v>
                </c:pt>
                <c:pt idx="130">
                  <c:v>6.0153471412481722E-2</c:v>
                </c:pt>
                <c:pt idx="131">
                  <c:v>-0.18783021040386541</c:v>
                </c:pt>
                <c:pt idx="132">
                  <c:v>-0.13823347404059705</c:v>
                </c:pt>
                <c:pt idx="133">
                  <c:v>-0.63420083767329127</c:v>
                </c:pt>
                <c:pt idx="134">
                  <c:v>0.55612083504517595</c:v>
                </c:pt>
                <c:pt idx="135">
                  <c:v>-0.38621715585694416</c:v>
                </c:pt>
                <c:pt idx="136">
                  <c:v>-8.863673767732691E-2</c:v>
                </c:pt>
                <c:pt idx="137">
                  <c:v>-0.58460410131002116</c:v>
                </c:pt>
                <c:pt idx="138">
                  <c:v>-0.73339431039982983</c:v>
                </c:pt>
                <c:pt idx="139">
                  <c:v>0.50652409868190584</c:v>
                </c:pt>
                <c:pt idx="140">
                  <c:v>-0.18783021040386541</c:v>
                </c:pt>
                <c:pt idx="141">
                  <c:v>0.80410451686152318</c:v>
                </c:pt>
                <c:pt idx="142">
                  <c:v>0.50652409868190584</c:v>
                </c:pt>
                <c:pt idx="143">
                  <c:v>-1.7253290376652184</c:v>
                </c:pt>
                <c:pt idx="144">
                  <c:v>0.85370125322479151</c:v>
                </c:pt>
                <c:pt idx="145">
                  <c:v>0.15934694413902023</c:v>
                </c:pt>
                <c:pt idx="146">
                  <c:v>2.5399902895759512</c:v>
                </c:pt>
                <c:pt idx="147">
                  <c:v>-1.1797649376692541</c:v>
                </c:pt>
                <c:pt idx="148">
                  <c:v>-0.18783021040386541</c:v>
                </c:pt>
                <c:pt idx="149">
                  <c:v>0.25854041686555873</c:v>
                </c:pt>
                <c:pt idx="150">
                  <c:v>-0.48541062858348266</c:v>
                </c:pt>
                <c:pt idx="151">
                  <c:v>1.0024914623146002</c:v>
                </c:pt>
                <c:pt idx="152">
                  <c:v>-0.33662041949367405</c:v>
                </c:pt>
                <c:pt idx="153">
                  <c:v>3.0855543895719157</c:v>
                </c:pt>
                <c:pt idx="154">
                  <c:v>-0.23742694676713555</c:v>
                </c:pt>
                <c:pt idx="155">
                  <c:v>-1.1797649376692541</c:v>
                </c:pt>
                <c:pt idx="156">
                  <c:v>0.25854041686555873</c:v>
                </c:pt>
                <c:pt idx="157">
                  <c:v>0.95289472595133173</c:v>
                </c:pt>
                <c:pt idx="158">
                  <c:v>-1.2293616740325242</c:v>
                </c:pt>
                <c:pt idx="159">
                  <c:v>1.2504751441309472</c:v>
                </c:pt>
                <c:pt idx="160">
                  <c:v>2.4903935532126846</c:v>
                </c:pt>
                <c:pt idx="161">
                  <c:v>1.0556735049211587E-2</c:v>
                </c:pt>
                <c:pt idx="162">
                  <c:v>2.1928131350330675</c:v>
                </c:pt>
                <c:pt idx="163">
                  <c:v>0.55612083504517595</c:v>
                </c:pt>
                <c:pt idx="164">
                  <c:v>-0.63420083767329127</c:v>
                </c:pt>
                <c:pt idx="165">
                  <c:v>-1.3781518831223327</c:v>
                </c:pt>
                <c:pt idx="166">
                  <c:v>1.0556735049211587E-2</c:v>
                </c:pt>
                <c:pt idx="167">
                  <c:v>-0.13823347404059705</c:v>
                </c:pt>
                <c:pt idx="168">
                  <c:v>-3.8083919649225337</c:v>
                </c:pt>
                <c:pt idx="169">
                  <c:v>-0.8821845194896385</c:v>
                </c:pt>
                <c:pt idx="170">
                  <c:v>-1.0309747285794453</c:v>
                </c:pt>
                <c:pt idx="171">
                  <c:v>0.40733062595536734</c:v>
                </c:pt>
                <c:pt idx="172">
                  <c:v>0.80410451686152318</c:v>
                </c:pt>
                <c:pt idx="173">
                  <c:v>1.8952327168534502</c:v>
                </c:pt>
                <c:pt idx="174">
                  <c:v>0.15934694413902023</c:v>
                </c:pt>
                <c:pt idx="175">
                  <c:v>-0.18783021040386541</c:v>
                </c:pt>
                <c:pt idx="176">
                  <c:v>-1.1301682013059855</c:v>
                </c:pt>
                <c:pt idx="177">
                  <c:v>0.10975020777575009</c:v>
                </c:pt>
                <c:pt idx="178">
                  <c:v>0.30813715322882884</c:v>
                </c:pt>
                <c:pt idx="179">
                  <c:v>1.5480555623105645</c:v>
                </c:pt>
                <c:pt idx="180">
                  <c:v>0.85370125322479151</c:v>
                </c:pt>
                <c:pt idx="181">
                  <c:v>1.8456359804901801</c:v>
                </c:pt>
                <c:pt idx="182">
                  <c:v>0.25854041686555873</c:v>
                </c:pt>
                <c:pt idx="183">
                  <c:v>-0.68379757403655972</c:v>
                </c:pt>
                <c:pt idx="184">
                  <c:v>1.2504751441309472</c:v>
                </c:pt>
                <c:pt idx="185">
                  <c:v>0.70491104413498462</c:v>
                </c:pt>
                <c:pt idx="186">
                  <c:v>0.6057175714084444</c:v>
                </c:pt>
                <c:pt idx="187">
                  <c:v>-0.78299104676309816</c:v>
                </c:pt>
                <c:pt idx="188">
                  <c:v>0.55612083504517595</c:v>
                </c:pt>
                <c:pt idx="189">
                  <c:v>-0.68379757403655972</c:v>
                </c:pt>
                <c:pt idx="190">
                  <c:v>-0.43581389222021255</c:v>
                </c:pt>
                <c:pt idx="191">
                  <c:v>0.65531430777171451</c:v>
                </c:pt>
                <c:pt idx="192">
                  <c:v>6.0153471412481722E-2</c:v>
                </c:pt>
                <c:pt idx="193">
                  <c:v>-0.13823347404059705</c:v>
                </c:pt>
                <c:pt idx="194">
                  <c:v>-1.0309747285794453</c:v>
                </c:pt>
                <c:pt idx="195">
                  <c:v>0.10975020777575009</c:v>
                </c:pt>
                <c:pt idx="196">
                  <c:v>0.25854041686555873</c:v>
                </c:pt>
                <c:pt idx="197">
                  <c:v>1.0024914623146002</c:v>
                </c:pt>
                <c:pt idx="198">
                  <c:v>-2.7668605012938752</c:v>
                </c:pt>
                <c:pt idx="199">
                  <c:v>0.40733062595536734</c:v>
                </c:pt>
                <c:pt idx="200">
                  <c:v>1.4488620895840261</c:v>
                </c:pt>
                <c:pt idx="201">
                  <c:v>-0.58460410131002116</c:v>
                </c:pt>
                <c:pt idx="202">
                  <c:v>-1.2293616740325242</c:v>
                </c:pt>
                <c:pt idx="203">
                  <c:v>6.0153471412481722E-2</c:v>
                </c:pt>
                <c:pt idx="204">
                  <c:v>1.1512816714044087</c:v>
                </c:pt>
                <c:pt idx="205">
                  <c:v>-0.38621715585694416</c:v>
                </c:pt>
                <c:pt idx="206">
                  <c:v>0.65531430777171451</c:v>
                </c:pt>
                <c:pt idx="207">
                  <c:v>-0.98137799221617694</c:v>
                </c:pt>
                <c:pt idx="208">
                  <c:v>0.20894368050229034</c:v>
                </c:pt>
                <c:pt idx="209">
                  <c:v>-1.1797649376692541</c:v>
                </c:pt>
                <c:pt idx="210">
                  <c:v>-1.3781518831223327</c:v>
                </c:pt>
                <c:pt idx="211">
                  <c:v>0.85370125322479151</c:v>
                </c:pt>
                <c:pt idx="212">
                  <c:v>-1.4773453558488712</c:v>
                </c:pt>
                <c:pt idx="213">
                  <c:v>0.6057175714084444</c:v>
                </c:pt>
                <c:pt idx="214">
                  <c:v>1.647249035037103</c:v>
                </c:pt>
                <c:pt idx="215">
                  <c:v>-0.83258778312636827</c:v>
                </c:pt>
                <c:pt idx="216">
                  <c:v>-0.93178125585290683</c:v>
                </c:pt>
                <c:pt idx="217">
                  <c:v>1.2008784077676788</c:v>
                </c:pt>
                <c:pt idx="218">
                  <c:v>-3.3124246012898397</c:v>
                </c:pt>
                <c:pt idx="219">
                  <c:v>0.30813715322882884</c:v>
                </c:pt>
                <c:pt idx="220">
                  <c:v>0.65531430777171451</c:v>
                </c:pt>
                <c:pt idx="221">
                  <c:v>0.70491104413498462</c:v>
                </c:pt>
                <c:pt idx="222">
                  <c:v>0.50652409868190584</c:v>
                </c:pt>
                <c:pt idx="223">
                  <c:v>-0.68379757403655972</c:v>
                </c:pt>
                <c:pt idx="224">
                  <c:v>0.20894368050229034</c:v>
                </c:pt>
                <c:pt idx="225">
                  <c:v>0.45692736231863751</c:v>
                </c:pt>
                <c:pt idx="226">
                  <c:v>-1.2789584103957925</c:v>
                </c:pt>
                <c:pt idx="227">
                  <c:v>1.0556735049211587E-2</c:v>
                </c:pt>
                <c:pt idx="228">
                  <c:v>-1.1797649376692541</c:v>
                </c:pt>
                <c:pt idx="229">
                  <c:v>-8.863673767732691E-2</c:v>
                </c:pt>
                <c:pt idx="230">
                  <c:v>0.45692736231863751</c:v>
                </c:pt>
                <c:pt idx="231">
                  <c:v>0.10975020777575009</c:v>
                </c:pt>
                <c:pt idx="232">
                  <c:v>0.90329798958806162</c:v>
                </c:pt>
                <c:pt idx="233">
                  <c:v>-1.9237159831182953</c:v>
                </c:pt>
                <c:pt idx="234">
                  <c:v>0.70491104413498462</c:v>
                </c:pt>
                <c:pt idx="235">
                  <c:v>1.0024914623146002</c:v>
                </c:pt>
                <c:pt idx="236">
                  <c:v>0.55612083504517595</c:v>
                </c:pt>
                <c:pt idx="237">
                  <c:v>0.30813715322882884</c:v>
                </c:pt>
                <c:pt idx="238">
                  <c:v>-0.68379757403655972</c:v>
                </c:pt>
                <c:pt idx="239">
                  <c:v>1.9448294532167203</c:v>
                </c:pt>
                <c:pt idx="240">
                  <c:v>-1.4773453558488712</c:v>
                </c:pt>
                <c:pt idx="241">
                  <c:v>-3.9040001314056785E-2</c:v>
                </c:pt>
                <c:pt idx="242">
                  <c:v>-0.73339431039982983</c:v>
                </c:pt>
                <c:pt idx="243">
                  <c:v>0.35773388959209723</c:v>
                </c:pt>
                <c:pt idx="244">
                  <c:v>0.65531430777171451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B7-4370-A280-94C5F9BC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39792"/>
        <c:axId val="368725408"/>
      </c:scatterChart>
      <c:valAx>
        <c:axId val="37173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25408"/>
        <c:crosses val="autoZero"/>
        <c:crossBetween val="midCat"/>
      </c:valAx>
      <c:valAx>
        <c:axId val="3687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3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Y(X15) - %BF w zależności od wymiarów nadgarstka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zad1_cd_y_niestd_oczyszczone!$S$2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zad1_cd_y_niestd_oczyszczone!$P$3:$P$247</c:f>
              <c:numCache>
                <c:formatCode>General</c:formatCode>
                <c:ptCount val="245"/>
                <c:pt idx="0">
                  <c:v>-1.2398114675182517</c:v>
                </c:pt>
                <c:pt idx="1">
                  <c:v>-3.0034620517010589E-2</c:v>
                </c:pt>
                <c:pt idx="2">
                  <c:v>-1.7897100343369987</c:v>
                </c:pt>
                <c:pt idx="3">
                  <c:v>-3.0034620517010589E-2</c:v>
                </c:pt>
                <c:pt idx="4">
                  <c:v>-0.57993318733575761</c:v>
                </c:pt>
                <c:pt idx="5">
                  <c:v>0.62984365966548739</c:v>
                </c:pt>
                <c:pt idx="6">
                  <c:v>-0.57993318733575761</c:v>
                </c:pt>
                <c:pt idx="7">
                  <c:v>0.62984365966548739</c:v>
                </c:pt>
                <c:pt idx="8">
                  <c:v>-3.0034620517010589E-2</c:v>
                </c:pt>
                <c:pt idx="9">
                  <c:v>1.0697625131204835</c:v>
                </c:pt>
                <c:pt idx="10">
                  <c:v>0.29990451957423842</c:v>
                </c:pt>
                <c:pt idx="11">
                  <c:v>0.84980308639298541</c:v>
                </c:pt>
                <c:pt idx="12">
                  <c:v>-0.57993318733575761</c:v>
                </c:pt>
                <c:pt idx="13">
                  <c:v>0.62984365966548739</c:v>
                </c:pt>
                <c:pt idx="14">
                  <c:v>-3.0034620517010589E-2</c:v>
                </c:pt>
                <c:pt idx="15">
                  <c:v>-1.4597708942457537</c:v>
                </c:pt>
                <c:pt idx="16">
                  <c:v>-1.0198520407907536</c:v>
                </c:pt>
                <c:pt idx="17">
                  <c:v>1.1797422264842345</c:v>
                </c:pt>
                <c:pt idx="18">
                  <c:v>0.29990451957423842</c:v>
                </c:pt>
                <c:pt idx="19">
                  <c:v>-3.0034620517010589E-2</c:v>
                </c:pt>
                <c:pt idx="20">
                  <c:v>0.18992480621048743</c:v>
                </c:pt>
                <c:pt idx="21">
                  <c:v>1.8396205066667286</c:v>
                </c:pt>
                <c:pt idx="22">
                  <c:v>-1.6797303209732517</c:v>
                </c:pt>
                <c:pt idx="23">
                  <c:v>-1.2398114675182517</c:v>
                </c:pt>
                <c:pt idx="24">
                  <c:v>-0.68991290069950473</c:v>
                </c:pt>
                <c:pt idx="25">
                  <c:v>-0.57993318733575761</c:v>
                </c:pt>
                <c:pt idx="26">
                  <c:v>-1.8996897477007497</c:v>
                </c:pt>
                <c:pt idx="27">
                  <c:v>-1.3497911808820027</c:v>
                </c:pt>
                <c:pt idx="28">
                  <c:v>-1.1298317541545047</c:v>
                </c:pt>
                <c:pt idx="29">
                  <c:v>-0.68991290069950473</c:v>
                </c:pt>
                <c:pt idx="30">
                  <c:v>0.18992480621048743</c:v>
                </c:pt>
                <c:pt idx="31">
                  <c:v>-0.35997376060825959</c:v>
                </c:pt>
                <c:pt idx="32">
                  <c:v>0.62984365966548739</c:v>
                </c:pt>
                <c:pt idx="33">
                  <c:v>0.51986394630173649</c:v>
                </c:pt>
                <c:pt idx="34">
                  <c:v>1.6196610799392306</c:v>
                </c:pt>
                <c:pt idx="35">
                  <c:v>-1.3497911808820027</c:v>
                </c:pt>
                <c:pt idx="36">
                  <c:v>0.84980308639298541</c:v>
                </c:pt>
                <c:pt idx="37">
                  <c:v>1.2897219398479816</c:v>
                </c:pt>
                <c:pt idx="38">
                  <c:v>7.9945092846740382E-2</c:v>
                </c:pt>
                <c:pt idx="39">
                  <c:v>3.4893162071229695</c:v>
                </c:pt>
                <c:pt idx="40">
                  <c:v>0.18992480621048743</c:v>
                </c:pt>
                <c:pt idx="41">
                  <c:v>0.62984365966548739</c:v>
                </c:pt>
                <c:pt idx="42">
                  <c:v>-2.3396086011557458</c:v>
                </c:pt>
                <c:pt idx="43">
                  <c:v>7.9945092846740382E-2</c:v>
                </c:pt>
                <c:pt idx="44">
                  <c:v>-1.0198520407907536</c:v>
                </c:pt>
                <c:pt idx="45">
                  <c:v>-2.1196491744282477</c:v>
                </c:pt>
                <c:pt idx="46">
                  <c:v>-1.5697506076095007</c:v>
                </c:pt>
                <c:pt idx="47">
                  <c:v>-1.0198520407907536</c:v>
                </c:pt>
                <c:pt idx="48">
                  <c:v>-1.1298317541545047</c:v>
                </c:pt>
                <c:pt idx="49">
                  <c:v>-1.4597708942457537</c:v>
                </c:pt>
                <c:pt idx="50">
                  <c:v>0.29990451957423842</c:v>
                </c:pt>
                <c:pt idx="51">
                  <c:v>0.29990451957423842</c:v>
                </c:pt>
                <c:pt idx="52">
                  <c:v>0.73982337302923451</c:v>
                </c:pt>
                <c:pt idx="53">
                  <c:v>0.29990451957423842</c:v>
                </c:pt>
                <c:pt idx="54">
                  <c:v>1.0697625131204835</c:v>
                </c:pt>
                <c:pt idx="55">
                  <c:v>-3.0034620517010589E-2</c:v>
                </c:pt>
                <c:pt idx="56">
                  <c:v>0.29990451957423842</c:v>
                </c:pt>
                <c:pt idx="57">
                  <c:v>2.1695596467579774</c:v>
                </c:pt>
                <c:pt idx="58">
                  <c:v>7.9945092846740382E-2</c:v>
                </c:pt>
                <c:pt idx="59">
                  <c:v>0.95978279975673642</c:v>
                </c:pt>
                <c:pt idx="60">
                  <c:v>0.62984365966548739</c:v>
                </c:pt>
                <c:pt idx="61">
                  <c:v>0.18992480621048743</c:v>
                </c:pt>
                <c:pt idx="62">
                  <c:v>0.51986394630173649</c:v>
                </c:pt>
                <c:pt idx="63">
                  <c:v>-0.90987232742700663</c:v>
                </c:pt>
                <c:pt idx="64">
                  <c:v>0.51986394630173649</c:v>
                </c:pt>
                <c:pt idx="65">
                  <c:v>-0.14001433388075765</c:v>
                </c:pt>
                <c:pt idx="66">
                  <c:v>-1.0198520407907536</c:v>
                </c:pt>
                <c:pt idx="67">
                  <c:v>0.40988423293798937</c:v>
                </c:pt>
                <c:pt idx="68">
                  <c:v>7.9945092846740382E-2</c:v>
                </c:pt>
                <c:pt idx="69">
                  <c:v>-3.0034620517010589E-2</c:v>
                </c:pt>
                <c:pt idx="70">
                  <c:v>-1.4597708942457537</c:v>
                </c:pt>
                <c:pt idx="71">
                  <c:v>-1.5697506076095007</c:v>
                </c:pt>
                <c:pt idx="72">
                  <c:v>-0.14001433388075765</c:v>
                </c:pt>
                <c:pt idx="73">
                  <c:v>0.62984365966548739</c:v>
                </c:pt>
                <c:pt idx="74">
                  <c:v>7.9945092846740382E-2</c:v>
                </c:pt>
                <c:pt idx="75">
                  <c:v>0.84980308639298541</c:v>
                </c:pt>
                <c:pt idx="76">
                  <c:v>0.84980308639298541</c:v>
                </c:pt>
                <c:pt idx="77">
                  <c:v>-0.57993318733575761</c:v>
                </c:pt>
                <c:pt idx="78">
                  <c:v>0.84980308639298541</c:v>
                </c:pt>
                <c:pt idx="79">
                  <c:v>1.0697625131204835</c:v>
                </c:pt>
                <c:pt idx="80">
                  <c:v>-0.24999404724450863</c:v>
                </c:pt>
                <c:pt idx="81">
                  <c:v>-3.0034620517010589E-2</c:v>
                </c:pt>
                <c:pt idx="82">
                  <c:v>0.62984365966548739</c:v>
                </c:pt>
                <c:pt idx="83">
                  <c:v>-0.14001433388075765</c:v>
                </c:pt>
                <c:pt idx="84">
                  <c:v>0.62984365966548739</c:v>
                </c:pt>
                <c:pt idx="85">
                  <c:v>0.51986394630173649</c:v>
                </c:pt>
                <c:pt idx="86">
                  <c:v>-0.57993318733575761</c:v>
                </c:pt>
                <c:pt idx="87">
                  <c:v>0.62984365966548739</c:v>
                </c:pt>
                <c:pt idx="88">
                  <c:v>0.18992480621048743</c:v>
                </c:pt>
                <c:pt idx="89">
                  <c:v>0.95978279975673642</c:v>
                </c:pt>
                <c:pt idx="90">
                  <c:v>-0.46995347397200665</c:v>
                </c:pt>
                <c:pt idx="91">
                  <c:v>0.29990451957423842</c:v>
                </c:pt>
                <c:pt idx="92">
                  <c:v>-3.0034620517010589E-2</c:v>
                </c:pt>
                <c:pt idx="93">
                  <c:v>-3.0034620517010589E-2</c:v>
                </c:pt>
                <c:pt idx="94">
                  <c:v>7.9945092846740382E-2</c:v>
                </c:pt>
                <c:pt idx="95">
                  <c:v>0.40988423293798937</c:v>
                </c:pt>
                <c:pt idx="96">
                  <c:v>-1.3497911808820027</c:v>
                </c:pt>
                <c:pt idx="97">
                  <c:v>0.18992480621048743</c:v>
                </c:pt>
                <c:pt idx="98">
                  <c:v>1.6196610799392306</c:v>
                </c:pt>
                <c:pt idx="99">
                  <c:v>-0.57993318733575761</c:v>
                </c:pt>
                <c:pt idx="100">
                  <c:v>0.62984365966548739</c:v>
                </c:pt>
                <c:pt idx="101">
                  <c:v>-0.14001433388075765</c:v>
                </c:pt>
                <c:pt idx="102">
                  <c:v>0.95978279975673642</c:v>
                </c:pt>
                <c:pt idx="103">
                  <c:v>1.0697625131204835</c:v>
                </c:pt>
                <c:pt idx="104">
                  <c:v>-1.0198520407907536</c:v>
                </c:pt>
                <c:pt idx="105">
                  <c:v>-0.14001433388075765</c:v>
                </c:pt>
                <c:pt idx="106">
                  <c:v>-0.90987232742700663</c:v>
                </c:pt>
                <c:pt idx="107">
                  <c:v>1.7296407933029816</c:v>
                </c:pt>
                <c:pt idx="108">
                  <c:v>-0.90987232742700663</c:v>
                </c:pt>
                <c:pt idx="109">
                  <c:v>-0.79989261406325562</c:v>
                </c:pt>
                <c:pt idx="110">
                  <c:v>-1.0198520407907536</c:v>
                </c:pt>
                <c:pt idx="111">
                  <c:v>-0.14001433388075765</c:v>
                </c:pt>
                <c:pt idx="112">
                  <c:v>1.3997016532117326</c:v>
                </c:pt>
                <c:pt idx="113">
                  <c:v>0.29990451957423842</c:v>
                </c:pt>
                <c:pt idx="114">
                  <c:v>-0.24999404724450863</c:v>
                </c:pt>
                <c:pt idx="115">
                  <c:v>1.3997016532117326</c:v>
                </c:pt>
                <c:pt idx="116">
                  <c:v>0.18992480621048743</c:v>
                </c:pt>
                <c:pt idx="117">
                  <c:v>-0.68991290069950473</c:v>
                </c:pt>
                <c:pt idx="118">
                  <c:v>-0.68991290069950473</c:v>
                </c:pt>
                <c:pt idx="119">
                  <c:v>-0.24999404724450863</c:v>
                </c:pt>
                <c:pt idx="120">
                  <c:v>-0.68991290069950473</c:v>
                </c:pt>
                <c:pt idx="121">
                  <c:v>-1.1298317541545047</c:v>
                </c:pt>
                <c:pt idx="122">
                  <c:v>-0.90987232742700663</c:v>
                </c:pt>
                <c:pt idx="123">
                  <c:v>-0.14001433388075765</c:v>
                </c:pt>
                <c:pt idx="124">
                  <c:v>-0.57993318733575761</c:v>
                </c:pt>
                <c:pt idx="125">
                  <c:v>-0.68991290069950473</c:v>
                </c:pt>
                <c:pt idx="126">
                  <c:v>-1.2398114675182517</c:v>
                </c:pt>
                <c:pt idx="127">
                  <c:v>-0.35997376060825959</c:v>
                </c:pt>
                <c:pt idx="128">
                  <c:v>-1.0198520407907536</c:v>
                </c:pt>
                <c:pt idx="129">
                  <c:v>-0.14001433388075765</c:v>
                </c:pt>
                <c:pt idx="130">
                  <c:v>-0.68991290069950473</c:v>
                </c:pt>
                <c:pt idx="131">
                  <c:v>-1.2398114675182517</c:v>
                </c:pt>
                <c:pt idx="132">
                  <c:v>-0.57993318733575761</c:v>
                </c:pt>
                <c:pt idx="133">
                  <c:v>-0.68991290069950473</c:v>
                </c:pt>
                <c:pt idx="134">
                  <c:v>0.51986394630173649</c:v>
                </c:pt>
                <c:pt idx="135">
                  <c:v>-1.7897100343369987</c:v>
                </c:pt>
                <c:pt idx="136">
                  <c:v>-0.46995347397200665</c:v>
                </c:pt>
                <c:pt idx="137">
                  <c:v>-0.35997376060825959</c:v>
                </c:pt>
                <c:pt idx="138">
                  <c:v>-3.0034620517010589E-2</c:v>
                </c:pt>
                <c:pt idx="139">
                  <c:v>7.9945092846740382E-2</c:v>
                </c:pt>
                <c:pt idx="140">
                  <c:v>-1.0198520407907536</c:v>
                </c:pt>
                <c:pt idx="141">
                  <c:v>0.51986394630173649</c:v>
                </c:pt>
                <c:pt idx="142">
                  <c:v>0.18992480621048743</c:v>
                </c:pt>
                <c:pt idx="143">
                  <c:v>-1.4597708942457537</c:v>
                </c:pt>
                <c:pt idx="144">
                  <c:v>0.18992480621048743</c:v>
                </c:pt>
                <c:pt idx="145">
                  <c:v>-0.46995347397200665</c:v>
                </c:pt>
                <c:pt idx="146">
                  <c:v>1.5096813665754836</c:v>
                </c:pt>
                <c:pt idx="147">
                  <c:v>-0.90987232742700663</c:v>
                </c:pt>
                <c:pt idx="148">
                  <c:v>-0.35997376060825959</c:v>
                </c:pt>
                <c:pt idx="149">
                  <c:v>1.2897219398479816</c:v>
                </c:pt>
                <c:pt idx="150">
                  <c:v>-0.57993318733575761</c:v>
                </c:pt>
                <c:pt idx="151">
                  <c:v>0.95978279975673642</c:v>
                </c:pt>
                <c:pt idx="152">
                  <c:v>0.40988423293798937</c:v>
                </c:pt>
                <c:pt idx="153">
                  <c:v>-1.4597708942457537</c:v>
                </c:pt>
                <c:pt idx="154">
                  <c:v>-3.0034620517010589E-2</c:v>
                </c:pt>
                <c:pt idx="155">
                  <c:v>-1.8996897477007497</c:v>
                </c:pt>
                <c:pt idx="156">
                  <c:v>0.95978279975673642</c:v>
                </c:pt>
                <c:pt idx="157">
                  <c:v>1.6196610799392306</c:v>
                </c:pt>
                <c:pt idx="158">
                  <c:v>-1.8996897477007497</c:v>
                </c:pt>
                <c:pt idx="159">
                  <c:v>0.29990451957423842</c:v>
                </c:pt>
                <c:pt idx="160">
                  <c:v>1.2897219398479816</c:v>
                </c:pt>
                <c:pt idx="161">
                  <c:v>-0.57993318733575761</c:v>
                </c:pt>
                <c:pt idx="162">
                  <c:v>1.7296407933029816</c:v>
                </c:pt>
                <c:pt idx="163">
                  <c:v>-0.90987232742700663</c:v>
                </c:pt>
                <c:pt idx="164">
                  <c:v>-0.57993318733575761</c:v>
                </c:pt>
                <c:pt idx="165">
                  <c:v>-1.4597708942457537</c:v>
                </c:pt>
                <c:pt idx="166">
                  <c:v>-0.57993318733575761</c:v>
                </c:pt>
                <c:pt idx="167">
                  <c:v>-0.46995347397200665</c:v>
                </c:pt>
                <c:pt idx="168">
                  <c:v>2.0595799333942306</c:v>
                </c:pt>
                <c:pt idx="169">
                  <c:v>-1.4597708942457537</c:v>
                </c:pt>
                <c:pt idx="170">
                  <c:v>-1.6797303209732517</c:v>
                </c:pt>
                <c:pt idx="171">
                  <c:v>0.18992480621048743</c:v>
                </c:pt>
                <c:pt idx="172">
                  <c:v>-0.14001433388075765</c:v>
                </c:pt>
                <c:pt idx="173">
                  <c:v>1.8396205066667286</c:v>
                </c:pt>
                <c:pt idx="174">
                  <c:v>0.84980308639298541</c:v>
                </c:pt>
                <c:pt idx="175">
                  <c:v>-1.1298317541545047</c:v>
                </c:pt>
                <c:pt idx="176">
                  <c:v>-0.90987232742700663</c:v>
                </c:pt>
                <c:pt idx="177">
                  <c:v>-0.57993318733575761</c:v>
                </c:pt>
                <c:pt idx="178">
                  <c:v>-3.0034620517010589E-2</c:v>
                </c:pt>
                <c:pt idx="179">
                  <c:v>1.9496002200304796</c:v>
                </c:pt>
                <c:pt idx="180">
                  <c:v>0.95978279975673642</c:v>
                </c:pt>
                <c:pt idx="181">
                  <c:v>0.62984365966548739</c:v>
                </c:pt>
                <c:pt idx="182">
                  <c:v>0.29990451957423842</c:v>
                </c:pt>
                <c:pt idx="183">
                  <c:v>-0.35997376060825959</c:v>
                </c:pt>
                <c:pt idx="184">
                  <c:v>1.8396205066667286</c:v>
                </c:pt>
                <c:pt idx="185">
                  <c:v>0.51986394630173649</c:v>
                </c:pt>
                <c:pt idx="186">
                  <c:v>0.29990451957423842</c:v>
                </c:pt>
                <c:pt idx="187">
                  <c:v>-1.2398114675182517</c:v>
                </c:pt>
                <c:pt idx="188">
                  <c:v>0.62984365966548739</c:v>
                </c:pt>
                <c:pt idx="189">
                  <c:v>-0.90987232742700663</c:v>
                </c:pt>
                <c:pt idx="190">
                  <c:v>-1.4597708942457537</c:v>
                </c:pt>
                <c:pt idx="191">
                  <c:v>0.29990451957423842</c:v>
                </c:pt>
                <c:pt idx="192">
                  <c:v>0.62984365966548739</c:v>
                </c:pt>
                <c:pt idx="193">
                  <c:v>0.40988423293798937</c:v>
                </c:pt>
                <c:pt idx="194">
                  <c:v>-0.90987232742700663</c:v>
                </c:pt>
                <c:pt idx="195">
                  <c:v>0.51986394630173649</c:v>
                </c:pt>
                <c:pt idx="196">
                  <c:v>0.18992480621048743</c:v>
                </c:pt>
                <c:pt idx="197">
                  <c:v>-0.90987232742700663</c:v>
                </c:pt>
                <c:pt idx="198">
                  <c:v>1.2897219398479816</c:v>
                </c:pt>
                <c:pt idx="199">
                  <c:v>-1.0198520407907536</c:v>
                </c:pt>
                <c:pt idx="200">
                  <c:v>0.18992480621048743</c:v>
                </c:pt>
                <c:pt idx="201">
                  <c:v>-0.57993318733575761</c:v>
                </c:pt>
                <c:pt idx="202">
                  <c:v>-0.68991290069950473</c:v>
                </c:pt>
                <c:pt idx="203">
                  <c:v>-0.90987232742700663</c:v>
                </c:pt>
                <c:pt idx="204">
                  <c:v>0.73982337302923451</c:v>
                </c:pt>
                <c:pt idx="205">
                  <c:v>0.40988423293798937</c:v>
                </c:pt>
                <c:pt idx="206">
                  <c:v>0.84980308639298541</c:v>
                </c:pt>
                <c:pt idx="207">
                  <c:v>-0.24999404724450863</c:v>
                </c:pt>
                <c:pt idx="208">
                  <c:v>0.18992480621048743</c:v>
                </c:pt>
                <c:pt idx="209">
                  <c:v>-0.46995347397200665</c:v>
                </c:pt>
                <c:pt idx="210">
                  <c:v>0.40988423293798937</c:v>
                </c:pt>
                <c:pt idx="211">
                  <c:v>1.0697625131204835</c:v>
                </c:pt>
                <c:pt idx="212">
                  <c:v>-1.2398114675182517</c:v>
                </c:pt>
                <c:pt idx="213">
                  <c:v>0.73982337302923451</c:v>
                </c:pt>
                <c:pt idx="214">
                  <c:v>1.5096813665754836</c:v>
                </c:pt>
                <c:pt idx="215">
                  <c:v>-0.46995347397200665</c:v>
                </c:pt>
                <c:pt idx="216">
                  <c:v>-1.3497911808820027</c:v>
                </c:pt>
                <c:pt idx="217">
                  <c:v>1.0697625131204835</c:v>
                </c:pt>
                <c:pt idx="218">
                  <c:v>-2.669547741246995</c:v>
                </c:pt>
                <c:pt idx="219">
                  <c:v>0.62984365966548739</c:v>
                </c:pt>
                <c:pt idx="220">
                  <c:v>0.18992480621048743</c:v>
                </c:pt>
                <c:pt idx="221">
                  <c:v>0.62984365966548739</c:v>
                </c:pt>
                <c:pt idx="222">
                  <c:v>0.84980308639298541</c:v>
                </c:pt>
                <c:pt idx="223">
                  <c:v>-1.4597708942457537</c:v>
                </c:pt>
                <c:pt idx="224">
                  <c:v>0.84980308639298541</c:v>
                </c:pt>
                <c:pt idx="225">
                  <c:v>-0.24999404724450863</c:v>
                </c:pt>
                <c:pt idx="226">
                  <c:v>-0.68991290069950473</c:v>
                </c:pt>
                <c:pt idx="227">
                  <c:v>7.9945092846740382E-2</c:v>
                </c:pt>
                <c:pt idx="228">
                  <c:v>7.9945092846740382E-2</c:v>
                </c:pt>
                <c:pt idx="229">
                  <c:v>0.84980308639298541</c:v>
                </c:pt>
                <c:pt idx="230">
                  <c:v>0.29990451957423842</c:v>
                </c:pt>
                <c:pt idx="231">
                  <c:v>7.9945092846740382E-2</c:v>
                </c:pt>
                <c:pt idx="232">
                  <c:v>0.95978279975673642</c:v>
                </c:pt>
                <c:pt idx="233">
                  <c:v>-1.8996897477007497</c:v>
                </c:pt>
                <c:pt idx="234">
                  <c:v>1.2897219398479816</c:v>
                </c:pt>
                <c:pt idx="235">
                  <c:v>1.3997016532117326</c:v>
                </c:pt>
                <c:pt idx="236">
                  <c:v>1.3997016532117326</c:v>
                </c:pt>
                <c:pt idx="237">
                  <c:v>0.29990451957423842</c:v>
                </c:pt>
                <c:pt idx="238">
                  <c:v>0.29990451957423842</c:v>
                </c:pt>
                <c:pt idx="239">
                  <c:v>0.62984365966548739</c:v>
                </c:pt>
                <c:pt idx="240">
                  <c:v>0.29990451957423842</c:v>
                </c:pt>
                <c:pt idx="241">
                  <c:v>2.0595799333942306</c:v>
                </c:pt>
                <c:pt idx="242">
                  <c:v>-0.24999404724450863</c:v>
                </c:pt>
                <c:pt idx="243">
                  <c:v>1.7296407933029816</c:v>
                </c:pt>
                <c:pt idx="244">
                  <c:v>2.9394176403042227</c:v>
                </c:pt>
              </c:numCache>
            </c:numRef>
          </c:xVal>
          <c:yVal>
            <c:numRef>
              <c:f>zad1_cd_y_niestd_oczyszczone!$S$3:$S$247</c:f>
              <c:numCache>
                <c:formatCode>General</c:formatCode>
                <c:ptCount val="245"/>
                <c:pt idx="0">
                  <c:v>12.3</c:v>
                </c:pt>
                <c:pt idx="1">
                  <c:v>6.1</c:v>
                </c:pt>
                <c:pt idx="2">
                  <c:v>25.3</c:v>
                </c:pt>
                <c:pt idx="3">
                  <c:v>10.4</c:v>
                </c:pt>
                <c:pt idx="4">
                  <c:v>28.7</c:v>
                </c:pt>
                <c:pt idx="5">
                  <c:v>20.9</c:v>
                </c:pt>
                <c:pt idx="6">
                  <c:v>19.2</c:v>
                </c:pt>
                <c:pt idx="7">
                  <c:v>12.4</c:v>
                </c:pt>
                <c:pt idx="8">
                  <c:v>4.0999999999999996</c:v>
                </c:pt>
                <c:pt idx="9">
                  <c:v>11.7</c:v>
                </c:pt>
                <c:pt idx="10">
                  <c:v>7.1</c:v>
                </c:pt>
                <c:pt idx="11">
                  <c:v>7.8</c:v>
                </c:pt>
                <c:pt idx="12">
                  <c:v>20.8</c:v>
                </c:pt>
                <c:pt idx="13">
                  <c:v>21.2</c:v>
                </c:pt>
                <c:pt idx="14">
                  <c:v>22.1</c:v>
                </c:pt>
                <c:pt idx="15">
                  <c:v>20.9</c:v>
                </c:pt>
                <c:pt idx="16">
                  <c:v>29</c:v>
                </c:pt>
                <c:pt idx="17">
                  <c:v>22.9</c:v>
                </c:pt>
                <c:pt idx="18">
                  <c:v>16</c:v>
                </c:pt>
                <c:pt idx="19">
                  <c:v>16.5</c:v>
                </c:pt>
                <c:pt idx="20">
                  <c:v>19.100000000000001</c:v>
                </c:pt>
                <c:pt idx="21">
                  <c:v>15.2</c:v>
                </c:pt>
                <c:pt idx="22">
                  <c:v>15.6</c:v>
                </c:pt>
                <c:pt idx="23">
                  <c:v>17.7</c:v>
                </c:pt>
                <c:pt idx="24">
                  <c:v>14</c:v>
                </c:pt>
                <c:pt idx="25">
                  <c:v>3.7</c:v>
                </c:pt>
                <c:pt idx="26">
                  <c:v>7.9</c:v>
                </c:pt>
                <c:pt idx="27">
                  <c:v>22.9</c:v>
                </c:pt>
                <c:pt idx="28">
                  <c:v>3.7</c:v>
                </c:pt>
                <c:pt idx="29">
                  <c:v>8.8000000000000007</c:v>
                </c:pt>
                <c:pt idx="30">
                  <c:v>11.9</c:v>
                </c:pt>
                <c:pt idx="31">
                  <c:v>5.7</c:v>
                </c:pt>
                <c:pt idx="32">
                  <c:v>11.8</c:v>
                </c:pt>
                <c:pt idx="33">
                  <c:v>21.3</c:v>
                </c:pt>
                <c:pt idx="34">
                  <c:v>32.299999999999997</c:v>
                </c:pt>
                <c:pt idx="35">
                  <c:v>40.1</c:v>
                </c:pt>
                <c:pt idx="36">
                  <c:v>24.2</c:v>
                </c:pt>
                <c:pt idx="37">
                  <c:v>28.4</c:v>
                </c:pt>
                <c:pt idx="38">
                  <c:v>32.6</c:v>
                </c:pt>
                <c:pt idx="39">
                  <c:v>34.5</c:v>
                </c:pt>
                <c:pt idx="40">
                  <c:v>31.6</c:v>
                </c:pt>
                <c:pt idx="41">
                  <c:v>32</c:v>
                </c:pt>
                <c:pt idx="42">
                  <c:v>7.7</c:v>
                </c:pt>
                <c:pt idx="43">
                  <c:v>13.9</c:v>
                </c:pt>
                <c:pt idx="44">
                  <c:v>10.8</c:v>
                </c:pt>
                <c:pt idx="45">
                  <c:v>13.6</c:v>
                </c:pt>
                <c:pt idx="46">
                  <c:v>4</c:v>
                </c:pt>
                <c:pt idx="47">
                  <c:v>10.199999999999999</c:v>
                </c:pt>
                <c:pt idx="48">
                  <c:v>6.6</c:v>
                </c:pt>
                <c:pt idx="49">
                  <c:v>8</c:v>
                </c:pt>
                <c:pt idx="50">
                  <c:v>6.3</c:v>
                </c:pt>
                <c:pt idx="51">
                  <c:v>3.9</c:v>
                </c:pt>
                <c:pt idx="52">
                  <c:v>22.6</c:v>
                </c:pt>
                <c:pt idx="53">
                  <c:v>20.399999999999999</c:v>
                </c:pt>
                <c:pt idx="54">
                  <c:v>28</c:v>
                </c:pt>
                <c:pt idx="55">
                  <c:v>31.5</c:v>
                </c:pt>
                <c:pt idx="56">
                  <c:v>24.6</c:v>
                </c:pt>
                <c:pt idx="57">
                  <c:v>26.1</c:v>
                </c:pt>
                <c:pt idx="58">
                  <c:v>29.8</c:v>
                </c:pt>
                <c:pt idx="59">
                  <c:v>30.7</c:v>
                </c:pt>
                <c:pt idx="60">
                  <c:v>25.8</c:v>
                </c:pt>
                <c:pt idx="61">
                  <c:v>32.299999999999997</c:v>
                </c:pt>
                <c:pt idx="62">
                  <c:v>30</c:v>
                </c:pt>
                <c:pt idx="63">
                  <c:v>21.5</c:v>
                </c:pt>
                <c:pt idx="64">
                  <c:v>13.8</c:v>
                </c:pt>
                <c:pt idx="65">
                  <c:v>6.3</c:v>
                </c:pt>
                <c:pt idx="66">
                  <c:v>12.9</c:v>
                </c:pt>
                <c:pt idx="67">
                  <c:v>24.3</c:v>
                </c:pt>
                <c:pt idx="68">
                  <c:v>8.8000000000000007</c:v>
                </c:pt>
                <c:pt idx="69">
                  <c:v>8.5</c:v>
                </c:pt>
                <c:pt idx="70">
                  <c:v>13.5</c:v>
                </c:pt>
                <c:pt idx="71">
                  <c:v>11.8</c:v>
                </c:pt>
                <c:pt idx="72">
                  <c:v>8.8000000000000007</c:v>
                </c:pt>
                <c:pt idx="73">
                  <c:v>22.2</c:v>
                </c:pt>
                <c:pt idx="74">
                  <c:v>21.5</c:v>
                </c:pt>
                <c:pt idx="75">
                  <c:v>18.8</c:v>
                </c:pt>
                <c:pt idx="76">
                  <c:v>31.4</c:v>
                </c:pt>
                <c:pt idx="77">
                  <c:v>26.8</c:v>
                </c:pt>
                <c:pt idx="78">
                  <c:v>18.399999999999999</c:v>
                </c:pt>
                <c:pt idx="79">
                  <c:v>27</c:v>
                </c:pt>
                <c:pt idx="80">
                  <c:v>27</c:v>
                </c:pt>
                <c:pt idx="81">
                  <c:v>26.6</c:v>
                </c:pt>
                <c:pt idx="82">
                  <c:v>14.9</c:v>
                </c:pt>
                <c:pt idx="83">
                  <c:v>23.1</c:v>
                </c:pt>
                <c:pt idx="84">
                  <c:v>8.3000000000000007</c:v>
                </c:pt>
                <c:pt idx="85">
                  <c:v>14.1</c:v>
                </c:pt>
                <c:pt idx="86">
                  <c:v>20.5</c:v>
                </c:pt>
                <c:pt idx="87">
                  <c:v>18.2</c:v>
                </c:pt>
                <c:pt idx="88">
                  <c:v>8.5</c:v>
                </c:pt>
                <c:pt idx="89">
                  <c:v>24.9</c:v>
                </c:pt>
                <c:pt idx="90">
                  <c:v>9</c:v>
                </c:pt>
                <c:pt idx="91">
                  <c:v>9.6</c:v>
                </c:pt>
                <c:pt idx="92">
                  <c:v>11.3</c:v>
                </c:pt>
                <c:pt idx="93">
                  <c:v>17.8</c:v>
                </c:pt>
                <c:pt idx="94">
                  <c:v>22.2</c:v>
                </c:pt>
                <c:pt idx="95">
                  <c:v>21.2</c:v>
                </c:pt>
                <c:pt idx="96">
                  <c:v>20.399999999999999</c:v>
                </c:pt>
                <c:pt idx="97">
                  <c:v>20.100000000000001</c:v>
                </c:pt>
                <c:pt idx="98">
                  <c:v>22.3</c:v>
                </c:pt>
                <c:pt idx="99">
                  <c:v>25.4</c:v>
                </c:pt>
                <c:pt idx="100">
                  <c:v>18</c:v>
                </c:pt>
                <c:pt idx="101">
                  <c:v>19.3</c:v>
                </c:pt>
                <c:pt idx="102">
                  <c:v>18.3</c:v>
                </c:pt>
                <c:pt idx="103">
                  <c:v>17.3</c:v>
                </c:pt>
                <c:pt idx="104">
                  <c:v>21.4</c:v>
                </c:pt>
                <c:pt idx="105">
                  <c:v>19.7</c:v>
                </c:pt>
                <c:pt idx="106">
                  <c:v>28</c:v>
                </c:pt>
                <c:pt idx="107">
                  <c:v>22.1</c:v>
                </c:pt>
                <c:pt idx="108">
                  <c:v>21.3</c:v>
                </c:pt>
                <c:pt idx="109">
                  <c:v>26.7</c:v>
                </c:pt>
                <c:pt idx="110">
                  <c:v>16.7</c:v>
                </c:pt>
                <c:pt idx="111">
                  <c:v>20.100000000000001</c:v>
                </c:pt>
                <c:pt idx="112">
                  <c:v>13.9</c:v>
                </c:pt>
                <c:pt idx="113">
                  <c:v>25.8</c:v>
                </c:pt>
                <c:pt idx="114">
                  <c:v>18.100000000000001</c:v>
                </c:pt>
                <c:pt idx="115">
                  <c:v>27.9</c:v>
                </c:pt>
                <c:pt idx="116">
                  <c:v>25.3</c:v>
                </c:pt>
                <c:pt idx="117">
                  <c:v>14.7</c:v>
                </c:pt>
                <c:pt idx="118">
                  <c:v>16</c:v>
                </c:pt>
                <c:pt idx="119">
                  <c:v>13.8</c:v>
                </c:pt>
                <c:pt idx="120">
                  <c:v>17.5</c:v>
                </c:pt>
                <c:pt idx="121">
                  <c:v>27.2</c:v>
                </c:pt>
                <c:pt idx="122">
                  <c:v>17.399999999999999</c:v>
                </c:pt>
                <c:pt idx="123">
                  <c:v>20.8</c:v>
                </c:pt>
                <c:pt idx="124">
                  <c:v>14.9</c:v>
                </c:pt>
                <c:pt idx="125">
                  <c:v>18.100000000000001</c:v>
                </c:pt>
                <c:pt idx="126">
                  <c:v>22.7</c:v>
                </c:pt>
                <c:pt idx="127">
                  <c:v>23.6</c:v>
                </c:pt>
                <c:pt idx="128">
                  <c:v>26.1</c:v>
                </c:pt>
                <c:pt idx="129">
                  <c:v>24.4</c:v>
                </c:pt>
                <c:pt idx="130">
                  <c:v>27.1</c:v>
                </c:pt>
                <c:pt idx="131">
                  <c:v>21.8</c:v>
                </c:pt>
                <c:pt idx="132">
                  <c:v>29.4</c:v>
                </c:pt>
                <c:pt idx="133">
                  <c:v>22.4</c:v>
                </c:pt>
                <c:pt idx="134">
                  <c:v>20.399999999999999</c:v>
                </c:pt>
                <c:pt idx="135">
                  <c:v>24.9</c:v>
                </c:pt>
                <c:pt idx="136">
                  <c:v>18.3</c:v>
                </c:pt>
                <c:pt idx="137">
                  <c:v>23.3</c:v>
                </c:pt>
                <c:pt idx="138">
                  <c:v>9.4</c:v>
                </c:pt>
                <c:pt idx="139">
                  <c:v>10.3</c:v>
                </c:pt>
                <c:pt idx="140">
                  <c:v>14.2</c:v>
                </c:pt>
                <c:pt idx="141">
                  <c:v>19.2</c:v>
                </c:pt>
                <c:pt idx="142">
                  <c:v>29.6</c:v>
                </c:pt>
                <c:pt idx="143">
                  <c:v>5.3</c:v>
                </c:pt>
                <c:pt idx="144">
                  <c:v>25.2</c:v>
                </c:pt>
                <c:pt idx="145">
                  <c:v>9.4</c:v>
                </c:pt>
                <c:pt idx="146">
                  <c:v>19.600000000000001</c:v>
                </c:pt>
                <c:pt idx="147">
                  <c:v>10.1</c:v>
                </c:pt>
                <c:pt idx="148">
                  <c:v>16.5</c:v>
                </c:pt>
                <c:pt idx="149">
                  <c:v>21</c:v>
                </c:pt>
                <c:pt idx="150">
                  <c:v>17.3</c:v>
                </c:pt>
                <c:pt idx="151">
                  <c:v>31.2</c:v>
                </c:pt>
                <c:pt idx="152">
                  <c:v>10</c:v>
                </c:pt>
                <c:pt idx="153">
                  <c:v>12.5</c:v>
                </c:pt>
                <c:pt idx="154">
                  <c:v>22.5</c:v>
                </c:pt>
                <c:pt idx="155">
                  <c:v>9.4</c:v>
                </c:pt>
                <c:pt idx="156">
                  <c:v>14.6</c:v>
                </c:pt>
                <c:pt idx="157">
                  <c:v>13</c:v>
                </c:pt>
                <c:pt idx="158">
                  <c:v>15.1</c:v>
                </c:pt>
                <c:pt idx="159">
                  <c:v>27.3</c:v>
                </c:pt>
                <c:pt idx="160">
                  <c:v>19.2</c:v>
                </c:pt>
                <c:pt idx="161">
                  <c:v>21.8</c:v>
                </c:pt>
                <c:pt idx="162">
                  <c:v>20.3</c:v>
                </c:pt>
                <c:pt idx="163">
                  <c:v>16.5</c:v>
                </c:pt>
                <c:pt idx="164">
                  <c:v>3</c:v>
                </c:pt>
                <c:pt idx="165">
                  <c:v>0.7</c:v>
                </c:pt>
                <c:pt idx="166">
                  <c:v>20.5</c:v>
                </c:pt>
                <c:pt idx="167">
                  <c:v>16.899999999999999</c:v>
                </c:pt>
                <c:pt idx="168">
                  <c:v>25.3</c:v>
                </c:pt>
                <c:pt idx="169">
                  <c:v>9.9</c:v>
                </c:pt>
                <c:pt idx="170">
                  <c:v>13.1</c:v>
                </c:pt>
                <c:pt idx="171">
                  <c:v>29.9</c:v>
                </c:pt>
                <c:pt idx="172">
                  <c:v>22.5</c:v>
                </c:pt>
                <c:pt idx="173">
                  <c:v>16.899999999999999</c:v>
                </c:pt>
                <c:pt idx="174">
                  <c:v>26.6</c:v>
                </c:pt>
                <c:pt idx="175">
                  <c:v>11.5</c:v>
                </c:pt>
                <c:pt idx="176">
                  <c:v>12.1</c:v>
                </c:pt>
                <c:pt idx="177">
                  <c:v>17.5</c:v>
                </c:pt>
                <c:pt idx="178">
                  <c:v>8.6</c:v>
                </c:pt>
                <c:pt idx="179">
                  <c:v>23.6</c:v>
                </c:pt>
                <c:pt idx="180">
                  <c:v>20.399999999999999</c:v>
                </c:pt>
                <c:pt idx="181">
                  <c:v>20.5</c:v>
                </c:pt>
                <c:pt idx="182">
                  <c:v>24.4</c:v>
                </c:pt>
                <c:pt idx="183">
                  <c:v>11.4</c:v>
                </c:pt>
                <c:pt idx="184">
                  <c:v>38.1</c:v>
                </c:pt>
                <c:pt idx="185">
                  <c:v>15.9</c:v>
                </c:pt>
                <c:pt idx="186">
                  <c:v>24.7</c:v>
                </c:pt>
                <c:pt idx="187">
                  <c:v>22.8</c:v>
                </c:pt>
                <c:pt idx="188">
                  <c:v>25.5</c:v>
                </c:pt>
                <c:pt idx="189">
                  <c:v>22</c:v>
                </c:pt>
                <c:pt idx="190">
                  <c:v>17.7</c:v>
                </c:pt>
                <c:pt idx="191">
                  <c:v>6.6</c:v>
                </c:pt>
                <c:pt idx="192">
                  <c:v>23.6</c:v>
                </c:pt>
                <c:pt idx="193">
                  <c:v>12.2</c:v>
                </c:pt>
                <c:pt idx="194">
                  <c:v>22.1</c:v>
                </c:pt>
                <c:pt idx="195">
                  <c:v>28.7</c:v>
                </c:pt>
                <c:pt idx="196">
                  <c:v>6</c:v>
                </c:pt>
                <c:pt idx="197">
                  <c:v>34.799999999999997</c:v>
                </c:pt>
                <c:pt idx="198">
                  <c:v>16.600000000000001</c:v>
                </c:pt>
                <c:pt idx="199">
                  <c:v>32.9</c:v>
                </c:pt>
                <c:pt idx="200">
                  <c:v>32.799999999999997</c:v>
                </c:pt>
                <c:pt idx="201">
                  <c:v>9.6</c:v>
                </c:pt>
                <c:pt idx="202">
                  <c:v>10.8</c:v>
                </c:pt>
                <c:pt idx="203">
                  <c:v>7.1</c:v>
                </c:pt>
                <c:pt idx="204">
                  <c:v>27.2</c:v>
                </c:pt>
                <c:pt idx="205">
                  <c:v>19.5</c:v>
                </c:pt>
                <c:pt idx="206">
                  <c:v>18.7</c:v>
                </c:pt>
                <c:pt idx="207">
                  <c:v>19.5</c:v>
                </c:pt>
                <c:pt idx="208">
                  <c:v>47.5</c:v>
                </c:pt>
                <c:pt idx="209">
                  <c:v>13.6</c:v>
                </c:pt>
                <c:pt idx="210">
                  <c:v>7.5</c:v>
                </c:pt>
                <c:pt idx="211">
                  <c:v>24.5</c:v>
                </c:pt>
                <c:pt idx="212">
                  <c:v>15</c:v>
                </c:pt>
                <c:pt idx="213">
                  <c:v>12.4</c:v>
                </c:pt>
                <c:pt idx="214">
                  <c:v>26</c:v>
                </c:pt>
                <c:pt idx="215">
                  <c:v>11.5</c:v>
                </c:pt>
                <c:pt idx="216">
                  <c:v>5.2</c:v>
                </c:pt>
                <c:pt idx="217">
                  <c:v>10.9</c:v>
                </c:pt>
                <c:pt idx="218">
                  <c:v>12.5</c:v>
                </c:pt>
                <c:pt idx="219">
                  <c:v>14.8</c:v>
                </c:pt>
                <c:pt idx="220">
                  <c:v>25.2</c:v>
                </c:pt>
                <c:pt idx="221">
                  <c:v>14.9</c:v>
                </c:pt>
                <c:pt idx="222">
                  <c:v>17</c:v>
                </c:pt>
                <c:pt idx="223">
                  <c:v>10.6</c:v>
                </c:pt>
                <c:pt idx="224">
                  <c:v>16.100000000000001</c:v>
                </c:pt>
                <c:pt idx="225">
                  <c:v>15.4</c:v>
                </c:pt>
                <c:pt idx="226">
                  <c:v>26.7</c:v>
                </c:pt>
                <c:pt idx="227">
                  <c:v>25.8</c:v>
                </c:pt>
                <c:pt idx="228">
                  <c:v>18.600000000000001</c:v>
                </c:pt>
                <c:pt idx="229">
                  <c:v>24.8</c:v>
                </c:pt>
                <c:pt idx="230">
                  <c:v>27.3</c:v>
                </c:pt>
                <c:pt idx="231">
                  <c:v>12.4</c:v>
                </c:pt>
                <c:pt idx="232">
                  <c:v>29.9</c:v>
                </c:pt>
                <c:pt idx="233">
                  <c:v>17</c:v>
                </c:pt>
                <c:pt idx="234">
                  <c:v>35</c:v>
                </c:pt>
                <c:pt idx="235">
                  <c:v>30.4</c:v>
                </c:pt>
                <c:pt idx="236">
                  <c:v>32.6</c:v>
                </c:pt>
                <c:pt idx="237">
                  <c:v>29</c:v>
                </c:pt>
                <c:pt idx="238">
                  <c:v>15.2</c:v>
                </c:pt>
                <c:pt idx="239">
                  <c:v>30.2</c:v>
                </c:pt>
                <c:pt idx="240">
                  <c:v>11</c:v>
                </c:pt>
                <c:pt idx="241">
                  <c:v>33.6</c:v>
                </c:pt>
                <c:pt idx="242">
                  <c:v>29.3</c:v>
                </c:pt>
                <c:pt idx="243">
                  <c:v>26</c:v>
                </c:pt>
                <c:pt idx="244">
                  <c:v>31.9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4-47C5-A2FA-3C6A02127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65600"/>
        <c:axId val="378689856"/>
      </c:scatterChart>
      <c:valAx>
        <c:axId val="4090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89856"/>
        <c:crosses val="autoZero"/>
        <c:crossBetween val="midCat"/>
      </c:valAx>
      <c:valAx>
        <c:axId val="3786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06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Y(X1) - %BF(Density)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approach!$S$1:$S$2</c:f>
              <c:strCache>
                <c:ptCount val="2"/>
                <c:pt idx="0">
                  <c:v>Pct,BF</c:v>
                </c:pt>
                <c:pt idx="1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approach!$B$3:$B$247</c:f>
              <c:numCache>
                <c:formatCode>General</c:formatCode>
                <c:ptCount val="245"/>
                <c:pt idx="0">
                  <c:v>0.81549474769901287</c:v>
                </c:pt>
                <c:pt idx="1">
                  <c:v>1.5946896524459422</c:v>
                </c:pt>
                <c:pt idx="2">
                  <c:v>-0.76439009364993116</c:v>
                </c:pt>
                <c:pt idx="3">
                  <c:v>1.0465663401412049</c:v>
                </c:pt>
                <c:pt idx="4">
                  <c:v>-1.1620481829690588</c:v>
                </c:pt>
                <c:pt idx="5">
                  <c:v>-0.29149939283800458</c:v>
                </c:pt>
                <c:pt idx="6">
                  <c:v>-3.8932768540727233E-2</c:v>
                </c:pt>
                <c:pt idx="7">
                  <c:v>0.79399971584392748</c:v>
                </c:pt>
                <c:pt idx="8">
                  <c:v>1.8472562767432315</c:v>
                </c:pt>
                <c:pt idx="9">
                  <c:v>0.89072735919182378</c:v>
                </c:pt>
                <c:pt idx="10">
                  <c:v>1.4710932192791892</c:v>
                </c:pt>
                <c:pt idx="11">
                  <c:v>1.3743655759312929</c:v>
                </c:pt>
                <c:pt idx="12">
                  <c:v>-0.2323880552365197</c:v>
                </c:pt>
                <c:pt idx="13">
                  <c:v>-0.27537811894669051</c:v>
                </c:pt>
                <c:pt idx="14">
                  <c:v>-0.38822703618590082</c:v>
                </c:pt>
                <c:pt idx="15">
                  <c:v>-0.23776181320029105</c:v>
                </c:pt>
                <c:pt idx="16">
                  <c:v>-1.1996644887154582</c:v>
                </c:pt>
                <c:pt idx="17">
                  <c:v>-0.47420716360625431</c:v>
                </c:pt>
                <c:pt idx="18">
                  <c:v>0.35335156281462904</c:v>
                </c:pt>
                <c:pt idx="19">
                  <c:v>0.28886646724936094</c:v>
                </c:pt>
                <c:pt idx="20">
                  <c:v>-2.8185252613184535E-2</c:v>
                </c:pt>
                <c:pt idx="21">
                  <c:v>0.45007920616252528</c:v>
                </c:pt>
                <c:pt idx="22">
                  <c:v>0.40171538448857119</c:v>
                </c:pt>
                <c:pt idx="23">
                  <c:v>0.14914876019129389</c:v>
                </c:pt>
                <c:pt idx="24">
                  <c:v>0.60054442914813499</c:v>
                </c:pt>
                <c:pt idx="25">
                  <c:v>1.9063676143447164</c:v>
                </c:pt>
                <c:pt idx="26">
                  <c:v>1.3689918179675216</c:v>
                </c:pt>
                <c:pt idx="27">
                  <c:v>-0.47420716360625431</c:v>
                </c:pt>
                <c:pt idx="28">
                  <c:v>1.900993856380945</c:v>
                </c:pt>
                <c:pt idx="29">
                  <c:v>1.2561429007283114</c:v>
                </c:pt>
                <c:pt idx="30">
                  <c:v>0.85848481140919564</c:v>
                </c:pt>
                <c:pt idx="31">
                  <c:v>1.6430534741198963</c:v>
                </c:pt>
                <c:pt idx="32">
                  <c:v>0.87460608530050965</c:v>
                </c:pt>
                <c:pt idx="33">
                  <c:v>-0.29149939283800458</c:v>
                </c:pt>
                <c:pt idx="34">
                  <c:v>-1.5758275461795004</c:v>
                </c:pt>
                <c:pt idx="35">
                  <c:v>-2.4463763363105548</c:v>
                </c:pt>
                <c:pt idx="36">
                  <c:v>-0.63541990251940672</c:v>
                </c:pt>
                <c:pt idx="37">
                  <c:v>-1.1298056351864307</c:v>
                </c:pt>
                <c:pt idx="38">
                  <c:v>-1.6026963359983573</c:v>
                </c:pt>
                <c:pt idx="39">
                  <c:v>-1.8230204125130065</c:v>
                </c:pt>
                <c:pt idx="40">
                  <c:v>-1.4898474187591468</c:v>
                </c:pt>
                <c:pt idx="41">
                  <c:v>-1.5435849983968724</c:v>
                </c:pt>
                <c:pt idx="42">
                  <c:v>1.3851130918588357</c:v>
                </c:pt>
                <c:pt idx="43">
                  <c:v>0.61129194507567775</c:v>
                </c:pt>
                <c:pt idx="44">
                  <c:v>0.99820251846726271</c:v>
                </c:pt>
                <c:pt idx="45">
                  <c:v>0.65428200878586051</c:v>
                </c:pt>
                <c:pt idx="46">
                  <c:v>1.8633775506345456</c:v>
                </c:pt>
                <c:pt idx="47">
                  <c:v>1.0734351299600615</c:v>
                </c:pt>
                <c:pt idx="48">
                  <c:v>1.5248307989169148</c:v>
                </c:pt>
                <c:pt idx="49">
                  <c:v>1.3474967861124363</c:v>
                </c:pt>
                <c:pt idx="50">
                  <c:v>1.5678208626270855</c:v>
                </c:pt>
                <c:pt idx="51">
                  <c:v>1.8794988245258595</c:v>
                </c:pt>
                <c:pt idx="52">
                  <c:v>-0.4473383737873976</c:v>
                </c:pt>
                <c:pt idx="53">
                  <c:v>-0.17327671763502292</c:v>
                </c:pt>
                <c:pt idx="54">
                  <c:v>-1.0760680555487052</c:v>
                </c:pt>
                <c:pt idx="55">
                  <c:v>-1.4844736607953755</c:v>
                </c:pt>
                <c:pt idx="56">
                  <c:v>-0.67840996622958949</c:v>
                </c:pt>
                <c:pt idx="57">
                  <c:v>-0.86111773699782734</c:v>
                </c:pt>
                <c:pt idx="58">
                  <c:v>-1.2856446161358117</c:v>
                </c:pt>
                <c:pt idx="59">
                  <c:v>-1.3877460174474794</c:v>
                </c:pt>
                <c:pt idx="60">
                  <c:v>-0.82350143125142794</c:v>
                </c:pt>
                <c:pt idx="61">
                  <c:v>-1.570453788215729</c:v>
                </c:pt>
                <c:pt idx="62">
                  <c:v>-1.3071396479908972</c:v>
                </c:pt>
                <c:pt idx="63">
                  <c:v>-0.30762066672931859</c:v>
                </c:pt>
                <c:pt idx="64">
                  <c:v>0.62741321896699176</c:v>
                </c:pt>
                <c:pt idx="65">
                  <c:v>1.5624471046633142</c:v>
                </c:pt>
                <c:pt idx="66">
                  <c:v>0.7348883782424307</c:v>
                </c:pt>
                <c:pt idx="67">
                  <c:v>-0.63004614455563546</c:v>
                </c:pt>
                <c:pt idx="68">
                  <c:v>1.2453953848007686</c:v>
                </c:pt>
                <c:pt idx="69">
                  <c:v>1.2883854485109394</c:v>
                </c:pt>
                <c:pt idx="70">
                  <c:v>0.66502952471340315</c:v>
                </c:pt>
                <c:pt idx="71">
                  <c:v>0.87997984326428103</c:v>
                </c:pt>
                <c:pt idx="72">
                  <c:v>1.2561429007283114</c:v>
                </c:pt>
                <c:pt idx="73">
                  <c:v>-0.39360079414967214</c:v>
                </c:pt>
                <c:pt idx="74">
                  <c:v>-0.31299442469308997</c:v>
                </c:pt>
                <c:pt idx="75">
                  <c:v>2.0178569060769549E-2</c:v>
                </c:pt>
                <c:pt idx="76">
                  <c:v>-1.4683523869040616</c:v>
                </c:pt>
                <c:pt idx="77">
                  <c:v>-0.93635034849063814</c:v>
                </c:pt>
                <c:pt idx="78">
                  <c:v>6.3168632770940356E-2</c:v>
                </c:pt>
                <c:pt idx="79">
                  <c:v>-0.9632191383094949</c:v>
                </c:pt>
                <c:pt idx="80">
                  <c:v>-0.95784538034572353</c:v>
                </c:pt>
                <c:pt idx="81">
                  <c:v>-0.91485531663555275</c:v>
                </c:pt>
                <c:pt idx="82">
                  <c:v>0.49306926987269611</c:v>
                </c:pt>
                <c:pt idx="83">
                  <c:v>-0.5064497113888824</c:v>
                </c:pt>
                <c:pt idx="84">
                  <c:v>1.3098804803660369</c:v>
                </c:pt>
                <c:pt idx="85">
                  <c:v>0.58979691322059236</c:v>
                </c:pt>
                <c:pt idx="86">
                  <c:v>-0.19477174949010834</c:v>
                </c:pt>
                <c:pt idx="87">
                  <c:v>9.0037422589797106E-2</c:v>
                </c:pt>
                <c:pt idx="88">
                  <c:v>1.283011690547168</c:v>
                </c:pt>
                <c:pt idx="89">
                  <c:v>-0.71065251401221763</c:v>
                </c:pt>
                <c:pt idx="90">
                  <c:v>1.2292741109094547</c:v>
                </c:pt>
                <c:pt idx="91">
                  <c:v>1.1486677414528723</c:v>
                </c:pt>
                <c:pt idx="92">
                  <c:v>0.93371742290199455</c:v>
                </c:pt>
                <c:pt idx="93">
                  <c:v>0.13840124426375119</c:v>
                </c:pt>
                <c:pt idx="94">
                  <c:v>-0.38822703618590082</c:v>
                </c:pt>
                <c:pt idx="95">
                  <c:v>-0.27000436098291913</c:v>
                </c:pt>
                <c:pt idx="96">
                  <c:v>-0.17327671763502292</c:v>
                </c:pt>
                <c:pt idx="97">
                  <c:v>-0.14103416985239481</c:v>
                </c:pt>
                <c:pt idx="98">
                  <c:v>-0.40972206804098621</c:v>
                </c:pt>
                <c:pt idx="99">
                  <c:v>-0.77513760957748579</c:v>
                </c:pt>
                <c:pt idx="100">
                  <c:v>0.11690621240866579</c:v>
                </c:pt>
                <c:pt idx="101">
                  <c:v>-4.9680284468269935E-2</c:v>
                </c:pt>
                <c:pt idx="102">
                  <c:v>6.8542390734711703E-2</c:v>
                </c:pt>
                <c:pt idx="103">
                  <c:v>0.19751258186523604</c:v>
                </c:pt>
                <c:pt idx="104">
                  <c:v>-0.30224690876554727</c:v>
                </c:pt>
                <c:pt idx="105">
                  <c:v>-9.8044106142212081E-2</c:v>
                </c:pt>
                <c:pt idx="106">
                  <c:v>-1.0814418135124766</c:v>
                </c:pt>
                <c:pt idx="107">
                  <c:v>-0.37747952025835807</c:v>
                </c:pt>
                <c:pt idx="108">
                  <c:v>-0.2861256348742332</c:v>
                </c:pt>
                <c:pt idx="109">
                  <c:v>-0.9256028325630955</c:v>
                </c:pt>
                <c:pt idx="110">
                  <c:v>0.27274519335804687</c:v>
                </c:pt>
                <c:pt idx="111">
                  <c:v>-0.14640792781616618</c:v>
                </c:pt>
                <c:pt idx="112">
                  <c:v>0.61666570303944912</c:v>
                </c:pt>
                <c:pt idx="113">
                  <c:v>-0.81812767328765656</c:v>
                </c:pt>
                <c:pt idx="114">
                  <c:v>0.10078493851735174</c:v>
                </c:pt>
                <c:pt idx="115">
                  <c:v>-1.0653205396211625</c:v>
                </c:pt>
                <c:pt idx="116">
                  <c:v>-0.76439009364993116</c:v>
                </c:pt>
                <c:pt idx="117">
                  <c:v>0.51456430172778145</c:v>
                </c:pt>
                <c:pt idx="118">
                  <c:v>0.35872532077840041</c:v>
                </c:pt>
                <c:pt idx="119">
                  <c:v>0.63278697693076313</c:v>
                </c:pt>
                <c:pt idx="120">
                  <c:v>0.16527003408260793</c:v>
                </c:pt>
                <c:pt idx="121">
                  <c:v>-0.98471417016458029</c:v>
                </c:pt>
                <c:pt idx="122">
                  <c:v>0.181391307973922</c:v>
                </c:pt>
                <c:pt idx="123">
                  <c:v>-0.22164053930896507</c:v>
                </c:pt>
                <c:pt idx="124">
                  <c:v>0.49306926987269611</c:v>
                </c:pt>
                <c:pt idx="125">
                  <c:v>0.10078493851735174</c:v>
                </c:pt>
                <c:pt idx="126">
                  <c:v>-0.45271213175116892</c:v>
                </c:pt>
                <c:pt idx="127">
                  <c:v>-0.56018729102660791</c:v>
                </c:pt>
                <c:pt idx="128">
                  <c:v>-0.85037022107028459</c:v>
                </c:pt>
                <c:pt idx="129">
                  <c:v>-0.65154117641072085</c:v>
                </c:pt>
                <c:pt idx="130">
                  <c:v>-0.97934041220080903</c:v>
                </c:pt>
                <c:pt idx="131">
                  <c:v>-0.35061073043950136</c:v>
                </c:pt>
                <c:pt idx="132">
                  <c:v>-1.2426545524256409</c:v>
                </c:pt>
                <c:pt idx="133">
                  <c:v>-0.40434831007721483</c:v>
                </c:pt>
                <c:pt idx="134">
                  <c:v>-0.18402423356256561</c:v>
                </c:pt>
                <c:pt idx="135">
                  <c:v>-0.72140002993976027</c:v>
                </c:pt>
                <c:pt idx="136">
                  <c:v>7.9289906662254397E-2</c:v>
                </c:pt>
                <c:pt idx="137">
                  <c:v>-0.52257098528019652</c:v>
                </c:pt>
                <c:pt idx="138">
                  <c:v>1.1755365312717292</c:v>
                </c:pt>
                <c:pt idx="139">
                  <c:v>1.062687614032519</c:v>
                </c:pt>
                <c:pt idx="140">
                  <c:v>0.57904939729304961</c:v>
                </c:pt>
                <c:pt idx="141">
                  <c:v>-3.3559010576955886E-2</c:v>
                </c:pt>
                <c:pt idx="142">
                  <c:v>-1.2587758263169551</c:v>
                </c:pt>
                <c:pt idx="143">
                  <c:v>1.7021648117213812</c:v>
                </c:pt>
                <c:pt idx="144">
                  <c:v>-0.75364257772238841</c:v>
                </c:pt>
                <c:pt idx="145">
                  <c:v>1.1809102892355006</c:v>
                </c:pt>
                <c:pt idx="146">
                  <c:v>-7.6549074287126692E-2</c:v>
                </c:pt>
                <c:pt idx="147">
                  <c:v>1.0841826458876163</c:v>
                </c:pt>
                <c:pt idx="148">
                  <c:v>0.28886646724936094</c:v>
                </c:pt>
                <c:pt idx="149">
                  <c:v>-0.24850932912783374</c:v>
                </c:pt>
                <c:pt idx="150">
                  <c:v>0.20288633982900739</c:v>
                </c:pt>
                <c:pt idx="151">
                  <c:v>-1.4468573550489761</c:v>
                </c:pt>
                <c:pt idx="152">
                  <c:v>1.1003039197789302</c:v>
                </c:pt>
                <c:pt idx="153">
                  <c:v>0.79399971584392748</c:v>
                </c:pt>
                <c:pt idx="154">
                  <c:v>-0.42584334193230022</c:v>
                </c:pt>
                <c:pt idx="155">
                  <c:v>1.1755365312717292</c:v>
                </c:pt>
                <c:pt idx="156">
                  <c:v>0.51993805969155282</c:v>
                </c:pt>
                <c:pt idx="157">
                  <c:v>0.71876710435111668</c:v>
                </c:pt>
                <c:pt idx="158">
                  <c:v>0.47157423801761067</c:v>
                </c:pt>
                <c:pt idx="159">
                  <c:v>-1.0008354440559064</c:v>
                </c:pt>
                <c:pt idx="160">
                  <c:v>-3.8932768540727233E-2</c:v>
                </c:pt>
                <c:pt idx="161">
                  <c:v>-0.34523697247572999</c:v>
                </c:pt>
                <c:pt idx="162">
                  <c:v>-0.16790295967125157</c:v>
                </c:pt>
                <c:pt idx="163">
                  <c:v>0.28886646724936094</c:v>
                </c:pt>
                <c:pt idx="164">
                  <c:v>1.9869739838012985</c:v>
                </c:pt>
                <c:pt idx="165">
                  <c:v>2.2932781877363011</c:v>
                </c:pt>
                <c:pt idx="166">
                  <c:v>-0.18939799152633696</c:v>
                </c:pt>
                <c:pt idx="167">
                  <c:v>0.25125016150296148</c:v>
                </c:pt>
                <c:pt idx="168">
                  <c:v>-0.76439009364993116</c:v>
                </c:pt>
                <c:pt idx="169">
                  <c:v>1.1110514357064729</c:v>
                </c:pt>
                <c:pt idx="170">
                  <c:v>0.71339334638734531</c:v>
                </c:pt>
                <c:pt idx="171">
                  <c:v>-1.2910183740995831</c:v>
                </c:pt>
                <c:pt idx="172">
                  <c:v>-0.42584334193230022</c:v>
                </c:pt>
                <c:pt idx="173">
                  <c:v>0.25125016150296148</c:v>
                </c:pt>
                <c:pt idx="174">
                  <c:v>-0.90948155867178138</c:v>
                </c:pt>
                <c:pt idx="175">
                  <c:v>0.90684863308313779</c:v>
                </c:pt>
                <c:pt idx="176">
                  <c:v>0.84236353751786963</c:v>
                </c:pt>
                <c:pt idx="177">
                  <c:v>0.16527003408260793</c:v>
                </c:pt>
                <c:pt idx="178">
                  <c:v>1.2776379325833969</c:v>
                </c:pt>
                <c:pt idx="179">
                  <c:v>-0.55481353306283654</c:v>
                </c:pt>
                <c:pt idx="180">
                  <c:v>-0.17327671763502292</c:v>
                </c:pt>
                <c:pt idx="181">
                  <c:v>-0.19477174949010834</c:v>
                </c:pt>
                <c:pt idx="182">
                  <c:v>-0.65691493437449222</c:v>
                </c:pt>
                <c:pt idx="183">
                  <c:v>0.9229699069744518</c:v>
                </c:pt>
                <c:pt idx="184">
                  <c:v>-2.2367997757234481</c:v>
                </c:pt>
                <c:pt idx="185">
                  <c:v>0.36409907874217173</c:v>
                </c:pt>
                <c:pt idx="186">
                  <c:v>-0.68378372419336086</c:v>
                </c:pt>
                <c:pt idx="187">
                  <c:v>-0.46345964767871162</c:v>
                </c:pt>
                <c:pt idx="188">
                  <c:v>-0.78051136754125705</c:v>
                </c:pt>
                <c:pt idx="189">
                  <c:v>-0.36673200433081538</c:v>
                </c:pt>
                <c:pt idx="190">
                  <c:v>0.14377500222752254</c:v>
                </c:pt>
                <c:pt idx="191">
                  <c:v>1.5302045568806859</c:v>
                </c:pt>
                <c:pt idx="192">
                  <c:v>-0.5064497113888824</c:v>
                </c:pt>
                <c:pt idx="193">
                  <c:v>0.82086850566278424</c:v>
                </c:pt>
                <c:pt idx="194">
                  <c:v>-0.38822703618590082</c:v>
                </c:pt>
                <c:pt idx="195">
                  <c:v>-1.1620481829690588</c:v>
                </c:pt>
                <c:pt idx="196">
                  <c:v>1.6000634104097136</c:v>
                </c:pt>
                <c:pt idx="197">
                  <c:v>-1.8660104762231891</c:v>
                </c:pt>
                <c:pt idx="198">
                  <c:v>0.28886646724936094</c:v>
                </c:pt>
                <c:pt idx="199">
                  <c:v>-1.64568639970854</c:v>
                </c:pt>
                <c:pt idx="200">
                  <c:v>-1.6241913678534425</c:v>
                </c:pt>
                <c:pt idx="201">
                  <c:v>1.1540414994166437</c:v>
                </c:pt>
                <c:pt idx="202">
                  <c:v>0.99820251846726271</c:v>
                </c:pt>
                <c:pt idx="203">
                  <c:v>1.4657194613154179</c:v>
                </c:pt>
                <c:pt idx="204">
                  <c:v>-0.98471417016458029</c:v>
                </c:pt>
                <c:pt idx="205">
                  <c:v>-7.1175316323355331E-2</c:v>
                </c:pt>
                <c:pt idx="206">
                  <c:v>2.55523270245409E-2</c:v>
                </c:pt>
                <c:pt idx="207">
                  <c:v>-7.1175316323355331E-2</c:v>
                </c:pt>
                <c:pt idx="208">
                  <c:v>-3.2578137888401182</c:v>
                </c:pt>
                <c:pt idx="209">
                  <c:v>0.65428200878586051</c:v>
                </c:pt>
                <c:pt idx="210">
                  <c:v>1.4119818816777043</c:v>
                </c:pt>
                <c:pt idx="211">
                  <c:v>-0.66228869233827548</c:v>
                </c:pt>
                <c:pt idx="212">
                  <c:v>0.48232175394515342</c:v>
                </c:pt>
                <c:pt idx="213">
                  <c:v>0.80474723177147023</c:v>
                </c:pt>
                <c:pt idx="214">
                  <c:v>-0.84499646310651333</c:v>
                </c:pt>
                <c:pt idx="215">
                  <c:v>0.91222239104690916</c:v>
                </c:pt>
                <c:pt idx="216">
                  <c:v>1.7075385696851526</c:v>
                </c:pt>
                <c:pt idx="217">
                  <c:v>0.98745500253971996</c:v>
                </c:pt>
                <c:pt idx="218">
                  <c:v>0.7886259578801561</c:v>
                </c:pt>
                <c:pt idx="219">
                  <c:v>0.50381678580023881</c:v>
                </c:pt>
                <c:pt idx="220">
                  <c:v>-0.74289506179484566</c:v>
                </c:pt>
                <c:pt idx="221">
                  <c:v>0.48769551190892474</c:v>
                </c:pt>
                <c:pt idx="222">
                  <c:v>0.24050264557541878</c:v>
                </c:pt>
                <c:pt idx="223">
                  <c:v>1.0143237923585768</c:v>
                </c:pt>
                <c:pt idx="224">
                  <c:v>0.34260404688708634</c:v>
                </c:pt>
                <c:pt idx="225">
                  <c:v>0.42858417430743989</c:v>
                </c:pt>
                <c:pt idx="226">
                  <c:v>-0.9256028325630955</c:v>
                </c:pt>
                <c:pt idx="227">
                  <c:v>-0.82350143125142794</c:v>
                </c:pt>
                <c:pt idx="228">
                  <c:v>3.6299842952083598E-2</c:v>
                </c:pt>
                <c:pt idx="229">
                  <c:v>-0.71065251401221763</c:v>
                </c:pt>
                <c:pt idx="230">
                  <c:v>-0.99008792812836366</c:v>
                </c:pt>
                <c:pt idx="231">
                  <c:v>0.79937347380769885</c:v>
                </c:pt>
                <c:pt idx="232">
                  <c:v>-1.2910183740995831</c:v>
                </c:pt>
                <c:pt idx="233">
                  <c:v>0.22975512964787606</c:v>
                </c:pt>
                <c:pt idx="234">
                  <c:v>-1.8767579921507318</c:v>
                </c:pt>
                <c:pt idx="235">
                  <c:v>-1.3555034696648511</c:v>
                </c:pt>
                <c:pt idx="236">
                  <c:v>-1.6134438519259</c:v>
                </c:pt>
                <c:pt idx="237">
                  <c:v>-1.1942907307516868</c:v>
                </c:pt>
                <c:pt idx="238">
                  <c:v>0.45545296412629666</c:v>
                </c:pt>
                <c:pt idx="239">
                  <c:v>-1.3340084378097659</c:v>
                </c:pt>
                <c:pt idx="240">
                  <c:v>0.96595997068463457</c:v>
                </c:pt>
                <c:pt idx="241">
                  <c:v>-1.7209190112013388</c:v>
                </c:pt>
                <c:pt idx="242">
                  <c:v>-1.2265332785343268</c:v>
                </c:pt>
                <c:pt idx="243">
                  <c:v>-0.84499646310651333</c:v>
                </c:pt>
                <c:pt idx="244">
                  <c:v>-1.5328374824693296</c:v>
                </c:pt>
              </c:numCache>
            </c:numRef>
          </c:xVal>
          <c:yVal>
            <c:numRef>
              <c:f>approach!$S$3:$S$247</c:f>
              <c:numCache>
                <c:formatCode>General</c:formatCode>
                <c:ptCount val="245"/>
                <c:pt idx="0">
                  <c:v>-0.82802516290211381</c:v>
                </c:pt>
                <c:pt idx="1">
                  <c:v>-1.5820985739971374</c:v>
                </c:pt>
                <c:pt idx="2">
                  <c:v>0.75309650552293539</c:v>
                </c:pt>
                <c:pt idx="3">
                  <c:v>-1.0591121759796212</c:v>
                </c:pt>
                <c:pt idx="4">
                  <c:v>1.1666206341879481</c:v>
                </c:pt>
                <c:pt idx="5">
                  <c:v>0.21794763313291851</c:v>
                </c:pt>
                <c:pt idx="6">
                  <c:v>1.1185568800412157E-2</c:v>
                </c:pt>
                <c:pt idx="7">
                  <c:v>-0.81586268852961352</c:v>
                </c:pt>
                <c:pt idx="8">
                  <c:v>-1.8253480614471451</c:v>
                </c:pt>
                <c:pt idx="9">
                  <c:v>-0.90100000913711631</c:v>
                </c:pt>
                <c:pt idx="10">
                  <c:v>-1.4604738302721336</c:v>
                </c:pt>
                <c:pt idx="11">
                  <c:v>-1.3753365096646308</c:v>
                </c:pt>
                <c:pt idx="12">
                  <c:v>0.20578515876041839</c:v>
                </c:pt>
                <c:pt idx="13">
                  <c:v>0.25443505625041973</c:v>
                </c:pt>
                <c:pt idx="14">
                  <c:v>0.36389732560292343</c:v>
                </c:pt>
                <c:pt idx="15">
                  <c:v>0.21794763313291851</c:v>
                </c:pt>
                <c:pt idx="16">
                  <c:v>1.2031080573054493</c:v>
                </c:pt>
                <c:pt idx="17">
                  <c:v>0.46119712058292611</c:v>
                </c:pt>
                <c:pt idx="18">
                  <c:v>-0.37801361111959986</c:v>
                </c:pt>
                <c:pt idx="19">
                  <c:v>-0.31720123925709798</c:v>
                </c:pt>
                <c:pt idx="20">
                  <c:v>-9.7690557208796394E-4</c:v>
                </c:pt>
                <c:pt idx="21">
                  <c:v>-0.47531340609960299</c:v>
                </c:pt>
                <c:pt idx="22">
                  <c:v>-0.42666350860960145</c:v>
                </c:pt>
                <c:pt idx="23">
                  <c:v>-0.17125154678709353</c:v>
                </c:pt>
                <c:pt idx="24">
                  <c:v>-0.62126309856960749</c:v>
                </c:pt>
                <c:pt idx="25">
                  <c:v>-1.8739979589371465</c:v>
                </c:pt>
                <c:pt idx="26">
                  <c:v>-1.3631740352921304</c:v>
                </c:pt>
                <c:pt idx="27">
                  <c:v>0.46119712058292611</c:v>
                </c:pt>
                <c:pt idx="28">
                  <c:v>-1.8739979589371465</c:v>
                </c:pt>
                <c:pt idx="29">
                  <c:v>-1.2537117659396271</c:v>
                </c:pt>
                <c:pt idx="30">
                  <c:v>-0.8766750603921154</c:v>
                </c:pt>
                <c:pt idx="31">
                  <c:v>-1.630748471487139</c:v>
                </c:pt>
                <c:pt idx="32">
                  <c:v>-0.88883753476461569</c:v>
                </c:pt>
                <c:pt idx="33">
                  <c:v>0.2665975306229203</c:v>
                </c:pt>
                <c:pt idx="34">
                  <c:v>1.6044697115979616</c:v>
                </c:pt>
                <c:pt idx="35">
                  <c:v>2.5531427126529915</c:v>
                </c:pt>
                <c:pt idx="36">
                  <c:v>0.61930928742543112</c:v>
                </c:pt>
                <c:pt idx="37">
                  <c:v>1.130133211070447</c:v>
                </c:pt>
                <c:pt idx="38">
                  <c:v>1.6409571347154632</c:v>
                </c:pt>
                <c:pt idx="39">
                  <c:v>1.8720441477929701</c:v>
                </c:pt>
                <c:pt idx="40">
                  <c:v>1.5193323909904595</c:v>
                </c:pt>
                <c:pt idx="41">
                  <c:v>1.5679822884804608</c:v>
                </c:pt>
                <c:pt idx="42">
                  <c:v>-1.3874989840371315</c:v>
                </c:pt>
                <c:pt idx="43">
                  <c:v>-0.63342557294210777</c:v>
                </c:pt>
                <c:pt idx="44">
                  <c:v>-1.0104622784896196</c:v>
                </c:pt>
                <c:pt idx="45">
                  <c:v>-0.66991299605960897</c:v>
                </c:pt>
                <c:pt idx="46">
                  <c:v>-1.8375105358196453</c:v>
                </c:pt>
                <c:pt idx="47">
                  <c:v>-1.0834371247246219</c:v>
                </c:pt>
                <c:pt idx="48">
                  <c:v>-1.5212862021346356</c:v>
                </c:pt>
                <c:pt idx="49">
                  <c:v>-1.3510115609196303</c:v>
                </c:pt>
                <c:pt idx="50">
                  <c:v>-1.5577736252521366</c:v>
                </c:pt>
                <c:pt idx="51">
                  <c:v>-1.8496730101921457</c:v>
                </c:pt>
                <c:pt idx="52">
                  <c:v>0.42470969746542531</c:v>
                </c:pt>
                <c:pt idx="53">
                  <c:v>0.1571352612704166</c:v>
                </c:pt>
                <c:pt idx="54">
                  <c:v>1.0814833135804456</c:v>
                </c:pt>
                <c:pt idx="55">
                  <c:v>1.5071699166179588</c:v>
                </c:pt>
                <c:pt idx="56">
                  <c:v>0.66795918491543282</c:v>
                </c:pt>
                <c:pt idx="57">
                  <c:v>0.85039630050293857</c:v>
                </c:pt>
                <c:pt idx="58">
                  <c:v>1.3004078522854525</c:v>
                </c:pt>
                <c:pt idx="59">
                  <c:v>1.4098701216379557</c:v>
                </c:pt>
                <c:pt idx="60">
                  <c:v>0.81390887738543738</c:v>
                </c:pt>
                <c:pt idx="61">
                  <c:v>1.6044697115979616</c:v>
                </c:pt>
                <c:pt idx="62">
                  <c:v>1.3247328010304531</c:v>
                </c:pt>
                <c:pt idx="63">
                  <c:v>0.29092247936792098</c:v>
                </c:pt>
                <c:pt idx="64">
                  <c:v>-0.64558804731460817</c:v>
                </c:pt>
                <c:pt idx="65">
                  <c:v>-1.5577736252521366</c:v>
                </c:pt>
                <c:pt idx="66">
                  <c:v>-0.75505031666711153</c:v>
                </c:pt>
                <c:pt idx="67">
                  <c:v>0.63147176179793163</c:v>
                </c:pt>
                <c:pt idx="68">
                  <c:v>-1.2537117659396271</c:v>
                </c:pt>
                <c:pt idx="69">
                  <c:v>-1.2901991890571283</c:v>
                </c:pt>
                <c:pt idx="70">
                  <c:v>-0.68207547043210937</c:v>
                </c:pt>
                <c:pt idx="71">
                  <c:v>-0.88883753476461569</c:v>
                </c:pt>
                <c:pt idx="72">
                  <c:v>-1.2537117659396271</c:v>
                </c:pt>
                <c:pt idx="73">
                  <c:v>0.37605979997542355</c:v>
                </c:pt>
                <c:pt idx="74">
                  <c:v>0.29092247936792098</c:v>
                </c:pt>
                <c:pt idx="75">
                  <c:v>-3.7464328689589189E-2</c:v>
                </c:pt>
                <c:pt idx="76">
                  <c:v>1.4950074422454582</c:v>
                </c:pt>
                <c:pt idx="77">
                  <c:v>0.93553362111044114</c:v>
                </c:pt>
                <c:pt idx="78">
                  <c:v>-8.6114226179590955E-2</c:v>
                </c:pt>
                <c:pt idx="79">
                  <c:v>0.95985856985544182</c:v>
                </c:pt>
                <c:pt idx="80">
                  <c:v>0.95985856985544182</c:v>
                </c:pt>
                <c:pt idx="81">
                  <c:v>0.91120867236544045</c:v>
                </c:pt>
                <c:pt idx="82">
                  <c:v>-0.51180082921710401</c:v>
                </c:pt>
                <c:pt idx="83">
                  <c:v>0.48552206932792719</c:v>
                </c:pt>
                <c:pt idx="84">
                  <c:v>-1.3145241378021291</c:v>
                </c:pt>
                <c:pt idx="85">
                  <c:v>-0.60910062419710709</c:v>
                </c:pt>
                <c:pt idx="86">
                  <c:v>0.16929773564291717</c:v>
                </c:pt>
                <c:pt idx="87">
                  <c:v>-0.11043917492459163</c:v>
                </c:pt>
                <c:pt idx="88">
                  <c:v>-1.2901991890571283</c:v>
                </c:pt>
                <c:pt idx="89">
                  <c:v>0.70444660803293369</c:v>
                </c:pt>
                <c:pt idx="90">
                  <c:v>-1.2293868171946265</c:v>
                </c:pt>
                <c:pt idx="91">
                  <c:v>-1.1564119709596241</c:v>
                </c:pt>
                <c:pt idx="92">
                  <c:v>-0.94964990662711757</c:v>
                </c:pt>
                <c:pt idx="93">
                  <c:v>-0.15908907241459297</c:v>
                </c:pt>
                <c:pt idx="94">
                  <c:v>0.37605979997542355</c:v>
                </c:pt>
                <c:pt idx="95">
                  <c:v>0.25443505625041973</c:v>
                </c:pt>
                <c:pt idx="96">
                  <c:v>0.1571352612704166</c:v>
                </c:pt>
                <c:pt idx="97">
                  <c:v>0.12064783815291583</c:v>
                </c:pt>
                <c:pt idx="98">
                  <c:v>0.38822227434792406</c:v>
                </c:pt>
                <c:pt idx="99">
                  <c:v>0.76525897989543556</c:v>
                </c:pt>
                <c:pt idx="100">
                  <c:v>-0.13476412366959231</c:v>
                </c:pt>
                <c:pt idx="101">
                  <c:v>2.3348043172912707E-2</c:v>
                </c:pt>
                <c:pt idx="102">
                  <c:v>-9.8276700552091076E-2</c:v>
                </c:pt>
                <c:pt idx="103">
                  <c:v>-0.21990144427709488</c:v>
                </c:pt>
                <c:pt idx="104">
                  <c:v>0.27876000499542042</c:v>
                </c:pt>
                <c:pt idx="105">
                  <c:v>7.1997940662914053E-2</c:v>
                </c:pt>
                <c:pt idx="106">
                  <c:v>1.0814833135804456</c:v>
                </c:pt>
                <c:pt idx="107">
                  <c:v>0.36389732560292343</c:v>
                </c:pt>
                <c:pt idx="108">
                  <c:v>0.2665975306229203</c:v>
                </c:pt>
                <c:pt idx="109">
                  <c:v>0.92337114673794063</c:v>
                </c:pt>
                <c:pt idx="110">
                  <c:v>-0.29287629051209729</c:v>
                </c:pt>
                <c:pt idx="111">
                  <c:v>0.12064783815291583</c:v>
                </c:pt>
                <c:pt idx="112">
                  <c:v>-0.63342557294210777</c:v>
                </c:pt>
                <c:pt idx="113">
                  <c:v>0.81390887738543738</c:v>
                </c:pt>
                <c:pt idx="114">
                  <c:v>-0.12260164929709175</c:v>
                </c:pt>
                <c:pt idx="115">
                  <c:v>1.069320839207945</c:v>
                </c:pt>
                <c:pt idx="116">
                  <c:v>0.75309650552293539</c:v>
                </c:pt>
                <c:pt idx="117">
                  <c:v>-0.53612577796210492</c:v>
                </c:pt>
                <c:pt idx="118">
                  <c:v>-0.37801361111959986</c:v>
                </c:pt>
                <c:pt idx="119">
                  <c:v>-0.64558804731460817</c:v>
                </c:pt>
                <c:pt idx="120">
                  <c:v>-0.19557649553209419</c:v>
                </c:pt>
                <c:pt idx="121">
                  <c:v>0.98418351860044251</c:v>
                </c:pt>
                <c:pt idx="122">
                  <c:v>-0.20773896990459476</c:v>
                </c:pt>
                <c:pt idx="123">
                  <c:v>0.20578515876041839</c:v>
                </c:pt>
                <c:pt idx="124">
                  <c:v>-0.51180082921710401</c:v>
                </c:pt>
                <c:pt idx="125">
                  <c:v>-0.12260164929709175</c:v>
                </c:pt>
                <c:pt idx="126">
                  <c:v>0.43687217183792543</c:v>
                </c:pt>
                <c:pt idx="127">
                  <c:v>0.54633444119042907</c:v>
                </c:pt>
                <c:pt idx="128">
                  <c:v>0.85039630050293857</c:v>
                </c:pt>
                <c:pt idx="129">
                  <c:v>0.64363423617043181</c:v>
                </c:pt>
                <c:pt idx="130">
                  <c:v>0.97202104422794233</c:v>
                </c:pt>
                <c:pt idx="131">
                  <c:v>0.32740990248542218</c:v>
                </c:pt>
                <c:pt idx="132">
                  <c:v>1.2517579547954507</c:v>
                </c:pt>
                <c:pt idx="133">
                  <c:v>0.40038474872042418</c:v>
                </c:pt>
                <c:pt idx="134">
                  <c:v>0.1571352612704166</c:v>
                </c:pt>
                <c:pt idx="135">
                  <c:v>0.70444660803293369</c:v>
                </c:pt>
                <c:pt idx="136">
                  <c:v>-9.8276700552091076E-2</c:v>
                </c:pt>
                <c:pt idx="137">
                  <c:v>0.50984701807292787</c:v>
                </c:pt>
                <c:pt idx="138">
                  <c:v>-1.1807369197046249</c:v>
                </c:pt>
                <c:pt idx="139">
                  <c:v>-1.0712746503521213</c:v>
                </c:pt>
                <c:pt idx="140">
                  <c:v>-0.5969381498246068</c:v>
                </c:pt>
                <c:pt idx="141">
                  <c:v>1.1185568800412157E-2</c:v>
                </c:pt>
                <c:pt idx="142">
                  <c:v>1.2760829035404517</c:v>
                </c:pt>
                <c:pt idx="143">
                  <c:v>-1.6793983689771403</c:v>
                </c:pt>
                <c:pt idx="144">
                  <c:v>0.74093403115043488</c:v>
                </c:pt>
                <c:pt idx="145">
                  <c:v>-1.1807369197046249</c:v>
                </c:pt>
                <c:pt idx="146">
                  <c:v>5.9835466290413933E-2</c:v>
                </c:pt>
                <c:pt idx="147">
                  <c:v>-1.0955995990971223</c:v>
                </c:pt>
                <c:pt idx="148">
                  <c:v>-0.31720123925709798</c:v>
                </c:pt>
                <c:pt idx="149">
                  <c:v>0.23011010750541908</c:v>
                </c:pt>
                <c:pt idx="150">
                  <c:v>-0.21990144427709488</c:v>
                </c:pt>
                <c:pt idx="151">
                  <c:v>1.4706824935004577</c:v>
                </c:pt>
                <c:pt idx="152">
                  <c:v>-1.1077620734696225</c:v>
                </c:pt>
                <c:pt idx="153">
                  <c:v>-0.80370021415711312</c:v>
                </c:pt>
                <c:pt idx="154">
                  <c:v>0.41254722309292474</c:v>
                </c:pt>
                <c:pt idx="155">
                  <c:v>-1.1807369197046249</c:v>
                </c:pt>
                <c:pt idx="156">
                  <c:v>-0.54828825233460521</c:v>
                </c:pt>
                <c:pt idx="157">
                  <c:v>-0.74288784229461124</c:v>
                </c:pt>
                <c:pt idx="158">
                  <c:v>-0.48747588047210333</c:v>
                </c:pt>
                <c:pt idx="159">
                  <c:v>0.99634599297294302</c:v>
                </c:pt>
                <c:pt idx="160">
                  <c:v>1.1185568800412157E-2</c:v>
                </c:pt>
                <c:pt idx="161">
                  <c:v>0.32740990248542218</c:v>
                </c:pt>
                <c:pt idx="162">
                  <c:v>0.14497278689791648</c:v>
                </c:pt>
                <c:pt idx="163">
                  <c:v>-0.31720123925709798</c:v>
                </c:pt>
                <c:pt idx="164">
                  <c:v>-1.9591352795446491</c:v>
                </c:pt>
                <c:pt idx="165">
                  <c:v>-2.2388721901121578</c:v>
                </c:pt>
                <c:pt idx="166">
                  <c:v>0.16929773564291717</c:v>
                </c:pt>
                <c:pt idx="167">
                  <c:v>-0.26855134176709666</c:v>
                </c:pt>
                <c:pt idx="168">
                  <c:v>0.75309650552293539</c:v>
                </c:pt>
                <c:pt idx="169">
                  <c:v>-1.1199245478421229</c:v>
                </c:pt>
                <c:pt idx="170">
                  <c:v>-0.73072536792211096</c:v>
                </c:pt>
                <c:pt idx="171">
                  <c:v>1.3125703266579527</c:v>
                </c:pt>
                <c:pt idx="172">
                  <c:v>0.41254722309292474</c:v>
                </c:pt>
                <c:pt idx="173">
                  <c:v>-0.26855134176709666</c:v>
                </c:pt>
                <c:pt idx="174">
                  <c:v>0.91120867236544045</c:v>
                </c:pt>
                <c:pt idx="175">
                  <c:v>-0.92532495788211688</c:v>
                </c:pt>
                <c:pt idx="176">
                  <c:v>-0.85235011164711472</c:v>
                </c:pt>
                <c:pt idx="177">
                  <c:v>-0.19557649553209419</c:v>
                </c:pt>
                <c:pt idx="178">
                  <c:v>-1.2780367146846279</c:v>
                </c:pt>
                <c:pt idx="179">
                  <c:v>0.54633444119042907</c:v>
                </c:pt>
                <c:pt idx="180">
                  <c:v>0.1571352612704166</c:v>
                </c:pt>
                <c:pt idx="181">
                  <c:v>0.16929773564291717</c:v>
                </c:pt>
                <c:pt idx="182">
                  <c:v>0.64363423617043181</c:v>
                </c:pt>
                <c:pt idx="183">
                  <c:v>-0.93748743225461728</c:v>
                </c:pt>
                <c:pt idx="184">
                  <c:v>2.309893225202984</c:v>
                </c:pt>
                <c:pt idx="185">
                  <c:v>-0.3901760854921002</c:v>
                </c:pt>
                <c:pt idx="186">
                  <c:v>0.680121659287933</c:v>
                </c:pt>
                <c:pt idx="187">
                  <c:v>0.44903464621042599</c:v>
                </c:pt>
                <c:pt idx="188">
                  <c:v>0.77742145426793607</c:v>
                </c:pt>
                <c:pt idx="189">
                  <c:v>0.35173485123042286</c:v>
                </c:pt>
                <c:pt idx="190">
                  <c:v>-0.17125154678709353</c:v>
                </c:pt>
                <c:pt idx="191">
                  <c:v>-1.5212862021346356</c:v>
                </c:pt>
                <c:pt idx="192">
                  <c:v>0.54633444119042907</c:v>
                </c:pt>
                <c:pt idx="193">
                  <c:v>-0.84018763727461432</c:v>
                </c:pt>
                <c:pt idx="194">
                  <c:v>0.36389732560292343</c:v>
                </c:pt>
                <c:pt idx="195">
                  <c:v>1.1666206341879481</c:v>
                </c:pt>
                <c:pt idx="196">
                  <c:v>-1.5942610483696378</c:v>
                </c:pt>
                <c:pt idx="197">
                  <c:v>1.9085315709104711</c:v>
                </c:pt>
                <c:pt idx="198">
                  <c:v>-0.30503876488459741</c:v>
                </c:pt>
                <c:pt idx="199">
                  <c:v>1.677444557832964</c:v>
                </c:pt>
                <c:pt idx="200">
                  <c:v>1.6652820834604634</c:v>
                </c:pt>
                <c:pt idx="201">
                  <c:v>-1.1564119709596241</c:v>
                </c:pt>
                <c:pt idx="202">
                  <c:v>-1.0104622784896196</c:v>
                </c:pt>
                <c:pt idx="203">
                  <c:v>-1.4604738302721336</c:v>
                </c:pt>
                <c:pt idx="204">
                  <c:v>0.98418351860044251</c:v>
                </c:pt>
                <c:pt idx="205">
                  <c:v>4.7672991917913382E-2</c:v>
                </c:pt>
                <c:pt idx="206">
                  <c:v>-4.962680306208974E-2</c:v>
                </c:pt>
                <c:pt idx="207">
                  <c:v>4.7672991917913382E-2</c:v>
                </c:pt>
                <c:pt idx="208">
                  <c:v>3.4531658162180197</c:v>
                </c:pt>
                <c:pt idx="209">
                  <c:v>-0.66991299605960897</c:v>
                </c:pt>
                <c:pt idx="210">
                  <c:v>-1.411823932782132</c:v>
                </c:pt>
                <c:pt idx="211">
                  <c:v>0.65579671054293232</c:v>
                </c:pt>
                <c:pt idx="212">
                  <c:v>-0.49963835484460367</c:v>
                </c:pt>
                <c:pt idx="213">
                  <c:v>-0.81586268852961352</c:v>
                </c:pt>
                <c:pt idx="214">
                  <c:v>0.83823382613043795</c:v>
                </c:pt>
                <c:pt idx="215">
                  <c:v>-0.92532495788211688</c:v>
                </c:pt>
                <c:pt idx="216">
                  <c:v>-1.691560843349641</c:v>
                </c:pt>
                <c:pt idx="217">
                  <c:v>-0.99829980411711916</c:v>
                </c:pt>
                <c:pt idx="218">
                  <c:v>-0.80370021415711312</c:v>
                </c:pt>
                <c:pt idx="219">
                  <c:v>-0.5239633035896043</c:v>
                </c:pt>
                <c:pt idx="220">
                  <c:v>0.74093403115043488</c:v>
                </c:pt>
                <c:pt idx="221">
                  <c:v>-0.51180082921710401</c:v>
                </c:pt>
                <c:pt idx="222">
                  <c:v>-0.2563888673945961</c:v>
                </c:pt>
                <c:pt idx="223">
                  <c:v>-1.0347872272346204</c:v>
                </c:pt>
                <c:pt idx="224">
                  <c:v>-0.36585113674709935</c:v>
                </c:pt>
                <c:pt idx="225">
                  <c:v>-0.45098845735460213</c:v>
                </c:pt>
                <c:pt idx="226">
                  <c:v>0.92337114673794063</c:v>
                </c:pt>
                <c:pt idx="227">
                  <c:v>0.81390887738543738</c:v>
                </c:pt>
                <c:pt idx="228">
                  <c:v>-6.1789277434589861E-2</c:v>
                </c:pt>
                <c:pt idx="229">
                  <c:v>0.69228413366043351</c:v>
                </c:pt>
                <c:pt idx="230">
                  <c:v>0.99634599297294302</c:v>
                </c:pt>
                <c:pt idx="231">
                  <c:v>-0.81586268852961352</c:v>
                </c:pt>
                <c:pt idx="232">
                  <c:v>1.3125703266579527</c:v>
                </c:pt>
                <c:pt idx="233">
                  <c:v>-0.2563888673945961</c:v>
                </c:pt>
                <c:pt idx="234">
                  <c:v>1.9328565196554721</c:v>
                </c:pt>
                <c:pt idx="235">
                  <c:v>1.3733826985204545</c:v>
                </c:pt>
                <c:pt idx="236">
                  <c:v>1.6409571347154632</c:v>
                </c:pt>
                <c:pt idx="237">
                  <c:v>1.2031080573054493</c:v>
                </c:pt>
                <c:pt idx="238">
                  <c:v>-0.47531340609960299</c:v>
                </c:pt>
                <c:pt idx="239">
                  <c:v>1.3490577497754539</c:v>
                </c:pt>
                <c:pt idx="240">
                  <c:v>-0.98613732974461887</c:v>
                </c:pt>
                <c:pt idx="241">
                  <c:v>1.762581878440467</c:v>
                </c:pt>
                <c:pt idx="242">
                  <c:v>1.2395954804229505</c:v>
                </c:pt>
                <c:pt idx="243">
                  <c:v>0.83823382613043795</c:v>
                </c:pt>
                <c:pt idx="244">
                  <c:v>1.5558198141079602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E-4DFE-B088-1B9FB333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65920"/>
        <c:axId val="130256864"/>
      </c:scatterChart>
      <c:valAx>
        <c:axId val="200156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Gęstość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6864"/>
        <c:crosses val="autoZero"/>
        <c:crossBetween val="midCat"/>
      </c:valAx>
      <c:valAx>
        <c:axId val="1302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% BF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image" Target="../media/image2.png"/><Relationship Id="rId10" Type="http://schemas.openxmlformats.org/officeDocument/2006/relationships/chart" Target="../charts/chart8.xml"/><Relationship Id="rId4" Type="http://schemas.openxmlformats.org/officeDocument/2006/relationships/image" Target="../media/image1.png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5" Type="http://schemas.openxmlformats.org/officeDocument/2006/relationships/chart" Target="../charts/chart5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397553</xdr:colOff>
      <xdr:row>1</xdr:row>
      <xdr:rowOff>45131</xdr:rowOff>
    </xdr:from>
    <xdr:to>
      <xdr:col>11</xdr:col>
      <xdr:colOff>857250</xdr:colOff>
      <xdr:row>18</xdr:row>
      <xdr:rowOff>47626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81D247FD-A130-4B37-8F67-009CE50D1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294408</xdr:colOff>
      <xdr:row>18</xdr:row>
      <xdr:rowOff>245663</xdr:rowOff>
    </xdr:from>
    <xdr:to>
      <xdr:col>12</xdr:col>
      <xdr:colOff>1011586</xdr:colOff>
      <xdr:row>50</xdr:row>
      <xdr:rowOff>57149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9FBB8F9-4D81-8F47-E0EB-868F630DF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148747</xdr:colOff>
      <xdr:row>122</xdr:row>
      <xdr:rowOff>152686</xdr:rowOff>
    </xdr:from>
    <xdr:to>
      <xdr:col>11</xdr:col>
      <xdr:colOff>2077078</xdr:colOff>
      <xdr:row>137</xdr:row>
      <xdr:rowOff>73164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58B8C2F5-EE9B-4FD9-8B70-9E6856202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745435</xdr:colOff>
      <xdr:row>2</xdr:row>
      <xdr:rowOff>207065</xdr:rowOff>
    </xdr:from>
    <xdr:to>
      <xdr:col>18</xdr:col>
      <xdr:colOff>1206513</xdr:colOff>
      <xdr:row>9</xdr:row>
      <xdr:rowOff>109527</xdr:rowOff>
    </xdr:to>
    <xdr:pic>
      <xdr:nvPicPr>
        <xdr:cNvPr id="3" name="Obraz 2" descr="Obraz zawierający tekst, Czcionka, numer, linia&#10;&#10;Opis wygenerowany automatycznie">
          <a:extLst>
            <a:ext uri="{FF2B5EF4-FFF2-40B4-BE49-F238E27FC236}">
              <a16:creationId xmlns:a16="http://schemas.microsoft.com/office/drawing/2014/main" id="{DA4F149D-5C0B-B3DB-6B7C-F02996B6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56109" y="646043"/>
          <a:ext cx="2305372" cy="1409897"/>
        </a:xfrm>
        <a:prstGeom prst="rect">
          <a:avLst/>
        </a:prstGeom>
      </xdr:spPr>
    </xdr:pic>
    <xdr:clientData/>
  </xdr:twoCellAnchor>
  <xdr:twoCellAnchor editAs="oneCell">
    <xdr:from>
      <xdr:col>11</xdr:col>
      <xdr:colOff>1350066</xdr:colOff>
      <xdr:row>4</xdr:row>
      <xdr:rowOff>16565</xdr:rowOff>
    </xdr:from>
    <xdr:to>
      <xdr:col>12</xdr:col>
      <xdr:colOff>1027044</xdr:colOff>
      <xdr:row>6</xdr:row>
      <xdr:rowOff>19484</xdr:rowOff>
    </xdr:to>
    <xdr:pic>
      <xdr:nvPicPr>
        <xdr:cNvPr id="4" name="Obraz 3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9A9A6260-B786-A046-87F8-454904A1E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99936" y="919369"/>
          <a:ext cx="1855304" cy="433615"/>
        </a:xfrm>
        <a:prstGeom prst="rect">
          <a:avLst/>
        </a:prstGeom>
      </xdr:spPr>
    </xdr:pic>
    <xdr:clientData/>
  </xdr:twoCellAnchor>
  <xdr:twoCellAnchor>
    <xdr:from>
      <xdr:col>1</xdr:col>
      <xdr:colOff>44822</xdr:colOff>
      <xdr:row>121</xdr:row>
      <xdr:rowOff>51228</xdr:rowOff>
    </xdr:from>
    <xdr:to>
      <xdr:col>4</xdr:col>
      <xdr:colOff>63232</xdr:colOff>
      <xdr:row>136</xdr:row>
      <xdr:rowOff>43223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72E3D62-93E0-4632-86B7-90DFAD243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1867944</xdr:colOff>
      <xdr:row>214</xdr:row>
      <xdr:rowOff>66516</xdr:rowOff>
    </xdr:from>
    <xdr:to>
      <xdr:col>11</xdr:col>
      <xdr:colOff>1240174</xdr:colOff>
      <xdr:row>233</xdr:row>
      <xdr:rowOff>172731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849E3DC8-B6CD-451A-9E0F-4627F957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149679</xdr:colOff>
      <xdr:row>259</xdr:row>
      <xdr:rowOff>27214</xdr:rowOff>
    </xdr:from>
    <xdr:to>
      <xdr:col>4</xdr:col>
      <xdr:colOff>168089</xdr:colOff>
      <xdr:row>274</xdr:row>
      <xdr:rowOff>19209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CF912B2F-1DA1-4636-99DF-D5553FE7E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82339</xdr:colOff>
      <xdr:row>127</xdr:row>
      <xdr:rowOff>186992</xdr:rowOff>
    </xdr:from>
    <xdr:to>
      <xdr:col>18</xdr:col>
      <xdr:colOff>2064806</xdr:colOff>
      <xdr:row>141</xdr:row>
      <xdr:rowOff>163800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C205F326-1D21-E543-1CB8-60DD94F1C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306871</xdr:colOff>
      <xdr:row>234</xdr:row>
      <xdr:rowOff>142461</xdr:rowOff>
    </xdr:from>
    <xdr:to>
      <xdr:col>22</xdr:col>
      <xdr:colOff>185117</xdr:colOff>
      <xdr:row>248</xdr:row>
      <xdr:rowOff>30231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AAE5B20C-58A1-425F-A9BA-AF1C177FA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24</xdr:col>
      <xdr:colOff>209550</xdr:colOff>
      <xdr:row>151</xdr:row>
      <xdr:rowOff>180975</xdr:rowOff>
    </xdr:from>
    <xdr:ext cx="1254894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ADDD7AEB-A0B1-42B8-A5E6-BC3175638CC1}"/>
                </a:ext>
              </a:extLst>
            </xdr:cNvPr>
            <xdr:cNvSpPr txBox="1"/>
          </xdr:nvSpPr>
          <xdr:spPr>
            <a:xfrm>
              <a:off x="34994850" y="30384750"/>
              <a:ext cx="125489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e>
                      <m:sub>
                        <m: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sub>
                      <m:sup>
                        <m: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l-PL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ad>
                      <m:radPr>
                        <m:degHide m:val="on"/>
                        <m:ctrlP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l-PL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l-PL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l-PL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sSubSup>
                                      <m:sSubSupPr>
                                        <m:ctrlP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SupPr>
                                      <m:e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  <m:sub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𝛼</m:t>
                                        </m:r>
                                      </m:sub>
                                      <m:sup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∗</m:t>
                                        </m:r>
                                      </m:sup>
                                    </m:sSubSup>
                                  </m:e>
                                </m:d>
                              </m:e>
                              <m:sup>
                                <m:r>
                                  <a:rPr lang="pl-PL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p>
                              <m:sSupPr>
                                <m:ctrlPr>
                                  <a:rPr lang="pl-PL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l-PL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sSubSup>
                                      <m:sSubSupPr>
                                        <m:ctrlP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SupPr>
                                      <m:e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  <m:sub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𝛼</m:t>
                                        </m:r>
                                      </m:sub>
                                      <m:sup>
                                        <m:r>
                                          <a:rPr lang="pl-PL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∗</m:t>
                                        </m:r>
                                      </m:sup>
                                    </m:sSubSup>
                                  </m:e>
                                </m:d>
                              </m:e>
                              <m:sup>
                                <m:r>
                                  <a:rPr lang="pl-PL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l-PL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pl-PL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  <m:r>
                              <a:rPr lang="pl-PL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−2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ADDD7AEB-A0B1-42B8-A5E6-BC3175638CC1}"/>
                </a:ext>
              </a:extLst>
            </xdr:cNvPr>
            <xdr:cNvSpPr txBox="1"/>
          </xdr:nvSpPr>
          <xdr:spPr>
            <a:xfrm>
              <a:off x="34994850" y="30384750"/>
              <a:ext cx="1254894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l-PL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𝑟_𝛼^∗=√((𝑡_𝛼^∗ )^2/((𝑡_𝛼^∗ )^2+𝑛−2))</a:t>
              </a:r>
              <a:endParaRPr lang="pl-PL" sz="1100"/>
            </a:p>
          </xdr:txBody>
        </xdr:sp>
      </mc:Fallback>
    </mc:AlternateContent>
    <xdr:clientData/>
  </xdr:oneCellAnchor>
  <xdr:oneCellAnchor>
    <xdr:from>
      <xdr:col>24</xdr:col>
      <xdr:colOff>99391</xdr:colOff>
      <xdr:row>154</xdr:row>
      <xdr:rowOff>91109</xdr:rowOff>
    </xdr:from>
    <xdr:ext cx="2194891" cy="8779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18769F41-4C23-495A-8587-19811D02BFE8}"/>
                </a:ext>
              </a:extLst>
            </xdr:cNvPr>
            <xdr:cNvSpPr txBox="1"/>
          </xdr:nvSpPr>
          <xdr:spPr>
            <a:xfrm>
              <a:off x="35896826" y="31175739"/>
              <a:ext cx="2194891" cy="877957"/>
            </a:xfrm>
            <a:prstGeom prst="rect">
              <a:avLst/>
            </a:prstGeom>
            <a:solidFill>
              <a:srgbClr val="FFF7DD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Czy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zmienne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a:rPr lang="pl-PL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a:rPr lang="pl-PL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l-PL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</m:sub>
                    </m:sSub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ą 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skorelowane</m:t>
                    </m:r>
                    <m:r>
                      <m:rPr>
                        <m:nor/>
                      </m:rPr>
                      <a:rPr lang="pl-PL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?</m:t>
                    </m:r>
                  </m:oMath>
                </m:oMathPara>
              </a14:m>
              <a:endPara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sz="11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gdy</a:t>
              </a:r>
              <a:r>
                <a:rPr lang="en-US" sz="11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pl-PL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l-PL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𝒓</m:t>
                          </m:r>
                        </m:e>
                        <m:sub>
                          <m:r>
                            <a:rPr lang="en-US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𝑿𝒀</m:t>
                          </m:r>
                        </m:sub>
                      </m:sSub>
                    </m:e>
                  </m:d>
                  <m:r>
                    <a:rPr lang="pl-PL" sz="11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&gt;</m:t>
                  </m:r>
                  <m:sSubSup>
                    <m:sSubSupPr>
                      <m:ctrlP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𝒓</m:t>
                      </m:r>
                    </m:e>
                    <m:sub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𝜶</m:t>
                      </m:r>
                    </m:sub>
                    <m:sup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</m:oMath>
              </a14:m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to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l-PL" sz="1100" b="1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TAK</m:t>
                  </m:r>
                </m:oMath>
              </a14:m>
              <a:endPara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sz="11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gdy</a:t>
              </a:r>
              <a:r>
                <a:rPr lang="en-US" sz="11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pl-PL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l-PL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𝒓</m:t>
                          </m:r>
                        </m:e>
                        <m:sub>
                          <m:r>
                            <a:rPr lang="en-US" sz="11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𝑿𝒀</m:t>
                          </m:r>
                        </m:sub>
                      </m:sSub>
                    </m:e>
                  </m:d>
                  <m:r>
                    <a:rPr lang="pl-PL" sz="11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≤ </m:t>
                  </m:r>
                  <m:sSubSup>
                    <m:sSubSupPr>
                      <m:ctrlP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𝒓</m:t>
                      </m:r>
                    </m:e>
                    <m:sub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𝜶</m:t>
                      </m:r>
                    </m:sub>
                    <m:sup>
                      <m:r>
                        <a:rPr lang="pl-PL" sz="11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</m:oMath>
              </a14:m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to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l-PL" sz="1100" b="1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NIE</m:t>
                  </m:r>
                </m:oMath>
              </a14:m>
              <a:endParaRPr lang="pl-PL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/>
            </a:p>
          </xdr:txBody>
        </xdr:sp>
      </mc:Choice>
      <mc:Fallback xmlns="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18769F41-4C23-495A-8587-19811D02BFE8}"/>
                </a:ext>
              </a:extLst>
            </xdr:cNvPr>
            <xdr:cNvSpPr txBox="1"/>
          </xdr:nvSpPr>
          <xdr:spPr>
            <a:xfrm>
              <a:off x="35896826" y="31175739"/>
              <a:ext cx="2194891" cy="877957"/>
            </a:xfrm>
            <a:prstGeom prst="rect">
              <a:avLst/>
            </a:prstGeom>
            <a:solidFill>
              <a:srgbClr val="FFF7DD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l-PL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"Czy zmienne " 𝑌" i  " 𝑋_𝑖</a:t>
              </a:r>
              <a:r>
                <a:rPr lang="pl-PL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l-PL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są skorelowane?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sz="11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gdy</a:t>
              </a:r>
              <a:r>
                <a:rPr lang="en-US" sz="11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|𝒓_</a:t>
              </a:r>
              <a:r>
                <a:rPr lang="en-US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𝑿𝒀 |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&gt;𝒓_𝜶^∗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to 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"TAK</a:t>
              </a:r>
              <a:r>
                <a:rPr lang="en-GB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en-US" sz="11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gdy</a:t>
              </a:r>
              <a:r>
                <a:rPr lang="en-US" sz="11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|𝒓_</a:t>
              </a:r>
              <a:r>
                <a:rPr lang="en-US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𝑿𝒀 |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≤ 𝒓_𝜶^∗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to </a:t>
              </a:r>
              <a:r>
                <a:rPr lang="pl-PL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"NIE</a:t>
              </a:r>
              <a:r>
                <a:rPr lang="en-GB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l-PL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pl-PL" sz="1100"/>
            </a:p>
          </xdr:txBody>
        </xdr:sp>
      </mc:Fallback>
    </mc:AlternateContent>
    <xdr:clientData/>
  </xdr:oneCellAnchor>
  <xdr:twoCellAnchor>
    <xdr:from>
      <xdr:col>31</xdr:col>
      <xdr:colOff>247650</xdr:colOff>
      <xdr:row>128</xdr:row>
      <xdr:rowOff>42862</xdr:rowOff>
    </xdr:from>
    <xdr:to>
      <xdr:col>34</xdr:col>
      <xdr:colOff>571500</xdr:colOff>
      <xdr:row>142</xdr:row>
      <xdr:rowOff>23812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713D2824-2A68-A84C-0416-75E491901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285433</xdr:colOff>
      <xdr:row>217</xdr:row>
      <xdr:rowOff>219076</xdr:rowOff>
    </xdr:from>
    <xdr:to>
      <xdr:col>37</xdr:col>
      <xdr:colOff>470646</xdr:colOff>
      <xdr:row>241</xdr:row>
      <xdr:rowOff>67237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1C288236-0B21-4355-B4A0-36E274C70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439614</xdr:colOff>
      <xdr:row>115</xdr:row>
      <xdr:rowOff>123825</xdr:rowOff>
    </xdr:from>
    <xdr:to>
      <xdr:col>34</xdr:col>
      <xdr:colOff>552450</xdr:colOff>
      <xdr:row>141</xdr:row>
      <xdr:rowOff>66675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1DB75FA-3E29-D0F0-8E72-6F15E88E6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514350</xdr:colOff>
      <xdr:row>115</xdr:row>
      <xdr:rowOff>162485</xdr:rowOff>
    </xdr:from>
    <xdr:to>
      <xdr:col>49</xdr:col>
      <xdr:colOff>12485</xdr:colOff>
      <xdr:row>141</xdr:row>
      <xdr:rowOff>95249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E948277-44D0-43AF-A850-D1605D7D4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416858</xdr:colOff>
      <xdr:row>143</xdr:row>
      <xdr:rowOff>95250</xdr:rowOff>
    </xdr:from>
    <xdr:to>
      <xdr:col>28</xdr:col>
      <xdr:colOff>347941</xdr:colOff>
      <xdr:row>164</xdr:row>
      <xdr:rowOff>72838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D7A334B0-E174-4098-9106-A2D603988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214993</xdr:colOff>
      <xdr:row>143</xdr:row>
      <xdr:rowOff>95250</xdr:rowOff>
    </xdr:from>
    <xdr:to>
      <xdr:col>39</xdr:col>
      <xdr:colOff>60511</xdr:colOff>
      <xdr:row>164</xdr:row>
      <xdr:rowOff>50426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11BBCF0A-9E76-45F0-B545-D4A60CC95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414617</xdr:colOff>
      <xdr:row>143</xdr:row>
      <xdr:rowOff>95250</xdr:rowOff>
    </xdr:from>
    <xdr:to>
      <xdr:col>49</xdr:col>
      <xdr:colOff>38099</xdr:colOff>
      <xdr:row>164</xdr:row>
      <xdr:rowOff>50426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3340A879-616A-4C66-B2E8-2E2CC0C11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416858</xdr:colOff>
      <xdr:row>165</xdr:row>
      <xdr:rowOff>95249</xdr:rowOff>
    </xdr:from>
    <xdr:to>
      <xdr:col>28</xdr:col>
      <xdr:colOff>398929</xdr:colOff>
      <xdr:row>182</xdr:row>
      <xdr:rowOff>128866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72A503A7-A979-4441-A0CE-7FF9778BC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201387</xdr:colOff>
      <xdr:row>165</xdr:row>
      <xdr:rowOff>95249</xdr:rowOff>
    </xdr:from>
    <xdr:to>
      <xdr:col>39</xdr:col>
      <xdr:colOff>49306</xdr:colOff>
      <xdr:row>182</xdr:row>
      <xdr:rowOff>117660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F1EDDFA7-254E-4504-A3AE-4EC85EEFC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417018</xdr:colOff>
      <xdr:row>165</xdr:row>
      <xdr:rowOff>108856</xdr:rowOff>
    </xdr:from>
    <xdr:to>
      <xdr:col>49</xdr:col>
      <xdr:colOff>51707</xdr:colOff>
      <xdr:row>182</xdr:row>
      <xdr:rowOff>95250</xdr:rowOff>
    </xdr:to>
    <xdr:graphicFrame macro="">
      <xdr:nvGraphicFramePr>
        <xdr:cNvPr id="28" name="Wykres 27">
          <a:extLst>
            <a:ext uri="{FF2B5EF4-FFF2-40B4-BE49-F238E27FC236}">
              <a16:creationId xmlns:a16="http://schemas.microsoft.com/office/drawing/2014/main" id="{8A32E94F-2A06-4F73-B460-5FC533B4D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424703</xdr:colOff>
      <xdr:row>183</xdr:row>
      <xdr:rowOff>130148</xdr:rowOff>
    </xdr:from>
    <xdr:to>
      <xdr:col>28</xdr:col>
      <xdr:colOff>397328</xdr:colOff>
      <xdr:row>200</xdr:row>
      <xdr:rowOff>68036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FFEFCFE4-9806-470C-9A72-3C673FC97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119743</xdr:colOff>
      <xdr:row>183</xdr:row>
      <xdr:rowOff>124865</xdr:rowOff>
    </xdr:from>
    <xdr:to>
      <xdr:col>38</xdr:col>
      <xdr:colOff>367393</xdr:colOff>
      <xdr:row>200</xdr:row>
      <xdr:rowOff>81643</xdr:rowOff>
    </xdr:to>
    <xdr:graphicFrame macro="">
      <xdr:nvGraphicFramePr>
        <xdr:cNvPr id="30" name="Wykres 29">
          <a:extLst>
            <a:ext uri="{FF2B5EF4-FFF2-40B4-BE49-F238E27FC236}">
              <a16:creationId xmlns:a16="http://schemas.microsoft.com/office/drawing/2014/main" id="{E1898EBB-F9BA-47C9-8B13-A1EE4BCED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10886</xdr:colOff>
      <xdr:row>183</xdr:row>
      <xdr:rowOff>84043</xdr:rowOff>
    </xdr:from>
    <xdr:to>
      <xdr:col>49</xdr:col>
      <xdr:colOff>38100</xdr:colOff>
      <xdr:row>200</xdr:row>
      <xdr:rowOff>68036</xdr:rowOff>
    </xdr:to>
    <xdr:graphicFrame macro="">
      <xdr:nvGraphicFramePr>
        <xdr:cNvPr id="31" name="Wykres 30">
          <a:extLst>
            <a:ext uri="{FF2B5EF4-FFF2-40B4-BE49-F238E27FC236}">
              <a16:creationId xmlns:a16="http://schemas.microsoft.com/office/drawing/2014/main" id="{90A334D4-97A2-4DF1-A4A1-26761FF20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419102</xdr:colOff>
      <xdr:row>201</xdr:row>
      <xdr:rowOff>80042</xdr:rowOff>
    </xdr:from>
    <xdr:to>
      <xdr:col>26</xdr:col>
      <xdr:colOff>459923</xdr:colOff>
      <xdr:row>217</xdr:row>
      <xdr:rowOff>163286</xdr:rowOff>
    </xdr:to>
    <xdr:graphicFrame macro="">
      <xdr:nvGraphicFramePr>
        <xdr:cNvPr id="32" name="Wykres 31">
          <a:extLst>
            <a:ext uri="{FF2B5EF4-FFF2-40B4-BE49-F238E27FC236}">
              <a16:creationId xmlns:a16="http://schemas.microsoft.com/office/drawing/2014/main" id="{1AFDCDCD-092B-4476-8115-B730A5B6C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19052</xdr:colOff>
      <xdr:row>201</xdr:row>
      <xdr:rowOff>88846</xdr:rowOff>
    </xdr:from>
    <xdr:to>
      <xdr:col>34</xdr:col>
      <xdr:colOff>544287</xdr:colOff>
      <xdr:row>217</xdr:row>
      <xdr:rowOff>176893</xdr:rowOff>
    </xdr:to>
    <xdr:graphicFrame macro="">
      <xdr:nvGraphicFramePr>
        <xdr:cNvPr id="33" name="Wykres 32">
          <a:extLst>
            <a:ext uri="{FF2B5EF4-FFF2-40B4-BE49-F238E27FC236}">
              <a16:creationId xmlns:a16="http://schemas.microsoft.com/office/drawing/2014/main" id="{50B960EF-55B3-4EA1-A3F0-67CE3B0BB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65314</xdr:colOff>
      <xdr:row>201</xdr:row>
      <xdr:rowOff>86967</xdr:rowOff>
    </xdr:from>
    <xdr:to>
      <xdr:col>42</xdr:col>
      <xdr:colOff>428625</xdr:colOff>
      <xdr:row>217</xdr:row>
      <xdr:rowOff>178076</xdr:rowOff>
    </xdr:to>
    <xdr:graphicFrame macro="">
      <xdr:nvGraphicFramePr>
        <xdr:cNvPr id="34" name="Wykres 33">
          <a:extLst>
            <a:ext uri="{FF2B5EF4-FFF2-40B4-BE49-F238E27FC236}">
              <a16:creationId xmlns:a16="http://schemas.microsoft.com/office/drawing/2014/main" id="{DFA7A517-648F-45DD-A9A6-F5A317138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499942</xdr:colOff>
      <xdr:row>201</xdr:row>
      <xdr:rowOff>65315</xdr:rowOff>
    </xdr:from>
    <xdr:to>
      <xdr:col>49</xdr:col>
      <xdr:colOff>38100</xdr:colOff>
      <xdr:row>218</xdr:row>
      <xdr:rowOff>0</xdr:rowOff>
    </xdr:to>
    <xdr:graphicFrame macro="">
      <xdr:nvGraphicFramePr>
        <xdr:cNvPr id="35" name="Wykres 34">
          <a:extLst>
            <a:ext uri="{FF2B5EF4-FFF2-40B4-BE49-F238E27FC236}">
              <a16:creationId xmlns:a16="http://schemas.microsoft.com/office/drawing/2014/main" id="{3F615857-9498-4FB9-AB35-D0E2CB28E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30039</xdr:colOff>
      <xdr:row>542</xdr:row>
      <xdr:rowOff>28575</xdr:rowOff>
    </xdr:from>
    <xdr:to>
      <xdr:col>19</xdr:col>
      <xdr:colOff>552450</xdr:colOff>
      <xdr:row>567</xdr:row>
      <xdr:rowOff>161925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76D8D5F-F912-450A-8B4B-CD9F9F512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476250</xdr:colOff>
      <xdr:row>542</xdr:row>
      <xdr:rowOff>67235</xdr:rowOff>
    </xdr:from>
    <xdr:to>
      <xdr:col>33</xdr:col>
      <xdr:colOff>164885</xdr:colOff>
      <xdr:row>567</xdr:row>
      <xdr:rowOff>190499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68080ED4-0772-442E-9D1C-D96E8EC06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493058</xdr:colOff>
      <xdr:row>570</xdr:row>
      <xdr:rowOff>0</xdr:rowOff>
    </xdr:from>
    <xdr:to>
      <xdr:col>13</xdr:col>
      <xdr:colOff>224116</xdr:colOff>
      <xdr:row>590</xdr:row>
      <xdr:rowOff>168088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95D2BAA-3625-4A3A-8399-A1107A0D9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176893</xdr:colOff>
      <xdr:row>570</xdr:row>
      <xdr:rowOff>0</xdr:rowOff>
    </xdr:from>
    <xdr:to>
      <xdr:col>23</xdr:col>
      <xdr:colOff>212911</xdr:colOff>
      <xdr:row>590</xdr:row>
      <xdr:rowOff>145676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1C53660-F913-4E8B-A104-87B8EF853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605117</xdr:colOff>
      <xdr:row>570</xdr:row>
      <xdr:rowOff>0</xdr:rowOff>
    </xdr:from>
    <xdr:to>
      <xdr:col>33</xdr:col>
      <xdr:colOff>190499</xdr:colOff>
      <xdr:row>590</xdr:row>
      <xdr:rowOff>145676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AA5D8FF1-65A1-4B55-B611-E3A2A727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493058</xdr:colOff>
      <xdr:row>591</xdr:row>
      <xdr:rowOff>190499</xdr:rowOff>
    </xdr:from>
    <xdr:to>
      <xdr:col>13</xdr:col>
      <xdr:colOff>246529</xdr:colOff>
      <xdr:row>609</xdr:row>
      <xdr:rowOff>33616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536346DA-5086-431A-A810-4ABFF5BD0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163287</xdr:colOff>
      <xdr:row>591</xdr:row>
      <xdr:rowOff>190499</xdr:rowOff>
    </xdr:from>
    <xdr:to>
      <xdr:col>23</xdr:col>
      <xdr:colOff>201706</xdr:colOff>
      <xdr:row>609</xdr:row>
      <xdr:rowOff>22410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4191D1A9-9594-4B98-80EB-F7379D541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607518</xdr:colOff>
      <xdr:row>592</xdr:row>
      <xdr:rowOff>13606</xdr:rowOff>
    </xdr:from>
    <xdr:to>
      <xdr:col>33</xdr:col>
      <xdr:colOff>204107</xdr:colOff>
      <xdr:row>609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F3782E3C-5AF9-4B92-BD84-970B2A858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5603</xdr:colOff>
      <xdr:row>610</xdr:row>
      <xdr:rowOff>34898</xdr:rowOff>
    </xdr:from>
    <xdr:to>
      <xdr:col>13</xdr:col>
      <xdr:colOff>244928</xdr:colOff>
      <xdr:row>626</xdr:row>
      <xdr:rowOff>163286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DD8CEE4-A70F-4164-8C0F-0648D4CCC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81643</xdr:colOff>
      <xdr:row>610</xdr:row>
      <xdr:rowOff>29615</xdr:rowOff>
    </xdr:from>
    <xdr:to>
      <xdr:col>22</xdr:col>
      <xdr:colOff>557893</xdr:colOff>
      <xdr:row>626</xdr:row>
      <xdr:rowOff>176893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41615B0D-E7E0-43BF-A614-C71255A3F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163286</xdr:colOff>
      <xdr:row>609</xdr:row>
      <xdr:rowOff>179293</xdr:rowOff>
    </xdr:from>
    <xdr:to>
      <xdr:col>33</xdr:col>
      <xdr:colOff>190500</xdr:colOff>
      <xdr:row>626</xdr:row>
      <xdr:rowOff>163286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9B247999-E613-47E9-90CB-C2FCAE7FA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</xdr:colOff>
      <xdr:row>627</xdr:row>
      <xdr:rowOff>175292</xdr:rowOff>
    </xdr:from>
    <xdr:to>
      <xdr:col>11</xdr:col>
      <xdr:colOff>136073</xdr:colOff>
      <xdr:row>644</xdr:row>
      <xdr:rowOff>68036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D980192E-3E77-45C8-91F7-35052937F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285752</xdr:colOff>
      <xdr:row>627</xdr:row>
      <xdr:rowOff>184096</xdr:rowOff>
    </xdr:from>
    <xdr:to>
      <xdr:col>19</xdr:col>
      <xdr:colOff>544287</xdr:colOff>
      <xdr:row>644</xdr:row>
      <xdr:rowOff>81643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A18ACC6F-2D09-4263-B811-2CA19F0FF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27214</xdr:colOff>
      <xdr:row>627</xdr:row>
      <xdr:rowOff>182217</xdr:rowOff>
    </xdr:from>
    <xdr:to>
      <xdr:col>26</xdr:col>
      <xdr:colOff>295275</xdr:colOff>
      <xdr:row>644</xdr:row>
      <xdr:rowOff>82826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08485C7C-8E44-427D-B1CC-04DCE1868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366592</xdr:colOff>
      <xdr:row>627</xdr:row>
      <xdr:rowOff>160565</xdr:rowOff>
    </xdr:from>
    <xdr:to>
      <xdr:col>33</xdr:col>
      <xdr:colOff>190500</xdr:colOff>
      <xdr:row>644</xdr:row>
      <xdr:rowOff>95250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E5EE3AE2-692F-442A-A73D-6F32A8FF9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30039</xdr:colOff>
      <xdr:row>542</xdr:row>
      <xdr:rowOff>28575</xdr:rowOff>
    </xdr:from>
    <xdr:to>
      <xdr:col>19</xdr:col>
      <xdr:colOff>552450</xdr:colOff>
      <xdr:row>567</xdr:row>
      <xdr:rowOff>161925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026E114-0ADC-4257-8F99-2BF3F56FE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476250</xdr:colOff>
      <xdr:row>542</xdr:row>
      <xdr:rowOff>67235</xdr:rowOff>
    </xdr:from>
    <xdr:to>
      <xdr:col>33</xdr:col>
      <xdr:colOff>164885</xdr:colOff>
      <xdr:row>567</xdr:row>
      <xdr:rowOff>190499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8B28E5F-634C-4FF3-A75B-3F73B8127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493058</xdr:colOff>
      <xdr:row>570</xdr:row>
      <xdr:rowOff>0</xdr:rowOff>
    </xdr:from>
    <xdr:to>
      <xdr:col>13</xdr:col>
      <xdr:colOff>224116</xdr:colOff>
      <xdr:row>590</xdr:row>
      <xdr:rowOff>168088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2729CD49-0705-4450-943D-50A313245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176893</xdr:colOff>
      <xdr:row>570</xdr:row>
      <xdr:rowOff>0</xdr:rowOff>
    </xdr:from>
    <xdr:to>
      <xdr:col>23</xdr:col>
      <xdr:colOff>212911</xdr:colOff>
      <xdr:row>590</xdr:row>
      <xdr:rowOff>145676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D9C85FC6-0B67-40FA-9149-EF3BFD2A8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605117</xdr:colOff>
      <xdr:row>570</xdr:row>
      <xdr:rowOff>0</xdr:rowOff>
    </xdr:from>
    <xdr:to>
      <xdr:col>33</xdr:col>
      <xdr:colOff>190499</xdr:colOff>
      <xdr:row>590</xdr:row>
      <xdr:rowOff>145676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4779038D-29D1-4438-AD48-B5F2FEFBA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493058</xdr:colOff>
      <xdr:row>591</xdr:row>
      <xdr:rowOff>190499</xdr:rowOff>
    </xdr:from>
    <xdr:to>
      <xdr:col>13</xdr:col>
      <xdr:colOff>246529</xdr:colOff>
      <xdr:row>609</xdr:row>
      <xdr:rowOff>33616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0CB23004-25E9-48F2-8601-FBC562700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163287</xdr:colOff>
      <xdr:row>591</xdr:row>
      <xdr:rowOff>190499</xdr:rowOff>
    </xdr:from>
    <xdr:to>
      <xdr:col>23</xdr:col>
      <xdr:colOff>201706</xdr:colOff>
      <xdr:row>609</xdr:row>
      <xdr:rowOff>22410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3AE6A63F-5E15-4A40-8252-03DD5797D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607518</xdr:colOff>
      <xdr:row>592</xdr:row>
      <xdr:rowOff>13606</xdr:rowOff>
    </xdr:from>
    <xdr:to>
      <xdr:col>33</xdr:col>
      <xdr:colOff>204107</xdr:colOff>
      <xdr:row>609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7FB318F7-75DD-408C-984D-EFD030997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5603</xdr:colOff>
      <xdr:row>610</xdr:row>
      <xdr:rowOff>34898</xdr:rowOff>
    </xdr:from>
    <xdr:to>
      <xdr:col>13</xdr:col>
      <xdr:colOff>244928</xdr:colOff>
      <xdr:row>626</xdr:row>
      <xdr:rowOff>163286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6F35A7A1-54A2-4D2A-9DBA-E22D9642F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81643</xdr:colOff>
      <xdr:row>610</xdr:row>
      <xdr:rowOff>29615</xdr:rowOff>
    </xdr:from>
    <xdr:to>
      <xdr:col>22</xdr:col>
      <xdr:colOff>557893</xdr:colOff>
      <xdr:row>626</xdr:row>
      <xdr:rowOff>176893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CFE7285A-E4CD-4011-889A-B0C91B956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163286</xdr:colOff>
      <xdr:row>609</xdr:row>
      <xdr:rowOff>179293</xdr:rowOff>
    </xdr:from>
    <xdr:to>
      <xdr:col>33</xdr:col>
      <xdr:colOff>190500</xdr:colOff>
      <xdr:row>626</xdr:row>
      <xdr:rowOff>163286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81AD5757-FD46-4428-BF39-BBE4DC1E2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</xdr:colOff>
      <xdr:row>627</xdr:row>
      <xdr:rowOff>175292</xdr:rowOff>
    </xdr:from>
    <xdr:to>
      <xdr:col>11</xdr:col>
      <xdr:colOff>136073</xdr:colOff>
      <xdr:row>644</xdr:row>
      <xdr:rowOff>68036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6AE44D39-9580-4E62-82C3-2955CE662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285752</xdr:colOff>
      <xdr:row>627</xdr:row>
      <xdr:rowOff>184096</xdr:rowOff>
    </xdr:from>
    <xdr:to>
      <xdr:col>19</xdr:col>
      <xdr:colOff>544287</xdr:colOff>
      <xdr:row>644</xdr:row>
      <xdr:rowOff>81643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3BACE1F1-9FD2-4247-BDE6-0A215D34C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27214</xdr:colOff>
      <xdr:row>627</xdr:row>
      <xdr:rowOff>182217</xdr:rowOff>
    </xdr:from>
    <xdr:to>
      <xdr:col>26</xdr:col>
      <xdr:colOff>295275</xdr:colOff>
      <xdr:row>644</xdr:row>
      <xdr:rowOff>82826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88FF3300-C709-40AC-AF00-51F491D9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366592</xdr:colOff>
      <xdr:row>627</xdr:row>
      <xdr:rowOff>160565</xdr:rowOff>
    </xdr:from>
    <xdr:to>
      <xdr:col>33</xdr:col>
      <xdr:colOff>190500</xdr:colOff>
      <xdr:row>644</xdr:row>
      <xdr:rowOff>95250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4B663533-488D-4CE7-A14D-774A16932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0</xdr:rowOff>
    </xdr:from>
    <xdr:to>
      <xdr:col>33</xdr:col>
      <xdr:colOff>615041</xdr:colOff>
      <xdr:row>21</xdr:row>
      <xdr:rowOff>133350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B04AA79-75AD-40B8-8788-35EF47CD3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68003D-8088-41EF-9C0E-8E794F74B496}" name="Tabela2" displayName="Tabela2" ref="A2:D39" totalsRowShown="0" headerRowBorderDxfId="59" tableBorderDxfId="58">
  <autoFilter ref="A2:D39" xr:uid="{8C6F1799-1B47-480B-9139-D32D255A20DD}"/>
  <tableColumns count="4">
    <tableColumn id="1" xr3:uid="{0C8852C2-2129-427F-A704-A25606BAA65C}" name="lp" dataDxfId="57"/>
    <tableColumn id="2" xr3:uid="{171B2902-79E5-4AAA-ADBA-4BF28FDBD2AD}" name="Kwartał" dataDxfId="56"/>
    <tableColumn id="4" xr3:uid="{32CE3E8D-D090-43EE-B932-3896581270F0}" name="Czas znormalizowany" dataDxfId="55">
      <calculatedColumnFormula>_xlfn.NUMBERVALUE(MID(Tabela2[[#This Row],[Kwartał]],5,2))-8+_xlfn.NUMBERVALUE(MID(Tabela2[[#This Row],[Kwartał]],2,1))*0.25</calculatedColumnFormula>
    </tableColumn>
    <tableColumn id="3" xr3:uid="{9CA0B546-37CA-4E66-B3C2-F1AD25436869}" name="Liczba użytkowników w mln" dataDxfId="5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44E1EB-9A48-45A4-BDD7-3F37582B275A}" name="Tabela4" displayName="Tabela4" ref="A42:D65" totalsRowShown="0" headerRowDxfId="53" headerRowBorderDxfId="52">
  <autoFilter ref="A42:D65" xr:uid="{2B44E1EB-9A48-45A4-BDD7-3F37582B275A}"/>
  <tableColumns count="4">
    <tableColumn id="1" xr3:uid="{9ADFC976-8103-4EAC-BBA0-CABFA2FE6892}" name="lp" dataDxfId="51"/>
    <tableColumn id="2" xr3:uid="{81B37C22-E2D6-4D17-BBBB-877C3B22A129}" name="Kwartał" dataDxfId="50"/>
    <tableColumn id="3" xr3:uid="{87D7BFF0-7225-4936-887D-33912013D373}" name="Czas znormalizowany" dataDxfId="49">
      <calculatedColumnFormula>_xlfn.NUMBERVALUE(MID(Tabela4[[#This Row],[Kwartał]],5,2))-8+_xlfn.NUMBERVALUE(MID(Tabela4[[#This Row],[Kwartał]],2,1))*0.25</calculatedColumnFormula>
    </tableColumn>
    <tableColumn id="4" xr3:uid="{07174B38-2907-45FE-BDDC-A762AD1976DF}" name="Liczba użytkowników w mln" dataDxfId="4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8923C4-CDA0-4FFB-97FA-FD2615D8D1C5}" name="Tabela6" displayName="Tabela6" ref="H55:N78" totalsRowShown="0" headerRowDxfId="47" headerRowBorderDxfId="46">
  <autoFilter ref="H55:N78" xr:uid="{338923C4-CDA0-4FFB-97FA-FD2615D8D1C5}"/>
  <tableColumns count="7">
    <tableColumn id="1" xr3:uid="{9F4C0369-DAC5-4DA4-A634-DA4784372FE3}" name="tt" dataDxfId="45"/>
    <tableColumn id="2" xr3:uid="{83351A98-A097-4DEF-A1BB-4018C64C9E7B}" name="LUt"/>
    <tableColumn id="3" xr3:uid="{969E6A8A-637A-400E-B1A3-B892FC5A0741}" name="LUtP" dataDxfId="44">
      <calculatedColumnFormula>($O$36*H56)</calculatedColumnFormula>
    </tableColumn>
    <tableColumn id="12" xr3:uid="{1C84E96A-5298-44F8-B722-023ABCA7AE2C}" name="etP" dataDxfId="43">
      <calculatedColumnFormula>Tabela6[[#This Row],[LUt]]-Tabela6[[#This Row],[LUtP]]</calculatedColumnFormula>
    </tableColumn>
    <tableColumn id="4" xr3:uid="{495C8AAB-CD4B-4861-AF61-8E6670DCC8A7}" name="|etP|" dataDxfId="42">
      <calculatedColumnFormula>(ABS(I56-J56))</calculatedColumnFormula>
    </tableColumn>
    <tableColumn id="7" xr3:uid="{88DA638F-0C05-40D0-9B9E-7F788E45A447}" name="(etP)2" dataDxfId="41">
      <calculatedColumnFormula>(Tabela6[[#This Row],[etP]]^2)</calculatedColumnFormula>
    </tableColumn>
    <tableColumn id="13" xr3:uid="{3C6C93A7-0CC0-4041-ABC3-47E9A18933D6}" name="|etP/LUt|*100" dataDxfId="40">
      <calculatedColumnFormula>(ABS(Tabela6[[#This Row],[etP]]/Tabela6[[#This Row],[LUt]])*100)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38ABE7-DC3C-48C3-BDF3-3CAC9584D893}" name="Tabela7" displayName="Tabela7" ref="H80:J85" totalsRowShown="0" headerRowDxfId="39" headerRowBorderDxfId="38" tableBorderDxfId="37">
  <autoFilter ref="H80:J85" xr:uid="{A638ABE7-DC3C-48C3-BDF3-3CAC9584D893}"/>
  <tableColumns count="3">
    <tableColumn id="1" xr3:uid="{16E44D19-9B35-4AD2-AE88-0EF7C7057904}" name="Ocena pred."/>
    <tableColumn id="2" xr3:uid="{F5CF5C7F-CD65-45F8-9350-5BFCAC6CFFED}" name="2018-Q3 2023"/>
    <tableColumn id="3" xr3:uid="{9B58F67A-C555-4A22-A927-F8D03CEFAD5D}" name="2018-20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884CEC-B9DC-4FCA-A016-73976747D4C0}" name="Tabela62" displayName="Tabela62" ref="B246:I251" totalsRowShown="0" headerRowDxfId="36" headerRowBorderDxfId="35">
  <autoFilter ref="B246:I251" xr:uid="{5E884CEC-B9DC-4FCA-A016-73976747D4C0}"/>
  <tableColumns count="8">
    <tableColumn id="1" xr3:uid="{6A0DD233-8E51-4DAD-8E0F-1C5A19EED157}" name="LUt" dataDxfId="34">
      <calculatedColumnFormula>B113</calculatedColumnFormula>
    </tableColumn>
    <tableColumn id="2" xr3:uid="{3E0319C3-04A8-40B6-96DA-E3081BFA1173}" name="LUt2" dataDxfId="33">
      <calculatedColumnFormula>Tabela62[[#This Row],[LUt]]^2</calculatedColumnFormula>
    </tableColumn>
    <tableColumn id="3" xr3:uid="{1DB4EC05-2C11-47A0-A488-44F153C70395}" name="Zyt" dataDxfId="32">
      <calculatedColumnFormula>C113</calculatedColumnFormula>
    </tableColumn>
    <tableColumn id="12" xr3:uid="{5D858811-815B-47ED-A2C6-574D11BC92A4}" name="ZytP" dataDxfId="31">
      <calculatedColumnFormula>Tabela62[[#This Row],[LUt2]]*$C$193+$D$193*Tabela62[[#This Row],[LUt]]+$E$193</calculatedColumnFormula>
    </tableColumn>
    <tableColumn id="4" xr3:uid="{6015D09B-E54C-434C-AB92-AF80A6A2F8C6}" name="etP" dataDxfId="30">
      <calculatedColumnFormula>Tabela62[[#This Row],[Zyt]]-Tabela62[[#This Row],[ZytP]]</calculatedColumnFormula>
    </tableColumn>
    <tableColumn id="7" xr3:uid="{4F54D125-2A52-4A4A-A440-449A4202C1C7}" name="|etP|" dataDxfId="29">
      <calculatedColumnFormula>ABS(Tabela62[[#This Row],[etP]])</calculatedColumnFormula>
    </tableColumn>
    <tableColumn id="13" xr3:uid="{E08DA2BC-F0EF-4597-BAA8-BFE7921B09FA}" name="(etP)2" dataDxfId="28">
      <calculatedColumnFormula>Tabela62[[#This Row],[etP]]^2</calculatedColumnFormula>
    </tableColumn>
    <tableColumn id="5" xr3:uid="{1264F6A2-1522-4B4E-B527-D94283445BF2}" name="|etP/Zyt|*100" dataDxfId="27">
      <calculatedColumnFormula>ABS(Tabela62[[#This Row],[etP]]/Tabela62[[#This Row],[Zyt]])*100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111015-76B8-4D0A-9546-2DA81E37A0FA}" name="Tabela624" displayName="Tabela624" ref="Q225:X230" totalsRowShown="0" headerRowDxfId="26" headerRowBorderDxfId="25">
  <autoFilter ref="Q225:X230" xr:uid="{FC111015-76B8-4D0A-9546-2DA81E37A0FA}"/>
  <tableColumns count="8">
    <tableColumn id="1" xr3:uid="{D432B9C9-63BA-4F98-BC21-D31BAC64FB58}" name="Zt" dataDxfId="24"/>
    <tableColumn id="2" xr3:uid="{582F91D5-3A67-4AB1-A545-0024B55AB625}" name="Lt" dataDxfId="23"/>
    <tableColumn id="3" xr3:uid="{D9B4BA9C-A816-4F34-8663-30251BF16A3F}" name="Kt" dataDxfId="22"/>
    <tableColumn id="12" xr3:uid="{91C4997E-381F-43A3-8A92-705FAEBAA922}" name="KtP" dataDxfId="21">
      <calculatedColumnFormula>Tabela624[[#This Row],[Zt]]*$S$172+Tabela624[[#This Row],[Lt]]*$R$172+$T$172</calculatedColumnFormula>
    </tableColumn>
    <tableColumn id="4" xr3:uid="{1538AE00-5FBE-4CAB-9D56-AD04C7AA32DC}" name="etP" dataDxfId="20">
      <calculatedColumnFormula>Tabela624[[#This Row],[Kt]]-Tabela624[[#This Row],[KtP]]</calculatedColumnFormula>
    </tableColumn>
    <tableColumn id="7" xr3:uid="{77EAA038-449D-46BB-B27F-A599F2A687FB}" name="|etP|" dataDxfId="19">
      <calculatedColumnFormula>ABS(Tabela624[[#This Row],[etP]])</calculatedColumnFormula>
    </tableColumn>
    <tableColumn id="13" xr3:uid="{6E78BC20-3181-4F10-A268-69C5BEB3A3BE}" name="(etP)2" dataDxfId="18">
      <calculatedColumnFormula>Tabela624[[#This Row],[etP]]^2</calculatedColumnFormula>
    </tableColumn>
    <tableColumn id="5" xr3:uid="{EB725787-3E5A-4D87-8CFF-870870DB1DF9}" name="|etP/yt|*100" dataDxfId="17">
      <calculatedColumnFormula>ABS(Tabela624[[#This Row],[etP]]/Tabela624[[#This Row],[Kt]])*100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0A7D8B-25D3-4A13-AC0F-A1A8ACC276E1}" name="Tabela62410" displayName="Tabela62410" ref="AD212:AJ217" totalsRowShown="0" headerRowDxfId="16" headerRowBorderDxfId="15" tableBorderDxfId="14">
  <autoFilter ref="AD212:AJ217" xr:uid="{EA0A7D8B-25D3-4A13-AC0F-A1A8ACC276E1}"/>
  <tableColumns count="7">
    <tableColumn id="1" xr3:uid="{082A4B54-09D8-475B-A2F9-D5FA421989D2}" name="Lt" dataDxfId="13"/>
    <tableColumn id="2" xr3:uid="{7824BAA3-86F3-4263-9331-59B776A3D066}" name="Zt" dataDxfId="12"/>
    <tableColumn id="3" xr3:uid="{EE9D4D90-8491-40D0-9ED8-F4AD8C3AACC7}" name="ZtP" dataDxfId="11">
      <calculatedColumnFormula>Tabela62410[[#This Row],[Lt]]*$AH$172+$AI$172</calculatedColumnFormula>
    </tableColumn>
    <tableColumn id="12" xr3:uid="{333AC652-BF67-458B-AA6F-00A80BD2BFA1}" name="etP" dataDxfId="10">
      <calculatedColumnFormula>Tabela62410[[#This Row],[Zt]]-Tabela62410[[#This Row],[ZtP]]</calculatedColumnFormula>
    </tableColumn>
    <tableColumn id="4" xr3:uid="{F5EB5144-920F-4511-9829-5A52AC1B0F7D}" name="|etP|" dataDxfId="9">
      <calculatedColumnFormula>ABS(Tabela62410[[#This Row],[etP]])</calculatedColumnFormula>
    </tableColumn>
    <tableColumn id="7" xr3:uid="{6318E7B0-8431-4A7F-B36C-5489F4A2D378}" name="(etP)2" dataDxfId="8">
      <calculatedColumnFormula>Tabela62410[[#This Row],[etP]]^2</calculatedColumnFormula>
    </tableColumn>
    <tableColumn id="13" xr3:uid="{CB19986C-461B-4BED-ABCE-BD50562775B2}" name="|etP/yt|*100" dataDxfId="7">
      <calculatedColumnFormula>ABS(Tabela62410[[#This Row],[etP]]/Tabela62410[[#This Row],[Zt]])*100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EE84CC-28A0-47C7-A65D-475060A878F3}" name="Tabela5" displayName="Tabela5" ref="A1:C251" totalsRowShown="0">
  <autoFilter ref="A1:C251" xr:uid="{6BEE84CC-28A0-47C7-A65D-475060A878F3}"/>
  <tableColumns count="3">
    <tableColumn id="1" xr3:uid="{48626274-080C-4BB4-8385-EC083B63CB70}" name="Gęstość"/>
    <tableColumn id="2" xr3:uid="{1D6F5B7F-AE92-482C-9C03-ECE351183993}" name="Pct,BF"/>
    <tableColumn id="3" xr3:uid="{D6C9C216-4D14-4632-B469-63C011F03625}" name="Wie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3.xml"/><Relationship Id="rId2" Type="http://schemas.openxmlformats.org/officeDocument/2006/relationships/hyperlink" Target="https://www.statista.com/statistics/264810/number-of-monthly-active-facebook-users-worldwide/" TargetMode="External"/><Relationship Id="rId1" Type="http://schemas.openxmlformats.org/officeDocument/2006/relationships/hyperlink" Target="https://www.statista.com/statistics/264810/number-of-monthly-active-facebook-users-worldwide/" TargetMode="External"/><Relationship Id="rId6" Type="http://schemas.openxmlformats.org/officeDocument/2006/relationships/table" Target="../tables/table2.xml"/><Relationship Id="rId11" Type="http://schemas.openxmlformats.org/officeDocument/2006/relationships/table" Target="../tables/table7.xml"/><Relationship Id="rId5" Type="http://schemas.openxmlformats.org/officeDocument/2006/relationships/table" Target="../tables/table1.xml"/><Relationship Id="rId10" Type="http://schemas.openxmlformats.org/officeDocument/2006/relationships/table" Target="../tables/table6.xml"/><Relationship Id="rId4" Type="http://schemas.openxmlformats.org/officeDocument/2006/relationships/drawing" Target="../drawings/drawing1.xml"/><Relationship Id="rId9" Type="http://schemas.openxmlformats.org/officeDocument/2006/relationships/table" Target="../tables/table5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BE50D-41ED-4B31-8BF1-EDCFD5E9A36F}">
  <dimension ref="A1:AL258"/>
  <sheetViews>
    <sheetView topLeftCell="A37" zoomScale="85" zoomScaleNormal="85" workbookViewId="0">
      <selection activeCell="I85" sqref="I85"/>
    </sheetView>
  </sheetViews>
  <sheetFormatPr defaultRowHeight="15"/>
  <cols>
    <col min="1" max="1" width="11.5703125" customWidth="1"/>
    <col min="2" max="2" width="26" bestFit="1" customWidth="1"/>
    <col min="3" max="3" width="27.5703125" bestFit="1" customWidth="1"/>
    <col min="4" max="4" width="29.42578125" bestFit="1" customWidth="1"/>
    <col min="5" max="5" width="26" bestFit="1" customWidth="1"/>
    <col min="6" max="6" width="32.7109375" bestFit="1" customWidth="1"/>
    <col min="7" max="7" width="14.28515625" customWidth="1"/>
    <col min="8" max="8" width="13" customWidth="1"/>
    <col min="9" max="9" width="27.42578125" customWidth="1"/>
    <col min="10" max="10" width="26" bestFit="1" customWidth="1"/>
    <col min="11" max="11" width="26" customWidth="1"/>
    <col min="12" max="12" width="32.7109375" bestFit="1" customWidth="1"/>
    <col min="13" max="13" width="17.5703125" customWidth="1"/>
    <col min="14" max="14" width="15.140625" customWidth="1"/>
    <col min="15" max="15" width="16.7109375" customWidth="1"/>
    <col min="16" max="16" width="21.85546875" customWidth="1"/>
    <col min="17" max="17" width="27.28515625" customWidth="1"/>
    <col min="18" max="18" width="27.28515625" bestFit="1" customWidth="1"/>
    <col min="19" max="19" width="31.5703125" customWidth="1"/>
    <col min="20" max="20" width="29.85546875" bestFit="1" customWidth="1"/>
    <col min="21" max="21" width="15.42578125" customWidth="1"/>
    <col min="22" max="22" width="15.140625" customWidth="1"/>
    <col min="23" max="23" width="12" bestFit="1" customWidth="1"/>
    <col min="24" max="24" width="14.42578125" bestFit="1" customWidth="1"/>
    <col min="30" max="30" width="15.28515625" bestFit="1" customWidth="1"/>
    <col min="31" max="31" width="12" bestFit="1" customWidth="1"/>
    <col min="33" max="34" width="27.28515625" bestFit="1" customWidth="1"/>
    <col min="35" max="35" width="15.7109375" bestFit="1" customWidth="1"/>
    <col min="36" max="36" width="14.42578125" bestFit="1" customWidth="1"/>
  </cols>
  <sheetData>
    <row r="1" spans="1:18" ht="15.75" thickBot="1">
      <c r="A1" s="212" t="s">
        <v>72</v>
      </c>
      <c r="B1" s="213"/>
      <c r="C1" s="213"/>
      <c r="D1" s="214"/>
      <c r="E1" s="2"/>
      <c r="F1" s="2"/>
      <c r="G1" s="2"/>
      <c r="H1" s="2"/>
      <c r="I1" s="2"/>
      <c r="J1" s="2"/>
      <c r="K1" s="2"/>
      <c r="L1" s="2"/>
      <c r="M1" s="2"/>
    </row>
    <row r="2" spans="1:18" ht="18.75" thickBot="1">
      <c r="A2" s="52" t="s">
        <v>43</v>
      </c>
      <c r="B2" s="4" t="s">
        <v>0</v>
      </c>
      <c r="C2" s="24" t="s">
        <v>44</v>
      </c>
      <c r="D2" s="53" t="s">
        <v>1</v>
      </c>
      <c r="E2" s="3"/>
      <c r="N2" s="218" t="s">
        <v>152</v>
      </c>
      <c r="O2" s="219"/>
      <c r="P2" s="219"/>
      <c r="Q2" s="220"/>
    </row>
    <row r="3" spans="1:18" ht="18">
      <c r="A3" s="44">
        <v>1</v>
      </c>
      <c r="B3" s="49" t="s">
        <v>2</v>
      </c>
      <c r="C3" s="50">
        <f>_xlfn.NUMBERVALUE(MID(Tabela2[[#This Row],[Kwartał]],5,2))-8+_xlfn.NUMBERVALUE(MID(Tabela2[[#This Row],[Kwartał]],2,1))*0.25</f>
        <v>0.75</v>
      </c>
      <c r="D3" s="51">
        <v>100</v>
      </c>
      <c r="E3" s="1"/>
      <c r="N3" s="32" t="s">
        <v>45</v>
      </c>
      <c r="O3" s="33" cm="1">
        <f t="array" ref="O3:P7">(LINEST(Tabela2[Liczba użytkowników w mln],Tabela2[Czas znormalizowany],1,1))</f>
        <v>210.55233304114745</v>
      </c>
      <c r="P3" s="33">
        <v>-34.993559205762494</v>
      </c>
      <c r="Q3" s="13" t="s">
        <v>54</v>
      </c>
    </row>
    <row r="4" spans="1:18" ht="18">
      <c r="A4" s="44">
        <v>2</v>
      </c>
      <c r="B4" s="5" t="s">
        <v>3</v>
      </c>
      <c r="C4" s="25">
        <f>_xlfn.NUMBERVALUE(MID(Tabela2[[#This Row],[Kwartał]],5,2))-8+_xlfn.NUMBERVALUE(MID(Tabela2[[#This Row],[Kwartał]],2,1))*0.25</f>
        <v>1.25</v>
      </c>
      <c r="D4" s="9">
        <v>197</v>
      </c>
      <c r="E4" s="1"/>
      <c r="N4" s="34" t="s">
        <v>46</v>
      </c>
      <c r="O4" s="28">
        <v>2.2816753714994675</v>
      </c>
      <c r="P4" s="28">
        <v>13.946837653619939</v>
      </c>
      <c r="Q4" s="6" t="s">
        <v>53</v>
      </c>
    </row>
    <row r="5" spans="1:18" ht="18.75" thickBot="1">
      <c r="A5" s="44">
        <v>3</v>
      </c>
      <c r="B5" s="5" t="s">
        <v>5</v>
      </c>
      <c r="C5" s="25">
        <f>_xlfn.NUMBERVALUE(MID(Tabela2[[#This Row],[Kwartał]],5,2))-8+_xlfn.NUMBERVALUE(MID(Tabela2[[#This Row],[Kwartał]],2,1))*0.25</f>
        <v>1.5</v>
      </c>
      <c r="D5" s="9">
        <v>242</v>
      </c>
      <c r="E5" s="1"/>
      <c r="N5" s="35" t="s">
        <v>47</v>
      </c>
      <c r="O5" s="36">
        <v>0.99590669327707071</v>
      </c>
      <c r="P5" s="36">
        <v>37.208508887004676</v>
      </c>
      <c r="Q5" s="14" t="s">
        <v>52</v>
      </c>
    </row>
    <row r="6" spans="1:18">
      <c r="A6" s="44">
        <v>4</v>
      </c>
      <c r="B6" s="5" t="s">
        <v>7</v>
      </c>
      <c r="C6" s="25">
        <f>_xlfn.NUMBERVALUE(MID(Tabela2[[#This Row],[Kwartał]],5,2))-8+_xlfn.NUMBERVALUE(MID(Tabela2[[#This Row],[Kwartał]],2,1))*0.25</f>
        <v>1.75</v>
      </c>
      <c r="D6" s="9">
        <v>305</v>
      </c>
      <c r="E6" s="1"/>
      <c r="N6" s="29" t="s">
        <v>48</v>
      </c>
      <c r="O6" s="30">
        <v>8515.5441856928137</v>
      </c>
      <c r="P6" s="30">
        <v>35</v>
      </c>
      <c r="Q6" s="31" t="s">
        <v>51</v>
      </c>
      <c r="R6" t="s">
        <v>211</v>
      </c>
    </row>
    <row r="7" spans="1:18" ht="18">
      <c r="A7" s="44">
        <v>5</v>
      </c>
      <c r="B7" s="5" t="s">
        <v>9</v>
      </c>
      <c r="C7" s="25">
        <f>_xlfn.NUMBERVALUE(MID(Tabela2[[#This Row],[Kwartał]],5,2))-8+_xlfn.NUMBERVALUE(MID(Tabela2[[#This Row],[Kwartał]],2,1))*0.25</f>
        <v>2</v>
      </c>
      <c r="D7" s="9">
        <v>360</v>
      </c>
      <c r="E7" s="1"/>
      <c r="N7" s="38" t="s">
        <v>49</v>
      </c>
      <c r="O7" s="39">
        <v>11789542.143026901</v>
      </c>
      <c r="P7" s="39">
        <v>48456.559675800709</v>
      </c>
      <c r="Q7" s="40" t="s">
        <v>50</v>
      </c>
    </row>
    <row r="8" spans="1:18">
      <c r="A8" s="44">
        <v>6</v>
      </c>
      <c r="B8" s="5" t="s">
        <v>11</v>
      </c>
      <c r="C8" s="25">
        <f>_xlfn.NUMBERVALUE(MID(Tabela2[[#This Row],[Kwartał]],5,2))-8+_xlfn.NUMBERVALUE(MID(Tabela2[[#This Row],[Kwartał]],2,1))*0.25</f>
        <v>2.25</v>
      </c>
      <c r="D8" s="9">
        <v>431</v>
      </c>
      <c r="E8" s="1"/>
      <c r="N8" s="41"/>
      <c r="O8" s="42"/>
      <c r="P8" s="42"/>
      <c r="Q8" s="43"/>
    </row>
    <row r="9" spans="1:18">
      <c r="A9" s="44">
        <v>7</v>
      </c>
      <c r="B9" s="5" t="s">
        <v>13</v>
      </c>
      <c r="C9" s="25">
        <f>_xlfn.NUMBERVALUE(MID(Tabela2[[#This Row],[Kwartał]],5,2))-8+_xlfn.NUMBERVALUE(MID(Tabela2[[#This Row],[Kwartał]],2,1))*0.25</f>
        <v>2.5</v>
      </c>
      <c r="D9" s="9">
        <v>482</v>
      </c>
      <c r="E9" s="1"/>
    </row>
    <row r="10" spans="1:18">
      <c r="A10" s="44">
        <v>8</v>
      </c>
      <c r="B10" s="5" t="s">
        <v>15</v>
      </c>
      <c r="C10" s="25">
        <f>_xlfn.NUMBERVALUE(MID(Tabela2[[#This Row],[Kwartał]],5,2))-8+_xlfn.NUMBERVALUE(MID(Tabela2[[#This Row],[Kwartał]],2,1))*0.25</f>
        <v>2.75</v>
      </c>
      <c r="D10" s="9">
        <v>550</v>
      </c>
      <c r="E10" s="1"/>
      <c r="O10" s="202" t="s">
        <v>65</v>
      </c>
      <c r="P10" s="202"/>
    </row>
    <row r="11" spans="1:18" ht="18">
      <c r="A11" s="44">
        <v>9</v>
      </c>
      <c r="B11" s="5" t="s">
        <v>17</v>
      </c>
      <c r="C11" s="25">
        <f>_xlfn.NUMBERVALUE(MID(Tabela2[[#This Row],[Kwartał]],5,2))-8+_xlfn.NUMBERVALUE(MID(Tabela2[[#This Row],[Kwartał]],2,1))*0.25</f>
        <v>3</v>
      </c>
      <c r="D11" s="9">
        <v>608</v>
      </c>
      <c r="E11" s="1"/>
      <c r="O11" s="202" t="s">
        <v>66</v>
      </c>
      <c r="P11" s="202"/>
    </row>
    <row r="12" spans="1:18">
      <c r="A12" s="44">
        <v>10</v>
      </c>
      <c r="B12" s="5" t="s">
        <v>19</v>
      </c>
      <c r="C12" s="25">
        <f>_xlfn.NUMBERVALUE(MID(Tabela2[[#This Row],[Kwartał]],5,2))-8+_xlfn.NUMBERVALUE(MID(Tabela2[[#This Row],[Kwartał]],2,1))*0.25</f>
        <v>3.25</v>
      </c>
      <c r="D12" s="9">
        <v>680</v>
      </c>
      <c r="E12" s="1"/>
      <c r="O12" s="202" t="s">
        <v>56</v>
      </c>
      <c r="P12" s="202"/>
    </row>
    <row r="13" spans="1:18" ht="18">
      <c r="A13" s="44">
        <v>11</v>
      </c>
      <c r="B13" s="5" t="s">
        <v>21</v>
      </c>
      <c r="C13" s="25">
        <f>_xlfn.NUMBERVALUE(MID(Tabela2[[#This Row],[Kwartał]],5,2))-8+_xlfn.NUMBERVALUE(MID(Tabela2[[#This Row],[Kwartał]],2,1))*0.25</f>
        <v>3.5</v>
      </c>
      <c r="D13" s="9">
        <v>739</v>
      </c>
      <c r="E13" s="1"/>
      <c r="O13" t="s">
        <v>55</v>
      </c>
      <c r="P13" t="s">
        <v>59</v>
      </c>
    </row>
    <row r="14" spans="1:18" ht="18">
      <c r="A14" s="44">
        <v>12</v>
      </c>
      <c r="B14" s="5" t="s">
        <v>23</v>
      </c>
      <c r="C14" s="25">
        <f>_xlfn.NUMBERVALUE(MID(Tabela2[[#This Row],[Kwartał]],5,2))-8+_xlfn.NUMBERVALUE(MID(Tabela2[[#This Row],[Kwartał]],2,1))*0.25</f>
        <v>3.75</v>
      </c>
      <c r="D14" s="9">
        <v>800</v>
      </c>
      <c r="E14" s="1"/>
      <c r="J14" s="1"/>
      <c r="K14" s="1"/>
      <c r="L14" s="1"/>
      <c r="O14" t="s">
        <v>57</v>
      </c>
      <c r="P14" t="s">
        <v>58</v>
      </c>
    </row>
    <row r="15" spans="1:18">
      <c r="A15" s="44">
        <v>13</v>
      </c>
      <c r="B15" s="5" t="s">
        <v>25</v>
      </c>
      <c r="C15" s="25">
        <f>_xlfn.NUMBERVALUE(MID(Tabela2[[#This Row],[Kwartał]],5,2))-8+_xlfn.NUMBERVALUE(MID(Tabela2[[#This Row],[Kwartał]],2,1))*0.25</f>
        <v>4</v>
      </c>
      <c r="D15" s="9">
        <v>845</v>
      </c>
      <c r="E15" s="1"/>
      <c r="J15" s="1"/>
      <c r="K15" s="1"/>
      <c r="L15" s="1"/>
      <c r="O15" s="202"/>
      <c r="P15" s="202"/>
    </row>
    <row r="16" spans="1:18">
      <c r="A16" s="44">
        <v>14</v>
      </c>
      <c r="B16" s="5" t="s">
        <v>27</v>
      </c>
      <c r="C16" s="25">
        <f>_xlfn.NUMBERVALUE(MID(Tabela2[[#This Row],[Kwartał]],5,2))-8+_xlfn.NUMBERVALUE(MID(Tabela2[[#This Row],[Kwartał]],2,1))*0.25</f>
        <v>4.25</v>
      </c>
      <c r="D16" s="9">
        <v>901</v>
      </c>
      <c r="E16" s="1"/>
      <c r="J16" s="1"/>
      <c r="K16" s="1"/>
      <c r="L16" s="1"/>
      <c r="O16" s="37" t="s">
        <v>60</v>
      </c>
      <c r="P16">
        <f>0.01</f>
        <v>0.01</v>
      </c>
      <c r="Q16" s="37" t="s">
        <v>69</v>
      </c>
    </row>
    <row r="17" spans="1:22">
      <c r="A17" s="44">
        <v>15</v>
      </c>
      <c r="B17" s="5" t="s">
        <v>29</v>
      </c>
      <c r="C17" s="25">
        <f>_xlfn.NUMBERVALUE(MID(Tabela2[[#This Row],[Kwartał]],5,2))-8+_xlfn.NUMBERVALUE(MID(Tabela2[[#This Row],[Kwartał]],2,1))*0.25</f>
        <v>4.5</v>
      </c>
      <c r="D17" s="9">
        <v>955</v>
      </c>
      <c r="E17" s="1"/>
      <c r="J17" s="1"/>
      <c r="K17" s="1"/>
      <c r="L17" s="1"/>
      <c r="O17" t="s">
        <v>61</v>
      </c>
      <c r="P17">
        <f>COUNT(Tabela2[Liczba użytkowników w mln])</f>
        <v>37</v>
      </c>
      <c r="Q17" t="s">
        <v>68</v>
      </c>
    </row>
    <row r="18" spans="1:22" ht="15.75" thickBot="1">
      <c r="A18" s="44">
        <v>16</v>
      </c>
      <c r="B18" s="5" t="s">
        <v>31</v>
      </c>
      <c r="C18" s="25">
        <f>_xlfn.NUMBERVALUE(MID(Tabela2[[#This Row],[Kwartał]],5,2))-8+_xlfn.NUMBERVALUE(MID(Tabela2[[#This Row],[Kwartał]],2,1))*0.25</f>
        <v>4.75</v>
      </c>
      <c r="D18" s="9">
        <v>1007</v>
      </c>
      <c r="E18" s="1"/>
      <c r="O18" t="s">
        <v>62</v>
      </c>
      <c r="P18">
        <v>1</v>
      </c>
      <c r="Q18" t="s">
        <v>212</v>
      </c>
    </row>
    <row r="19" spans="1:22" ht="20.25">
      <c r="A19" s="44">
        <v>17</v>
      </c>
      <c r="B19" s="5" t="s">
        <v>33</v>
      </c>
      <c r="C19" s="25">
        <f>_xlfn.NUMBERVALUE(MID(Tabela2[[#This Row],[Kwartał]],5,2))-8+_xlfn.NUMBERVALUE(MID(Tabela2[[#This Row],[Kwartał]],2,1))*0.25</f>
        <v>5</v>
      </c>
      <c r="D19" s="9">
        <v>1056</v>
      </c>
      <c r="E19" s="1"/>
      <c r="O19" t="s">
        <v>63</v>
      </c>
      <c r="P19">
        <f>(ABS(O3)/O4)</f>
        <v>92.279706250577192</v>
      </c>
      <c r="S19" s="162" t="s">
        <v>205</v>
      </c>
    </row>
    <row r="20" spans="1:22" ht="18">
      <c r="A20" s="44">
        <v>18</v>
      </c>
      <c r="B20" s="5" t="s">
        <v>35</v>
      </c>
      <c r="C20" s="25">
        <f>_xlfn.NUMBERVALUE(MID(Tabela2[[#This Row],[Kwartał]],5,2))-8+_xlfn.NUMBERVALUE(MID(Tabela2[[#This Row],[Kwartał]],2,1))*0.25</f>
        <v>5.25</v>
      </c>
      <c r="D20" s="9">
        <v>1110</v>
      </c>
      <c r="E20" s="1"/>
      <c r="O20" t="s">
        <v>64</v>
      </c>
      <c r="P20">
        <f>(_xlfn.T.INV.2T(P16,P17-P18-1))</f>
        <v>2.7238055892080912</v>
      </c>
      <c r="S20" s="44"/>
    </row>
    <row r="21" spans="1:22" ht="18" thickBot="1">
      <c r="A21" s="44">
        <v>19</v>
      </c>
      <c r="B21" s="5" t="s">
        <v>36</v>
      </c>
      <c r="C21" s="25">
        <f>_xlfn.NUMBERVALUE(MID(Tabela2[[#This Row],[Kwartał]],5,2))-8+_xlfn.NUMBERVALUE(MID(Tabela2[[#This Row],[Kwartał]],2,1))*0.25</f>
        <v>5.5</v>
      </c>
      <c r="D21" s="9">
        <v>1155</v>
      </c>
      <c r="E21" s="1"/>
      <c r="O21" s="202" t="str">
        <f>IF(P19&gt;=P20,"parametr istotnie różny od zera","nie odrzucamy H0")</f>
        <v>parametr istotnie różny od zera</v>
      </c>
      <c r="P21" s="202"/>
      <c r="S21" s="163" t="s">
        <v>204</v>
      </c>
    </row>
    <row r="22" spans="1:22" ht="18">
      <c r="A22" s="44">
        <v>20</v>
      </c>
      <c r="B22" s="5" t="s">
        <v>37</v>
      </c>
      <c r="C22" s="25">
        <f>_xlfn.NUMBERVALUE(MID(Tabela2[[#This Row],[Kwartał]],5,2))-8+_xlfn.NUMBERVALUE(MID(Tabela2[[#This Row],[Kwartał]],2,1))*0.25</f>
        <v>5.75</v>
      </c>
      <c r="D22" s="9">
        <v>1189</v>
      </c>
      <c r="E22" s="1"/>
      <c r="O22" s="202" t="s">
        <v>67</v>
      </c>
      <c r="P22" s="202"/>
      <c r="S22" s="165" t="s">
        <v>206</v>
      </c>
      <c r="T22" s="165" t="s">
        <v>207</v>
      </c>
      <c r="U22" s="165" t="s">
        <v>209</v>
      </c>
    </row>
    <row r="23" spans="1:22" ht="15.75" thickBot="1">
      <c r="A23" s="44">
        <v>21</v>
      </c>
      <c r="B23" s="5" t="s">
        <v>38</v>
      </c>
      <c r="C23" s="25">
        <f>_xlfn.NUMBERVALUE(MID(Tabela2[[#This Row],[Kwartał]],5,2))-8+_xlfn.NUMBERVALUE(MID(Tabela2[[#This Row],[Kwartał]],2,1))*0.25</f>
        <v>6</v>
      </c>
      <c r="D23" s="9">
        <v>1228</v>
      </c>
      <c r="E23" s="1"/>
      <c r="O23" s="202" t="s">
        <v>56</v>
      </c>
      <c r="P23" s="202"/>
      <c r="S23" s="161">
        <f>1-(SUMSQ(S27:S63))/(SUMSQ(Tabela2[Liczba użytkowników w mln]))</f>
        <v>0.99902077399421041</v>
      </c>
      <c r="T23" s="161">
        <f>(S23/(1-S23))*P39/P49</f>
        <v>36727.729503866372</v>
      </c>
      <c r="U23" s="161">
        <v>7.42</v>
      </c>
      <c r="V23" t="s">
        <v>208</v>
      </c>
    </row>
    <row r="24" spans="1:22" ht="18.75" thickBot="1">
      <c r="A24" s="44">
        <v>22</v>
      </c>
      <c r="B24" s="5" t="s">
        <v>4</v>
      </c>
      <c r="C24" s="25">
        <f>_xlfn.NUMBERVALUE(MID(Tabela2[[#This Row],[Kwartał]],5,2))-8+_xlfn.NUMBERVALUE(MID(Tabela2[[#This Row],[Kwartał]],2,1))*0.25</f>
        <v>6.25</v>
      </c>
      <c r="D24" s="9">
        <v>1276</v>
      </c>
      <c r="O24" t="s">
        <v>55</v>
      </c>
      <c r="P24" t="s">
        <v>70</v>
      </c>
    </row>
    <row r="25" spans="1:22" ht="18.75" thickBot="1">
      <c r="A25" s="44">
        <v>23</v>
      </c>
      <c r="B25" s="5" t="s">
        <v>6</v>
      </c>
      <c r="C25" s="25">
        <f>_xlfn.NUMBERVALUE(MID(Tabela2[[#This Row],[Kwartał]],5,2))-8+_xlfn.NUMBERVALUE(MID(Tabela2[[#This Row],[Kwartał]],2,1))*0.25</f>
        <v>6.5</v>
      </c>
      <c r="D25" s="9">
        <v>1317</v>
      </c>
      <c r="O25" t="s">
        <v>57</v>
      </c>
      <c r="P25" t="s">
        <v>71</v>
      </c>
      <c r="S25" s="44" t="b">
        <f>S23=O38</f>
        <v>1</v>
      </c>
      <c r="U25" s="141" t="s">
        <v>210</v>
      </c>
    </row>
    <row r="26" spans="1:22" ht="15.75" thickBot="1">
      <c r="A26" s="44">
        <v>24</v>
      </c>
      <c r="B26" s="5" t="s">
        <v>8</v>
      </c>
      <c r="C26" s="25">
        <f>_xlfn.NUMBERVALUE(MID(Tabela2[[#This Row],[Kwartał]],5,2))-8+_xlfn.NUMBERVALUE(MID(Tabela2[[#This Row],[Kwartał]],2,1))*0.25</f>
        <v>6.75</v>
      </c>
      <c r="D26" s="9">
        <v>1350</v>
      </c>
      <c r="O26" s="202"/>
      <c r="P26" s="202"/>
      <c r="S26" s="164" t="s">
        <v>203</v>
      </c>
      <c r="U26" s="45" t="s">
        <v>214</v>
      </c>
    </row>
    <row r="27" spans="1:22">
      <c r="A27" s="44">
        <v>25</v>
      </c>
      <c r="B27" s="5" t="s">
        <v>10</v>
      </c>
      <c r="C27" s="25">
        <f>_xlfn.NUMBERVALUE(MID(Tabela2[[#This Row],[Kwartał]],5,2))-8+_xlfn.NUMBERVALUE(MID(Tabela2[[#This Row],[Kwartał]],2,1))*0.25</f>
        <v>7</v>
      </c>
      <c r="D27" s="9">
        <v>1393</v>
      </c>
      <c r="O27" s="37" t="s">
        <v>60</v>
      </c>
      <c r="P27">
        <f>0.01</f>
        <v>0.01</v>
      </c>
      <c r="S27" s="44">
        <f>D3-$O$36*C3</f>
        <v>-54.055608300556059</v>
      </c>
    </row>
    <row r="28" spans="1:22">
      <c r="A28" s="44">
        <v>26</v>
      </c>
      <c r="B28" s="5" t="s">
        <v>12</v>
      </c>
      <c r="C28" s="25">
        <f>_xlfn.NUMBERVALUE(MID(Tabela2[[#This Row],[Kwartał]],5,2))-8+_xlfn.NUMBERVALUE(MID(Tabela2[[#This Row],[Kwartał]],2,1))*0.25</f>
        <v>7.25</v>
      </c>
      <c r="D28" s="9">
        <v>1441</v>
      </c>
      <c r="O28" t="s">
        <v>61</v>
      </c>
      <c r="P28">
        <f>COUNT(Tabela2[Liczba użytkowników w mln])</f>
        <v>37</v>
      </c>
      <c r="S28" s="44">
        <f t="shared" ref="S28:S63" si="0">D4-$O$36*C4</f>
        <v>-59.759347167593432</v>
      </c>
    </row>
    <row r="29" spans="1:22">
      <c r="A29" s="44">
        <v>27</v>
      </c>
      <c r="B29" s="5" t="s">
        <v>14</v>
      </c>
      <c r="C29" s="25">
        <f>_xlfn.NUMBERVALUE(MID(Tabela2[[#This Row],[Kwartał]],5,2))-8+_xlfn.NUMBERVALUE(MID(Tabela2[[#This Row],[Kwartał]],2,1))*0.25</f>
        <v>7.5</v>
      </c>
      <c r="D29" s="9">
        <v>1490</v>
      </c>
      <c r="O29" t="s">
        <v>62</v>
      </c>
      <c r="P29">
        <v>1</v>
      </c>
      <c r="S29" s="44">
        <f t="shared" si="0"/>
        <v>-66.111216601112119</v>
      </c>
    </row>
    <row r="30" spans="1:22" ht="18">
      <c r="A30" s="44">
        <v>28</v>
      </c>
      <c r="B30" s="5" t="s">
        <v>16</v>
      </c>
      <c r="C30" s="25">
        <f>_xlfn.NUMBERVALUE(MID(Tabela2[[#This Row],[Kwartał]],5,2))-8+_xlfn.NUMBERVALUE(MID(Tabela2[[#This Row],[Kwartał]],2,1))*0.25</f>
        <v>7.75</v>
      </c>
      <c r="D30" s="9">
        <v>1545</v>
      </c>
      <c r="O30" t="s">
        <v>63</v>
      </c>
      <c r="P30">
        <f>(ABS(P3)/P4)</f>
        <v>2.5090676520981674</v>
      </c>
      <c r="S30" s="44">
        <f t="shared" si="0"/>
        <v>-54.463086034630805</v>
      </c>
    </row>
    <row r="31" spans="1:22" ht="18">
      <c r="A31" s="44">
        <v>29</v>
      </c>
      <c r="B31" s="5" t="s">
        <v>18</v>
      </c>
      <c r="C31" s="25">
        <f>_xlfn.NUMBERVALUE(MID(Tabela2[[#This Row],[Kwartał]],5,2))-8+_xlfn.NUMBERVALUE(MID(Tabela2[[#This Row],[Kwartał]],2,1))*0.25</f>
        <v>8</v>
      </c>
      <c r="D31" s="9">
        <v>1591</v>
      </c>
      <c r="O31" t="s">
        <v>64</v>
      </c>
      <c r="P31">
        <f>(_xlfn.T.INV.2T(P27,P28-P29-1))</f>
        <v>2.7238055892080912</v>
      </c>
      <c r="S31" s="44">
        <f t="shared" si="0"/>
        <v>-50.814955468149492</v>
      </c>
    </row>
    <row r="32" spans="1:22">
      <c r="A32" s="44">
        <v>30</v>
      </c>
      <c r="B32" s="5" t="s">
        <v>20</v>
      </c>
      <c r="C32" s="25">
        <f>_xlfn.NUMBERVALUE(MID(Tabela2[[#This Row],[Kwartał]],5,2))-8+_xlfn.NUMBERVALUE(MID(Tabela2[[#This Row],[Kwartał]],2,1))*0.25</f>
        <v>8.25</v>
      </c>
      <c r="D32" s="9">
        <v>1654</v>
      </c>
      <c r="O32" s="202" t="str">
        <f>IF(P30&gt;=P31,"parametr istotnie różny od zera","nie odrzucamy H0")</f>
        <v>nie odrzucamy H0</v>
      </c>
      <c r="P32" s="202"/>
      <c r="S32" s="44">
        <f t="shared" si="0"/>
        <v>-31.166824901668178</v>
      </c>
    </row>
    <row r="33" spans="1:19">
      <c r="A33" s="44">
        <v>31</v>
      </c>
      <c r="B33" s="5" t="s">
        <v>22</v>
      </c>
      <c r="C33" s="25">
        <f>_xlfn.NUMBERVALUE(MID(Tabela2[[#This Row],[Kwartał]],5,2))-8+_xlfn.NUMBERVALUE(MID(Tabela2[[#This Row],[Kwartał]],2,1))*0.25</f>
        <v>8.5</v>
      </c>
      <c r="D33" s="9">
        <v>1712</v>
      </c>
      <c r="S33" s="44">
        <f t="shared" si="0"/>
        <v>-31.518694335186865</v>
      </c>
    </row>
    <row r="34" spans="1:19" ht="15.75" thickBot="1">
      <c r="A34" s="44">
        <v>32</v>
      </c>
      <c r="B34" s="5" t="s">
        <v>24</v>
      </c>
      <c r="C34" s="25">
        <f>_xlfn.NUMBERVALUE(MID(Tabela2[[#This Row],[Kwartał]],5,2))-8+_xlfn.NUMBERVALUE(MID(Tabela2[[#This Row],[Kwartał]],2,1))*0.25</f>
        <v>8.75</v>
      </c>
      <c r="D34" s="9">
        <v>1788</v>
      </c>
      <c r="S34" s="44">
        <f t="shared" si="0"/>
        <v>-14.870563768705551</v>
      </c>
    </row>
    <row r="35" spans="1:19" ht="18.75" thickBot="1">
      <c r="A35" s="44">
        <v>33</v>
      </c>
      <c r="B35" s="5" t="s">
        <v>26</v>
      </c>
      <c r="C35" s="25">
        <f>_xlfn.NUMBERVALUE(MID(Tabela2[[#This Row],[Kwartał]],5,2))-8+_xlfn.NUMBERVALUE(MID(Tabela2[[#This Row],[Kwartał]],2,1))*0.25</f>
        <v>9</v>
      </c>
      <c r="D35" s="9">
        <v>1860</v>
      </c>
      <c r="N35" s="218" t="s">
        <v>153</v>
      </c>
      <c r="O35" s="219"/>
      <c r="P35" s="219"/>
      <c r="Q35" s="220"/>
      <c r="S35" s="44">
        <f t="shared" si="0"/>
        <v>-8.2224332022242379</v>
      </c>
    </row>
    <row r="36" spans="1:19" ht="18">
      <c r="A36" s="44">
        <v>34</v>
      </c>
      <c r="B36" s="5" t="s">
        <v>28</v>
      </c>
      <c r="C36" s="25">
        <f>_xlfn.NUMBERVALUE(MID(Tabela2[[#This Row],[Kwartał]],5,2))-8+_xlfn.NUMBERVALUE(MID(Tabela2[[#This Row],[Kwartał]],2,1))*0.25</f>
        <v>9.25</v>
      </c>
      <c r="D36" s="9">
        <v>1936</v>
      </c>
      <c r="N36" s="32" t="s">
        <v>45</v>
      </c>
      <c r="O36" s="33" cm="1">
        <f t="array" ref="O36:P40">(LINEST(Tabela2[Liczba użytkowników w mln],Tabela2[Czas znormalizowany],0,1))</f>
        <v>205.40747773407475</v>
      </c>
      <c r="P36" s="33">
        <v>0</v>
      </c>
      <c r="Q36" s="13" t="s">
        <v>54</v>
      </c>
      <c r="S36" s="44">
        <f t="shared" si="0"/>
        <v>12.425697364257076</v>
      </c>
    </row>
    <row r="37" spans="1:19" ht="18">
      <c r="A37" s="44">
        <v>35</v>
      </c>
      <c r="B37" s="5" t="s">
        <v>30</v>
      </c>
      <c r="C37" s="25">
        <f>_xlfn.NUMBERVALUE(MID(Tabela2[[#This Row],[Kwartał]],5,2))-8+_xlfn.NUMBERVALUE(MID(Tabela2[[#This Row],[Kwartał]],2,1))*0.25</f>
        <v>9.5</v>
      </c>
      <c r="D37" s="9">
        <v>2006</v>
      </c>
      <c r="N37" s="34" t="s">
        <v>46</v>
      </c>
      <c r="O37" s="28">
        <v>1.0718134661178487</v>
      </c>
      <c r="P37" s="28" t="e">
        <v>#N/A</v>
      </c>
      <c r="Q37" s="6" t="s">
        <v>53</v>
      </c>
      <c r="S37" s="44">
        <f t="shared" si="0"/>
        <v>20.073827930738389</v>
      </c>
    </row>
    <row r="38" spans="1:19" ht="18.75" thickBot="1">
      <c r="A38" s="44">
        <v>36</v>
      </c>
      <c r="B38" s="5" t="s">
        <v>32</v>
      </c>
      <c r="C38" s="25">
        <f>_xlfn.NUMBERVALUE(MID(Tabela2[[#This Row],[Kwartał]],5,2))-8+_xlfn.NUMBERVALUE(MID(Tabela2[[#This Row],[Kwartał]],2,1))*0.25</f>
        <v>9.75</v>
      </c>
      <c r="D38" s="9">
        <v>2072</v>
      </c>
      <c r="N38" s="35" t="s">
        <v>47</v>
      </c>
      <c r="O38" s="36">
        <v>0.99902077399421041</v>
      </c>
      <c r="P38" s="36">
        <v>39.851251269538487</v>
      </c>
      <c r="Q38" s="14" t="s">
        <v>52</v>
      </c>
      <c r="S38" s="44">
        <f t="shared" si="0"/>
        <v>29.721958497219703</v>
      </c>
    </row>
    <row r="39" spans="1:19" ht="15.75" thickBot="1">
      <c r="A39" s="45">
        <v>37</v>
      </c>
      <c r="B39" s="7" t="s">
        <v>34</v>
      </c>
      <c r="C39" s="26">
        <f>_xlfn.NUMBERVALUE(MID(Tabela2[[#This Row],[Kwartał]],5,2))-8+_xlfn.NUMBERVALUE(MID(Tabela2[[#This Row],[Kwartał]],2,1))*0.25</f>
        <v>10</v>
      </c>
      <c r="D39" s="10">
        <v>2129</v>
      </c>
      <c r="N39" s="29" t="s">
        <v>48</v>
      </c>
      <c r="O39" s="30">
        <v>36727.729503865623</v>
      </c>
      <c r="P39" s="30">
        <v>36</v>
      </c>
      <c r="Q39" s="31" t="s">
        <v>51</v>
      </c>
      <c r="S39" s="44">
        <f t="shared" si="0"/>
        <v>23.370089063701016</v>
      </c>
    </row>
    <row r="40" spans="1:19" ht="18.75" thickBot="1">
      <c r="N40" s="38" t="s">
        <v>49</v>
      </c>
      <c r="O40" s="39">
        <v>58328123.599801078</v>
      </c>
      <c r="P40" s="39">
        <v>57172.400198924144</v>
      </c>
      <c r="Q40" s="40" t="s">
        <v>50</v>
      </c>
      <c r="S40" s="44">
        <f t="shared" si="0"/>
        <v>28.01821963018233</v>
      </c>
    </row>
    <row r="41" spans="1:19" ht="15.75" thickBot="1">
      <c r="A41" s="215" t="s">
        <v>110</v>
      </c>
      <c r="B41" s="216"/>
      <c r="C41" s="216"/>
      <c r="D41" s="217"/>
      <c r="S41" s="44">
        <f t="shared" si="0"/>
        <v>30.666350196663643</v>
      </c>
    </row>
    <row r="42" spans="1:19" ht="15.75" thickBot="1">
      <c r="A42" s="54" t="s">
        <v>43</v>
      </c>
      <c r="B42" s="55" t="s">
        <v>0</v>
      </c>
      <c r="C42" s="27" t="s">
        <v>44</v>
      </c>
      <c r="D42" s="48" t="s">
        <v>1</v>
      </c>
      <c r="O42" s="202" t="s">
        <v>65</v>
      </c>
      <c r="P42" s="202"/>
      <c r="S42" s="44">
        <f t="shared" si="0"/>
        <v>31.314480763144957</v>
      </c>
    </row>
    <row r="43" spans="1:19" ht="18">
      <c r="A43" s="44">
        <v>38</v>
      </c>
      <c r="B43" s="56" t="s">
        <v>74</v>
      </c>
      <c r="C43" s="29">
        <f>_xlfn.NUMBERVALUE(MID(Tabela4[[#This Row],[Kwartał]],5,2))-8+_xlfn.NUMBERVALUE(MID(Tabela4[[#This Row],[Kwartał]],2,1))*0.25</f>
        <v>10.25</v>
      </c>
      <c r="D43" s="57">
        <v>2196</v>
      </c>
      <c r="O43" s="202" t="s">
        <v>66</v>
      </c>
      <c r="P43" s="202"/>
      <c r="S43" s="44">
        <f t="shared" si="0"/>
        <v>28.96261132962627</v>
      </c>
    </row>
    <row r="44" spans="1:19">
      <c r="A44" s="44">
        <v>39</v>
      </c>
      <c r="B44" s="34" t="s">
        <v>75</v>
      </c>
      <c r="C44" s="20">
        <f>_xlfn.NUMBERVALUE(MID(Tabela4[[#This Row],[Kwartał]],5,2))-8+_xlfn.NUMBERVALUE(MID(Tabela4[[#This Row],[Kwartał]],2,1))*0.25</f>
        <v>10.5</v>
      </c>
      <c r="D44" s="58">
        <v>2234</v>
      </c>
      <c r="O44" s="202" t="s">
        <v>56</v>
      </c>
      <c r="P44" s="202"/>
      <c r="S44" s="44">
        <f t="shared" si="0"/>
        <v>31.610741896107584</v>
      </c>
    </row>
    <row r="45" spans="1:19" ht="18">
      <c r="A45" s="44">
        <v>40</v>
      </c>
      <c r="B45" s="34" t="s">
        <v>76</v>
      </c>
      <c r="C45" s="20">
        <f>_xlfn.NUMBERVALUE(MID(Tabela4[[#This Row],[Kwartał]],5,2))-8+_xlfn.NUMBERVALUE(MID(Tabela4[[#This Row],[Kwartał]],2,1))*0.25</f>
        <v>10.75</v>
      </c>
      <c r="D45" s="58">
        <v>2271</v>
      </c>
      <c r="O45" t="s">
        <v>55</v>
      </c>
      <c r="P45" t="s">
        <v>59</v>
      </c>
      <c r="S45" s="44">
        <f t="shared" si="0"/>
        <v>25.258872462588897</v>
      </c>
    </row>
    <row r="46" spans="1:19" ht="18">
      <c r="A46" s="44">
        <v>41</v>
      </c>
      <c r="B46" s="34" t="s">
        <v>77</v>
      </c>
      <c r="C46" s="20">
        <f>_xlfn.NUMBERVALUE(MID(Tabela4[[#This Row],[Kwartał]],5,2))-8+_xlfn.NUMBERVALUE(MID(Tabela4[[#This Row],[Kwartał]],2,1))*0.25</f>
        <v>11</v>
      </c>
      <c r="D46" s="58">
        <v>2320</v>
      </c>
      <c r="O46" t="s">
        <v>57</v>
      </c>
      <c r="P46" t="s">
        <v>58</v>
      </c>
      <c r="S46" s="44">
        <f t="shared" si="0"/>
        <v>7.9070030290702107</v>
      </c>
    </row>
    <row r="47" spans="1:19">
      <c r="A47" s="44">
        <v>42</v>
      </c>
      <c r="B47" s="34" t="s">
        <v>78</v>
      </c>
      <c r="C47" s="20">
        <f>_xlfn.NUMBERVALUE(MID(Tabela4[[#This Row],[Kwartał]],5,2))-8+_xlfn.NUMBERVALUE(MID(Tabela4[[#This Row],[Kwartał]],2,1))*0.25</f>
        <v>11.25</v>
      </c>
      <c r="D47" s="58">
        <v>2375</v>
      </c>
      <c r="O47" s="37" t="s">
        <v>60</v>
      </c>
      <c r="P47">
        <f>0.01</f>
        <v>0.01</v>
      </c>
      <c r="S47" s="44">
        <f t="shared" si="0"/>
        <v>-4.4448664044484758</v>
      </c>
    </row>
    <row r="48" spans="1:19">
      <c r="A48" s="44">
        <v>43</v>
      </c>
      <c r="B48" s="34" t="s">
        <v>79</v>
      </c>
      <c r="C48" s="20">
        <f>_xlfn.NUMBERVALUE(MID(Tabela4[[#This Row],[Kwartał]],5,2))-8+_xlfn.NUMBERVALUE(MID(Tabela4[[#This Row],[Kwartał]],2,1))*0.25</f>
        <v>11.5</v>
      </c>
      <c r="D48" s="58">
        <v>2414</v>
      </c>
      <c r="O48" t="s">
        <v>61</v>
      </c>
      <c r="P48">
        <f>COUNT(Tabela2[Liczba użytkowników w mln])</f>
        <v>37</v>
      </c>
      <c r="S48" s="44">
        <f t="shared" si="0"/>
        <v>-7.7967358379671623</v>
      </c>
    </row>
    <row r="49" spans="1:19">
      <c r="A49" s="44">
        <v>44</v>
      </c>
      <c r="B49" s="34" t="s">
        <v>80</v>
      </c>
      <c r="C49" s="20">
        <f>_xlfn.NUMBERVALUE(MID(Tabela4[[#This Row],[Kwartał]],5,2))-8+_xlfn.NUMBERVALUE(MID(Tabela4[[#This Row],[Kwartał]],2,1))*0.25</f>
        <v>11.75</v>
      </c>
      <c r="D49" s="58">
        <v>2449</v>
      </c>
      <c r="O49" t="s">
        <v>62</v>
      </c>
      <c r="P49">
        <v>1</v>
      </c>
      <c r="S49" s="44">
        <f t="shared" si="0"/>
        <v>-18.148605271485849</v>
      </c>
    </row>
    <row r="50" spans="1:19" ht="18">
      <c r="A50" s="44">
        <v>45</v>
      </c>
      <c r="B50" s="34" t="s">
        <v>81</v>
      </c>
      <c r="C50" s="20">
        <f>_xlfn.NUMBERVALUE(MID(Tabela4[[#This Row],[Kwartał]],5,2))-8+_xlfn.NUMBERVALUE(MID(Tabela4[[#This Row],[Kwartał]],2,1))*0.25</f>
        <v>12</v>
      </c>
      <c r="D50" s="58">
        <v>2498</v>
      </c>
      <c r="O50" t="s">
        <v>63</v>
      </c>
      <c r="P50">
        <f>(ABS(O36)/O37)</f>
        <v>191.6448003569771</v>
      </c>
      <c r="S50" s="44">
        <f t="shared" si="0"/>
        <v>-36.500474705004535</v>
      </c>
    </row>
    <row r="51" spans="1:19" ht="18">
      <c r="A51" s="44">
        <v>46</v>
      </c>
      <c r="B51" s="34" t="s">
        <v>82</v>
      </c>
      <c r="C51" s="20">
        <f>_xlfn.NUMBERVALUE(MID(Tabela4[[#This Row],[Kwartał]],5,2))-8+_xlfn.NUMBERVALUE(MID(Tabela4[[#This Row],[Kwartał]],2,1))*0.25</f>
        <v>12.25</v>
      </c>
      <c r="D51" s="58">
        <v>2603</v>
      </c>
      <c r="O51" t="s">
        <v>64</v>
      </c>
      <c r="P51">
        <f>(_xlfn.T.INV.2T(P47,P48-P49))</f>
        <v>2.7194846304500082</v>
      </c>
      <c r="S51" s="44">
        <f t="shared" si="0"/>
        <v>-44.852344138523222</v>
      </c>
    </row>
    <row r="52" spans="1:19" ht="18.75">
      <c r="A52" s="44">
        <v>47</v>
      </c>
      <c r="B52" s="34" t="s">
        <v>83</v>
      </c>
      <c r="C52" s="20">
        <f>_xlfn.NUMBERVALUE(MID(Tabela4[[#This Row],[Kwartał]],5,2))-8+_xlfn.NUMBERVALUE(MID(Tabela4[[#This Row],[Kwartał]],2,1))*0.25</f>
        <v>12.5</v>
      </c>
      <c r="D52" s="58">
        <v>2701</v>
      </c>
      <c r="H52" t="s">
        <v>213</v>
      </c>
      <c r="J52" s="64" t="s">
        <v>171</v>
      </c>
      <c r="K52" s="62"/>
      <c r="O52" s="202" t="str">
        <f>IF(P50&gt;=P51,"parametr istotnie różny od zera","nie odrzucamy H0")</f>
        <v>parametr istotnie różny od zera</v>
      </c>
      <c r="P52" s="202"/>
      <c r="S52" s="44">
        <f t="shared" si="0"/>
        <v>-48.204213572041908</v>
      </c>
    </row>
    <row r="53" spans="1:19" ht="15.75" thickBot="1">
      <c r="A53" s="44">
        <v>48</v>
      </c>
      <c r="B53" s="34" t="s">
        <v>84</v>
      </c>
      <c r="C53" s="20">
        <f>_xlfn.NUMBERVALUE(MID(Tabela4[[#This Row],[Kwartał]],5,2))-8+_xlfn.NUMBERVALUE(MID(Tabela4[[#This Row],[Kwartał]],2,1))*0.25</f>
        <v>12.75</v>
      </c>
      <c r="D53" s="58">
        <v>2740</v>
      </c>
      <c r="S53" s="44">
        <f t="shared" si="0"/>
        <v>-50.556083005560595</v>
      </c>
    </row>
    <row r="54" spans="1:19" ht="18">
      <c r="A54" s="44">
        <v>49</v>
      </c>
      <c r="B54" s="34" t="s">
        <v>85</v>
      </c>
      <c r="C54" s="20">
        <f>_xlfn.NUMBERVALUE(MID(Tabela4[[#This Row],[Kwartał]],5,2))-8+_xlfn.NUMBERVALUE(MID(Tabela4[[#This Row],[Kwartał]],2,1))*0.25</f>
        <v>13</v>
      </c>
      <c r="D54" s="58">
        <v>2797</v>
      </c>
      <c r="H54" s="203" t="s">
        <v>170</v>
      </c>
      <c r="I54" s="205"/>
      <c r="J54" s="205"/>
      <c r="K54" s="205"/>
      <c r="L54" s="205"/>
      <c r="M54" s="205"/>
      <c r="N54" s="204"/>
      <c r="S54" s="44">
        <f t="shared" si="0"/>
        <v>-46.907952439079281</v>
      </c>
    </row>
    <row r="55" spans="1:19" ht="18.75" thickBot="1">
      <c r="A55" s="44">
        <v>50</v>
      </c>
      <c r="B55" s="34" t="s">
        <v>86</v>
      </c>
      <c r="C55" s="20">
        <f>_xlfn.NUMBERVALUE(MID(Tabela4[[#This Row],[Kwartał]],5,2))-8+_xlfn.NUMBERVALUE(MID(Tabela4[[#This Row],[Kwartał]],2,1))*0.25</f>
        <v>13.25</v>
      </c>
      <c r="D55" s="58">
        <v>2853</v>
      </c>
      <c r="H55" s="18" t="s">
        <v>172</v>
      </c>
      <c r="I55" s="19" t="s">
        <v>173</v>
      </c>
      <c r="J55" s="19" t="s">
        <v>174</v>
      </c>
      <c r="K55" s="19" t="s">
        <v>98</v>
      </c>
      <c r="L55" s="19" t="s">
        <v>100</v>
      </c>
      <c r="M55" s="19" t="s">
        <v>99</v>
      </c>
      <c r="N55" s="19" t="s">
        <v>175</v>
      </c>
      <c r="S55" s="44">
        <f t="shared" si="0"/>
        <v>-52.259821872597968</v>
      </c>
    </row>
    <row r="56" spans="1:19">
      <c r="A56" s="44">
        <v>51</v>
      </c>
      <c r="B56" s="34" t="s">
        <v>87</v>
      </c>
      <c r="C56" s="20">
        <f>_xlfn.NUMBERVALUE(MID(Tabela4[[#This Row],[Kwartał]],5,2))-8+_xlfn.NUMBERVALUE(MID(Tabela4[[#This Row],[Kwartał]],2,1))*0.25</f>
        <v>13.5</v>
      </c>
      <c r="D56" s="58">
        <v>2895</v>
      </c>
      <c r="H56" s="15">
        <v>10.25</v>
      </c>
      <c r="I56" s="16">
        <v>2196</v>
      </c>
      <c r="J56" s="16">
        <f t="shared" ref="J56:J78" si="1">($O$36*H56)</f>
        <v>2105.4266467742664</v>
      </c>
      <c r="K56" s="16">
        <f>Tabela6[[#This Row],[LUt]]-Tabela6[[#This Row],[LUtP]]</f>
        <v>90.573353225733626</v>
      </c>
      <c r="L56" s="16">
        <f t="shared" ref="L56:L78" si="2">(ABS(I56-J56))</f>
        <v>90.573353225733626</v>
      </c>
      <c r="M56" s="16">
        <f>(Tabela6[[#This Row],[etP]]^2)</f>
        <v>8203.5323145535112</v>
      </c>
      <c r="N56" s="65">
        <f>(ABS(Tabela6[[#This Row],[etP]]/Tabela6[[#This Row],[LUt]])*100)</f>
        <v>4.1244696368731164</v>
      </c>
      <c r="S56" s="44">
        <f t="shared" si="0"/>
        <v>-40.611691306116654</v>
      </c>
    </row>
    <row r="57" spans="1:19">
      <c r="A57" s="44">
        <v>52</v>
      </c>
      <c r="B57" s="34" t="s">
        <v>88</v>
      </c>
      <c r="C57" s="20">
        <f>_xlfn.NUMBERVALUE(MID(Tabela4[[#This Row],[Kwartał]],5,2))-8+_xlfn.NUMBERVALUE(MID(Tabela4[[#This Row],[Kwartał]],2,1))*0.25</f>
        <v>13.75</v>
      </c>
      <c r="D57" s="58">
        <v>2910</v>
      </c>
      <c r="H57" s="17">
        <v>10.5</v>
      </c>
      <c r="I57">
        <v>2234</v>
      </c>
      <c r="J57">
        <f t="shared" si="1"/>
        <v>2156.7785162077848</v>
      </c>
      <c r="K57">
        <f>Tabela6[[#This Row],[LUt]]-Tabela6[[#This Row],[LUtP]]</f>
        <v>77.221483792215167</v>
      </c>
      <c r="L57">
        <f t="shared" si="2"/>
        <v>77.221483792215167</v>
      </c>
      <c r="M57">
        <f>(Tabela6[[#This Row],[etP]]^2)</f>
        <v>5963.1575590713501</v>
      </c>
      <c r="N57" s="66">
        <f>(ABS(Tabela6[[#This Row],[etP]]/Tabela6[[#This Row],[LUt]])*100)</f>
        <v>3.4566465439666594</v>
      </c>
      <c r="S57" s="44">
        <f t="shared" si="0"/>
        <v>-33.963560739635341</v>
      </c>
    </row>
    <row r="58" spans="1:19">
      <c r="A58" s="44">
        <v>53</v>
      </c>
      <c r="B58" s="34" t="s">
        <v>89</v>
      </c>
      <c r="C58" s="20">
        <f>_xlfn.NUMBERVALUE(MID(Tabela4[[#This Row],[Kwartał]],5,2))-8+_xlfn.NUMBERVALUE(MID(Tabela4[[#This Row],[Kwartał]],2,1))*0.25</f>
        <v>14</v>
      </c>
      <c r="D58" s="58">
        <v>2912</v>
      </c>
      <c r="H58" s="17">
        <v>10.75</v>
      </c>
      <c r="I58">
        <v>2271</v>
      </c>
      <c r="J58">
        <f t="shared" si="1"/>
        <v>2208.1303856413033</v>
      </c>
      <c r="K58">
        <f>Tabela6[[#This Row],[LUt]]-Tabela6[[#This Row],[LUtP]]</f>
        <v>62.869614358696708</v>
      </c>
      <c r="L58">
        <f t="shared" si="2"/>
        <v>62.869614358696708</v>
      </c>
      <c r="M58">
        <f>(Tabela6[[#This Row],[etP]]^2)</f>
        <v>3952.5884096112432</v>
      </c>
      <c r="N58" s="66">
        <f>(ABS(Tabela6[[#This Row],[etP]]/Tabela6[[#This Row],[LUt]])*100)</f>
        <v>2.7683669906955837</v>
      </c>
      <c r="S58" s="44">
        <f t="shared" si="0"/>
        <v>-9.3154301731540272</v>
      </c>
    </row>
    <row r="59" spans="1:19">
      <c r="A59" s="44">
        <v>54</v>
      </c>
      <c r="B59" s="34" t="s">
        <v>90</v>
      </c>
      <c r="C59" s="20">
        <f>_xlfn.NUMBERVALUE(MID(Tabela4[[#This Row],[Kwartał]],5,2))-8+_xlfn.NUMBERVALUE(MID(Tabela4[[#This Row],[Kwartał]],2,1))*0.25</f>
        <v>14.25</v>
      </c>
      <c r="D59" s="58">
        <v>2936</v>
      </c>
      <c r="H59" s="17">
        <v>11</v>
      </c>
      <c r="I59">
        <v>2320</v>
      </c>
      <c r="J59">
        <f t="shared" si="1"/>
        <v>2259.4822550748222</v>
      </c>
      <c r="K59">
        <f>Tabela6[[#This Row],[LUt]]-Tabela6[[#This Row],[LUtP]]</f>
        <v>60.517744925177794</v>
      </c>
      <c r="L59">
        <f t="shared" si="2"/>
        <v>60.517744925177794</v>
      </c>
      <c r="M59">
        <f>(Tabela6[[#This Row],[etP]]^2)</f>
        <v>3662.3974508288825</v>
      </c>
      <c r="N59" s="66">
        <f>(ABS(Tabela6[[#This Row],[etP]]/Tabela6[[#This Row],[LUt]])*100)</f>
        <v>2.6085234881542152</v>
      </c>
      <c r="S59" s="44">
        <f t="shared" si="0"/>
        <v>11.332700393327286</v>
      </c>
    </row>
    <row r="60" spans="1:19">
      <c r="A60" s="44">
        <v>55</v>
      </c>
      <c r="B60" s="34" t="s">
        <v>91</v>
      </c>
      <c r="C60" s="20">
        <f>_xlfn.NUMBERVALUE(MID(Tabela4[[#This Row],[Kwartał]],5,2))-8+_xlfn.NUMBERVALUE(MID(Tabela4[[#This Row],[Kwartał]],2,1))*0.25</f>
        <v>14.5</v>
      </c>
      <c r="D60" s="58">
        <v>2934</v>
      </c>
      <c r="H60" s="17">
        <v>11.25</v>
      </c>
      <c r="I60">
        <v>2375</v>
      </c>
      <c r="J60">
        <f t="shared" si="1"/>
        <v>2310.8341245083411</v>
      </c>
      <c r="K60">
        <f>Tabela6[[#This Row],[LUt]]-Tabela6[[#This Row],[LUtP]]</f>
        <v>64.16587549165888</v>
      </c>
      <c r="L60">
        <f t="shared" si="2"/>
        <v>64.16587549165888</v>
      </c>
      <c r="M60">
        <f>(Tabela6[[#This Row],[etP]]^2)</f>
        <v>4117.2595776110702</v>
      </c>
      <c r="N60" s="66">
        <f>(ABS(Tabela6[[#This Row],[etP]]/Tabela6[[#This Row],[LUt]])*100)</f>
        <v>2.7017210733330055</v>
      </c>
      <c r="S60" s="44">
        <f t="shared" si="0"/>
        <v>35.9808309598086</v>
      </c>
    </row>
    <row r="61" spans="1:19">
      <c r="A61" s="44">
        <v>56</v>
      </c>
      <c r="B61" s="34" t="s">
        <v>92</v>
      </c>
      <c r="C61" s="20">
        <f>_xlfn.NUMBERVALUE(MID(Tabela4[[#This Row],[Kwartał]],5,2))-8+_xlfn.NUMBERVALUE(MID(Tabela4[[#This Row],[Kwartał]],2,1))*0.25</f>
        <v>14.75</v>
      </c>
      <c r="D61" s="58">
        <v>2958</v>
      </c>
      <c r="H61" s="17">
        <v>11.5</v>
      </c>
      <c r="I61">
        <v>2414</v>
      </c>
      <c r="J61">
        <f t="shared" si="1"/>
        <v>2362.1859939418596</v>
      </c>
      <c r="K61">
        <f>Tabela6[[#This Row],[LUt]]-Tabela6[[#This Row],[LUtP]]</f>
        <v>51.814006058140421</v>
      </c>
      <c r="L61">
        <f t="shared" si="2"/>
        <v>51.814006058140421</v>
      </c>
      <c r="M61">
        <f>(Tabela6[[#This Row],[etP]]^2)</f>
        <v>2684.6912237930123</v>
      </c>
      <c r="N61" s="66">
        <f>(ABS(Tabela6[[#This Row],[etP]]/Tabela6[[#This Row],[LUt]])*100)</f>
        <v>2.1463962741566043</v>
      </c>
      <c r="S61" s="44">
        <f t="shared" si="0"/>
        <v>54.628961526289913</v>
      </c>
    </row>
    <row r="62" spans="1:19">
      <c r="A62" s="44">
        <v>57</v>
      </c>
      <c r="B62" s="34" t="s">
        <v>93</v>
      </c>
      <c r="C62" s="20">
        <f>_xlfn.NUMBERVALUE(MID(Tabela4[[#This Row],[Kwartał]],5,2))-8+_xlfn.NUMBERVALUE(MID(Tabela4[[#This Row],[Kwartał]],2,1))*0.25</f>
        <v>15</v>
      </c>
      <c r="D62" s="58">
        <v>2963</v>
      </c>
      <c r="H62" s="17">
        <v>11.75</v>
      </c>
      <c r="I62">
        <v>2449</v>
      </c>
      <c r="J62">
        <f t="shared" si="1"/>
        <v>2413.537863375378</v>
      </c>
      <c r="K62">
        <f>Tabela6[[#This Row],[LUt]]-Tabela6[[#This Row],[LUtP]]</f>
        <v>35.462136624621962</v>
      </c>
      <c r="L62">
        <f t="shared" si="2"/>
        <v>35.462136624621962</v>
      </c>
      <c r="M62">
        <f>(Tabela6[[#This Row],[etP]]^2)</f>
        <v>1257.5631339833544</v>
      </c>
      <c r="N62" s="66">
        <f>(ABS(Tabela6[[#This Row],[etP]]/Tabela6[[#This Row],[LUt]])*100)</f>
        <v>1.4480251786289082</v>
      </c>
      <c r="S62" s="44">
        <f t="shared" si="0"/>
        <v>69.277092092771227</v>
      </c>
    </row>
    <row r="63" spans="1:19" ht="15.75" thickBot="1">
      <c r="A63" s="44">
        <v>58</v>
      </c>
      <c r="B63" s="34" t="s">
        <v>94</v>
      </c>
      <c r="C63" s="20">
        <f>_xlfn.NUMBERVALUE(MID(Tabela4[[#This Row],[Kwartał]],5,2))-8+_xlfn.NUMBERVALUE(MID(Tabela4[[#This Row],[Kwartał]],2,1))*0.25</f>
        <v>15.25</v>
      </c>
      <c r="D63" s="58">
        <v>2989</v>
      </c>
      <c r="H63" s="17">
        <v>12</v>
      </c>
      <c r="I63">
        <v>2498</v>
      </c>
      <c r="J63">
        <f t="shared" si="1"/>
        <v>2464.889732808897</v>
      </c>
      <c r="K63">
        <f>Tabela6[[#This Row],[LUt]]-Tabela6[[#This Row],[LUtP]]</f>
        <v>33.110267191103048</v>
      </c>
      <c r="L63">
        <f t="shared" si="2"/>
        <v>33.110267191103048</v>
      </c>
      <c r="M63">
        <f>(Tabela6[[#This Row],[etP]]^2)</f>
        <v>1096.2897934662349</v>
      </c>
      <c r="N63" s="66">
        <f>(ABS(Tabela6[[#This Row],[etP]]/Tabela6[[#This Row],[LUt]])*100)</f>
        <v>1.3254710644957184</v>
      </c>
      <c r="S63" s="45">
        <f t="shared" si="0"/>
        <v>74.92522265925254</v>
      </c>
    </row>
    <row r="64" spans="1:19">
      <c r="A64" s="44">
        <v>59</v>
      </c>
      <c r="B64" s="34" t="s">
        <v>95</v>
      </c>
      <c r="C64" s="20">
        <f>_xlfn.NUMBERVALUE(MID(Tabela4[[#This Row],[Kwartał]],5,2))-8+_xlfn.NUMBERVALUE(MID(Tabela4[[#This Row],[Kwartał]],2,1))*0.25</f>
        <v>15.5</v>
      </c>
      <c r="D64" s="58">
        <v>3030</v>
      </c>
      <c r="H64" s="17">
        <v>12.25</v>
      </c>
      <c r="I64">
        <v>2603</v>
      </c>
      <c r="J64">
        <f t="shared" si="1"/>
        <v>2516.2416022424159</v>
      </c>
      <c r="K64">
        <f>Tabela6[[#This Row],[LUt]]-Tabela6[[#This Row],[LUtP]]</f>
        <v>86.758397757584135</v>
      </c>
      <c r="L64">
        <f t="shared" si="2"/>
        <v>86.758397757584135</v>
      </c>
      <c r="M64">
        <f>(Tabela6[[#This Row],[etP]]^2)</f>
        <v>7527.0195814631797</v>
      </c>
      <c r="N64" s="66">
        <f>(ABS(Tabela6[[#This Row],[etP]]/Tabela6[[#This Row],[LUt]])*100)</f>
        <v>3.3330156649091101</v>
      </c>
    </row>
    <row r="65" spans="1:14" ht="15.75" thickBot="1">
      <c r="A65" s="45">
        <v>60</v>
      </c>
      <c r="B65" s="59" t="s">
        <v>96</v>
      </c>
      <c r="C65" s="60">
        <f>_xlfn.NUMBERVALUE(MID(Tabela4[[#This Row],[Kwartał]],5,2))-8+_xlfn.NUMBERVALUE(MID(Tabela4[[#This Row],[Kwartał]],2,1))*0.25</f>
        <v>15.75</v>
      </c>
      <c r="D65" s="61">
        <v>3049</v>
      </c>
      <c r="H65" s="17">
        <v>12.5</v>
      </c>
      <c r="I65">
        <v>2701</v>
      </c>
      <c r="J65">
        <f t="shared" si="1"/>
        <v>2567.5934716759343</v>
      </c>
      <c r="K65">
        <f>Tabela6[[#This Row],[LUt]]-Tabela6[[#This Row],[LUtP]]</f>
        <v>133.40652832406568</v>
      </c>
      <c r="L65">
        <f t="shared" si="2"/>
        <v>133.40652832406568</v>
      </c>
      <c r="M65">
        <f>(Tabela6[[#This Row],[etP]]^2)</f>
        <v>17797.301799479737</v>
      </c>
      <c r="N65" s="66">
        <f>(ABS(Tabela6[[#This Row],[etP]]/Tabela6[[#This Row],[LUt]])*100)</f>
        <v>4.9391532145155752</v>
      </c>
    </row>
    <row r="66" spans="1:14">
      <c r="H66" s="17">
        <v>12.75</v>
      </c>
      <c r="I66">
        <v>2740</v>
      </c>
      <c r="J66">
        <f t="shared" si="1"/>
        <v>2618.9453411094528</v>
      </c>
      <c r="K66">
        <f>Tabela6[[#This Row],[LUt]]-Tabela6[[#This Row],[LUtP]]</f>
        <v>121.05465889054722</v>
      </c>
      <c r="L66">
        <f t="shared" si="2"/>
        <v>121.05465889054722</v>
      </c>
      <c r="M66">
        <f>(Tabela6[[#This Row],[etP]]^2)</f>
        <v>14654.230439106743</v>
      </c>
      <c r="N66" s="66">
        <f>(ABS(Tabela6[[#This Row],[etP]]/Tabela6[[#This Row],[LUt]])*100)</f>
        <v>4.4180532441805553</v>
      </c>
    </row>
    <row r="67" spans="1:14">
      <c r="H67" s="17">
        <v>13</v>
      </c>
      <c r="I67">
        <v>2797</v>
      </c>
      <c r="J67">
        <f t="shared" si="1"/>
        <v>2670.2972105429717</v>
      </c>
      <c r="K67">
        <f>Tabela6[[#This Row],[LUt]]-Tabela6[[#This Row],[LUtP]]</f>
        <v>126.7027894570283</v>
      </c>
      <c r="L67">
        <f t="shared" si="2"/>
        <v>126.7027894570283</v>
      </c>
      <c r="M67">
        <f>(Tabela6[[#This Row],[etP]]^2)</f>
        <v>16053.596856192042</v>
      </c>
      <c r="N67" s="66">
        <f>(ABS(Tabela6[[#This Row],[etP]]/Tabela6[[#This Row],[LUt]])*100)</f>
        <v>4.5299531446917518</v>
      </c>
    </row>
    <row r="68" spans="1:14">
      <c r="H68" s="17">
        <v>13.25</v>
      </c>
      <c r="I68">
        <v>2853</v>
      </c>
      <c r="J68">
        <f t="shared" si="1"/>
        <v>2721.6490799764906</v>
      </c>
      <c r="K68">
        <f>Tabela6[[#This Row],[LUt]]-Tabela6[[#This Row],[LUtP]]</f>
        <v>131.35092002350939</v>
      </c>
      <c r="L68">
        <f t="shared" si="2"/>
        <v>131.35092002350939</v>
      </c>
      <c r="M68">
        <f>(Tabela6[[#This Row],[etP]]^2)</f>
        <v>17253.06419102236</v>
      </c>
      <c r="N68" s="66">
        <f>(ABS(Tabela6[[#This Row],[etP]]/Tabela6[[#This Row],[LUt]])*100)</f>
        <v>4.6039579398355901</v>
      </c>
    </row>
    <row r="69" spans="1:14">
      <c r="H69" s="17">
        <v>13.5</v>
      </c>
      <c r="I69">
        <v>2895</v>
      </c>
      <c r="J69">
        <f t="shared" si="1"/>
        <v>2773.0009494100091</v>
      </c>
      <c r="K69">
        <f>Tabela6[[#This Row],[LUt]]-Tabela6[[#This Row],[LUtP]]</f>
        <v>121.99905058999093</v>
      </c>
      <c r="L69">
        <f t="shared" si="2"/>
        <v>121.99905058999093</v>
      </c>
      <c r="M69">
        <f>(Tabela6[[#This Row],[etP]]^2)</f>
        <v>14883.768344859167</v>
      </c>
      <c r="N69" s="66">
        <f>(ABS(Tabela6[[#This Row],[etP]]/Tabela6[[#This Row],[LUt]])*100)</f>
        <v>4.2141295540584087</v>
      </c>
    </row>
    <row r="70" spans="1:14">
      <c r="H70" s="17">
        <v>13.75</v>
      </c>
      <c r="I70">
        <v>2910</v>
      </c>
      <c r="J70">
        <f t="shared" si="1"/>
        <v>2824.3528188435275</v>
      </c>
      <c r="K70">
        <f>Tabela6[[#This Row],[LUt]]-Tabela6[[#This Row],[LUtP]]</f>
        <v>85.64718115647247</v>
      </c>
      <c r="L70">
        <f t="shared" si="2"/>
        <v>85.64718115647247</v>
      </c>
      <c r="M70">
        <f>(Tabela6[[#This Row],[etP]]^2)</f>
        <v>7335.4396400496134</v>
      </c>
      <c r="N70" s="66">
        <f>(ABS(Tabela6[[#This Row],[etP]]/Tabela6[[#This Row],[LUt]])*100)</f>
        <v>2.9432021015969925</v>
      </c>
    </row>
    <row r="71" spans="1:14">
      <c r="H71" s="17">
        <v>14</v>
      </c>
      <c r="I71">
        <v>2912</v>
      </c>
      <c r="J71">
        <f t="shared" si="1"/>
        <v>2875.7046882770464</v>
      </c>
      <c r="K71">
        <f>Tabela6[[#This Row],[LUt]]-Tabela6[[#This Row],[LUtP]]</f>
        <v>36.295311722953556</v>
      </c>
      <c r="L71">
        <f t="shared" si="2"/>
        <v>36.295311722953556</v>
      </c>
      <c r="M71">
        <f>(Tabela6[[#This Row],[etP]]^2)</f>
        <v>1317.3496530663699</v>
      </c>
      <c r="N71" s="66">
        <f>(ABS(Tabela6[[#This Row],[etP]]/Tabela6[[#This Row],[LUt]])*100)</f>
        <v>1.2464049355409874</v>
      </c>
    </row>
    <row r="72" spans="1:14">
      <c r="H72" s="17">
        <v>14.25</v>
      </c>
      <c r="I72">
        <v>2936</v>
      </c>
      <c r="J72">
        <f t="shared" si="1"/>
        <v>2927.0565577105654</v>
      </c>
      <c r="K72">
        <f>Tabela6[[#This Row],[LUt]]-Tabela6[[#This Row],[LUtP]]</f>
        <v>8.9434422894346426</v>
      </c>
      <c r="L72">
        <f t="shared" si="2"/>
        <v>8.9434422894346426</v>
      </c>
      <c r="M72">
        <f>(Tabela6[[#This Row],[etP]]^2)</f>
        <v>79.985159984447961</v>
      </c>
      <c r="N72" s="66">
        <f>(ABS(Tabela6[[#This Row],[etP]]/Tabela6[[#This Row],[LUt]])*100)</f>
        <v>0.30461315699709274</v>
      </c>
    </row>
    <row r="73" spans="1:14">
      <c r="H73" s="17">
        <v>14.5</v>
      </c>
      <c r="I73">
        <v>2934</v>
      </c>
      <c r="J73">
        <f t="shared" si="1"/>
        <v>2978.4084271440838</v>
      </c>
      <c r="K73">
        <f>Tabela6[[#This Row],[LUt]]-Tabela6[[#This Row],[LUtP]]</f>
        <v>-44.408427144083817</v>
      </c>
      <c r="L73">
        <f t="shared" si="2"/>
        <v>44.408427144083817</v>
      </c>
      <c r="M73">
        <f>(Tabela6[[#This Row],[etP]]^2)</f>
        <v>1972.1084014114003</v>
      </c>
      <c r="N73" s="66">
        <f>(ABS(Tabela6[[#This Row],[etP]]/Tabela6[[#This Row],[LUt]])*100)</f>
        <v>1.5135796572625704</v>
      </c>
    </row>
    <row r="74" spans="1:14">
      <c r="H74" s="17">
        <v>14.75</v>
      </c>
      <c r="I74">
        <v>2958</v>
      </c>
      <c r="J74">
        <f t="shared" si="1"/>
        <v>3029.7602965776023</v>
      </c>
      <c r="K74">
        <f>Tabela6[[#This Row],[LUt]]-Tabela6[[#This Row],[LUtP]]</f>
        <v>-71.760296577602276</v>
      </c>
      <c r="L74">
        <f t="shared" si="2"/>
        <v>71.760296577602276</v>
      </c>
      <c r="M74">
        <f>(Tabela6[[#This Row],[etP]]^2)</f>
        <v>5149.5401649054365</v>
      </c>
      <c r="N74" s="66">
        <f>(ABS(Tabela6[[#This Row],[etP]]/Tabela6[[#This Row],[LUt]])*100)</f>
        <v>2.4259735151319228</v>
      </c>
    </row>
    <row r="75" spans="1:14">
      <c r="H75" s="17">
        <v>15</v>
      </c>
      <c r="I75">
        <v>2963</v>
      </c>
      <c r="J75">
        <f t="shared" si="1"/>
        <v>3081.1121660111212</v>
      </c>
      <c r="K75">
        <f>Tabela6[[#This Row],[LUt]]-Tabela6[[#This Row],[LUtP]]</f>
        <v>-118.11216601112119</v>
      </c>
      <c r="L75">
        <f t="shared" si="2"/>
        <v>118.11216601112119</v>
      </c>
      <c r="M75">
        <f>(Tabela6[[#This Row],[etP]]^2)</f>
        <v>13950.483759838651</v>
      </c>
      <c r="N75" s="66">
        <f>(ABS(Tabela6[[#This Row],[etP]]/Tabela6[[#This Row],[LUt]])*100)</f>
        <v>3.9862357749281534</v>
      </c>
    </row>
    <row r="76" spans="1:14">
      <c r="H76" s="17">
        <v>15.25</v>
      </c>
      <c r="I76">
        <v>2989</v>
      </c>
      <c r="J76">
        <f t="shared" si="1"/>
        <v>3132.4640354446401</v>
      </c>
      <c r="K76">
        <f>Tabela6[[#This Row],[LUt]]-Tabela6[[#This Row],[LUtP]]</f>
        <v>-143.4640354446401</v>
      </c>
      <c r="L76">
        <f t="shared" si="2"/>
        <v>143.4640354446401</v>
      </c>
      <c r="M76">
        <f>(Tabela6[[#This Row],[etP]]^2)</f>
        <v>20581.929466060952</v>
      </c>
      <c r="N76" s="66">
        <f>(ABS(Tabela6[[#This Row],[etP]]/Tabela6[[#This Row],[LUt]])*100)</f>
        <v>4.7997335377932453</v>
      </c>
    </row>
    <row r="77" spans="1:14">
      <c r="H77" s="17">
        <v>15.5</v>
      </c>
      <c r="I77">
        <v>3030</v>
      </c>
      <c r="J77">
        <f t="shared" si="1"/>
        <v>3183.8159048781586</v>
      </c>
      <c r="K77">
        <f>Tabela6[[#This Row],[LUt]]-Tabela6[[#This Row],[LUtP]]</f>
        <v>-153.81590487815856</v>
      </c>
      <c r="L77">
        <f t="shared" si="2"/>
        <v>153.81590487815856</v>
      </c>
      <c r="M77">
        <f>(Tabela6[[#This Row],[etP]]^2)</f>
        <v>23659.332593486724</v>
      </c>
      <c r="N77" s="66">
        <f>(ABS(Tabela6[[#This Row],[etP]]/Tabela6[[#This Row],[LUt]])*100)</f>
        <v>5.0764325042296559</v>
      </c>
    </row>
    <row r="78" spans="1:14" ht="15.75" thickBot="1">
      <c r="H78" s="18">
        <v>15.75</v>
      </c>
      <c r="I78" s="19">
        <v>3049</v>
      </c>
      <c r="J78" s="19">
        <f t="shared" si="1"/>
        <v>3235.167774311677</v>
      </c>
      <c r="K78" s="19">
        <f>Tabela6[[#This Row],[LUt]]-Tabela6[[#This Row],[LUtP]]</f>
        <v>-186.16777431167702</v>
      </c>
      <c r="L78" s="19">
        <f t="shared" si="2"/>
        <v>186.16777431167702</v>
      </c>
      <c r="M78" s="19">
        <f>(Tabela6[[#This Row],[etP]]^2)</f>
        <v>34658.440192163507</v>
      </c>
      <c r="N78" s="67">
        <f>(ABS(Tabela6[[#This Row],[etP]]/Tabela6[[#This Row],[LUt]])*100)</f>
        <v>6.1058633752599878</v>
      </c>
    </row>
    <row r="79" spans="1:14" ht="15.75" thickBot="1"/>
    <row r="80" spans="1:14" ht="15.75" thickBot="1">
      <c r="H80" s="68" t="s">
        <v>108</v>
      </c>
      <c r="I80" s="46" t="s">
        <v>107</v>
      </c>
      <c r="J80" s="47" t="s">
        <v>106</v>
      </c>
    </row>
    <row r="81" spans="1:10">
      <c r="H81" t="s">
        <v>103</v>
      </c>
      <c r="I81">
        <f>AVERAGE(Tabela6[etP])</f>
        <v>26.528876413550041</v>
      </c>
      <c r="J81">
        <f>AVERAGE(K56:K75)</f>
        <v>54.680593607306335</v>
      </c>
    </row>
    <row r="82" spans="1:10">
      <c r="H82" t="s">
        <v>101</v>
      </c>
      <c r="I82">
        <f>AVERAGE(Tabela6[|etP|])</f>
        <v>88.940059402009425</v>
      </c>
      <c r="J82">
        <f>AVERAGE(L56:L75)</f>
        <v>78.108682580587057</v>
      </c>
    </row>
    <row r="83" spans="1:10">
      <c r="H83" t="s">
        <v>102</v>
      </c>
      <c r="I83">
        <f>SQRT(AVERAGE(Tabela6[(etP)2]))</f>
        <v>99.523007981333464</v>
      </c>
      <c r="J83">
        <f>SQRT(AVERAGE(M56:M75))</f>
        <v>86.287706961738706</v>
      </c>
    </row>
    <row r="84" spans="1:10">
      <c r="H84" t="s">
        <v>104</v>
      </c>
      <c r="I84">
        <f>AVERAGE(Tabela6[|etP/LUt|*100])</f>
        <v>3.2617357204884958</v>
      </c>
      <c r="J84">
        <f>AVERAGE(N56:N75)</f>
        <v>2.9518946076976258</v>
      </c>
    </row>
    <row r="85" spans="1:10">
      <c r="H85" t="s">
        <v>109</v>
      </c>
      <c r="I85">
        <f>I83/(SQRT(SUMSQ(Tabela6[LUt])/COUNT(Tabela6[LUt]))+SQRT(SUMSQ(J56:J78)/COUNT(J56:J78)))</f>
        <v>1.8418562222381755E-2</v>
      </c>
      <c r="J85">
        <f>J83/(SQRT(SUMSQ(J56:J75)/COUNT(J56:J75))+SQRT(SUMSQ(I56:I75)/COUNT(I56:I75)))</f>
        <v>1.6367913129801216E-2</v>
      </c>
    </row>
    <row r="87" spans="1:10">
      <c r="H87" t="s">
        <v>97</v>
      </c>
    </row>
    <row r="94" spans="1:10">
      <c r="A94" s="22"/>
      <c r="B94" s="23"/>
      <c r="C94" s="23"/>
      <c r="D94" s="23"/>
      <c r="E94" s="23"/>
    </row>
    <row r="95" spans="1:10" ht="15.75" thickBot="1"/>
    <row r="96" spans="1:10" ht="15.75" thickBot="1">
      <c r="A96" s="63" t="s">
        <v>72</v>
      </c>
      <c r="B96" s="46"/>
      <c r="C96" s="46"/>
      <c r="D96" s="46"/>
      <c r="E96" s="47"/>
      <c r="F96" s="141"/>
    </row>
    <row r="97" spans="1:6" ht="15.75" thickBot="1">
      <c r="A97" s="69" t="s">
        <v>39</v>
      </c>
      <c r="B97" s="71" t="s">
        <v>1</v>
      </c>
      <c r="C97" s="70" t="s">
        <v>41</v>
      </c>
      <c r="D97" s="70" t="s">
        <v>42</v>
      </c>
      <c r="E97" s="71" t="s">
        <v>40</v>
      </c>
      <c r="F97" s="142" t="s">
        <v>130</v>
      </c>
    </row>
    <row r="98" spans="1:6">
      <c r="A98" s="72">
        <v>2007</v>
      </c>
      <c r="B98" s="90"/>
      <c r="C98" s="73">
        <v>-138</v>
      </c>
      <c r="D98" s="73">
        <v>450</v>
      </c>
      <c r="E98" s="79">
        <v>153</v>
      </c>
      <c r="F98" s="79">
        <f>E98-C98</f>
        <v>291</v>
      </c>
    </row>
    <row r="99" spans="1:6">
      <c r="A99" s="74">
        <v>2008</v>
      </c>
      <c r="B99" s="91"/>
      <c r="C99" s="12">
        <v>-56</v>
      </c>
      <c r="D99" s="12">
        <v>850</v>
      </c>
      <c r="E99" s="11">
        <v>272</v>
      </c>
      <c r="F99" s="11">
        <f t="shared" ref="F99:F117" si="3">E99-C99</f>
        <v>328</v>
      </c>
    </row>
    <row r="100" spans="1:6">
      <c r="A100" s="75">
        <v>2009</v>
      </c>
      <c r="B100" s="80">
        <f>D7</f>
        <v>360</v>
      </c>
      <c r="C100" s="76">
        <v>229</v>
      </c>
      <c r="D100" s="76">
        <v>1218</v>
      </c>
      <c r="E100" s="80">
        <v>777</v>
      </c>
      <c r="F100" s="80">
        <f t="shared" si="3"/>
        <v>548</v>
      </c>
    </row>
    <row r="101" spans="1:6">
      <c r="A101" s="74">
        <v>2010</v>
      </c>
      <c r="B101" s="11">
        <f>D11</f>
        <v>608</v>
      </c>
      <c r="C101" s="12">
        <v>606</v>
      </c>
      <c r="D101" s="12">
        <v>2127</v>
      </c>
      <c r="E101" s="11">
        <v>1974</v>
      </c>
      <c r="F101" s="11">
        <f t="shared" si="3"/>
        <v>1368</v>
      </c>
    </row>
    <row r="102" spans="1:6">
      <c r="A102" s="75">
        <v>2011</v>
      </c>
      <c r="B102" s="80">
        <f>D15</f>
        <v>845</v>
      </c>
      <c r="C102" s="76">
        <v>1000</v>
      </c>
      <c r="D102" s="76">
        <v>3200</v>
      </c>
      <c r="E102" s="80">
        <v>3711</v>
      </c>
      <c r="F102" s="80">
        <f t="shared" si="3"/>
        <v>2711</v>
      </c>
    </row>
    <row r="103" spans="1:6">
      <c r="A103" s="74">
        <v>2012</v>
      </c>
      <c r="B103" s="11">
        <f>D19</f>
        <v>1056</v>
      </c>
      <c r="C103" s="12">
        <v>53</v>
      </c>
      <c r="D103" s="12">
        <v>4619</v>
      </c>
      <c r="E103" s="11">
        <v>5089</v>
      </c>
      <c r="F103" s="11">
        <f t="shared" si="3"/>
        <v>5036</v>
      </c>
    </row>
    <row r="104" spans="1:6">
      <c r="A104" s="75">
        <v>2013</v>
      </c>
      <c r="B104" s="80">
        <f>D23</f>
        <v>1228</v>
      </c>
      <c r="C104" s="76">
        <v>1500</v>
      </c>
      <c r="D104" s="76">
        <v>6337</v>
      </c>
      <c r="E104" s="80">
        <v>7872</v>
      </c>
      <c r="F104" s="80">
        <f t="shared" si="3"/>
        <v>6372</v>
      </c>
    </row>
    <row r="105" spans="1:6">
      <c r="A105" s="74">
        <v>2014</v>
      </c>
      <c r="B105" s="11">
        <f>D27</f>
        <v>1393</v>
      </c>
      <c r="C105" s="12">
        <v>2940</v>
      </c>
      <c r="D105" s="12">
        <v>9199</v>
      </c>
      <c r="E105" s="11">
        <v>12466</v>
      </c>
      <c r="F105" s="11">
        <f t="shared" si="3"/>
        <v>9526</v>
      </c>
    </row>
    <row r="106" spans="1:6">
      <c r="A106" s="75">
        <v>2015</v>
      </c>
      <c r="B106" s="80">
        <f>D31</f>
        <v>1591</v>
      </c>
      <c r="C106" s="76">
        <v>3688</v>
      </c>
      <c r="D106" s="76">
        <v>12691</v>
      </c>
      <c r="E106" s="80">
        <v>17928</v>
      </c>
      <c r="F106" s="80">
        <f t="shared" si="3"/>
        <v>14240</v>
      </c>
    </row>
    <row r="107" spans="1:6">
      <c r="A107" s="74">
        <v>2016</v>
      </c>
      <c r="B107" s="11">
        <f>D35</f>
        <v>1860</v>
      </c>
      <c r="C107" s="12">
        <v>10217</v>
      </c>
      <c r="D107" s="12">
        <v>17048</v>
      </c>
      <c r="E107" s="11">
        <v>27638</v>
      </c>
      <c r="F107" s="11">
        <f t="shared" si="3"/>
        <v>17421</v>
      </c>
    </row>
    <row r="108" spans="1:6" ht="15.75" thickBot="1">
      <c r="A108" s="77">
        <v>2017</v>
      </c>
      <c r="B108" s="81">
        <f>D39</f>
        <v>2129</v>
      </c>
      <c r="C108" s="78">
        <v>15934</v>
      </c>
      <c r="D108" s="78">
        <v>25105</v>
      </c>
      <c r="E108" s="81">
        <v>40653</v>
      </c>
      <c r="F108" s="81">
        <f t="shared" si="3"/>
        <v>24719</v>
      </c>
    </row>
    <row r="109" spans="1:6">
      <c r="A109" s="17"/>
    </row>
    <row r="110" spans="1:6" ht="15.75" thickBot="1">
      <c r="A110" s="17"/>
    </row>
    <row r="111" spans="1:6" ht="15.75" thickBot="1">
      <c r="A111" s="87" t="s">
        <v>73</v>
      </c>
      <c r="B111" s="89"/>
      <c r="C111" s="88"/>
      <c r="D111" s="88"/>
      <c r="E111" s="89"/>
      <c r="F111" s="141"/>
    </row>
    <row r="112" spans="1:6" ht="15.75" thickBot="1">
      <c r="A112" s="69" t="s">
        <v>39</v>
      </c>
      <c r="B112" s="71" t="s">
        <v>1</v>
      </c>
      <c r="C112" s="70" t="s">
        <v>41</v>
      </c>
      <c r="D112" s="70" t="s">
        <v>42</v>
      </c>
      <c r="E112" s="71" t="s">
        <v>40</v>
      </c>
      <c r="F112" s="142" t="s">
        <v>130</v>
      </c>
    </row>
    <row r="113" spans="1:27">
      <c r="A113" s="82">
        <v>2018</v>
      </c>
      <c r="B113" s="84">
        <f>D46</f>
        <v>2320</v>
      </c>
      <c r="C113" s="84">
        <v>22112</v>
      </c>
      <c r="D113" s="84">
        <v>35587</v>
      </c>
      <c r="E113" s="84">
        <v>55838</v>
      </c>
      <c r="F113" s="143">
        <f t="shared" si="3"/>
        <v>33726</v>
      </c>
    </row>
    <row r="114" spans="1:27">
      <c r="A114" s="21">
        <v>2019</v>
      </c>
      <c r="B114" s="8">
        <f>D50</f>
        <v>2498</v>
      </c>
      <c r="C114" s="8">
        <v>18485</v>
      </c>
      <c r="D114" s="8">
        <v>44942</v>
      </c>
      <c r="E114" s="8">
        <v>70697</v>
      </c>
      <c r="F114" s="80">
        <f t="shared" si="3"/>
        <v>52212</v>
      </c>
    </row>
    <row r="115" spans="1:27">
      <c r="A115" s="83">
        <v>2020</v>
      </c>
      <c r="B115" s="85">
        <f>D54</f>
        <v>2797</v>
      </c>
      <c r="C115" s="85">
        <v>29146</v>
      </c>
      <c r="D115" s="85">
        <v>58604</v>
      </c>
      <c r="E115" s="85">
        <v>85965</v>
      </c>
      <c r="F115" s="11">
        <f t="shared" si="3"/>
        <v>56819</v>
      </c>
    </row>
    <row r="116" spans="1:27">
      <c r="A116" s="21">
        <v>2021</v>
      </c>
      <c r="B116" s="8">
        <f>D58</f>
        <v>2912</v>
      </c>
      <c r="C116" s="8">
        <v>39370</v>
      </c>
      <c r="D116" s="8">
        <v>71970</v>
      </c>
      <c r="E116" s="8">
        <v>117929</v>
      </c>
      <c r="F116" s="80">
        <f t="shared" si="3"/>
        <v>78559</v>
      </c>
    </row>
    <row r="117" spans="1:27" ht="15.75" thickBot="1">
      <c r="A117" s="86">
        <v>2022</v>
      </c>
      <c r="B117" s="81">
        <f>D62</f>
        <v>2963</v>
      </c>
      <c r="C117" s="81">
        <v>23200</v>
      </c>
      <c r="D117" s="81">
        <v>86482</v>
      </c>
      <c r="E117" s="81">
        <v>116609</v>
      </c>
      <c r="F117" s="144">
        <f t="shared" si="3"/>
        <v>93409</v>
      </c>
    </row>
    <row r="128" spans="1:27">
      <c r="W128" s="210"/>
      <c r="X128" s="210"/>
      <c r="Y128" s="210"/>
      <c r="Z128" s="210"/>
      <c r="AA128" s="140"/>
    </row>
    <row r="129" spans="1:35">
      <c r="X129" s="3"/>
      <c r="Y129" s="3"/>
      <c r="Z129" s="99"/>
      <c r="AA129" s="99"/>
    </row>
    <row r="130" spans="1:35">
      <c r="X130" s="3"/>
      <c r="Y130" s="3"/>
      <c r="Z130" s="99"/>
      <c r="AA130" s="99"/>
    </row>
    <row r="131" spans="1:35">
      <c r="L131" s="97"/>
      <c r="M131" s="92"/>
      <c r="N131" s="92"/>
      <c r="O131" s="92"/>
      <c r="P131" s="92"/>
      <c r="X131" s="3"/>
      <c r="Y131" s="3"/>
      <c r="Z131" s="99"/>
      <c r="AA131" s="99"/>
    </row>
    <row r="132" spans="1:35">
      <c r="L132" s="22"/>
      <c r="M132" s="23"/>
      <c r="N132" s="23"/>
      <c r="O132" s="23"/>
      <c r="P132" s="23"/>
      <c r="X132" s="3"/>
      <c r="Y132" s="3"/>
      <c r="Z132" s="99"/>
      <c r="AA132" s="99"/>
    </row>
    <row r="133" spans="1:35">
      <c r="L133" s="22"/>
      <c r="M133" s="23"/>
      <c r="N133" s="23"/>
      <c r="O133" s="23"/>
      <c r="P133" s="23"/>
      <c r="X133" s="3"/>
      <c r="Y133" s="3"/>
      <c r="Z133" s="99"/>
      <c r="AA133" s="99"/>
    </row>
    <row r="134" spans="1:35">
      <c r="L134" s="22"/>
      <c r="M134" s="23"/>
      <c r="N134" s="23"/>
      <c r="O134" s="23"/>
      <c r="P134" s="23"/>
    </row>
    <row r="135" spans="1:35">
      <c r="L135" s="22"/>
      <c r="M135" s="23"/>
      <c r="N135" s="23"/>
      <c r="O135" s="23"/>
      <c r="P135" s="23"/>
    </row>
    <row r="136" spans="1:35">
      <c r="L136" s="22"/>
      <c r="M136" s="23"/>
      <c r="N136" s="23"/>
      <c r="O136" s="23"/>
      <c r="P136" s="23"/>
    </row>
    <row r="137" spans="1:35">
      <c r="L137" s="22"/>
      <c r="M137" s="23"/>
      <c r="N137" s="23"/>
      <c r="O137" s="23"/>
      <c r="P137" s="23"/>
    </row>
    <row r="138" spans="1:35" ht="18.75" customHeight="1">
      <c r="B138" s="202" t="s">
        <v>192</v>
      </c>
      <c r="C138" s="202"/>
      <c r="D138" s="202"/>
      <c r="E138" s="202"/>
      <c r="L138" s="22"/>
      <c r="M138" s="23"/>
      <c r="N138" s="23"/>
    </row>
    <row r="139" spans="1:35" ht="18" thickBot="1">
      <c r="B139" s="209" t="s">
        <v>1</v>
      </c>
      <c r="C139" s="209"/>
      <c r="D139" s="209"/>
      <c r="E139" t="s">
        <v>41</v>
      </c>
      <c r="J139" t="s">
        <v>193</v>
      </c>
      <c r="N139" s="23"/>
    </row>
    <row r="140" spans="1:35" ht="18" thickBot="1">
      <c r="A140" s="97"/>
      <c r="B140" s="71" t="s">
        <v>176</v>
      </c>
      <c r="C140" s="71" t="s">
        <v>215</v>
      </c>
      <c r="D140" s="71" t="s">
        <v>216</v>
      </c>
      <c r="E140" s="71" t="s">
        <v>190</v>
      </c>
      <c r="F140" t="s">
        <v>129</v>
      </c>
      <c r="N140" s="23"/>
      <c r="O140" s="138"/>
    </row>
    <row r="141" spans="1:35">
      <c r="A141" s="22"/>
      <c r="B141" s="80">
        <v>360</v>
      </c>
      <c r="C141" s="80">
        <f>B141^2</f>
        <v>129600</v>
      </c>
      <c r="D141" s="80">
        <f>B141^3</f>
        <v>46656000</v>
      </c>
      <c r="E141" s="80">
        <v>229</v>
      </c>
      <c r="J141" s="71" t="s">
        <v>176</v>
      </c>
      <c r="K141" s="71" t="s">
        <v>194</v>
      </c>
      <c r="N141" s="23"/>
    </row>
    <row r="142" spans="1:35">
      <c r="A142" s="22"/>
      <c r="B142" s="11">
        <v>608</v>
      </c>
      <c r="C142" s="11">
        <f t="shared" ref="C142:C149" si="4">B142^2</f>
        <v>369664</v>
      </c>
      <c r="D142" s="11">
        <f t="shared" ref="D142:D149" si="5">B142^3</f>
        <v>224755712</v>
      </c>
      <c r="E142" s="11">
        <v>606</v>
      </c>
      <c r="J142" s="80" cm="1">
        <f t="array" ref="J142:J150">(B100:B108)</f>
        <v>360</v>
      </c>
      <c r="K142" s="80" cm="1">
        <f t="array" ref="K142:K150">LN(C100:C108)</f>
        <v>5.43372200355424</v>
      </c>
      <c r="N142" s="23"/>
    </row>
    <row r="143" spans="1:35">
      <c r="A143" s="22"/>
      <c r="B143" s="80">
        <v>845</v>
      </c>
      <c r="C143" s="80">
        <f t="shared" si="4"/>
        <v>714025</v>
      </c>
      <c r="D143" s="80">
        <f t="shared" si="5"/>
        <v>603351125</v>
      </c>
      <c r="E143" s="80">
        <v>1000</v>
      </c>
      <c r="J143" s="11">
        <v>608</v>
      </c>
      <c r="K143" s="11">
        <v>6.4068799860693142</v>
      </c>
    </row>
    <row r="144" spans="1:35" ht="15.75" thickBot="1">
      <c r="A144" s="22"/>
      <c r="B144" s="11">
        <v>1056</v>
      </c>
      <c r="C144" s="11">
        <f t="shared" si="4"/>
        <v>1115136</v>
      </c>
      <c r="D144" s="11">
        <f t="shared" si="5"/>
        <v>1177583616</v>
      </c>
      <c r="E144" s="11">
        <v>53</v>
      </c>
      <c r="J144" s="80">
        <v>845</v>
      </c>
      <c r="K144" s="80">
        <v>6.9077552789821368</v>
      </c>
      <c r="Q144" s="211" t="s">
        <v>135</v>
      </c>
      <c r="R144" s="211"/>
      <c r="S144" s="211"/>
      <c r="AG144" s="201" t="s">
        <v>178</v>
      </c>
      <c r="AH144" s="201"/>
      <c r="AI144" s="97"/>
    </row>
    <row r="145" spans="1:38">
      <c r="A145" s="22"/>
      <c r="B145" s="80">
        <v>1228</v>
      </c>
      <c r="C145" s="80">
        <f t="shared" si="4"/>
        <v>1507984</v>
      </c>
      <c r="D145" s="80">
        <f t="shared" si="5"/>
        <v>1851804352</v>
      </c>
      <c r="E145" s="80">
        <v>1500</v>
      </c>
      <c r="J145" s="11">
        <v>1056</v>
      </c>
      <c r="K145" s="11">
        <v>3.970291913552122</v>
      </c>
      <c r="Q145" s="71" t="s">
        <v>133</v>
      </c>
      <c r="R145" s="71" t="s">
        <v>220</v>
      </c>
      <c r="S145" s="71" t="s">
        <v>132</v>
      </c>
      <c r="AG145" s="152" t="s">
        <v>220</v>
      </c>
      <c r="AH145" s="152" t="s">
        <v>133</v>
      </c>
    </row>
    <row r="146" spans="1:38">
      <c r="A146" s="22"/>
      <c r="B146" s="11">
        <v>1393</v>
      </c>
      <c r="C146" s="11">
        <f t="shared" si="4"/>
        <v>1940449</v>
      </c>
      <c r="D146" s="11">
        <f t="shared" si="5"/>
        <v>2703045457</v>
      </c>
      <c r="E146" s="11">
        <v>2940</v>
      </c>
      <c r="J146" s="80">
        <v>1228</v>
      </c>
      <c r="K146" s="80">
        <v>7.3132203870903014</v>
      </c>
      <c r="Q146" s="76">
        <v>1218</v>
      </c>
      <c r="R146" s="76">
        <v>360</v>
      </c>
      <c r="S146" s="80">
        <v>548</v>
      </c>
      <c r="AG146" s="80">
        <v>360</v>
      </c>
      <c r="AH146" s="80">
        <v>1218</v>
      </c>
    </row>
    <row r="147" spans="1:38">
      <c r="A147" s="22"/>
      <c r="B147" s="80">
        <v>1591</v>
      </c>
      <c r="C147" s="80">
        <f t="shared" si="4"/>
        <v>2531281</v>
      </c>
      <c r="D147" s="80">
        <f t="shared" si="5"/>
        <v>4027268071</v>
      </c>
      <c r="E147" s="80">
        <v>3688</v>
      </c>
      <c r="J147" s="11">
        <v>1393</v>
      </c>
      <c r="K147" s="11">
        <v>7.9861648603327273</v>
      </c>
      <c r="P147" s="139"/>
      <c r="Q147" s="12">
        <v>2127</v>
      </c>
      <c r="R147" s="12">
        <v>608</v>
      </c>
      <c r="S147" s="11">
        <v>1368</v>
      </c>
      <c r="T147" s="139"/>
      <c r="AG147" s="11">
        <v>608</v>
      </c>
      <c r="AH147" s="11">
        <v>2127</v>
      </c>
    </row>
    <row r="148" spans="1:38">
      <c r="A148" s="22"/>
      <c r="B148" s="11">
        <v>1860</v>
      </c>
      <c r="C148" s="11">
        <f t="shared" si="4"/>
        <v>3459600</v>
      </c>
      <c r="D148" s="11">
        <f t="shared" si="5"/>
        <v>6434856000</v>
      </c>
      <c r="E148" s="11">
        <v>10217</v>
      </c>
      <c r="J148" s="80">
        <v>1591</v>
      </c>
      <c r="K148" s="80">
        <v>8.2128395846764839</v>
      </c>
      <c r="O148" s="139"/>
      <c r="Q148" s="76">
        <v>3200</v>
      </c>
      <c r="R148" s="76">
        <v>845</v>
      </c>
      <c r="S148" s="80">
        <v>2711</v>
      </c>
      <c r="AG148" s="80">
        <v>845</v>
      </c>
      <c r="AH148" s="80">
        <v>3200</v>
      </c>
    </row>
    <row r="149" spans="1:38" ht="15.75" thickBot="1">
      <c r="A149" s="22"/>
      <c r="B149" s="81">
        <v>2129</v>
      </c>
      <c r="C149" s="81">
        <f t="shared" si="4"/>
        <v>4532641</v>
      </c>
      <c r="D149" s="81">
        <f t="shared" si="5"/>
        <v>9649992689</v>
      </c>
      <c r="E149" s="81">
        <v>15934</v>
      </c>
      <c r="J149" s="11">
        <v>1860</v>
      </c>
      <c r="K149" s="11">
        <v>9.2318082785914228</v>
      </c>
      <c r="Q149" s="12">
        <v>4619</v>
      </c>
      <c r="R149" s="12">
        <v>1056</v>
      </c>
      <c r="S149" s="11">
        <v>5036</v>
      </c>
      <c r="AG149" s="11">
        <v>1056</v>
      </c>
      <c r="AH149" s="11">
        <v>4619</v>
      </c>
    </row>
    <row r="150" spans="1:38" ht="15.75" thickBot="1">
      <c r="A150" s="22"/>
      <c r="D150" s="23"/>
      <c r="J150" s="81">
        <v>2129</v>
      </c>
      <c r="K150" s="81">
        <v>9.6762104699403118</v>
      </c>
      <c r="Q150" s="76">
        <v>6337</v>
      </c>
      <c r="R150" s="76">
        <v>1228</v>
      </c>
      <c r="S150" s="80">
        <v>6372</v>
      </c>
      <c r="AG150" s="80">
        <v>1228</v>
      </c>
      <c r="AH150" s="80">
        <v>6337</v>
      </c>
    </row>
    <row r="151" spans="1:38" ht="15.75" thickBot="1">
      <c r="A151" s="22"/>
      <c r="D151" s="23"/>
      <c r="Q151" s="12">
        <v>9199</v>
      </c>
      <c r="R151" s="12">
        <v>1393</v>
      </c>
      <c r="S151" s="11">
        <v>9526</v>
      </c>
      <c r="U151" s="203" t="s">
        <v>148</v>
      </c>
      <c r="V151" s="205"/>
      <c r="W151" s="205"/>
      <c r="X151" s="204"/>
      <c r="AG151" s="11">
        <v>1393</v>
      </c>
      <c r="AH151" s="11">
        <v>9199</v>
      </c>
    </row>
    <row r="152" spans="1:38">
      <c r="B152" s="206" t="s">
        <v>112</v>
      </c>
      <c r="C152" s="207"/>
      <c r="D152" s="207"/>
      <c r="E152" s="207"/>
      <c r="F152" s="208"/>
      <c r="G152" s="112"/>
      <c r="J152" s="206" t="s">
        <v>111</v>
      </c>
      <c r="K152" s="207"/>
      <c r="L152" s="208"/>
      <c r="M152" s="112"/>
      <c r="N152" s="112"/>
      <c r="P152" s="139"/>
      <c r="Q152" s="76">
        <v>12691</v>
      </c>
      <c r="R152" s="76">
        <v>1591</v>
      </c>
      <c r="S152" s="80">
        <v>14240</v>
      </c>
      <c r="T152" s="139"/>
      <c r="U152" s="17" t="s">
        <v>149</v>
      </c>
      <c r="V152">
        <v>0.01</v>
      </c>
      <c r="W152">
        <v>0.05</v>
      </c>
      <c r="X152" s="66">
        <v>0.1</v>
      </c>
      <c r="AG152" s="80">
        <v>1591</v>
      </c>
      <c r="AH152" s="80">
        <v>12691</v>
      </c>
    </row>
    <row r="153" spans="1:38" ht="18.75" thickBot="1">
      <c r="B153" s="105" t="s">
        <v>115</v>
      </c>
      <c r="C153" s="39">
        <v>3</v>
      </c>
      <c r="D153" s="39">
        <v>2</v>
      </c>
      <c r="E153" s="39">
        <v>1</v>
      </c>
      <c r="F153" s="108">
        <v>0</v>
      </c>
      <c r="G153" s="113"/>
      <c r="J153" s="105" t="s">
        <v>115</v>
      </c>
      <c r="K153" s="39">
        <v>1</v>
      </c>
      <c r="L153" s="108">
        <v>0</v>
      </c>
      <c r="M153" s="99" t="s">
        <v>124</v>
      </c>
      <c r="N153" s="3"/>
      <c r="O153" s="139"/>
      <c r="Q153" s="12">
        <v>17048</v>
      </c>
      <c r="R153" s="12">
        <v>1860</v>
      </c>
      <c r="S153" s="11">
        <v>17421</v>
      </c>
      <c r="U153" s="17" t="s">
        <v>150</v>
      </c>
      <c r="V153">
        <f>TINV(V152,20-2)</f>
        <v>2.8784404727386073</v>
      </c>
      <c r="W153">
        <f>TINV(W152,20-2)</f>
        <v>2.1009220402410378</v>
      </c>
      <c r="X153" s="66">
        <f>TINV(X152,20-2)</f>
        <v>1.7340636066175394</v>
      </c>
      <c r="AG153" s="11">
        <v>1860</v>
      </c>
      <c r="AH153" s="11">
        <v>17048</v>
      </c>
    </row>
    <row r="154" spans="1:38" ht="18.75" thickBot="1">
      <c r="B154" s="106" t="s">
        <v>113</v>
      </c>
      <c r="C154" s="107" cm="1">
        <f t="array" ref="C154:F158">LINEST(E141:E149,B141:D149,1,1)</f>
        <v>4.541724592958845E-6</v>
      </c>
      <c r="D154" s="107">
        <v>-8.2392766024307357E-3</v>
      </c>
      <c r="E154" s="107">
        <v>4.827351283729536</v>
      </c>
      <c r="F154" s="109">
        <v>-480.02224723766267</v>
      </c>
      <c r="G154" s="113"/>
      <c r="J154" s="106" t="s">
        <v>113</v>
      </c>
      <c r="K154" s="107" cm="1">
        <f t="array" ref="K154:L158">LINEST(_xlfn.ANCHORARRAY(K142),_xlfn.ANCHORARRAY(J142),1,1)</f>
        <v>2.4975680181365989E-3</v>
      </c>
      <c r="L154" s="109">
        <v>4.1656460891129896</v>
      </c>
      <c r="M154" s="99" t="s">
        <v>218</v>
      </c>
      <c r="N154" s="3"/>
      <c r="Q154" s="78">
        <v>25105</v>
      </c>
      <c r="R154" s="78">
        <v>2129</v>
      </c>
      <c r="S154" s="81">
        <v>24719</v>
      </c>
      <c r="U154" s="18" t="s">
        <v>151</v>
      </c>
      <c r="V154" s="19">
        <f>(V153^2/(V153^2+COUNT(Q159:Q167)-2))^0.5</f>
        <v>0.73623857870722209</v>
      </c>
      <c r="W154" s="19">
        <f>(W153^2/(W153^2+COUNT(R159:R167)-2))^0.5</f>
        <v>0.62186112934047411</v>
      </c>
      <c r="X154" s="67">
        <f>(X153^2/(X153^2+COUNT(S159:S167)-2))^0.5</f>
        <v>0.54816787661571531</v>
      </c>
      <c r="AG154" s="81">
        <v>2129</v>
      </c>
      <c r="AH154" s="81">
        <v>25105</v>
      </c>
    </row>
    <row r="155" spans="1:38" ht="18">
      <c r="B155" s="102" t="s">
        <v>114</v>
      </c>
      <c r="C155" s="101">
        <v>1.9404255616219813E-6</v>
      </c>
      <c r="D155" s="101">
        <v>7.2995730702068596E-3</v>
      </c>
      <c r="E155" s="101">
        <v>8.1990894710556042</v>
      </c>
      <c r="F155" s="110">
        <v>2660.7825542201704</v>
      </c>
      <c r="G155" s="113"/>
      <c r="J155" s="102" t="s">
        <v>114</v>
      </c>
      <c r="K155" s="101">
        <v>7.0823160220062284E-4</v>
      </c>
      <c r="L155" s="110">
        <v>0.95313169448917034</v>
      </c>
      <c r="M155" s="3"/>
      <c r="N155" s="3"/>
      <c r="U155" s="17"/>
      <c r="X155" s="66"/>
    </row>
    <row r="156" spans="1:38" ht="18" thickBot="1">
      <c r="B156" s="103" t="s">
        <v>217</v>
      </c>
      <c r="C156" s="104">
        <v>0.9871755975269435</v>
      </c>
      <c r="D156" s="104">
        <v>782.71428453721796</v>
      </c>
      <c r="E156" s="104" t="e">
        <v>#N/A</v>
      </c>
      <c r="F156" s="111" t="e">
        <v>#N/A</v>
      </c>
      <c r="G156" s="113"/>
      <c r="J156" s="103"/>
      <c r="K156" s="104">
        <v>0.63984535745023374</v>
      </c>
      <c r="L156" s="111">
        <v>1.1603505418981173</v>
      </c>
      <c r="M156" s="3"/>
      <c r="N156" s="3"/>
      <c r="R156" t="s">
        <v>219</v>
      </c>
      <c r="U156" s="17"/>
      <c r="X156" s="66"/>
      <c r="AG156" s="202" t="s">
        <v>221</v>
      </c>
      <c r="AH156" s="202"/>
    </row>
    <row r="157" spans="1:38" ht="15.75" thickBot="1">
      <c r="B157" s="100" t="s">
        <v>48</v>
      </c>
      <c r="C157" s="98">
        <v>128.29390421905362</v>
      </c>
      <c r="D157" s="98">
        <v>5</v>
      </c>
      <c r="E157" s="98" t="e">
        <v>#N/A</v>
      </c>
      <c r="F157" s="98" t="e">
        <v>#N/A</v>
      </c>
      <c r="G157" s="113"/>
      <c r="J157" s="100" t="s">
        <v>48</v>
      </c>
      <c r="K157" s="98">
        <v>12.436095424017024</v>
      </c>
      <c r="L157" s="98">
        <v>7</v>
      </c>
      <c r="M157" s="3"/>
      <c r="N157" s="3"/>
      <c r="U157" s="15"/>
      <c r="V157" s="16" t="s">
        <v>131</v>
      </c>
      <c r="W157" s="65" t="s">
        <v>137</v>
      </c>
      <c r="X157" s="66"/>
    </row>
    <row r="158" spans="1:38" ht="15.75" thickBot="1">
      <c r="B158" s="100"/>
      <c r="C158" s="98">
        <v>235794567.96612918</v>
      </c>
      <c r="D158" s="98">
        <v>3063208.2560930448</v>
      </c>
      <c r="E158" s="98" t="e">
        <v>#N/A</v>
      </c>
      <c r="F158" s="98" t="e">
        <v>#N/A</v>
      </c>
      <c r="G158" s="113"/>
      <c r="J158" s="100"/>
      <c r="K158" s="98">
        <v>16.744125274888653</v>
      </c>
      <c r="L158" s="98">
        <v>9.4248936605827804</v>
      </c>
      <c r="M158" s="3"/>
      <c r="N158" s="3"/>
      <c r="Q158" s="71" t="s">
        <v>131</v>
      </c>
      <c r="R158" s="71" t="s">
        <v>176</v>
      </c>
      <c r="S158" s="71" t="s">
        <v>136</v>
      </c>
      <c r="U158" s="168" t="s">
        <v>136</v>
      </c>
      <c r="V158" s="19">
        <f>PEARSON(_xlfn.ANCHORARRAY($S$159),Q159:Q167)</f>
        <v>0.86194503166588265</v>
      </c>
      <c r="W158" s="67">
        <f>PEARSON(_xlfn.ANCHORARRAY($S$159),R159:R167)</f>
        <v>0.97585552423317146</v>
      </c>
      <c r="X158" s="66"/>
      <c r="AG158" s="71" t="s">
        <v>176</v>
      </c>
      <c r="AH158" s="71" t="s">
        <v>179</v>
      </c>
      <c r="AL158">
        <v>0</v>
      </c>
    </row>
    <row r="159" spans="1:38" ht="15.75" thickBot="1">
      <c r="Q159" s="80">
        <f>Q146</f>
        <v>1218</v>
      </c>
      <c r="R159" s="80" cm="1">
        <f t="array" ref="R159:R167">R146:R154</f>
        <v>360</v>
      </c>
      <c r="S159" s="80" cm="1">
        <f t="array" ref="S159:S167">LN(S146:S154)</f>
        <v>6.3062752869480159</v>
      </c>
      <c r="U159" s="17"/>
      <c r="X159" s="66"/>
      <c r="AG159" s="80" cm="1">
        <f t="array" ref="AG159:AG167">AG146:AG154</f>
        <v>360</v>
      </c>
      <c r="AH159" s="80" cm="1">
        <f t="array" ref="AH159:AH167">LN(AH146:AH154)</f>
        <v>7.1049654482698426</v>
      </c>
    </row>
    <row r="160" spans="1:38" ht="15.75" thickBot="1">
      <c r="B160" s="15" t="s">
        <v>116</v>
      </c>
      <c r="C160" s="65">
        <f>C156</f>
        <v>0.9871755975269435</v>
      </c>
      <c r="P160" s="139"/>
      <c r="Q160" s="11">
        <f t="shared" ref="Q160:Q167" si="6">Q147</f>
        <v>2127</v>
      </c>
      <c r="R160" s="11">
        <v>608</v>
      </c>
      <c r="S160" s="11">
        <v>7.2211050981824956</v>
      </c>
      <c r="U160" s="15"/>
      <c r="V160" s="16" t="s">
        <v>131</v>
      </c>
      <c r="W160" s="65" t="s">
        <v>137</v>
      </c>
      <c r="X160" s="66"/>
      <c r="AG160" s="11">
        <v>608</v>
      </c>
      <c r="AH160" s="11">
        <v>7.6624678152002375</v>
      </c>
    </row>
    <row r="161" spans="2:35" ht="18.75" thickBot="1">
      <c r="B161" s="18" t="s">
        <v>202</v>
      </c>
      <c r="C161" s="67">
        <f>D156</f>
        <v>782.71428453721796</v>
      </c>
      <c r="J161" s="15" t="s">
        <v>116</v>
      </c>
      <c r="K161" s="65">
        <f>K156</f>
        <v>0.63984535745023374</v>
      </c>
      <c r="L161" t="s">
        <v>134</v>
      </c>
      <c r="O161" s="139"/>
      <c r="Q161" s="80">
        <f t="shared" si="6"/>
        <v>3200</v>
      </c>
      <c r="R161" s="80">
        <v>845</v>
      </c>
      <c r="S161" s="80">
        <v>7.9050728494986657</v>
      </c>
      <c r="U161" s="17" t="s">
        <v>131</v>
      </c>
      <c r="V161">
        <f>PEARSON(Q159:Q167,Q159:Q167)</f>
        <v>1</v>
      </c>
      <c r="W161" s="66">
        <f>PEARSON(Q159:Q167,_xlfn.ANCHORARRAY(R159))</f>
        <v>0.94905898114533738</v>
      </c>
      <c r="X161" s="66"/>
      <c r="AG161" s="80">
        <v>845</v>
      </c>
      <c r="AH161" s="80">
        <v>8.0709060887878188</v>
      </c>
    </row>
    <row r="162" spans="2:35" ht="18.75" thickBot="1">
      <c r="J162" s="18" t="s">
        <v>202</v>
      </c>
      <c r="K162" s="67">
        <f>L156</f>
        <v>1.1603505418981173</v>
      </c>
      <c r="Q162" s="11">
        <f t="shared" si="6"/>
        <v>4619</v>
      </c>
      <c r="R162" s="11">
        <v>1056</v>
      </c>
      <c r="S162" s="11">
        <v>8.5243673951642371</v>
      </c>
      <c r="U162" s="18" t="s">
        <v>137</v>
      </c>
      <c r="V162" s="19">
        <f>PEARSON(_xlfn.ANCHORARRAY(R159),Q159:Q167)</f>
        <v>0.94905898114533738</v>
      </c>
      <c r="W162" s="67">
        <f>PEARSON(_xlfn.ANCHORARRAY(R159),_xlfn.ANCHORARRAY(R159))</f>
        <v>1</v>
      </c>
      <c r="X162" s="67"/>
      <c r="AG162" s="11">
        <v>1056</v>
      </c>
      <c r="AH162" s="11">
        <v>8.4379335104306055</v>
      </c>
    </row>
    <row r="163" spans="2:35" ht="15.75" thickBot="1">
      <c r="Q163" s="80">
        <f t="shared" si="6"/>
        <v>6337</v>
      </c>
      <c r="R163" s="80">
        <v>1228</v>
      </c>
      <c r="S163" s="80">
        <v>8.7596686710299387</v>
      </c>
      <c r="AG163" s="80">
        <v>1228</v>
      </c>
      <c r="AH163" s="80">
        <v>8.7541607493235176</v>
      </c>
    </row>
    <row r="164" spans="2:35" ht="15.75" thickBot="1">
      <c r="B164" s="203" t="s">
        <v>65</v>
      </c>
      <c r="C164" s="204"/>
      <c r="Q164" s="11">
        <f t="shared" si="6"/>
        <v>9199</v>
      </c>
      <c r="R164" s="11">
        <v>1393</v>
      </c>
      <c r="S164" s="11">
        <v>9.1617801813608057</v>
      </c>
      <c r="AG164" s="11">
        <v>1393</v>
      </c>
      <c r="AH164" s="11">
        <v>9.1268500614771568</v>
      </c>
    </row>
    <row r="165" spans="2:35" ht="18">
      <c r="B165" s="197" t="s">
        <v>118</v>
      </c>
      <c r="C165" s="198"/>
      <c r="J165" s="203" t="s">
        <v>65</v>
      </c>
      <c r="K165" s="204"/>
      <c r="Q165" s="80">
        <f t="shared" si="6"/>
        <v>12691</v>
      </c>
      <c r="R165" s="80">
        <v>1591</v>
      </c>
      <c r="S165" s="80">
        <v>9.5638101849659662</v>
      </c>
      <c r="AG165" s="80">
        <v>1591</v>
      </c>
      <c r="AH165" s="80">
        <v>9.4486483598101643</v>
      </c>
    </row>
    <row r="166" spans="2:35" ht="18">
      <c r="B166" s="197" t="s">
        <v>56</v>
      </c>
      <c r="C166" s="198"/>
      <c r="J166" s="197" t="s">
        <v>66</v>
      </c>
      <c r="K166" s="198"/>
      <c r="Q166" s="11">
        <f t="shared" si="6"/>
        <v>17048</v>
      </c>
      <c r="R166" s="11">
        <v>1860</v>
      </c>
      <c r="S166" s="11">
        <v>9.7654316540401602</v>
      </c>
      <c r="AG166" s="11">
        <v>1860</v>
      </c>
      <c r="AH166" s="11">
        <v>9.7437881737784533</v>
      </c>
    </row>
    <row r="167" spans="2:35" ht="18.75" thickBot="1">
      <c r="B167" s="17" t="s">
        <v>55</v>
      </c>
      <c r="C167" s="66" t="s">
        <v>122</v>
      </c>
      <c r="J167" s="197" t="s">
        <v>56</v>
      </c>
      <c r="K167" s="198"/>
      <c r="Q167" s="81">
        <f t="shared" si="6"/>
        <v>25105</v>
      </c>
      <c r="R167" s="81">
        <v>2129</v>
      </c>
      <c r="S167" s="81">
        <v>10.115327457678946</v>
      </c>
      <c r="AG167" s="81">
        <v>2129</v>
      </c>
      <c r="AH167" s="81">
        <v>10.130822308468806</v>
      </c>
    </row>
    <row r="168" spans="2:35" ht="18">
      <c r="B168" s="17" t="s">
        <v>57</v>
      </c>
      <c r="C168" s="66" t="s">
        <v>123</v>
      </c>
      <c r="J168" s="17" t="s">
        <v>55</v>
      </c>
      <c r="K168" s="66" t="s">
        <v>59</v>
      </c>
    </row>
    <row r="169" spans="2:35" ht="18.75" thickBot="1">
      <c r="B169" s="197"/>
      <c r="C169" s="198"/>
      <c r="J169" s="17" t="s">
        <v>57</v>
      </c>
      <c r="K169" s="66" t="s">
        <v>58</v>
      </c>
    </row>
    <row r="170" spans="2:35" ht="15.75" thickBot="1">
      <c r="B170" s="166" t="s">
        <v>60</v>
      </c>
      <c r="C170" s="66">
        <f>0.05</f>
        <v>0.05</v>
      </c>
      <c r="J170" s="197"/>
      <c r="K170" s="198"/>
      <c r="Q170" s="206" t="s">
        <v>138</v>
      </c>
      <c r="R170" s="207"/>
      <c r="S170" s="207"/>
      <c r="T170" s="208"/>
      <c r="AG170" s="128" t="s">
        <v>180</v>
      </c>
      <c r="AH170" s="129"/>
      <c r="AI170" s="116"/>
    </row>
    <row r="171" spans="2:35" ht="18.75" thickBot="1">
      <c r="B171" s="17" t="s">
        <v>61</v>
      </c>
      <c r="C171" s="66">
        <f>COUNT(B141:B149)</f>
        <v>9</v>
      </c>
      <c r="J171" s="166" t="s">
        <v>60</v>
      </c>
      <c r="K171" s="66">
        <f>0.05</f>
        <v>0.05</v>
      </c>
      <c r="Q171" s="105" t="s">
        <v>115</v>
      </c>
      <c r="R171" s="39">
        <v>2</v>
      </c>
      <c r="S171" s="145">
        <v>1</v>
      </c>
      <c r="T171" s="108">
        <v>0</v>
      </c>
      <c r="V171" t="s">
        <v>141</v>
      </c>
      <c r="AG171" s="155" t="s">
        <v>115</v>
      </c>
      <c r="AH171" s="156">
        <v>1</v>
      </c>
      <c r="AI171" s="157">
        <v>0</v>
      </c>
    </row>
    <row r="172" spans="2:35" ht="18">
      <c r="B172" s="17" t="s">
        <v>62</v>
      </c>
      <c r="C172" s="66">
        <v>3</v>
      </c>
      <c r="J172" s="17" t="s">
        <v>61</v>
      </c>
      <c r="K172" s="66">
        <f>COUNT(J142:J150)</f>
        <v>9</v>
      </c>
      <c r="Q172" s="106" t="s">
        <v>113</v>
      </c>
      <c r="R172" s="107" cm="1">
        <f t="array" ref="R172:T176">LINEST(_xlfn.ANCHORARRAY(S159),Q159:R167,1,1)</f>
        <v>3.4403762723444892E-3</v>
      </c>
      <c r="S172" s="146">
        <v>-1.0198448350797054E-4</v>
      </c>
      <c r="T172" s="109">
        <v>5.2837884630210752</v>
      </c>
      <c r="V172" t="s">
        <v>140</v>
      </c>
      <c r="AG172" s="106" t="s">
        <v>113</v>
      </c>
      <c r="AH172" s="146" cm="1">
        <f t="array" ref="AH172:AI176">LINEST(_xlfn.ANCHORARRAY(AH159),_xlfn.ANCHORARRAY(AG159),1,1)</f>
        <v>1.7153396460726656E-3</v>
      </c>
      <c r="AI172" s="109">
        <v>6.6101925148357994</v>
      </c>
    </row>
    <row r="173" spans="2:35" ht="18.75" thickBot="1">
      <c r="B173" s="17" t="s">
        <v>63</v>
      </c>
      <c r="C173" s="66">
        <f>(ABS(C154)/C155)</f>
        <v>2.3405817171169736</v>
      </c>
      <c r="J173" s="17" t="s">
        <v>62</v>
      </c>
      <c r="K173" s="66">
        <v>1</v>
      </c>
      <c r="Q173" s="102" t="s">
        <v>114</v>
      </c>
      <c r="R173" s="101">
        <v>2.2070739793820135E-4</v>
      </c>
      <c r="S173" s="147">
        <v>1.6083213738995702E-5</v>
      </c>
      <c r="T173" s="110">
        <v>0.14589601991072818</v>
      </c>
      <c r="V173" t="s">
        <v>139</v>
      </c>
      <c r="AG173" s="158" t="s">
        <v>114</v>
      </c>
      <c r="AH173" s="35">
        <v>5.9077849454051923E-5</v>
      </c>
      <c r="AI173" s="159">
        <v>7.9506436287159366E-2</v>
      </c>
    </row>
    <row r="174" spans="2:35" ht="18.75" thickBot="1">
      <c r="B174" s="17" t="s">
        <v>64</v>
      </c>
      <c r="C174" s="66">
        <f>(_xlfn.T.INV.2T(C170,C171-C172-1))</f>
        <v>2.570581835636315</v>
      </c>
      <c r="J174" s="17" t="s">
        <v>63</v>
      </c>
      <c r="K174" s="66">
        <f>(ABS(K154)/K155)</f>
        <v>3.5264848537909574</v>
      </c>
      <c r="Q174" s="103"/>
      <c r="R174" s="104">
        <v>0.99380561366578912</v>
      </c>
      <c r="S174" s="111">
        <v>0.11394023285461156</v>
      </c>
      <c r="T174" s="148" t="e">
        <v>#N/A</v>
      </c>
      <c r="AG174" s="153"/>
      <c r="AH174" s="154">
        <v>0.99176514444652086</v>
      </c>
      <c r="AI174" s="45">
        <v>9.6791804284336203E-2</v>
      </c>
    </row>
    <row r="175" spans="2:35" ht="18.75" thickBot="1">
      <c r="B175" s="199" t="str">
        <f>IF(C173&gt;=C174,"parametr istotnie różny od zera","nie odrzucamy H0")</f>
        <v>nie odrzucamy H0</v>
      </c>
      <c r="C175" s="200"/>
      <c r="J175" s="17" t="s">
        <v>64</v>
      </c>
      <c r="K175" s="66">
        <f>(_xlfn.T.INV.2T(K171,K172-K173-1))</f>
        <v>2.3646242515927849</v>
      </c>
      <c r="Q175" s="100" t="s">
        <v>48</v>
      </c>
      <c r="R175" s="98">
        <v>481.30947605436944</v>
      </c>
      <c r="S175" s="98">
        <v>6</v>
      </c>
      <c r="T175" s="125" t="e">
        <v>#N/A</v>
      </c>
      <c r="AG175" s="100" t="s">
        <v>48</v>
      </c>
      <c r="AH175" s="98">
        <v>843.04526849807223</v>
      </c>
      <c r="AI175" s="125">
        <v>7</v>
      </c>
    </row>
    <row r="176" spans="2:35">
      <c r="J176" s="197" t="str">
        <f>IF(K174&gt;=K175,"parametr istotnie różny od zera","nie odrzucamy H0")</f>
        <v>parametr istotnie różny od zera</v>
      </c>
      <c r="K176" s="198"/>
      <c r="Q176" s="100"/>
      <c r="R176" s="98">
        <v>12.49708181918249</v>
      </c>
      <c r="S176" s="98">
        <v>7.7894259977778629E-2</v>
      </c>
      <c r="T176" s="125" t="e">
        <v>#N/A</v>
      </c>
      <c r="AG176" s="100"/>
      <c r="AH176" s="98">
        <v>7.8981989013556548</v>
      </c>
      <c r="AI176" s="125">
        <v>6.5580573636320708E-2</v>
      </c>
    </row>
    <row r="177" spans="2:35" ht="19.5" thickBot="1">
      <c r="B177" t="s">
        <v>191</v>
      </c>
      <c r="J177" s="17"/>
      <c r="K177" s="66"/>
    </row>
    <row r="178" spans="2:35" ht="18" thickBot="1">
      <c r="B178" t="s">
        <v>176</v>
      </c>
      <c r="C178" t="s">
        <v>177</v>
      </c>
      <c r="D178" t="s">
        <v>190</v>
      </c>
      <c r="J178" s="197" t="s">
        <v>65</v>
      </c>
      <c r="K178" s="198"/>
      <c r="R178" s="15" t="s">
        <v>116</v>
      </c>
      <c r="S178" s="65">
        <f>R174</f>
        <v>0.99380561366578912</v>
      </c>
      <c r="T178" t="s">
        <v>134</v>
      </c>
      <c r="AG178" s="15" t="s">
        <v>116</v>
      </c>
      <c r="AH178" s="65">
        <f>AH174</f>
        <v>0.99176514444652086</v>
      </c>
      <c r="AI178" t="s">
        <v>134</v>
      </c>
    </row>
    <row r="179" spans="2:35" ht="18.75" thickBot="1">
      <c r="B179" s="71" t="s">
        <v>1</v>
      </c>
      <c r="C179" s="71" t="s">
        <v>183</v>
      </c>
      <c r="D179" s="93" t="s">
        <v>41</v>
      </c>
      <c r="J179" s="197" t="s">
        <v>67</v>
      </c>
      <c r="K179" s="198"/>
      <c r="R179" s="18" t="s">
        <v>117</v>
      </c>
      <c r="S179" s="67">
        <f>S174</f>
        <v>0.11394023285461156</v>
      </c>
      <c r="AG179" s="18" t="s">
        <v>117</v>
      </c>
      <c r="AH179" s="67">
        <f>AI174</f>
        <v>9.6791804284336203E-2</v>
      </c>
    </row>
    <row r="180" spans="2:35" ht="15.75" thickBot="1">
      <c r="B180" s="80">
        <v>360</v>
      </c>
      <c r="C180" s="80">
        <f>B180^2</f>
        <v>129600</v>
      </c>
      <c r="D180" s="94">
        <v>229</v>
      </c>
      <c r="J180" s="197" t="s">
        <v>56</v>
      </c>
      <c r="K180" s="198"/>
    </row>
    <row r="181" spans="2:35" ht="18.75" thickBot="1">
      <c r="B181" s="11">
        <v>608</v>
      </c>
      <c r="C181" s="11">
        <f t="shared" ref="C181:C188" si="7">B181^2</f>
        <v>369664</v>
      </c>
      <c r="D181" s="95">
        <v>606</v>
      </c>
      <c r="J181" s="17" t="s">
        <v>55</v>
      </c>
      <c r="K181" s="66" t="s">
        <v>70</v>
      </c>
      <c r="R181" s="203" t="s">
        <v>65</v>
      </c>
      <c r="S181" s="204"/>
      <c r="U181" s="151"/>
    </row>
    <row r="182" spans="2:35" ht="18">
      <c r="B182" s="80">
        <v>845</v>
      </c>
      <c r="C182" s="80">
        <f t="shared" si="7"/>
        <v>714025</v>
      </c>
      <c r="D182" s="94">
        <v>1000</v>
      </c>
      <c r="J182" s="17" t="s">
        <v>57</v>
      </c>
      <c r="K182" s="66" t="s">
        <v>71</v>
      </c>
      <c r="R182" s="197" t="s">
        <v>119</v>
      </c>
      <c r="S182" s="198"/>
      <c r="AG182" s="203" t="s">
        <v>65</v>
      </c>
      <c r="AH182" s="204"/>
    </row>
    <row r="183" spans="2:35" ht="18">
      <c r="B183" s="11">
        <v>1056</v>
      </c>
      <c r="C183" s="11">
        <f t="shared" si="7"/>
        <v>1115136</v>
      </c>
      <c r="D183" s="95">
        <v>53</v>
      </c>
      <c r="J183" s="197"/>
      <c r="K183" s="198"/>
      <c r="R183" s="197" t="s">
        <v>56</v>
      </c>
      <c r="S183" s="198"/>
      <c r="AG183" s="197" t="s">
        <v>66</v>
      </c>
      <c r="AH183" s="198"/>
    </row>
    <row r="184" spans="2:35" ht="18">
      <c r="B184" s="80">
        <v>1228</v>
      </c>
      <c r="C184" s="80">
        <f t="shared" si="7"/>
        <v>1507984</v>
      </c>
      <c r="D184" s="94">
        <v>1500</v>
      </c>
      <c r="J184" s="166" t="s">
        <v>60</v>
      </c>
      <c r="K184" s="66">
        <f>0.05</f>
        <v>0.05</v>
      </c>
      <c r="R184" s="17" t="s">
        <v>55</v>
      </c>
      <c r="S184" s="66" t="s">
        <v>120</v>
      </c>
      <c r="AG184" s="197" t="s">
        <v>56</v>
      </c>
      <c r="AH184" s="198"/>
    </row>
    <row r="185" spans="2:35" ht="18">
      <c r="B185" s="11">
        <v>1393</v>
      </c>
      <c r="C185" s="11">
        <f t="shared" si="7"/>
        <v>1940449</v>
      </c>
      <c r="D185" s="95">
        <v>2940</v>
      </c>
      <c r="J185" s="17" t="s">
        <v>61</v>
      </c>
      <c r="K185" s="66">
        <f>COUNT(_xlfn.ANCHORARRAY(J142))</f>
        <v>9</v>
      </c>
      <c r="R185" s="17" t="s">
        <v>57</v>
      </c>
      <c r="S185" s="66" t="s">
        <v>121</v>
      </c>
      <c r="AG185" s="17" t="s">
        <v>55</v>
      </c>
      <c r="AH185" s="66" t="s">
        <v>59</v>
      </c>
    </row>
    <row r="186" spans="2:35" ht="18">
      <c r="B186" s="80">
        <v>1591</v>
      </c>
      <c r="C186" s="80">
        <f t="shared" si="7"/>
        <v>2531281</v>
      </c>
      <c r="D186" s="94">
        <v>3688</v>
      </c>
      <c r="J186" s="17" t="s">
        <v>62</v>
      </c>
      <c r="K186" s="66">
        <v>1</v>
      </c>
      <c r="R186" s="197"/>
      <c r="S186" s="198"/>
      <c r="AG186" s="17" t="s">
        <v>57</v>
      </c>
      <c r="AH186" s="66" t="s">
        <v>58</v>
      </c>
    </row>
    <row r="187" spans="2:35" ht="18">
      <c r="B187" s="11">
        <v>1860</v>
      </c>
      <c r="C187" s="11">
        <f t="shared" si="7"/>
        <v>3459600</v>
      </c>
      <c r="D187" s="95">
        <v>10217</v>
      </c>
      <c r="J187" s="17" t="s">
        <v>63</v>
      </c>
      <c r="K187" s="66">
        <f>(ABS(L154)/L155)</f>
        <v>4.3704832324829592</v>
      </c>
      <c r="R187" s="166" t="s">
        <v>60</v>
      </c>
      <c r="S187" s="66">
        <f>0.01</f>
        <v>0.01</v>
      </c>
      <c r="AG187" s="197"/>
      <c r="AH187" s="198"/>
    </row>
    <row r="188" spans="2:35" ht="18.75" thickBot="1">
      <c r="B188" s="81">
        <v>2129</v>
      </c>
      <c r="C188" s="81">
        <f t="shared" si="7"/>
        <v>4532641</v>
      </c>
      <c r="D188" s="96">
        <v>15934</v>
      </c>
      <c r="J188" s="17" t="s">
        <v>64</v>
      </c>
      <c r="K188" s="66">
        <f>(_xlfn.T.INV.2T(K184,K185-K186-1))</f>
        <v>2.3646242515927849</v>
      </c>
      <c r="R188" s="17" t="s">
        <v>61</v>
      </c>
      <c r="S188" s="66">
        <f>COUNT(_xlfn.ANCHORARRAY(R159))</f>
        <v>9</v>
      </c>
      <c r="AG188" s="166" t="s">
        <v>60</v>
      </c>
      <c r="AH188" s="66">
        <f>0.01</f>
        <v>0.01</v>
      </c>
    </row>
    <row r="189" spans="2:35" ht="15.75" thickBot="1">
      <c r="J189" s="199" t="str">
        <f>IF(K187&gt;=K188,"parametr istotnie różny od zera","nie odrzucamy H0")</f>
        <v>parametr istotnie różny od zera</v>
      </c>
      <c r="K189" s="200"/>
      <c r="R189" s="17" t="s">
        <v>62</v>
      </c>
      <c r="S189" s="66">
        <v>2</v>
      </c>
      <c r="AG189" s="17" t="s">
        <v>61</v>
      </c>
      <c r="AH189" s="66">
        <f>COUNT(AG146:AG154)</f>
        <v>9</v>
      </c>
    </row>
    <row r="190" spans="2:35" ht="18.75" thickBot="1">
      <c r="R190" s="17" t="s">
        <v>63</v>
      </c>
      <c r="S190" s="66">
        <f>(ABS(R172)/R173)</f>
        <v>15.587951760945518</v>
      </c>
      <c r="AG190" s="17" t="s">
        <v>62</v>
      </c>
      <c r="AH190" s="66">
        <v>2</v>
      </c>
    </row>
    <row r="191" spans="2:35" ht="18">
      <c r="B191" s="206" t="s">
        <v>128</v>
      </c>
      <c r="C191" s="207"/>
      <c r="D191" s="207"/>
      <c r="E191" s="208"/>
      <c r="F191" s="112"/>
      <c r="R191" s="17" t="s">
        <v>64</v>
      </c>
      <c r="S191" s="66">
        <f>(_xlfn.T.INV.2T(S187,S188-S189-1))</f>
        <v>3.7074280213247794</v>
      </c>
      <c r="AG191" s="17" t="s">
        <v>63</v>
      </c>
      <c r="AH191" s="66">
        <f>(ABS(AH172))/AH173</f>
        <v>29.03524183639723</v>
      </c>
    </row>
    <row r="192" spans="2:35" ht="19.5" thickBot="1">
      <c r="B192" s="105" t="s">
        <v>115</v>
      </c>
      <c r="C192" s="39">
        <v>2</v>
      </c>
      <c r="D192" s="39">
        <v>1</v>
      </c>
      <c r="E192" s="108">
        <v>0</v>
      </c>
      <c r="G192" s="114" t="s">
        <v>195</v>
      </c>
      <c r="I192" s="64" t="s">
        <v>196</v>
      </c>
      <c r="J192" s="62"/>
      <c r="R192" s="197" t="str">
        <f>IF(S190&gt;=S191,"parametr istotnie różny od zera","nie odrzucamy H0")</f>
        <v>parametr istotnie różny od zera</v>
      </c>
      <c r="S192" s="198"/>
      <c r="AG192" s="17" t="s">
        <v>64</v>
      </c>
      <c r="AH192" s="66">
        <f>(_xlfn.T.INV.2T(AH188,AH189-AH190-1))</f>
        <v>3.7074280213247794</v>
      </c>
    </row>
    <row r="193" spans="2:34" ht="18.75" thickBot="1">
      <c r="B193" s="106" t="s">
        <v>113</v>
      </c>
      <c r="C193" s="107" cm="1">
        <f t="array" ref="C193:E197">LINEST(D180:D188,B180:C188,1,1)</f>
        <v>8.7182028019056161E-3</v>
      </c>
      <c r="D193" s="107">
        <v>-13.616495592858541</v>
      </c>
      <c r="E193" s="109">
        <v>4976.8430694241979</v>
      </c>
      <c r="F193" s="3"/>
      <c r="R193" s="17"/>
      <c r="S193" s="66"/>
      <c r="AG193" s="197" t="str">
        <f>IF(AH191&gt;=AH192,"parametr istotnie różny od zera","nie odrzucamy H0")</f>
        <v>parametr istotnie różny od zera</v>
      </c>
      <c r="AH193" s="198"/>
    </row>
    <row r="194" spans="2:34" ht="18.75" thickBot="1">
      <c r="B194" s="102" t="s">
        <v>114</v>
      </c>
      <c r="C194" s="101">
        <v>1.1775231203550957E-3</v>
      </c>
      <c r="D194" s="101">
        <v>2.9932244560428667</v>
      </c>
      <c r="E194" s="110">
        <v>1694.5604972005235</v>
      </c>
      <c r="F194" s="3"/>
      <c r="G194" s="212" t="s">
        <v>201</v>
      </c>
      <c r="H194" s="213"/>
      <c r="I194" s="213"/>
      <c r="J194" s="213"/>
      <c r="K194" s="213"/>
      <c r="L194" s="213"/>
      <c r="M194" s="214"/>
      <c r="R194" s="197" t="s">
        <v>65</v>
      </c>
      <c r="S194" s="198"/>
      <c r="AG194" s="17"/>
      <c r="AH194" s="66"/>
    </row>
    <row r="195" spans="2:34" ht="19.5" thickBot="1">
      <c r="B195" s="103"/>
      <c r="C195" s="104">
        <v>0.97312435429943778</v>
      </c>
      <c r="D195" s="104">
        <v>1034.3642948346439</v>
      </c>
      <c r="E195" s="111" t="e">
        <v>#N/A</v>
      </c>
      <c r="F195" s="3"/>
      <c r="G195" s="128" t="s">
        <v>199</v>
      </c>
      <c r="H195" s="129" t="s">
        <v>197</v>
      </c>
      <c r="I195" s="129" t="s">
        <v>198</v>
      </c>
      <c r="J195" s="129" t="s">
        <v>125</v>
      </c>
      <c r="K195" s="129" t="s">
        <v>126</v>
      </c>
      <c r="L195" s="129" t="s">
        <v>127</v>
      </c>
      <c r="M195" s="116" t="s">
        <v>200</v>
      </c>
      <c r="R195" s="197" t="s">
        <v>66</v>
      </c>
      <c r="S195" s="198"/>
      <c r="AG195" s="197" t="s">
        <v>65</v>
      </c>
      <c r="AH195" s="198"/>
    </row>
    <row r="196" spans="2:34" ht="18">
      <c r="B196" s="167" t="s">
        <v>48</v>
      </c>
      <c r="C196" s="98">
        <v>108.62522506155977</v>
      </c>
      <c r="D196" s="98">
        <v>6</v>
      </c>
      <c r="E196" s="131" t="e">
        <v>#N/A</v>
      </c>
      <c r="F196" s="3"/>
      <c r="G196" s="17">
        <f>B113</f>
        <v>2320</v>
      </c>
      <c r="H196" s="3">
        <f>LN(C113)</f>
        <v>10.003875726567397</v>
      </c>
      <c r="I196" s="3">
        <f>$K$154*G196+$L$154</f>
        <v>9.9600038911898992</v>
      </c>
      <c r="J196" s="3">
        <f>lab1_cz1!$H196-lab1_cz1!$I196</f>
        <v>4.3871835377498059E-2</v>
      </c>
      <c r="K196">
        <f>ABS(lab1_cz1!$J196)</f>
        <v>4.3871835377498059E-2</v>
      </c>
      <c r="L196" s="3">
        <f>lab1_cz1!$J196^2</f>
        <v>1.9247379393902903E-3</v>
      </c>
      <c r="M196" s="130">
        <f>ABS(lab1_cz1!$J196/lab1_cz1!$H196)*100</f>
        <v>0.43854838441252486</v>
      </c>
      <c r="R196" s="197" t="s">
        <v>56</v>
      </c>
      <c r="S196" s="198"/>
      <c r="AG196" s="197" t="s">
        <v>67</v>
      </c>
      <c r="AH196" s="198"/>
    </row>
    <row r="197" spans="2:34" ht="18">
      <c r="B197" s="167"/>
      <c r="C197" s="98">
        <v>232438319.25564963</v>
      </c>
      <c r="D197" s="98">
        <v>6419456.9665726228</v>
      </c>
      <c r="E197" s="131" t="e">
        <v>#N/A</v>
      </c>
      <c r="F197" s="3"/>
      <c r="G197" s="132">
        <f>B114</f>
        <v>2498</v>
      </c>
      <c r="H197" s="98">
        <f>LN(C114)</f>
        <v>9.8247148713707322</v>
      </c>
      <c r="I197" s="127">
        <f>$K$154*G197+$L$154</f>
        <v>10.404570998418214</v>
      </c>
      <c r="J197" s="98">
        <f>lab1_cz1!$H197-lab1_cz1!$I197</f>
        <v>-0.57985612704748135</v>
      </c>
      <c r="K197" s="125">
        <f>ABS(lab1_cz1!$J197)</f>
        <v>0.57985612704748135</v>
      </c>
      <c r="L197" s="98">
        <f>lab1_cz1!$J197^2</f>
        <v>0.33623312807450484</v>
      </c>
      <c r="M197" s="131">
        <f>ABS(lab1_cz1!$J197/lab1_cz1!$H197)*100</f>
        <v>5.9020148130424115</v>
      </c>
      <c r="R197" s="17" t="s">
        <v>55</v>
      </c>
      <c r="S197" s="66" t="s">
        <v>59</v>
      </c>
      <c r="AG197" s="197" t="s">
        <v>56</v>
      </c>
      <c r="AH197" s="198"/>
    </row>
    <row r="198" spans="2:34" ht="18.75" thickBot="1">
      <c r="B198" s="17"/>
      <c r="E198" s="66"/>
      <c r="G198" s="17">
        <f>B115</f>
        <v>2797</v>
      </c>
      <c r="H198" s="3">
        <f>LN(C115)</f>
        <v>10.280072961093643</v>
      </c>
      <c r="I198" s="3">
        <f>$K$154*G198+$L$154</f>
        <v>11.151343835841057</v>
      </c>
      <c r="J198" s="3">
        <f>lab1_cz1!$H198-lab1_cz1!$I198</f>
        <v>-0.87127087474741494</v>
      </c>
      <c r="K198">
        <f>ABS(lab1_cz1!$J198)</f>
        <v>0.87127087474741494</v>
      </c>
      <c r="L198" s="3">
        <f>lab1_cz1!$J198^2</f>
        <v>0.75911293718312556</v>
      </c>
      <c r="M198" s="130">
        <f>ABS(lab1_cz1!$J198/lab1_cz1!$H198)*100</f>
        <v>8.475337461561411</v>
      </c>
      <c r="R198" s="17" t="s">
        <v>57</v>
      </c>
      <c r="S198" s="66" t="s">
        <v>58</v>
      </c>
      <c r="AG198" s="17" t="s">
        <v>55</v>
      </c>
      <c r="AH198" s="66" t="s">
        <v>70</v>
      </c>
    </row>
    <row r="199" spans="2:34" ht="18">
      <c r="B199" s="15" t="s">
        <v>116</v>
      </c>
      <c r="C199" s="65">
        <f>C195</f>
        <v>0.97312435429943778</v>
      </c>
      <c r="E199" s="66"/>
      <c r="G199" s="132">
        <f>B116</f>
        <v>2912</v>
      </c>
      <c r="H199" s="127">
        <f>LN(C116)</f>
        <v>10.580759383937783</v>
      </c>
      <c r="I199" s="127">
        <f>$K$154*G199+$L$154</f>
        <v>11.438564157926766</v>
      </c>
      <c r="J199" s="127">
        <f>lab1_cz1!$H199-lab1_cz1!$I199</f>
        <v>-0.85780477398898292</v>
      </c>
      <c r="K199" s="126">
        <f>ABS(lab1_cz1!$J199)</f>
        <v>0.85780477398898292</v>
      </c>
      <c r="L199" s="127">
        <f>lab1_cz1!$J199^2</f>
        <v>0.73582903027829005</v>
      </c>
      <c r="M199" s="133">
        <f>ABS(lab1_cz1!$J199/lab1_cz1!$H199)*100</f>
        <v>8.1072136966953536</v>
      </c>
      <c r="R199" s="197"/>
      <c r="S199" s="198"/>
      <c r="AG199" s="17" t="s">
        <v>57</v>
      </c>
      <c r="AH199" s="66" t="s">
        <v>71</v>
      </c>
    </row>
    <row r="200" spans="2:34" ht="18.75" thickBot="1">
      <c r="B200" s="18" t="s">
        <v>117</v>
      </c>
      <c r="C200" s="67">
        <f>D195</f>
        <v>1034.3642948346439</v>
      </c>
      <c r="D200" s="19"/>
      <c r="E200" s="67"/>
      <c r="G200" s="18">
        <f>B117</f>
        <v>2963</v>
      </c>
      <c r="H200" s="134">
        <f>LN(C117)</f>
        <v>10.051907557654401</v>
      </c>
      <c r="I200" s="137">
        <f>$K$154*G200+$L$154</f>
        <v>11.565940126851732</v>
      </c>
      <c r="J200" s="134">
        <f>lab1_cz1!$H200-lab1_cz1!$I200</f>
        <v>-1.5140325691973313</v>
      </c>
      <c r="K200" s="135">
        <f>ABS(lab1_cz1!$J200)</f>
        <v>1.5140325691973313</v>
      </c>
      <c r="L200" s="134">
        <f>lab1_cz1!$J200^2</f>
        <v>2.2922946205902717</v>
      </c>
      <c r="M200" s="136">
        <f>ABS(lab1_cz1!$J200/lab1_cz1!$H200)*100</f>
        <v>15.062141792623377</v>
      </c>
      <c r="R200" s="166" t="s">
        <v>60</v>
      </c>
      <c r="S200" s="66">
        <f>0.01</f>
        <v>0.01</v>
      </c>
      <c r="AG200" s="197"/>
      <c r="AH200" s="198"/>
    </row>
    <row r="201" spans="2:34" ht="15.75" thickBot="1">
      <c r="R201" s="17" t="s">
        <v>61</v>
      </c>
      <c r="S201" s="66">
        <f>COUNT(Q159:Q167)</f>
        <v>9</v>
      </c>
      <c r="AG201" s="166" t="s">
        <v>60</v>
      </c>
      <c r="AH201" s="66">
        <f>0.01</f>
        <v>0.01</v>
      </c>
    </row>
    <row r="202" spans="2:34" ht="15.75" thickBot="1">
      <c r="B202" s="203" t="s">
        <v>65</v>
      </c>
      <c r="C202" s="204"/>
      <c r="G202" s="23"/>
      <c r="H202" s="23"/>
      <c r="I202" s="23"/>
      <c r="J202" s="23"/>
      <c r="K202" s="23"/>
      <c r="L202" s="23"/>
      <c r="M202" s="23"/>
      <c r="R202" s="17" t="s">
        <v>62</v>
      </c>
      <c r="S202" s="66">
        <v>2</v>
      </c>
      <c r="AG202" s="17" t="s">
        <v>61</v>
      </c>
      <c r="AH202" s="66">
        <f>COUNT(AG146:AG154)</f>
        <v>9</v>
      </c>
    </row>
    <row r="203" spans="2:34" ht="18.75" thickBot="1">
      <c r="B203" s="197" t="s">
        <v>119</v>
      </c>
      <c r="C203" s="198"/>
      <c r="G203" s="115" t="s">
        <v>108</v>
      </c>
      <c r="H203" s="116" t="s">
        <v>106</v>
      </c>
      <c r="I203" s="23"/>
      <c r="J203" s="23"/>
      <c r="K203" s="23"/>
      <c r="L203" s="23"/>
      <c r="M203" s="23"/>
      <c r="R203" s="17" t="s">
        <v>63</v>
      </c>
      <c r="S203" s="66">
        <f>(ABS(S172)/S173)</f>
        <v>6.3410513074695256</v>
      </c>
      <c r="AG203" s="17" t="s">
        <v>62</v>
      </c>
      <c r="AH203" s="66">
        <v>2</v>
      </c>
    </row>
    <row r="204" spans="2:34" ht="18">
      <c r="B204" s="197" t="s">
        <v>56</v>
      </c>
      <c r="C204" s="198"/>
      <c r="G204" s="117" t="s">
        <v>103</v>
      </c>
      <c r="H204" s="118">
        <f>AVERAGE(lab1_cz1!$J$196:$J$200)</f>
        <v>-0.75581850192074251</v>
      </c>
      <c r="I204" s="23"/>
      <c r="J204" s="23"/>
      <c r="K204" s="23"/>
      <c r="L204" s="23"/>
      <c r="M204" s="23"/>
      <c r="R204" s="17" t="s">
        <v>64</v>
      </c>
      <c r="S204" s="66">
        <f>(_xlfn.T.INV.2T(S200,S201-S202-1))</f>
        <v>3.7074280213247794</v>
      </c>
      <c r="AG204" s="17" t="s">
        <v>63</v>
      </c>
      <c r="AH204" s="66">
        <f>(ABS(AI172)/AI173)</f>
        <v>83.14034465035347</v>
      </c>
    </row>
    <row r="205" spans="2:34" ht="18">
      <c r="B205" s="17" t="s">
        <v>55</v>
      </c>
      <c r="C205" s="66" t="s">
        <v>120</v>
      </c>
      <c r="G205" s="119" t="s">
        <v>101</v>
      </c>
      <c r="H205" s="120">
        <f>AVERAGE(lab1_cz1!$K$196:$K$200)</f>
        <v>0.77336723607174174</v>
      </c>
      <c r="R205" s="197" t="str">
        <f>IF(S203&gt;=S204,"parametr istotnie różny od zera","nie odrzucamy H0")</f>
        <v>parametr istotnie różny od zera</v>
      </c>
      <c r="S205" s="198"/>
      <c r="AG205" s="17" t="s">
        <v>64</v>
      </c>
      <c r="AH205" s="66">
        <f>_xlfn.T.INV.2T(AH201,AH202-AH203-1)</f>
        <v>3.7074280213247794</v>
      </c>
    </row>
    <row r="206" spans="2:34" ht="18.75" thickBot="1">
      <c r="B206" s="17" t="s">
        <v>57</v>
      </c>
      <c r="C206" s="66" t="s">
        <v>121</v>
      </c>
      <c r="G206" s="121" t="s">
        <v>102</v>
      </c>
      <c r="H206" s="122">
        <f>SQRT(AVERAGE(lab1_cz1!$L$196:$L$200))</f>
        <v>0.90833853315441626</v>
      </c>
      <c r="R206" s="17"/>
      <c r="S206" s="66"/>
      <c r="AG206" s="199" t="str">
        <f>IF(AH204&gt;=AH205,"parametr istotnie różny od zera","nie odrzucamy H0")</f>
        <v>parametr istotnie różny od zera</v>
      </c>
      <c r="AH206" s="200"/>
    </row>
    <row r="207" spans="2:34">
      <c r="B207" s="197"/>
      <c r="C207" s="198"/>
      <c r="G207" s="119" t="s">
        <v>104</v>
      </c>
      <c r="H207" s="120">
        <f>AVERAGE(lab1_cz1!$M$196:$M$200)</f>
        <v>7.5970512296670147</v>
      </c>
      <c r="R207" s="197" t="s">
        <v>65</v>
      </c>
      <c r="S207" s="198"/>
    </row>
    <row r="208" spans="2:34" ht="18.75" thickBot="1">
      <c r="B208" s="166" t="s">
        <v>60</v>
      </c>
      <c r="C208" s="66">
        <f>0.05</f>
        <v>0.05</v>
      </c>
      <c r="G208" s="123" t="s">
        <v>109</v>
      </c>
      <c r="H208" s="124">
        <f>H206/(SQRT(SUMSQ(lab1_cz1!$H$196:$H$200)/COUNT(lab1_cz1!$H$196:$H$200))+SQRT(SUMSQ(I196:I200)/COUNT(I196:I200)))</f>
        <v>4.3103683991854456E-2</v>
      </c>
      <c r="R208" s="197" t="s">
        <v>67</v>
      </c>
      <c r="S208" s="198"/>
    </row>
    <row r="209" spans="2:36">
      <c r="B209" s="17" t="s">
        <v>61</v>
      </c>
      <c r="C209" s="66">
        <f>COUNT(B180:B188)</f>
        <v>9</v>
      </c>
      <c r="R209" s="197" t="s">
        <v>56</v>
      </c>
      <c r="S209" s="198"/>
      <c r="AF209" s="64"/>
      <c r="AG209" s="62"/>
    </row>
    <row r="210" spans="2:36" ht="18">
      <c r="B210" s="17" t="s">
        <v>62</v>
      </c>
      <c r="C210" s="66">
        <v>2</v>
      </c>
      <c r="R210" s="17" t="s">
        <v>55</v>
      </c>
      <c r="S210" s="66" t="s">
        <v>70</v>
      </c>
      <c r="AD210" s="114" t="s">
        <v>222</v>
      </c>
    </row>
    <row r="211" spans="2:36" ht="18.75" thickBot="1">
      <c r="B211" s="17" t="s">
        <v>63</v>
      </c>
      <c r="C211" s="66">
        <f>(ABS(C193)/C194)</f>
        <v>7.4038485115065438</v>
      </c>
      <c r="R211" s="17" t="s">
        <v>57</v>
      </c>
      <c r="S211" s="66" t="s">
        <v>71</v>
      </c>
      <c r="X211" s="23"/>
    </row>
    <row r="212" spans="2:36" ht="19.5" thickBot="1">
      <c r="B212" s="17" t="s">
        <v>64</v>
      </c>
      <c r="C212" s="66">
        <f>(_xlfn.T.INV.2T(C208,C209-C210-1))</f>
        <v>2.4469118511449697</v>
      </c>
      <c r="R212" s="197"/>
      <c r="S212" s="198"/>
      <c r="X212" s="23"/>
      <c r="AD212" s="63" t="s">
        <v>145</v>
      </c>
      <c r="AE212" s="46" t="s">
        <v>181</v>
      </c>
      <c r="AF212" s="46" t="s">
        <v>182</v>
      </c>
      <c r="AG212" s="46" t="s">
        <v>98</v>
      </c>
      <c r="AH212" s="46" t="s">
        <v>100</v>
      </c>
      <c r="AI212" s="46" t="s">
        <v>99</v>
      </c>
      <c r="AJ212" s="47" t="s">
        <v>105</v>
      </c>
    </row>
    <row r="213" spans="2:36">
      <c r="B213" s="197" t="str">
        <f>IF(C211&gt;=C212,"parametr istotnie różny od zera","nie odrzucamy H0")</f>
        <v>parametr istotnie różny od zera</v>
      </c>
      <c r="C213" s="198"/>
      <c r="R213" s="166" t="s">
        <v>60</v>
      </c>
      <c r="S213" s="66">
        <f>0.01</f>
        <v>0.01</v>
      </c>
      <c r="X213" s="23"/>
      <c r="AD213">
        <v>2320</v>
      </c>
      <c r="AE213">
        <v>10.47973568161053</v>
      </c>
      <c r="AF213">
        <f>Tabela62410[[#This Row],[Lt]]*$AH$172+$AI$172</f>
        <v>10.589780493724383</v>
      </c>
      <c r="AG213">
        <f>Tabela62410[[#This Row],[Zt]]-Tabela62410[[#This Row],[ZtP]]</f>
        <v>-0.11004481211385375</v>
      </c>
      <c r="AH213">
        <f>ABS(Tabela62410[[#This Row],[etP]])</f>
        <v>0.11004481211385375</v>
      </c>
      <c r="AI213">
        <f>Tabela62410[[#This Row],[etP]]^2</f>
        <v>1.2109860673173373E-2</v>
      </c>
      <c r="AJ213">
        <f>ABS(Tabela62410[[#This Row],[etP]]/Tabela62410[[#This Row],[Zt]])*100</f>
        <v>1.0500724012243601</v>
      </c>
    </row>
    <row r="214" spans="2:36">
      <c r="B214" s="17"/>
      <c r="C214" s="66"/>
      <c r="R214" s="17" t="s">
        <v>61</v>
      </c>
      <c r="S214" s="66">
        <f>COUNT(_xlfn.ANCHORARRAY(R159))</f>
        <v>9</v>
      </c>
      <c r="X214" s="23"/>
      <c r="AD214">
        <v>2498</v>
      </c>
      <c r="AE214">
        <v>10.713128048531878</v>
      </c>
      <c r="AF214">
        <f>Tabela62410[[#This Row],[Lt]]*$AH$172+$AI$172</f>
        <v>10.895110950725318</v>
      </c>
      <c r="AG214">
        <f>Tabela62410[[#This Row],[Zt]]-Tabela62410[[#This Row],[ZtP]]</f>
        <v>-0.1819829021934396</v>
      </c>
      <c r="AH214">
        <f>ABS(Tabela62410[[#This Row],[etP]])</f>
        <v>0.1819829021934396</v>
      </c>
      <c r="AI214">
        <f>Tabela62410[[#This Row],[etP]]^2</f>
        <v>3.3117776690747003E-2</v>
      </c>
      <c r="AJ214">
        <f>ABS(Tabela62410[[#This Row],[etP]]/Tabela62410[[#This Row],[Zt]])*100</f>
        <v>1.6986906286290349</v>
      </c>
    </row>
    <row r="215" spans="2:36">
      <c r="B215" s="197" t="s">
        <v>65</v>
      </c>
      <c r="C215" s="198"/>
      <c r="R215" s="17" t="s">
        <v>62</v>
      </c>
      <c r="S215" s="66">
        <v>2</v>
      </c>
      <c r="X215" s="23"/>
      <c r="AD215">
        <v>2797</v>
      </c>
      <c r="AE215">
        <v>10.978558232621204</v>
      </c>
      <c r="AF215">
        <f>Tabela62410[[#This Row],[Lt]]*$AH$172+$AI$172</f>
        <v>11.407997504901045</v>
      </c>
      <c r="AG215">
        <f>Tabela62410[[#This Row],[Zt]]-Tabela62410[[#This Row],[ZtP]]</f>
        <v>-0.42943927227984169</v>
      </c>
      <c r="AH215">
        <f>ABS(Tabela62410[[#This Row],[etP]])</f>
        <v>0.42943927227984169</v>
      </c>
      <c r="AI215">
        <f>Tabela62410[[#This Row],[etP]]^2</f>
        <v>0.18441808857624001</v>
      </c>
      <c r="AJ215">
        <f>ABS(Tabela62410[[#This Row],[etP]]/Tabela62410[[#This Row],[Zt]])*100</f>
        <v>3.9116181121472291</v>
      </c>
    </row>
    <row r="216" spans="2:36" ht="18">
      <c r="B216" s="197" t="s">
        <v>66</v>
      </c>
      <c r="C216" s="198"/>
      <c r="R216" s="17" t="s">
        <v>63</v>
      </c>
      <c r="S216" s="66">
        <f>(ABS(T172)/T173)</f>
        <v>36.216124787051456</v>
      </c>
      <c r="AD216">
        <v>2912</v>
      </c>
      <c r="AE216">
        <v>11.184004644501851</v>
      </c>
      <c r="AF216">
        <f>Tabela62410[[#This Row],[Lt]]*$AH$172+$AI$172</f>
        <v>11.605261564199402</v>
      </c>
      <c r="AG216">
        <f>Tabela62410[[#This Row],[Zt]]-Tabela62410[[#This Row],[ZtP]]</f>
        <v>-0.42125691969755152</v>
      </c>
      <c r="AH216">
        <f>ABS(Tabela62410[[#This Row],[etP]])</f>
        <v>0.42125691969755152</v>
      </c>
      <c r="AI216">
        <f>Tabela62410[[#This Row],[etP]]^2</f>
        <v>0.17745739239306937</v>
      </c>
      <c r="AJ216">
        <f>ABS(Tabela62410[[#This Row],[etP]]/Tabela62410[[#This Row],[Zt]])*100</f>
        <v>3.766601795043468</v>
      </c>
    </row>
    <row r="217" spans="2:36" ht="18">
      <c r="B217" s="197" t="s">
        <v>56</v>
      </c>
      <c r="C217" s="198"/>
      <c r="R217" s="17" t="s">
        <v>64</v>
      </c>
      <c r="S217" s="66">
        <f>_xlfn.T.INV.2T(S213,S214-S215-1)</f>
        <v>3.7074280213247794</v>
      </c>
      <c r="AD217">
        <v>2963</v>
      </c>
      <c r="AE217">
        <v>11.367691578780176</v>
      </c>
      <c r="AF217">
        <f>Tabela62410[[#This Row],[Lt]]*$AH$172+$AI$172</f>
        <v>11.692743886149108</v>
      </c>
      <c r="AG217">
        <f>Tabela62410[[#This Row],[Zt]]-Tabela62410[[#This Row],[ZtP]]</f>
        <v>-0.32505230736893154</v>
      </c>
      <c r="AH217">
        <f>ABS(Tabela62410[[#This Row],[etP]])</f>
        <v>0.32505230736893154</v>
      </c>
      <c r="AI217">
        <f>Tabela62410[[#This Row],[etP]]^2</f>
        <v>0.10565900252586634</v>
      </c>
      <c r="AJ217">
        <f>ABS(Tabela62410[[#This Row],[etP]]/Tabela62410[[#This Row],[Zt]])*100</f>
        <v>2.8594398881801091</v>
      </c>
    </row>
    <row r="218" spans="2:36" ht="18.75" thickBot="1">
      <c r="B218" s="17" t="s">
        <v>55</v>
      </c>
      <c r="C218" s="66" t="s">
        <v>59</v>
      </c>
      <c r="R218" s="199" t="str">
        <f>IF(S216&gt;=S217,"parametr istotnie różny od zera","nie odrzucamy H0")</f>
        <v>parametr istotnie różny od zera</v>
      </c>
      <c r="S218" s="200"/>
    </row>
    <row r="219" spans="2:36" ht="18.75" thickBot="1">
      <c r="B219" s="17" t="s">
        <v>57</v>
      </c>
      <c r="C219" s="66" t="s">
        <v>58</v>
      </c>
      <c r="AD219" s="115" t="s">
        <v>108</v>
      </c>
      <c r="AE219" s="116" t="s">
        <v>106</v>
      </c>
    </row>
    <row r="220" spans="2:36">
      <c r="B220" s="197"/>
      <c r="C220" s="198"/>
      <c r="AD220" s="117" t="s">
        <v>103</v>
      </c>
      <c r="AE220" s="118">
        <f>AVERAGE(Tabela62410[etP])</f>
        <v>-0.29355524273072364</v>
      </c>
    </row>
    <row r="221" spans="2:36">
      <c r="B221" s="166" t="s">
        <v>60</v>
      </c>
      <c r="C221" s="66">
        <f>0.05</f>
        <v>0.05</v>
      </c>
      <c r="AD221" s="119" t="s">
        <v>101</v>
      </c>
      <c r="AE221" s="120">
        <f>AVERAGE(Tabela62410[|etP|])</f>
        <v>0.29355524273072364</v>
      </c>
    </row>
    <row r="222" spans="2:36" ht="18">
      <c r="B222" s="17" t="s">
        <v>61</v>
      </c>
      <c r="C222" s="66">
        <f>COUNT(B141:B149)</f>
        <v>9</v>
      </c>
      <c r="Q222" s="114" t="s">
        <v>142</v>
      </c>
      <c r="S222" s="64"/>
      <c r="T222" s="62"/>
      <c r="AD222" s="121" t="s">
        <v>102</v>
      </c>
      <c r="AE222" s="122">
        <f>SQRT(AVERAGE(Tabela62410[(etP)2]))</f>
        <v>0.3202380742070175</v>
      </c>
    </row>
    <row r="223" spans="2:36" ht="15.75" thickBot="1">
      <c r="B223" s="17" t="s">
        <v>62</v>
      </c>
      <c r="C223" s="66">
        <v>2</v>
      </c>
      <c r="AD223" s="119" t="s">
        <v>104</v>
      </c>
      <c r="AE223" s="120">
        <f>AVERAGE(Tabela62410[|etP/yt|*100])</f>
        <v>2.65728456504484</v>
      </c>
      <c r="AG223">
        <v>2320</v>
      </c>
      <c r="AH223" cm="1">
        <f t="array" ref="AH223:AH227">EXP(Tabela62410[ZtP])</f>
        <v>39726.767893978213</v>
      </c>
      <c r="AI223" cm="1">
        <f t="array" ref="AI223:AI227">EXP(Tabela62410[Zt])</f>
        <v>35587.000000000022</v>
      </c>
    </row>
    <row r="224" spans="2:36" ht="18.75" thickBot="1">
      <c r="B224" s="17" t="s">
        <v>63</v>
      </c>
      <c r="C224" s="66">
        <f>(ABS(D193)/D194)</f>
        <v>4.5491060870389788</v>
      </c>
      <c r="Q224" s="203" t="s">
        <v>143</v>
      </c>
      <c r="R224" s="205"/>
      <c r="S224" s="205"/>
      <c r="T224" s="205"/>
      <c r="U224" s="205"/>
      <c r="V224" s="205"/>
      <c r="W224" s="205"/>
      <c r="X224" s="204"/>
      <c r="AD224" s="123" t="s">
        <v>109</v>
      </c>
      <c r="AE224" s="124">
        <f>AE222/(SQRT(SUMSQ(Tabela62410[ZtP])/COUNT(Tabela62410[ZtP]))+SQRT(SUMSQ(Tabela62410[Zt])/COUNT(Tabela62410[Zt])))</f>
        <v>1.442805333211347E-2</v>
      </c>
      <c r="AG224">
        <v>2498</v>
      </c>
      <c r="AH224">
        <v>53912.139314139575</v>
      </c>
      <c r="AI224">
        <v>44942.000000000022</v>
      </c>
    </row>
    <row r="225" spans="2:35" ht="20.25">
      <c r="B225" s="17" t="s">
        <v>64</v>
      </c>
      <c r="C225" s="66">
        <f>(_xlfn.T.INV.2T(C221,C222-C223-1))</f>
        <v>2.4469118511449697</v>
      </c>
      <c r="G225" cm="1">
        <f t="array" ref="G225:G229">(G196:G200)</f>
        <v>2320</v>
      </c>
      <c r="H225">
        <f>EXP(H196)</f>
        <v>22112.000000000018</v>
      </c>
      <c r="I225" cm="1">
        <f t="array" ref="I225:I229">EXP(I196:I200)</f>
        <v>21162.878066117326</v>
      </c>
      <c r="Q225" s="149" t="s">
        <v>144</v>
      </c>
      <c r="R225" t="s">
        <v>145</v>
      </c>
      <c r="S225" t="s">
        <v>146</v>
      </c>
      <c r="T225" t="s">
        <v>147</v>
      </c>
      <c r="U225" t="s">
        <v>98</v>
      </c>
      <c r="V225" t="s">
        <v>100</v>
      </c>
      <c r="W225" t="s">
        <v>99</v>
      </c>
      <c r="X225" s="66" t="s">
        <v>105</v>
      </c>
      <c r="AG225">
        <v>2797</v>
      </c>
      <c r="AH225">
        <v>90038.938423887201</v>
      </c>
      <c r="AI225">
        <v>58604</v>
      </c>
    </row>
    <row r="226" spans="2:35">
      <c r="B226" s="197" t="str">
        <f>IF(C224&gt;=C225,"parametr istotnie różny od zera","nie odrzucamy H0")</f>
        <v>parametr istotnie różny od zera</v>
      </c>
      <c r="C226" s="198"/>
      <c r="G226">
        <v>2498</v>
      </c>
      <c r="H226">
        <f>EXP(H197)</f>
        <v>18484.999999999996</v>
      </c>
      <c r="I226">
        <v>33010.170780019653</v>
      </c>
      <c r="Q226" s="17">
        <v>35587</v>
      </c>
      <c r="R226">
        <v>2320</v>
      </c>
      <c r="S226">
        <v>10.426024332230099</v>
      </c>
      <c r="T226">
        <f>Tabela624[[#This Row],[Zt]]*$S$172+Tabela624[[#This Row],[Lt]]*$R$172+$T$172</f>
        <v>9.6361396002621422</v>
      </c>
      <c r="U226">
        <f>Tabela624[[#This Row],[Kt]]-Tabela624[[#This Row],[KtP]]</f>
        <v>0.78988473196795717</v>
      </c>
      <c r="V226">
        <f>ABS(Tabela624[[#This Row],[etP]])</f>
        <v>0.78988473196795717</v>
      </c>
      <c r="W226">
        <f>Tabela624[[#This Row],[etP]]^2</f>
        <v>0.62391788979609153</v>
      </c>
      <c r="X226" s="66">
        <f>ABS(Tabela624[[#This Row],[etP]]/Tabela624[[#This Row],[Kt]])*100</f>
        <v>7.5760875555045137</v>
      </c>
      <c r="AG226">
        <v>2912</v>
      </c>
      <c r="AH226">
        <v>109673.33713835107</v>
      </c>
      <c r="AI226">
        <v>71970.000000000058</v>
      </c>
    </row>
    <row r="227" spans="2:35">
      <c r="B227" s="17"/>
      <c r="C227" s="66"/>
      <c r="G227">
        <v>2797</v>
      </c>
      <c r="H227">
        <f>EXP(H198)</f>
        <v>29146.000000000018</v>
      </c>
      <c r="I227">
        <v>69657.373304745532</v>
      </c>
      <c r="Q227" s="17">
        <v>44942</v>
      </c>
      <c r="R227">
        <v>2498</v>
      </c>
      <c r="S227">
        <v>10.863067632508681</v>
      </c>
      <c r="T227">
        <f>Tabela624[[#This Row],[Zt]]*$S$172+Tabela624[[#This Row],[Lt]]*$R$172+$T$172</f>
        <v>9.2944617335223967</v>
      </c>
      <c r="U227">
        <f>Tabela624[[#This Row],[Kt]]-Tabela624[[#This Row],[KtP]]</f>
        <v>1.5686058989862843</v>
      </c>
      <c r="V227">
        <f>ABS(Tabela624[[#This Row],[etP]])</f>
        <v>1.5686058989862843</v>
      </c>
      <c r="W227">
        <f>Tabela624[[#This Row],[etP]]^2</f>
        <v>2.4605244663345691</v>
      </c>
      <c r="X227" s="66">
        <f>ABS(Tabela624[[#This Row],[etP]]/Tabela624[[#This Row],[Kt]])*100</f>
        <v>14.439806066309426</v>
      </c>
      <c r="AG227">
        <v>2963</v>
      </c>
      <c r="AH227">
        <v>119699.9993539843</v>
      </c>
      <c r="AI227">
        <v>86482.000000000029</v>
      </c>
    </row>
    <row r="228" spans="2:35">
      <c r="B228" s="197" t="s">
        <v>65</v>
      </c>
      <c r="C228" s="198"/>
      <c r="G228">
        <v>2912</v>
      </c>
      <c r="H228">
        <f>EXP(H199)</f>
        <v>39370.000000000007</v>
      </c>
      <c r="I228">
        <v>92833.621882563093</v>
      </c>
      <c r="Q228" s="17">
        <v>58604</v>
      </c>
      <c r="R228">
        <v>2797</v>
      </c>
      <c r="S228">
        <v>10.947626055816489</v>
      </c>
      <c r="T228">
        <f>Tabela624[[#This Row],[Zt]]*$S$172+Tabela624[[#This Row],[Lt]]*$R$172+$T$172</f>
        <v>8.9298222252675075</v>
      </c>
      <c r="U228">
        <f>Tabela624[[#This Row],[Kt]]-Tabela624[[#This Row],[KtP]]</f>
        <v>2.0178038305489814</v>
      </c>
      <c r="V228">
        <f>ABS(Tabela624[[#This Row],[etP]])</f>
        <v>2.0178038305489814</v>
      </c>
      <c r="W228">
        <f>Tabela624[[#This Row],[etP]]^2</f>
        <v>4.0715322985781421</v>
      </c>
      <c r="X228" s="66">
        <f>ABS(Tabela624[[#This Row],[etP]]/Tabela624[[#This Row],[Kt]])*100</f>
        <v>18.431428149456377</v>
      </c>
    </row>
    <row r="229" spans="2:35" ht="18">
      <c r="B229" s="197" t="s">
        <v>67</v>
      </c>
      <c r="C229" s="198"/>
      <c r="G229">
        <v>2963</v>
      </c>
      <c r="H229">
        <f>EXP(H200)</f>
        <v>23199.999999999989</v>
      </c>
      <c r="I229">
        <v>105444.51051552029</v>
      </c>
      <c r="Q229" s="17">
        <v>71970</v>
      </c>
      <c r="R229">
        <v>2912</v>
      </c>
      <c r="S229">
        <v>11.271605213823095</v>
      </c>
      <c r="T229">
        <f>Tabela624[[#This Row],[Zt]]*$S$172+Tabela624[[#This Row],[Lt]]*$R$172+$T$172</f>
        <v>7.962340890019588</v>
      </c>
      <c r="U229">
        <f>Tabela624[[#This Row],[Kt]]-Tabela624[[#This Row],[KtP]]</f>
        <v>3.3092643238035073</v>
      </c>
      <c r="V229">
        <f>ABS(Tabela624[[#This Row],[etP]])</f>
        <v>3.3092643238035073</v>
      </c>
      <c r="W229">
        <f>Tabela624[[#This Row],[etP]]^2</f>
        <v>10.951230364798684</v>
      </c>
      <c r="X229" s="66">
        <f>ABS(Tabela624[[#This Row],[etP]]/Tabela624[[#This Row],[Kt]])*100</f>
        <v>29.359299416778217</v>
      </c>
    </row>
    <row r="230" spans="2:35" ht="15.75" thickBot="1">
      <c r="B230" s="197" t="s">
        <v>56</v>
      </c>
      <c r="C230" s="198"/>
      <c r="Q230" s="18">
        <v>86482</v>
      </c>
      <c r="R230" s="19">
        <v>2963</v>
      </c>
      <c r="S230" s="19">
        <v>11.444742979317672</v>
      </c>
      <c r="T230" s="19">
        <f>Tabela624[[#This Row],[Zt]]*$S$172+Tabela624[[#This Row],[Lt]]*$R$172+$T$172</f>
        <v>6.6578012552414876</v>
      </c>
      <c r="U230" s="19">
        <f>Tabela624[[#This Row],[Kt]]-Tabela624[[#This Row],[KtP]]</f>
        <v>4.7869417240761845</v>
      </c>
      <c r="V230" s="19">
        <f>ABS(Tabela624[[#This Row],[etP]])</f>
        <v>4.7869417240761845</v>
      </c>
      <c r="W230" s="19">
        <f>Tabela624[[#This Row],[etP]]^2</f>
        <v>22.914811069701472</v>
      </c>
      <c r="X230" s="67">
        <f>ABS(Tabela624[[#This Row],[etP]]/Tabela624[[#This Row],[Kt]])*100</f>
        <v>41.826555063114043</v>
      </c>
    </row>
    <row r="231" spans="2:35" ht="18.75" thickBot="1">
      <c r="B231" s="17" t="s">
        <v>55</v>
      </c>
      <c r="C231" s="66" t="s">
        <v>70</v>
      </c>
    </row>
    <row r="232" spans="2:35" ht="18.75" thickBot="1">
      <c r="B232" s="17" t="s">
        <v>57</v>
      </c>
      <c r="C232" s="66" t="s">
        <v>71</v>
      </c>
      <c r="Q232" s="115" t="s">
        <v>108</v>
      </c>
      <c r="R232" s="116" t="s">
        <v>106</v>
      </c>
      <c r="Y232" s="150"/>
    </row>
    <row r="233" spans="2:35">
      <c r="B233" s="197"/>
      <c r="C233" s="198"/>
      <c r="Q233" s="117" t="s">
        <v>103</v>
      </c>
      <c r="R233" s="118">
        <f>AVERAGE(Tabela624[etP])</f>
        <v>2.4945001018765831</v>
      </c>
    </row>
    <row r="234" spans="2:35">
      <c r="B234" s="166" t="s">
        <v>60</v>
      </c>
      <c r="C234" s="66">
        <f>0.05</f>
        <v>0.05</v>
      </c>
      <c r="Q234" s="119" t="s">
        <v>101</v>
      </c>
      <c r="R234" s="120">
        <f>AVERAGE(Tabela624[|etP|])</f>
        <v>2.4945001018765831</v>
      </c>
    </row>
    <row r="235" spans="2:35">
      <c r="B235" s="17" t="s">
        <v>61</v>
      </c>
      <c r="C235" s="66">
        <f>COUNT(B141:B149)</f>
        <v>9</v>
      </c>
      <c r="Q235" s="121" t="s">
        <v>102</v>
      </c>
      <c r="R235" s="122">
        <f>SQRT(AVERAGE(Tabela624[(etP)2]))</f>
        <v>2.864332944656014</v>
      </c>
    </row>
    <row r="236" spans="2:35">
      <c r="B236" s="17" t="s">
        <v>62</v>
      </c>
      <c r="C236" s="66">
        <v>2</v>
      </c>
      <c r="Q236" s="119" t="s">
        <v>104</v>
      </c>
      <c r="R236" s="120">
        <f>AVERAGE(Tabela624[|etP/yt|*100])</f>
        <v>22.326635250232517</v>
      </c>
    </row>
    <row r="237" spans="2:35" ht="18.75" thickBot="1">
      <c r="B237" s="17" t="s">
        <v>63</v>
      </c>
      <c r="C237" s="66">
        <f>(ABS(E193)/E194)</f>
        <v>2.9369521345777425</v>
      </c>
      <c r="Q237" s="123" t="s">
        <v>109</v>
      </c>
      <c r="R237" s="124">
        <f>R235/(SQRT(SUMSQ(Tabela624[Kt])/COUNT(Tabela624[Kt]))+SQRT(SUMSQ(T226:T230)/COUNT(T226:T230)))</f>
        <v>0.1464363738706958</v>
      </c>
    </row>
    <row r="238" spans="2:35" ht="18">
      <c r="B238" s="17" t="s">
        <v>64</v>
      </c>
      <c r="C238" s="66">
        <f>(_xlfn.T.INV.2T(C234,C235-C236-1))</f>
        <v>2.4469118511449697</v>
      </c>
    </row>
    <row r="239" spans="2:35" ht="15.75" thickBot="1">
      <c r="B239" s="199" t="str">
        <f>IF(C237&gt;=C238,"parametr istotnie różny od zera","nie odrzucamy H0")</f>
        <v>parametr istotnie różny od zera</v>
      </c>
      <c r="C239" s="200"/>
    </row>
    <row r="242" spans="2:20">
      <c r="T242" cm="1">
        <f t="array" ref="T242:T246">EXP(Tabela624[KtP])</f>
        <v>15308.134002479446</v>
      </c>
    </row>
    <row r="243" spans="2:20" ht="18.75">
      <c r="B243" s="114" t="s">
        <v>184</v>
      </c>
      <c r="D243" s="64" t="s">
        <v>185</v>
      </c>
      <c r="E243" s="62"/>
      <c r="T243">
        <v>10877.608981430489</v>
      </c>
    </row>
    <row r="244" spans="2:20" ht="15.75" thickBot="1">
      <c r="N244" s="92"/>
      <c r="O244" s="92"/>
      <c r="P244" s="92"/>
      <c r="T244">
        <v>7553.9223603500168</v>
      </c>
    </row>
    <row r="245" spans="2:20">
      <c r="B245" s="203" t="s">
        <v>201</v>
      </c>
      <c r="C245" s="205"/>
      <c r="D245" s="205"/>
      <c r="E245" s="205"/>
      <c r="F245" s="205"/>
      <c r="G245" s="205"/>
      <c r="H245" s="205"/>
      <c r="I245" s="204"/>
      <c r="N245" s="23"/>
      <c r="O245" s="23"/>
      <c r="P245" s="23"/>
      <c r="T245">
        <v>2870.7852856480167</v>
      </c>
    </row>
    <row r="246" spans="2:20" ht="18">
      <c r="B246" s="17" t="s">
        <v>173</v>
      </c>
      <c r="C246" s="160" t="s">
        <v>186</v>
      </c>
      <c r="D246" t="s">
        <v>187</v>
      </c>
      <c r="E246" t="s">
        <v>188</v>
      </c>
      <c r="F246" t="s">
        <v>98</v>
      </c>
      <c r="G246" t="s">
        <v>100</v>
      </c>
      <c r="H246" t="s">
        <v>99</v>
      </c>
      <c r="I246" s="66" t="s">
        <v>189</v>
      </c>
      <c r="N246" s="23"/>
      <c r="O246" s="23"/>
      <c r="P246" s="23"/>
      <c r="T246">
        <v>778.83659024132328</v>
      </c>
    </row>
    <row r="247" spans="2:20">
      <c r="B247" s="17">
        <f>B113</f>
        <v>2320</v>
      </c>
      <c r="C247">
        <f>Tabela62[[#This Row],[LUt]]^2</f>
        <v>5382400</v>
      </c>
      <c r="D247">
        <f>C113</f>
        <v>22112</v>
      </c>
      <c r="E247">
        <f>Tabela62[[#This Row],[LUt2]]*$C$193+$D$193*Tabela62[[#This Row],[LUt]]+$E$193</f>
        <v>20311.428054969168</v>
      </c>
      <c r="F247">
        <f>Tabela62[[#This Row],[Zyt]]-Tabela62[[#This Row],[ZytP]]</f>
        <v>1800.5719450308316</v>
      </c>
      <c r="G247">
        <f>ABS(Tabela62[[#This Row],[etP]])</f>
        <v>1800.5719450308316</v>
      </c>
      <c r="H247">
        <f>Tabela62[[#This Row],[etP]]^2</f>
        <v>3242059.329232112</v>
      </c>
      <c r="I247" s="66">
        <f>ABS(Tabela62[[#This Row],[etP]]/Tabela62[[#This Row],[Zyt]])*100</f>
        <v>8.1429628483666399</v>
      </c>
      <c r="N247" s="23"/>
      <c r="O247" s="23"/>
      <c r="P247" s="23"/>
    </row>
    <row r="248" spans="2:20">
      <c r="B248" s="17">
        <f>B114</f>
        <v>2498</v>
      </c>
      <c r="C248">
        <f>Tabela62[[#This Row],[LUt]]^2</f>
        <v>6240004</v>
      </c>
      <c r="D248">
        <f>C114</f>
        <v>18485</v>
      </c>
      <c r="E248">
        <f>Tabela62[[#This Row],[LUt2]]*$C$193+$D$193*Tabela62[[#This Row],[LUt]]+$E$193</f>
        <v>25364.457435165816</v>
      </c>
      <c r="F248">
        <f>Tabela62[[#This Row],[Zyt]]-Tabela62[[#This Row],[ZytP]]</f>
        <v>-6879.4574351658157</v>
      </c>
      <c r="G248">
        <f>ABS(Tabela62[[#This Row],[etP]])</f>
        <v>6879.4574351658157</v>
      </c>
      <c r="H248">
        <f>Tabela62[[#This Row],[etP]]^2</f>
        <v>47326934.60225822</v>
      </c>
      <c r="I248" s="66">
        <f>ABS(Tabela62[[#This Row],[etP]]/Tabela62[[#This Row],[Zyt]])*100</f>
        <v>37.216431891619237</v>
      </c>
      <c r="N248" s="23"/>
      <c r="O248" s="23"/>
      <c r="P248" s="23"/>
    </row>
    <row r="249" spans="2:20">
      <c r="B249" s="17">
        <f>B115</f>
        <v>2797</v>
      </c>
      <c r="C249">
        <f>Tabela62[[#This Row],[LUt]]^2</f>
        <v>7823209</v>
      </c>
      <c r="D249">
        <f>C115</f>
        <v>29146</v>
      </c>
      <c r="E249">
        <f>Tabela62[[#This Row],[LUt2]]*$C$193+$D$193*Tabela62[[#This Row],[LUt]]+$E$193</f>
        <v>35095.827519892096</v>
      </c>
      <c r="F249">
        <f>Tabela62[[#This Row],[Zyt]]-Tabela62[[#This Row],[ZytP]]</f>
        <v>-5949.8275198920965</v>
      </c>
      <c r="G249">
        <f>ABS(Tabela62[[#This Row],[etP]])</f>
        <v>5949.8275198920965</v>
      </c>
      <c r="H249">
        <f>Tabela62[[#This Row],[etP]]^2</f>
        <v>35400447.516465336</v>
      </c>
      <c r="I249" s="66">
        <f>ABS(Tabela62[[#This Row],[etP]]/Tabela62[[#This Row],[Zyt]])*100</f>
        <v>20.413873327016045</v>
      </c>
      <c r="N249" s="23"/>
      <c r="O249" s="23"/>
      <c r="P249" s="23"/>
    </row>
    <row r="250" spans="2:20">
      <c r="B250" s="17">
        <f>B116</f>
        <v>2912</v>
      </c>
      <c r="C250">
        <f>Tabela62[[#This Row],[LUt]]^2</f>
        <v>8479744</v>
      </c>
      <c r="D250">
        <f>C116</f>
        <v>39370</v>
      </c>
      <c r="E250">
        <f>Tabela62[[#This Row],[LUt2]]*$C$193+$D$193*Tabela62[[#This Row],[LUt]]+$E$193</f>
        <v>39253.735803262462</v>
      </c>
      <c r="F250">
        <f>Tabela62[[#This Row],[Zyt]]-Tabela62[[#This Row],[ZytP]]</f>
        <v>116.26419673753844</v>
      </c>
      <c r="G250">
        <f>ABS(Tabela62[[#This Row],[etP]])</f>
        <v>116.26419673753844</v>
      </c>
      <c r="H250">
        <f>Tabela62[[#This Row],[etP]]^2</f>
        <v>13517.363443025044</v>
      </c>
      <c r="I250" s="66">
        <f>ABS(Tabela62[[#This Row],[etP]]/Tabela62[[#This Row],[Zyt]])*100</f>
        <v>0.2953116503366483</v>
      </c>
    </row>
    <row r="251" spans="2:20" ht="15.75" thickBot="1">
      <c r="B251" s="18">
        <f>B117</f>
        <v>2963</v>
      </c>
      <c r="C251" s="19">
        <f>Tabela62[[#This Row],[LUt]]^2</f>
        <v>8779369</v>
      </c>
      <c r="D251" s="19">
        <f>C117</f>
        <v>23200</v>
      </c>
      <c r="E251" s="19">
        <f>Tabela62[[#This Row],[LUt2]]*$C$193+$D$193*Tabela62[[#This Row],[LUt]]+$E$193</f>
        <v>41171.486042547644</v>
      </c>
      <c r="F251" s="19">
        <f>Tabela62[[#This Row],[Zyt]]-Tabela62[[#This Row],[ZytP]]</f>
        <v>-17971.486042547644</v>
      </c>
      <c r="G251" s="19">
        <f>ABS(Tabela62[[#This Row],[etP]])</f>
        <v>17971.486042547644</v>
      </c>
      <c r="H251" s="19">
        <f>Tabela62[[#This Row],[etP]]^2</f>
        <v>322974310.57748479</v>
      </c>
      <c r="I251" s="67">
        <f>ABS(Tabela62[[#This Row],[etP]]/Tabela62[[#This Row],[Zyt]])*100</f>
        <v>77.463301907532951</v>
      </c>
    </row>
    <row r="252" spans="2:20" ht="15.75" thickBot="1"/>
    <row r="253" spans="2:20" ht="15.75" thickBot="1">
      <c r="B253" s="115" t="s">
        <v>108</v>
      </c>
      <c r="C253" s="116" t="s">
        <v>106</v>
      </c>
    </row>
    <row r="254" spans="2:20">
      <c r="B254" s="117" t="s">
        <v>103</v>
      </c>
      <c r="C254" s="118">
        <f>AVERAGE(Tabela62[etP])</f>
        <v>-5776.7869711674375</v>
      </c>
    </row>
    <row r="255" spans="2:20">
      <c r="B255" s="119" t="s">
        <v>101</v>
      </c>
      <c r="C255" s="120">
        <f>AVERAGE(Tabela62[|etP|])</f>
        <v>6543.5214278747853</v>
      </c>
    </row>
    <row r="256" spans="2:20">
      <c r="B256" s="121" t="s">
        <v>102</v>
      </c>
      <c r="C256" s="122">
        <f>SQRT(AVERAGE(Tabela62[(etP)2]))</f>
        <v>9043.8627741566652</v>
      </c>
    </row>
    <row r="257" spans="2:3">
      <c r="B257" s="119" t="s">
        <v>104</v>
      </c>
      <c r="C257" s="120">
        <f>AVERAGE(Tabela62[|etP/Zyt|*100])</f>
        <v>28.706376324974304</v>
      </c>
    </row>
    <row r="258" spans="2:3" ht="15.75" thickBot="1">
      <c r="B258" s="123" t="s">
        <v>109</v>
      </c>
      <c r="C258" s="124">
        <f>C256/(SQRT(SUMSQ(Tabela62[Zyt])/COUNT(Tabela62[Zyt]))+SQRT(SUMSQ(E247:E251)/COUNT(E247:E251)))</f>
        <v>0.14901650075625081</v>
      </c>
    </row>
  </sheetData>
  <mergeCells count="87">
    <mergeCell ref="R209:S209"/>
    <mergeCell ref="R212:S212"/>
    <mergeCell ref="R218:S218"/>
    <mergeCell ref="Q224:X224"/>
    <mergeCell ref="R205:S205"/>
    <mergeCell ref="Q170:T170"/>
    <mergeCell ref="R207:S207"/>
    <mergeCell ref="R208:S208"/>
    <mergeCell ref="R192:S192"/>
    <mergeCell ref="R194:S194"/>
    <mergeCell ref="R195:S195"/>
    <mergeCell ref="R196:S196"/>
    <mergeCell ref="R199:S199"/>
    <mergeCell ref="R181:S181"/>
    <mergeCell ref="R182:S182"/>
    <mergeCell ref="R183:S183"/>
    <mergeCell ref="R186:S186"/>
    <mergeCell ref="J183:K183"/>
    <mergeCell ref="J189:K189"/>
    <mergeCell ref="G194:M194"/>
    <mergeCell ref="J170:K170"/>
    <mergeCell ref="J176:K176"/>
    <mergeCell ref="J178:K178"/>
    <mergeCell ref="J179:K179"/>
    <mergeCell ref="J180:K180"/>
    <mergeCell ref="A1:D1"/>
    <mergeCell ref="A41:D41"/>
    <mergeCell ref="O22:P22"/>
    <mergeCell ref="O23:P23"/>
    <mergeCell ref="O26:P26"/>
    <mergeCell ref="O32:P32"/>
    <mergeCell ref="N35:Q35"/>
    <mergeCell ref="N2:Q2"/>
    <mergeCell ref="O11:P11"/>
    <mergeCell ref="O12:P12"/>
    <mergeCell ref="O15:P15"/>
    <mergeCell ref="O21:P21"/>
    <mergeCell ref="O10:P10"/>
    <mergeCell ref="W128:Z128"/>
    <mergeCell ref="B152:F152"/>
    <mergeCell ref="H54:N54"/>
    <mergeCell ref="O43:P43"/>
    <mergeCell ref="O44:P44"/>
    <mergeCell ref="O52:P52"/>
    <mergeCell ref="J152:L152"/>
    <mergeCell ref="Q144:S144"/>
    <mergeCell ref="U151:X151"/>
    <mergeCell ref="O42:P42"/>
    <mergeCell ref="B164:C164"/>
    <mergeCell ref="B165:C165"/>
    <mergeCell ref="B166:C166"/>
    <mergeCell ref="B169:C169"/>
    <mergeCell ref="J165:K165"/>
    <mergeCell ref="J166:K166"/>
    <mergeCell ref="J167:K167"/>
    <mergeCell ref="B139:D139"/>
    <mergeCell ref="B138:E138"/>
    <mergeCell ref="B175:C175"/>
    <mergeCell ref="B191:E191"/>
    <mergeCell ref="B215:C215"/>
    <mergeCell ref="B216:C216"/>
    <mergeCell ref="B217:C217"/>
    <mergeCell ref="AG144:AH144"/>
    <mergeCell ref="AG156:AH156"/>
    <mergeCell ref="AG182:AH182"/>
    <mergeCell ref="B239:C239"/>
    <mergeCell ref="B245:I245"/>
    <mergeCell ref="B226:C226"/>
    <mergeCell ref="B228:C228"/>
    <mergeCell ref="B229:C229"/>
    <mergeCell ref="B230:C230"/>
    <mergeCell ref="B233:C233"/>
    <mergeCell ref="B220:C220"/>
    <mergeCell ref="B202:C202"/>
    <mergeCell ref="B203:C203"/>
    <mergeCell ref="B204:C204"/>
    <mergeCell ref="B207:C207"/>
    <mergeCell ref="B213:C213"/>
    <mergeCell ref="AG196:AH196"/>
    <mergeCell ref="AG197:AH197"/>
    <mergeCell ref="AG200:AH200"/>
    <mergeCell ref="AG206:AH206"/>
    <mergeCell ref="AG183:AH183"/>
    <mergeCell ref="AG184:AH184"/>
    <mergeCell ref="AG187:AH187"/>
    <mergeCell ref="AG193:AH193"/>
    <mergeCell ref="AG195:AH195"/>
  </mergeCells>
  <phoneticPr fontId="12" type="noConversion"/>
  <hyperlinks>
    <hyperlink ref="A41:D41" r:id="rId1" display="Dane na lata 2018-2022" xr:uid="{B0246AE6-0020-4309-8A29-E41131277335}"/>
    <hyperlink ref="A111:D111" r:id="rId2" display="Dane na lata 2018-2022" xr:uid="{5930874E-0EEB-45F5-BCC4-4310C2486BBF}"/>
  </hyperlinks>
  <pageMargins left="0.7" right="0.7" top="0.75" bottom="0.75" header="0.3" footer="0.3"/>
  <pageSetup paperSize="9" orientation="portrait" horizontalDpi="300" r:id="rId3"/>
  <drawing r:id="rId4"/>
  <tableParts count="7">
    <tablePart r:id="rId5"/>
    <tablePart r:id="rId6"/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A779-3C39-4D0B-90A9-AA7183751A41}">
  <dimension ref="A1:JA251"/>
  <sheetViews>
    <sheetView zoomScaleNormal="100" workbookViewId="0">
      <selection activeCell="N16" sqref="N16"/>
    </sheetView>
  </sheetViews>
  <sheetFormatPr defaultRowHeight="15"/>
  <cols>
    <col min="1" max="1" width="14.28515625" customWidth="1"/>
    <col min="2" max="3" width="10.5703125" bestFit="1" customWidth="1"/>
    <col min="4" max="4" width="11.5703125" bestFit="1" customWidth="1"/>
    <col min="5" max="5" width="9.42578125" customWidth="1"/>
    <col min="6" max="6" width="10.5703125" bestFit="1" customWidth="1"/>
    <col min="7" max="8" width="11.5703125" bestFit="1" customWidth="1"/>
    <col min="9" max="9" width="10.5703125" bestFit="1" customWidth="1"/>
    <col min="10" max="10" width="11.5703125" bestFit="1" customWidth="1"/>
    <col min="11" max="11" width="10.5703125" bestFit="1" customWidth="1"/>
    <col min="12" max="12" width="9.28515625" customWidth="1"/>
    <col min="13" max="14" width="10.5703125" bestFit="1" customWidth="1"/>
    <col min="15" max="15" width="13.28515625" customWidth="1"/>
    <col min="16" max="16" width="13.140625" customWidth="1"/>
  </cols>
  <sheetData>
    <row r="1" spans="1:261">
      <c r="A1" t="s">
        <v>154</v>
      </c>
      <c r="B1" t="s">
        <v>169</v>
      </c>
      <c r="C1" t="s">
        <v>155</v>
      </c>
      <c r="F1" t="s">
        <v>227</v>
      </c>
      <c r="G1" t="s">
        <v>224</v>
      </c>
      <c r="H1" t="s">
        <v>225</v>
      </c>
      <c r="I1" t="s">
        <v>226</v>
      </c>
    </row>
    <row r="2" spans="1:261">
      <c r="A2">
        <v>1.0708</v>
      </c>
      <c r="B2">
        <v>12.3</v>
      </c>
      <c r="C2">
        <v>23</v>
      </c>
      <c r="F2">
        <v>1</v>
      </c>
      <c r="G2">
        <v>1.0708</v>
      </c>
      <c r="H2">
        <v>23</v>
      </c>
      <c r="I2">
        <v>12.3</v>
      </c>
      <c r="K2" t="s">
        <v>228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</row>
    <row r="3" spans="1:261">
      <c r="A3">
        <v>1.0852999999999999</v>
      </c>
      <c r="B3">
        <v>6.1</v>
      </c>
      <c r="C3">
        <v>22</v>
      </c>
      <c r="F3">
        <v>1</v>
      </c>
      <c r="G3">
        <v>1.0852999999999999</v>
      </c>
      <c r="H3">
        <v>22</v>
      </c>
      <c r="I3">
        <v>6.1</v>
      </c>
      <c r="K3" t="s">
        <v>229</v>
      </c>
      <c r="L3">
        <v>1.0708</v>
      </c>
      <c r="M3">
        <v>1.0852999999999999</v>
      </c>
      <c r="N3">
        <v>1.0414000000000001</v>
      </c>
      <c r="O3">
        <v>1.0750999999999999</v>
      </c>
      <c r="P3">
        <v>1.034</v>
      </c>
      <c r="Q3">
        <v>1.0502</v>
      </c>
      <c r="R3">
        <v>1.0548999999999999</v>
      </c>
      <c r="S3">
        <v>1.0704</v>
      </c>
      <c r="T3">
        <v>1.0900000000000001</v>
      </c>
      <c r="U3">
        <v>1.0722</v>
      </c>
      <c r="V3">
        <v>1.083</v>
      </c>
      <c r="W3">
        <v>1.0811999999999999</v>
      </c>
      <c r="X3">
        <v>1.0512999999999999</v>
      </c>
      <c r="Y3">
        <v>1.0505</v>
      </c>
      <c r="Z3">
        <v>1.0484</v>
      </c>
      <c r="AA3">
        <v>1.0511999999999999</v>
      </c>
      <c r="AB3">
        <v>1.0333000000000001</v>
      </c>
      <c r="AC3">
        <v>1.0468</v>
      </c>
      <c r="AD3">
        <v>1.0622</v>
      </c>
      <c r="AE3">
        <v>1.0609999999999999</v>
      </c>
      <c r="AF3">
        <v>1.0550999999999999</v>
      </c>
      <c r="AG3">
        <v>1.0640000000000001</v>
      </c>
      <c r="AH3">
        <v>1.0630999999999999</v>
      </c>
      <c r="AI3">
        <v>1.0584</v>
      </c>
      <c r="AJ3">
        <v>1.0668</v>
      </c>
      <c r="AK3">
        <v>1.0911</v>
      </c>
      <c r="AL3">
        <v>1.0810999999999999</v>
      </c>
      <c r="AM3">
        <v>1.0468</v>
      </c>
      <c r="AN3">
        <v>1.091</v>
      </c>
      <c r="AO3">
        <v>1.079</v>
      </c>
      <c r="AP3">
        <v>1.0716000000000001</v>
      </c>
      <c r="AQ3">
        <v>1.0862000000000001</v>
      </c>
      <c r="AR3">
        <v>1.0719000000000001</v>
      </c>
      <c r="AS3">
        <v>1.0502</v>
      </c>
      <c r="AT3">
        <v>1.0263</v>
      </c>
      <c r="AU3">
        <v>1.0101</v>
      </c>
      <c r="AV3">
        <v>1.0438000000000001</v>
      </c>
      <c r="AW3">
        <v>1.0346</v>
      </c>
      <c r="AX3">
        <v>1.0258</v>
      </c>
      <c r="AY3">
        <v>1.0217000000000001</v>
      </c>
      <c r="AZ3">
        <v>1.0279</v>
      </c>
      <c r="BA3">
        <v>1.0268999999999999</v>
      </c>
      <c r="BB3">
        <v>1.0813999999999999</v>
      </c>
      <c r="BC3">
        <v>1.0669999999999999</v>
      </c>
      <c r="BD3">
        <v>1.0742</v>
      </c>
      <c r="BE3">
        <v>1.0665</v>
      </c>
      <c r="BF3">
        <v>1.0678000000000001</v>
      </c>
      <c r="BG3">
        <v>1.0903</v>
      </c>
      <c r="BH3">
        <v>1.0755999999999999</v>
      </c>
      <c r="BI3">
        <v>1.0840000000000001</v>
      </c>
      <c r="BJ3">
        <v>1.0807</v>
      </c>
      <c r="BK3">
        <v>1.0848</v>
      </c>
      <c r="BL3">
        <v>1.0906</v>
      </c>
      <c r="BM3">
        <v>1.0472999999999999</v>
      </c>
      <c r="BN3">
        <v>1.0524</v>
      </c>
      <c r="BO3">
        <v>1.0356000000000001</v>
      </c>
      <c r="BP3">
        <v>1.028</v>
      </c>
      <c r="BQ3">
        <v>1.0429999999999999</v>
      </c>
      <c r="BR3">
        <v>1.0396000000000001</v>
      </c>
      <c r="BS3">
        <v>1.0317000000000001</v>
      </c>
      <c r="BT3">
        <v>1.0298</v>
      </c>
      <c r="BU3">
        <v>1.0403</v>
      </c>
      <c r="BV3">
        <v>1.0264</v>
      </c>
      <c r="BW3">
        <v>1.0313000000000001</v>
      </c>
      <c r="BX3">
        <v>1.0499000000000001</v>
      </c>
      <c r="BY3">
        <v>1.0672999999999999</v>
      </c>
      <c r="BZ3">
        <v>1.0847</v>
      </c>
      <c r="CA3">
        <v>1.0692999999999999</v>
      </c>
      <c r="CB3">
        <v>1.0439000000000001</v>
      </c>
      <c r="CC3">
        <v>1.0788</v>
      </c>
      <c r="CD3">
        <v>1.0795999999999999</v>
      </c>
      <c r="CE3">
        <v>1.0680000000000001</v>
      </c>
      <c r="CF3">
        <v>1.0720000000000001</v>
      </c>
      <c r="CG3">
        <v>1.0666</v>
      </c>
      <c r="CH3">
        <v>1.079</v>
      </c>
      <c r="CI3">
        <v>1.0483</v>
      </c>
      <c r="CJ3">
        <v>1.0498000000000001</v>
      </c>
      <c r="CK3">
        <v>1.056</v>
      </c>
      <c r="CL3">
        <v>1.0283</v>
      </c>
      <c r="CM3">
        <v>1.0382</v>
      </c>
      <c r="CN3">
        <v>1.0568</v>
      </c>
      <c r="CO3">
        <v>1.0377000000000001</v>
      </c>
      <c r="CP3">
        <v>1.0378000000000001</v>
      </c>
      <c r="CQ3">
        <v>1.0386</v>
      </c>
      <c r="CR3">
        <v>1.0648</v>
      </c>
      <c r="CS3">
        <v>1.0462</v>
      </c>
      <c r="CT3">
        <v>1.08</v>
      </c>
      <c r="CU3">
        <v>1.0666</v>
      </c>
      <c r="CV3">
        <v>1.052</v>
      </c>
      <c r="CW3">
        <v>1.0572999999999999</v>
      </c>
      <c r="CX3">
        <v>1.0794999999999999</v>
      </c>
      <c r="CY3">
        <v>1.0424</v>
      </c>
      <c r="CZ3">
        <v>1.0785</v>
      </c>
      <c r="DA3">
        <v>1.0991</v>
      </c>
      <c r="DB3">
        <v>1.077</v>
      </c>
      <c r="DC3">
        <v>1.073</v>
      </c>
      <c r="DD3">
        <v>1.0582</v>
      </c>
      <c r="DE3">
        <v>1.0484</v>
      </c>
      <c r="DF3">
        <v>1.0506</v>
      </c>
      <c r="DG3">
        <v>1.0524</v>
      </c>
      <c r="DH3">
        <v>1.0529999999999999</v>
      </c>
      <c r="DI3">
        <v>1.048</v>
      </c>
      <c r="DJ3">
        <v>1.0411999999999999</v>
      </c>
      <c r="DK3">
        <v>1.0578000000000001</v>
      </c>
      <c r="DL3">
        <v>1.0547</v>
      </c>
      <c r="DM3">
        <v>1.0569</v>
      </c>
      <c r="DN3">
        <v>1.0592999999999999</v>
      </c>
      <c r="DO3">
        <v>1.05</v>
      </c>
      <c r="DP3">
        <v>1.0538000000000001</v>
      </c>
      <c r="DQ3">
        <v>1.0355000000000001</v>
      </c>
      <c r="DR3">
        <v>1.0486</v>
      </c>
      <c r="DS3">
        <v>1.0503</v>
      </c>
      <c r="DT3">
        <v>1.0384</v>
      </c>
      <c r="DU3">
        <v>1.0607</v>
      </c>
      <c r="DV3">
        <v>1.0528999999999999</v>
      </c>
      <c r="DW3">
        <v>1.0670999999999999</v>
      </c>
      <c r="DX3">
        <v>1.0404</v>
      </c>
      <c r="DY3">
        <v>1.0575000000000001</v>
      </c>
      <c r="DZ3">
        <v>1.0358000000000001</v>
      </c>
      <c r="EA3">
        <v>1.0414000000000001</v>
      </c>
      <c r="EB3">
        <v>1.0651999999999999</v>
      </c>
      <c r="EC3">
        <v>1.0623</v>
      </c>
      <c r="ED3">
        <v>1.0673999999999999</v>
      </c>
      <c r="EE3">
        <v>1.0587</v>
      </c>
      <c r="EF3">
        <v>1.0373000000000001</v>
      </c>
      <c r="EG3">
        <v>1.0589999999999999</v>
      </c>
      <c r="EH3">
        <v>1.0515000000000001</v>
      </c>
      <c r="EI3">
        <v>1.0648</v>
      </c>
      <c r="EJ3">
        <v>1.0575000000000001</v>
      </c>
      <c r="EK3">
        <v>1.0471999999999999</v>
      </c>
      <c r="EL3">
        <v>1.0451999999999999</v>
      </c>
      <c r="EM3">
        <v>1.0398000000000001</v>
      </c>
      <c r="EN3">
        <v>1.0435000000000001</v>
      </c>
      <c r="EO3">
        <v>1.0374000000000001</v>
      </c>
      <c r="EP3">
        <v>1.0490999999999999</v>
      </c>
      <c r="EQ3">
        <v>1.0325</v>
      </c>
      <c r="ER3">
        <v>1.0481</v>
      </c>
      <c r="ES3">
        <v>1.0522</v>
      </c>
      <c r="ET3">
        <v>1.0422</v>
      </c>
      <c r="EU3">
        <v>1.0570999999999999</v>
      </c>
      <c r="EV3">
        <v>1.0459000000000001</v>
      </c>
      <c r="EW3">
        <v>1.0774999999999999</v>
      </c>
      <c r="EX3">
        <v>1.0753999999999999</v>
      </c>
      <c r="EY3">
        <v>1.0664</v>
      </c>
      <c r="EZ3">
        <v>1.0549999999999999</v>
      </c>
      <c r="FA3">
        <v>1.0322</v>
      </c>
      <c r="FB3">
        <v>1.0872999999999999</v>
      </c>
      <c r="FC3">
        <v>1.0416000000000001</v>
      </c>
      <c r="FD3">
        <v>1.0775999999999999</v>
      </c>
      <c r="FE3">
        <v>1.0542</v>
      </c>
      <c r="FF3">
        <v>1.0758000000000001</v>
      </c>
      <c r="FG3">
        <v>1.0609999999999999</v>
      </c>
      <c r="FH3">
        <v>1.0509999999999999</v>
      </c>
      <c r="FI3">
        <v>1.0593999999999999</v>
      </c>
      <c r="FJ3">
        <v>1.0286999999999999</v>
      </c>
      <c r="FK3">
        <v>1.0761000000000001</v>
      </c>
      <c r="FL3">
        <v>1.0704</v>
      </c>
      <c r="FM3">
        <v>1.0477000000000001</v>
      </c>
      <c r="FN3">
        <v>1.0774999999999999</v>
      </c>
      <c r="FO3">
        <v>1.0652999999999999</v>
      </c>
      <c r="FP3">
        <v>1.069</v>
      </c>
      <c r="FQ3">
        <v>1.0644</v>
      </c>
      <c r="FR3">
        <v>1.0369999999999999</v>
      </c>
      <c r="FS3">
        <v>1.0548999999999999</v>
      </c>
      <c r="FT3">
        <v>1.0491999999999999</v>
      </c>
      <c r="FU3">
        <v>1.0525</v>
      </c>
      <c r="FV3">
        <v>1.018</v>
      </c>
      <c r="FW3">
        <v>1.0609999999999999</v>
      </c>
      <c r="FX3">
        <v>1.0926</v>
      </c>
      <c r="FY3">
        <v>1.0983000000000001</v>
      </c>
      <c r="FZ3">
        <v>1.0521</v>
      </c>
      <c r="GA3">
        <v>1.0603</v>
      </c>
      <c r="GB3">
        <v>1.0414000000000001</v>
      </c>
      <c r="GC3">
        <v>1.0763</v>
      </c>
      <c r="GD3">
        <v>1.0689</v>
      </c>
      <c r="GE3">
        <v>1.0316000000000001</v>
      </c>
      <c r="GF3">
        <v>1.0477000000000001</v>
      </c>
      <c r="GG3">
        <v>1.0603</v>
      </c>
      <c r="GH3">
        <v>1.0387</v>
      </c>
      <c r="GI3">
        <v>1.1089</v>
      </c>
      <c r="GJ3">
        <v>1.0725</v>
      </c>
      <c r="GK3">
        <v>1.0712999999999999</v>
      </c>
      <c r="GL3">
        <v>1.0587</v>
      </c>
      <c r="GM3">
        <v>1.0793999999999999</v>
      </c>
      <c r="GN3">
        <v>1.0452999999999999</v>
      </c>
      <c r="GO3">
        <v>1.0524</v>
      </c>
      <c r="GP3">
        <v>1.052</v>
      </c>
      <c r="GQ3">
        <v>1.0434000000000001</v>
      </c>
      <c r="GR3">
        <v>1.0728</v>
      </c>
      <c r="GS3">
        <v>1.014</v>
      </c>
      <c r="GT3">
        <v>1.0624</v>
      </c>
      <c r="GU3">
        <v>1.0428999999999999</v>
      </c>
      <c r="GV3">
        <v>1.0469999999999999</v>
      </c>
      <c r="GW3">
        <v>1.0410999999999999</v>
      </c>
      <c r="GX3">
        <v>1.0488</v>
      </c>
      <c r="GY3">
        <v>1.0583</v>
      </c>
      <c r="GZ3">
        <v>1.0841000000000001</v>
      </c>
      <c r="HA3">
        <v>1.0462</v>
      </c>
      <c r="HB3">
        <v>1.0709</v>
      </c>
      <c r="HC3">
        <v>1.0484</v>
      </c>
      <c r="HD3">
        <v>1.034</v>
      </c>
      <c r="HE3">
        <v>1.0853999999999999</v>
      </c>
      <c r="HF3">
        <v>1.0208999999999999</v>
      </c>
      <c r="HG3">
        <v>1.0609999999999999</v>
      </c>
      <c r="HH3">
        <v>1.0249999999999999</v>
      </c>
      <c r="HI3">
        <v>1.0254000000000001</v>
      </c>
      <c r="HJ3">
        <v>1.0770999999999999</v>
      </c>
      <c r="HK3">
        <v>1.0742</v>
      </c>
      <c r="HL3">
        <v>1.0829</v>
      </c>
      <c r="HM3">
        <v>1.0373000000000001</v>
      </c>
      <c r="HN3">
        <v>1.0543</v>
      </c>
      <c r="HO3">
        <v>1.0561</v>
      </c>
      <c r="HP3">
        <v>1.0543</v>
      </c>
      <c r="HQ3">
        <v>0.995</v>
      </c>
      <c r="HR3">
        <v>1.0678000000000001</v>
      </c>
      <c r="HS3">
        <v>1.0819000000000001</v>
      </c>
      <c r="HT3">
        <v>1.0432999999999999</v>
      </c>
      <c r="HU3">
        <v>1.0646</v>
      </c>
      <c r="HV3">
        <v>1.0706</v>
      </c>
      <c r="HW3">
        <v>1.0399</v>
      </c>
      <c r="HX3">
        <v>1.0726</v>
      </c>
      <c r="HY3">
        <v>1.0873999999999999</v>
      </c>
      <c r="HZ3">
        <v>1.0740000000000001</v>
      </c>
      <c r="IA3">
        <v>1.0703</v>
      </c>
      <c r="IB3">
        <v>1.0649999999999999</v>
      </c>
      <c r="IC3">
        <v>1.0418000000000001</v>
      </c>
      <c r="ID3">
        <v>1.0647</v>
      </c>
      <c r="IE3">
        <v>1.0601</v>
      </c>
      <c r="IF3">
        <v>1.0745</v>
      </c>
      <c r="IG3">
        <v>1.0620000000000001</v>
      </c>
      <c r="IH3">
        <v>1.0636000000000001</v>
      </c>
      <c r="II3">
        <v>1.0384</v>
      </c>
      <c r="IJ3">
        <v>1.0403</v>
      </c>
      <c r="IK3">
        <v>1.0563</v>
      </c>
      <c r="IL3">
        <v>1.0424</v>
      </c>
      <c r="IM3">
        <v>1.0371999999999999</v>
      </c>
      <c r="IN3">
        <v>1.0705</v>
      </c>
      <c r="IO3">
        <v>1.0316000000000001</v>
      </c>
      <c r="IP3">
        <v>1.0599000000000001</v>
      </c>
      <c r="IQ3">
        <v>1.0206999999999999</v>
      </c>
      <c r="IR3">
        <v>1.0304</v>
      </c>
      <c r="IS3">
        <v>1.0256000000000001</v>
      </c>
      <c r="IT3">
        <v>1.0334000000000001</v>
      </c>
      <c r="IU3">
        <v>1.0641</v>
      </c>
      <c r="IV3">
        <v>1.0307999999999999</v>
      </c>
      <c r="IW3">
        <v>1.0736000000000001</v>
      </c>
      <c r="IX3">
        <v>1.0236000000000001</v>
      </c>
      <c r="IY3">
        <v>1.0327999999999999</v>
      </c>
      <c r="IZ3">
        <v>1.0399</v>
      </c>
      <c r="JA3">
        <v>1.0270999999999999</v>
      </c>
    </row>
    <row r="4" spans="1:261">
      <c r="A4">
        <v>1.0414000000000001</v>
      </c>
      <c r="B4">
        <v>25.3</v>
      </c>
      <c r="C4">
        <v>22</v>
      </c>
      <c r="F4">
        <v>1</v>
      </c>
      <c r="G4">
        <v>1.0414000000000001</v>
      </c>
      <c r="H4">
        <v>22</v>
      </c>
      <c r="I4">
        <v>25.3</v>
      </c>
      <c r="K4" t="s">
        <v>230</v>
      </c>
      <c r="L4">
        <v>23</v>
      </c>
      <c r="M4">
        <v>22</v>
      </c>
      <c r="N4">
        <v>22</v>
      </c>
      <c r="O4">
        <v>26</v>
      </c>
      <c r="P4">
        <v>24</v>
      </c>
      <c r="Q4">
        <v>24</v>
      </c>
      <c r="R4">
        <v>26</v>
      </c>
      <c r="S4">
        <v>25</v>
      </c>
      <c r="T4">
        <v>25</v>
      </c>
      <c r="U4">
        <v>23</v>
      </c>
      <c r="V4">
        <v>26</v>
      </c>
      <c r="W4">
        <v>27</v>
      </c>
      <c r="X4">
        <v>32</v>
      </c>
      <c r="Y4">
        <v>30</v>
      </c>
      <c r="Z4">
        <v>35</v>
      </c>
      <c r="AA4">
        <v>35</v>
      </c>
      <c r="AB4">
        <v>34</v>
      </c>
      <c r="AC4">
        <v>32</v>
      </c>
      <c r="AD4">
        <v>28</v>
      </c>
      <c r="AE4">
        <v>33</v>
      </c>
      <c r="AF4">
        <v>28</v>
      </c>
      <c r="AG4">
        <v>28</v>
      </c>
      <c r="AH4">
        <v>31</v>
      </c>
      <c r="AI4">
        <v>32</v>
      </c>
      <c r="AJ4">
        <v>28</v>
      </c>
      <c r="AK4">
        <v>27</v>
      </c>
      <c r="AL4">
        <v>34</v>
      </c>
      <c r="AM4">
        <v>31</v>
      </c>
      <c r="AN4">
        <v>27</v>
      </c>
      <c r="AO4">
        <v>29</v>
      </c>
      <c r="AP4">
        <v>32</v>
      </c>
      <c r="AQ4">
        <v>29</v>
      </c>
      <c r="AR4">
        <v>27</v>
      </c>
      <c r="AS4">
        <v>41</v>
      </c>
      <c r="AT4">
        <v>41</v>
      </c>
      <c r="AU4">
        <v>49</v>
      </c>
      <c r="AV4">
        <v>40</v>
      </c>
      <c r="AW4">
        <v>50</v>
      </c>
      <c r="AX4">
        <v>50</v>
      </c>
      <c r="AY4">
        <v>45</v>
      </c>
      <c r="AZ4">
        <v>48</v>
      </c>
      <c r="BA4">
        <v>41</v>
      </c>
      <c r="BB4">
        <v>39</v>
      </c>
      <c r="BC4">
        <v>43</v>
      </c>
      <c r="BD4">
        <v>40</v>
      </c>
      <c r="BE4">
        <v>39</v>
      </c>
      <c r="BF4">
        <v>45</v>
      </c>
      <c r="BG4">
        <v>47</v>
      </c>
      <c r="BH4">
        <v>47</v>
      </c>
      <c r="BI4">
        <v>40</v>
      </c>
      <c r="BJ4">
        <v>51</v>
      </c>
      <c r="BK4">
        <v>49</v>
      </c>
      <c r="BL4">
        <v>42</v>
      </c>
      <c r="BM4">
        <v>54</v>
      </c>
      <c r="BN4">
        <v>58</v>
      </c>
      <c r="BO4">
        <v>62</v>
      </c>
      <c r="BP4">
        <v>54</v>
      </c>
      <c r="BQ4">
        <v>61</v>
      </c>
      <c r="BR4">
        <v>62</v>
      </c>
      <c r="BS4">
        <v>56</v>
      </c>
      <c r="BT4">
        <v>54</v>
      </c>
      <c r="BU4">
        <v>61</v>
      </c>
      <c r="BV4">
        <v>57</v>
      </c>
      <c r="BW4">
        <v>55</v>
      </c>
      <c r="BX4">
        <v>54</v>
      </c>
      <c r="BY4">
        <v>55</v>
      </c>
      <c r="BZ4">
        <v>54</v>
      </c>
      <c r="CA4">
        <v>55</v>
      </c>
      <c r="CB4">
        <v>62</v>
      </c>
      <c r="CC4">
        <v>55</v>
      </c>
      <c r="CD4">
        <v>56</v>
      </c>
      <c r="CE4">
        <v>55</v>
      </c>
      <c r="CF4">
        <v>61</v>
      </c>
      <c r="CG4">
        <v>61</v>
      </c>
      <c r="CH4">
        <v>57</v>
      </c>
      <c r="CI4">
        <v>69</v>
      </c>
      <c r="CJ4">
        <v>81</v>
      </c>
      <c r="CK4">
        <v>66</v>
      </c>
      <c r="CL4">
        <v>67</v>
      </c>
      <c r="CM4">
        <v>64</v>
      </c>
      <c r="CN4">
        <v>64</v>
      </c>
      <c r="CO4">
        <v>70</v>
      </c>
      <c r="CP4">
        <v>72</v>
      </c>
      <c r="CQ4">
        <v>67</v>
      </c>
      <c r="CR4">
        <v>72</v>
      </c>
      <c r="CS4">
        <v>64</v>
      </c>
      <c r="CT4">
        <v>46</v>
      </c>
      <c r="CU4">
        <v>48</v>
      </c>
      <c r="CV4">
        <v>46</v>
      </c>
      <c r="CW4">
        <v>44</v>
      </c>
      <c r="CX4">
        <v>47</v>
      </c>
      <c r="CY4">
        <v>46</v>
      </c>
      <c r="CZ4">
        <v>47</v>
      </c>
      <c r="DA4">
        <v>53</v>
      </c>
      <c r="DB4">
        <v>38</v>
      </c>
      <c r="DC4">
        <v>50</v>
      </c>
      <c r="DD4">
        <v>46</v>
      </c>
      <c r="DE4">
        <v>47</v>
      </c>
      <c r="DF4">
        <v>49</v>
      </c>
      <c r="DG4">
        <v>48</v>
      </c>
      <c r="DH4">
        <v>41</v>
      </c>
      <c r="DI4">
        <v>49</v>
      </c>
      <c r="DJ4">
        <v>43</v>
      </c>
      <c r="DK4">
        <v>43</v>
      </c>
      <c r="DL4">
        <v>43</v>
      </c>
      <c r="DM4">
        <v>52</v>
      </c>
      <c r="DN4">
        <v>43</v>
      </c>
      <c r="DO4">
        <v>40</v>
      </c>
      <c r="DP4">
        <v>43</v>
      </c>
      <c r="DQ4">
        <v>43</v>
      </c>
      <c r="DR4">
        <v>47</v>
      </c>
      <c r="DS4">
        <v>42</v>
      </c>
      <c r="DT4">
        <v>48</v>
      </c>
      <c r="DU4">
        <v>40</v>
      </c>
      <c r="DV4">
        <v>48</v>
      </c>
      <c r="DW4">
        <v>51</v>
      </c>
      <c r="DX4">
        <v>40</v>
      </c>
      <c r="DY4">
        <v>44</v>
      </c>
      <c r="DZ4">
        <v>52</v>
      </c>
      <c r="EA4">
        <v>44</v>
      </c>
      <c r="EB4">
        <v>40</v>
      </c>
      <c r="EC4">
        <v>47</v>
      </c>
      <c r="ED4">
        <v>50</v>
      </c>
      <c r="EE4">
        <v>46</v>
      </c>
      <c r="EF4">
        <v>42</v>
      </c>
      <c r="EG4">
        <v>43</v>
      </c>
      <c r="EH4">
        <v>40</v>
      </c>
      <c r="EI4">
        <v>42</v>
      </c>
      <c r="EJ4">
        <v>49</v>
      </c>
      <c r="EK4">
        <v>40</v>
      </c>
      <c r="EL4">
        <v>47</v>
      </c>
      <c r="EM4">
        <v>50</v>
      </c>
      <c r="EN4">
        <v>41</v>
      </c>
      <c r="EO4">
        <v>44</v>
      </c>
      <c r="EP4">
        <v>39</v>
      </c>
      <c r="EQ4">
        <v>43</v>
      </c>
      <c r="ER4">
        <v>40</v>
      </c>
      <c r="ES4">
        <v>49</v>
      </c>
      <c r="ET4">
        <v>40</v>
      </c>
      <c r="EU4">
        <v>40</v>
      </c>
      <c r="EV4">
        <v>52</v>
      </c>
      <c r="EW4">
        <v>23</v>
      </c>
      <c r="EX4">
        <v>23</v>
      </c>
      <c r="EY4">
        <v>24</v>
      </c>
      <c r="EZ4">
        <v>24</v>
      </c>
      <c r="FA4">
        <v>25</v>
      </c>
      <c r="FB4">
        <v>25</v>
      </c>
      <c r="FC4">
        <v>26</v>
      </c>
      <c r="FD4">
        <v>26</v>
      </c>
      <c r="FE4">
        <v>26</v>
      </c>
      <c r="FF4">
        <v>27</v>
      </c>
      <c r="FG4">
        <v>27</v>
      </c>
      <c r="FH4">
        <v>27</v>
      </c>
      <c r="FI4">
        <v>28</v>
      </c>
      <c r="FJ4">
        <v>28</v>
      </c>
      <c r="FK4">
        <v>28</v>
      </c>
      <c r="FL4">
        <v>30</v>
      </c>
      <c r="FM4">
        <v>31</v>
      </c>
      <c r="FN4">
        <v>31</v>
      </c>
      <c r="FO4">
        <v>33</v>
      </c>
      <c r="FP4">
        <v>33</v>
      </c>
      <c r="FQ4">
        <v>34</v>
      </c>
      <c r="FR4">
        <v>34</v>
      </c>
      <c r="FS4">
        <v>35</v>
      </c>
      <c r="FT4">
        <v>35</v>
      </c>
      <c r="FU4">
        <v>35</v>
      </c>
      <c r="FV4">
        <v>35</v>
      </c>
      <c r="FW4">
        <v>35</v>
      </c>
      <c r="FX4">
        <v>35</v>
      </c>
      <c r="FY4">
        <v>35</v>
      </c>
      <c r="FZ4">
        <v>35</v>
      </c>
      <c r="GA4">
        <v>36</v>
      </c>
      <c r="GB4">
        <v>36</v>
      </c>
      <c r="GC4">
        <v>37</v>
      </c>
      <c r="GD4">
        <v>37</v>
      </c>
      <c r="GE4">
        <v>37</v>
      </c>
      <c r="GF4">
        <v>38</v>
      </c>
      <c r="GG4">
        <v>39</v>
      </c>
      <c r="GH4">
        <v>39</v>
      </c>
      <c r="GI4">
        <v>40</v>
      </c>
      <c r="GJ4">
        <v>40</v>
      </c>
      <c r="GK4">
        <v>40</v>
      </c>
      <c r="GL4">
        <v>40</v>
      </c>
      <c r="GM4">
        <v>40</v>
      </c>
      <c r="GN4">
        <v>41</v>
      </c>
      <c r="GO4">
        <v>41</v>
      </c>
      <c r="GP4">
        <v>41</v>
      </c>
      <c r="GQ4">
        <v>41</v>
      </c>
      <c r="GR4">
        <v>41</v>
      </c>
      <c r="GS4">
        <v>42</v>
      </c>
      <c r="GT4">
        <v>42</v>
      </c>
      <c r="GU4">
        <v>42</v>
      </c>
      <c r="GV4">
        <v>42</v>
      </c>
      <c r="GW4">
        <v>42</v>
      </c>
      <c r="GX4">
        <v>42</v>
      </c>
      <c r="GY4">
        <v>42</v>
      </c>
      <c r="GZ4">
        <v>42</v>
      </c>
      <c r="HA4">
        <v>43</v>
      </c>
      <c r="HB4">
        <v>43</v>
      </c>
      <c r="HC4">
        <v>43</v>
      </c>
      <c r="HD4">
        <v>43</v>
      </c>
      <c r="HE4">
        <v>44</v>
      </c>
      <c r="HF4">
        <v>44</v>
      </c>
      <c r="HG4">
        <v>44</v>
      </c>
      <c r="HH4">
        <v>44</v>
      </c>
      <c r="HI4">
        <v>47</v>
      </c>
      <c r="HJ4">
        <v>47</v>
      </c>
      <c r="HK4">
        <v>47</v>
      </c>
      <c r="HL4">
        <v>49</v>
      </c>
      <c r="HM4">
        <v>49</v>
      </c>
      <c r="HN4">
        <v>49</v>
      </c>
      <c r="HO4">
        <v>50</v>
      </c>
      <c r="HP4">
        <v>50</v>
      </c>
      <c r="HQ4">
        <v>51</v>
      </c>
      <c r="HR4">
        <v>51</v>
      </c>
      <c r="HS4">
        <v>51</v>
      </c>
      <c r="HT4">
        <v>52</v>
      </c>
      <c r="HU4">
        <v>53</v>
      </c>
      <c r="HV4">
        <v>54</v>
      </c>
      <c r="HW4">
        <v>54</v>
      </c>
      <c r="HX4">
        <v>54</v>
      </c>
      <c r="HY4">
        <v>55</v>
      </c>
      <c r="HZ4">
        <v>55</v>
      </c>
      <c r="IA4">
        <v>55</v>
      </c>
      <c r="IB4">
        <v>55</v>
      </c>
      <c r="IC4">
        <v>55</v>
      </c>
      <c r="ID4">
        <v>56</v>
      </c>
      <c r="IE4">
        <v>56</v>
      </c>
      <c r="IF4">
        <v>57</v>
      </c>
      <c r="IG4">
        <v>57</v>
      </c>
      <c r="IH4">
        <v>58</v>
      </c>
      <c r="II4">
        <v>58</v>
      </c>
      <c r="IJ4">
        <v>60</v>
      </c>
      <c r="IK4">
        <v>62</v>
      </c>
      <c r="IL4">
        <v>62</v>
      </c>
      <c r="IM4">
        <v>63</v>
      </c>
      <c r="IN4">
        <v>64</v>
      </c>
      <c r="IO4">
        <v>65</v>
      </c>
      <c r="IP4">
        <v>65</v>
      </c>
      <c r="IQ4">
        <v>65</v>
      </c>
      <c r="IR4">
        <v>66</v>
      </c>
      <c r="IS4">
        <v>67</v>
      </c>
      <c r="IT4">
        <v>67</v>
      </c>
      <c r="IU4">
        <v>68</v>
      </c>
      <c r="IV4">
        <v>69</v>
      </c>
      <c r="IW4">
        <v>70</v>
      </c>
      <c r="IX4">
        <v>72</v>
      </c>
      <c r="IY4">
        <v>72</v>
      </c>
      <c r="IZ4">
        <v>72</v>
      </c>
      <c r="JA4">
        <v>74</v>
      </c>
    </row>
    <row r="5" spans="1:261">
      <c r="A5">
        <v>1.0750999999999999</v>
      </c>
      <c r="B5">
        <v>10.4</v>
      </c>
      <c r="C5">
        <v>26</v>
      </c>
      <c r="F5">
        <v>1</v>
      </c>
      <c r="G5">
        <v>1.0750999999999999</v>
      </c>
      <c r="H5">
        <v>26</v>
      </c>
      <c r="I5">
        <v>10.4</v>
      </c>
    </row>
    <row r="6" spans="1:261">
      <c r="A6">
        <v>1.034</v>
      </c>
      <c r="B6">
        <v>28.7</v>
      </c>
      <c r="C6">
        <v>24</v>
      </c>
      <c r="F6">
        <v>1</v>
      </c>
      <c r="G6">
        <v>1.034</v>
      </c>
      <c r="H6">
        <v>24</v>
      </c>
      <c r="I6">
        <v>28.7</v>
      </c>
      <c r="K6" t="s">
        <v>235</v>
      </c>
      <c r="O6" t="s">
        <v>231</v>
      </c>
    </row>
    <row r="7" spans="1:261">
      <c r="A7">
        <v>1.0502</v>
      </c>
      <c r="B7">
        <v>20.9</v>
      </c>
      <c r="C7">
        <v>24</v>
      </c>
      <c r="F7">
        <v>1</v>
      </c>
      <c r="G7">
        <v>1.0502</v>
      </c>
      <c r="H7">
        <v>24</v>
      </c>
      <c r="I7">
        <v>20.9</v>
      </c>
      <c r="K7" cm="1">
        <f t="array" ref="K7:M9">_xlfn.MUNIT(COUNTA(F1:H1))</f>
        <v>1</v>
      </c>
      <c r="L7">
        <v>0</v>
      </c>
      <c r="M7">
        <v>0</v>
      </c>
      <c r="O7">
        <v>0</v>
      </c>
      <c r="P7">
        <v>0</v>
      </c>
      <c r="Q7">
        <v>0</v>
      </c>
    </row>
    <row r="8" spans="1:261">
      <c r="A8">
        <v>1.0548999999999999</v>
      </c>
      <c r="B8">
        <v>19.2</v>
      </c>
      <c r="C8">
        <v>26</v>
      </c>
      <c r="F8">
        <v>1</v>
      </c>
      <c r="G8">
        <v>1.0548999999999999</v>
      </c>
      <c r="H8">
        <v>26</v>
      </c>
      <c r="I8">
        <v>19.2</v>
      </c>
      <c r="K8">
        <v>0</v>
      </c>
      <c r="L8">
        <v>1</v>
      </c>
      <c r="M8">
        <v>0</v>
      </c>
      <c r="O8">
        <v>0</v>
      </c>
      <c r="P8">
        <v>1</v>
      </c>
      <c r="Q8">
        <v>0</v>
      </c>
    </row>
    <row r="9" spans="1:261">
      <c r="A9">
        <v>1.0704</v>
      </c>
      <c r="B9">
        <v>12.4</v>
      </c>
      <c r="C9">
        <v>25</v>
      </c>
      <c r="F9">
        <v>1</v>
      </c>
      <c r="G9">
        <v>1.0704</v>
      </c>
      <c r="H9">
        <v>25</v>
      </c>
      <c r="I9">
        <v>12.4</v>
      </c>
      <c r="K9">
        <v>0</v>
      </c>
      <c r="L9">
        <v>0</v>
      </c>
      <c r="M9">
        <v>1</v>
      </c>
      <c r="O9">
        <v>0</v>
      </c>
      <c r="P9">
        <v>0</v>
      </c>
      <c r="Q9">
        <v>1</v>
      </c>
    </row>
    <row r="10" spans="1:261">
      <c r="A10">
        <v>1.0900000000000001</v>
      </c>
      <c r="B10">
        <v>4.0999999999999996</v>
      </c>
      <c r="C10">
        <v>25</v>
      </c>
      <c r="F10">
        <v>1</v>
      </c>
      <c r="G10">
        <v>1.0900000000000001</v>
      </c>
      <c r="H10">
        <v>25</v>
      </c>
      <c r="I10">
        <v>4.0999999999999996</v>
      </c>
    </row>
    <row r="11" spans="1:261">
      <c r="A11">
        <v>1.0722</v>
      </c>
      <c r="B11">
        <v>11.7</v>
      </c>
      <c r="C11">
        <v>23</v>
      </c>
      <c r="F11">
        <v>1</v>
      </c>
      <c r="G11">
        <v>1.0722</v>
      </c>
      <c r="H11">
        <v>23</v>
      </c>
      <c r="I11">
        <v>11.7</v>
      </c>
    </row>
    <row r="12" spans="1:261">
      <c r="A12">
        <v>1.083</v>
      </c>
      <c r="B12">
        <v>7.1</v>
      </c>
      <c r="C12">
        <v>26</v>
      </c>
      <c r="F12">
        <v>1</v>
      </c>
      <c r="G12">
        <v>1.083</v>
      </c>
      <c r="H12">
        <v>26</v>
      </c>
      <c r="I12">
        <v>7.1</v>
      </c>
    </row>
    <row r="13" spans="1:261">
      <c r="A13">
        <v>1.0811999999999999</v>
      </c>
      <c r="B13">
        <v>7.8</v>
      </c>
      <c r="C13">
        <v>27</v>
      </c>
      <c r="F13">
        <v>1</v>
      </c>
      <c r="G13">
        <v>1.0811999999999999</v>
      </c>
      <c r="H13">
        <v>27</v>
      </c>
      <c r="I13">
        <v>7.8</v>
      </c>
      <c r="K13" t="s">
        <v>232</v>
      </c>
      <c r="L13">
        <v>0.01</v>
      </c>
    </row>
    <row r="14" spans="1:261">
      <c r="A14">
        <v>1.0512999999999999</v>
      </c>
      <c r="B14">
        <v>20.8</v>
      </c>
      <c r="C14">
        <v>32</v>
      </c>
      <c r="F14">
        <v>1</v>
      </c>
      <c r="G14">
        <v>1.0512999999999999</v>
      </c>
      <c r="H14">
        <v>32</v>
      </c>
      <c r="I14">
        <v>20.8</v>
      </c>
    </row>
    <row r="15" spans="1:261">
      <c r="A15">
        <v>1.0505</v>
      </c>
      <c r="B15">
        <v>21.2</v>
      </c>
      <c r="C15">
        <v>30</v>
      </c>
      <c r="F15">
        <v>1</v>
      </c>
      <c r="G15">
        <v>1.0505</v>
      </c>
      <c r="H15">
        <v>30</v>
      </c>
      <c r="I15">
        <v>21.2</v>
      </c>
      <c r="N15" t="s">
        <v>233</v>
      </c>
      <c r="S15" t="s">
        <v>234</v>
      </c>
    </row>
    <row r="16" spans="1:261">
      <c r="A16">
        <v>1.0484</v>
      </c>
      <c r="B16">
        <v>22.1</v>
      </c>
      <c r="C16">
        <v>35</v>
      </c>
      <c r="F16">
        <v>1</v>
      </c>
      <c r="G16">
        <v>1.0484</v>
      </c>
      <c r="H16">
        <v>35</v>
      </c>
      <c r="I16">
        <v>22.1</v>
      </c>
      <c r="N16" cm="1">
        <f t="array" ref="N16:P18">(MMULT(L2:JA4,F2:H251))</f>
        <v>250</v>
      </c>
      <c r="O16">
        <v>263.95939999999985</v>
      </c>
      <c r="P16">
        <v>11221</v>
      </c>
      <c r="S16" cm="1">
        <f t="array" ref="S16:U18">O7:Q9*L13</f>
        <v>0</v>
      </c>
      <c r="T16">
        <v>0</v>
      </c>
      <c r="U16">
        <v>0</v>
      </c>
    </row>
    <row r="17" spans="1:21">
      <c r="A17">
        <v>1.0511999999999999</v>
      </c>
      <c r="B17">
        <v>20.9</v>
      </c>
      <c r="C17">
        <v>35</v>
      </c>
      <c r="F17">
        <v>1</v>
      </c>
      <c r="G17">
        <v>1.0511999999999999</v>
      </c>
      <c r="H17">
        <v>35</v>
      </c>
      <c r="I17">
        <v>20.9</v>
      </c>
      <c r="N17">
        <v>263.95939999999985</v>
      </c>
      <c r="O17">
        <v>278.78696699999983</v>
      </c>
      <c r="P17">
        <v>11830.852799999997</v>
      </c>
      <c r="S17">
        <v>0</v>
      </c>
      <c r="T17">
        <v>0.01</v>
      </c>
      <c r="U17">
        <v>0</v>
      </c>
    </row>
    <row r="18" spans="1:21">
      <c r="A18">
        <v>1.0333000000000001</v>
      </c>
      <c r="B18">
        <v>29</v>
      </c>
      <c r="C18">
        <v>34</v>
      </c>
      <c r="F18">
        <v>1</v>
      </c>
      <c r="G18">
        <v>1.0333000000000001</v>
      </c>
      <c r="H18">
        <v>34</v>
      </c>
      <c r="I18">
        <v>29</v>
      </c>
      <c r="N18">
        <v>11221</v>
      </c>
      <c r="O18">
        <v>11830.852799999997</v>
      </c>
      <c r="P18">
        <v>543503</v>
      </c>
      <c r="S18">
        <v>0</v>
      </c>
      <c r="T18">
        <v>0</v>
      </c>
      <c r="U18">
        <v>0.01</v>
      </c>
    </row>
    <row r="19" spans="1:21">
      <c r="A19">
        <v>1.0468</v>
      </c>
      <c r="B19">
        <v>22.9</v>
      </c>
      <c r="C19">
        <v>32</v>
      </c>
      <c r="F19">
        <v>1</v>
      </c>
      <c r="G19">
        <v>1.0468</v>
      </c>
      <c r="H19">
        <v>32</v>
      </c>
      <c r="I19">
        <v>22.9</v>
      </c>
    </row>
    <row r="20" spans="1:21">
      <c r="A20">
        <v>1.0622</v>
      </c>
      <c r="B20">
        <v>16</v>
      </c>
      <c r="C20">
        <v>28</v>
      </c>
      <c r="F20">
        <v>1</v>
      </c>
      <c r="G20">
        <v>1.0622</v>
      </c>
      <c r="H20">
        <v>28</v>
      </c>
      <c r="I20">
        <v>16</v>
      </c>
    </row>
    <row r="21" spans="1:21">
      <c r="A21">
        <v>1.0609999999999999</v>
      </c>
      <c r="B21">
        <v>16.5</v>
      </c>
      <c r="C21">
        <v>33</v>
      </c>
      <c r="F21">
        <v>1</v>
      </c>
      <c r="G21">
        <v>1.0609999999999999</v>
      </c>
      <c r="H21">
        <v>33</v>
      </c>
      <c r="I21">
        <v>16.5</v>
      </c>
    </row>
    <row r="22" spans="1:21">
      <c r="A22">
        <v>1.0550999999999999</v>
      </c>
      <c r="B22">
        <v>19.100000000000001</v>
      </c>
      <c r="C22">
        <v>28</v>
      </c>
      <c r="F22">
        <v>1</v>
      </c>
      <c r="G22">
        <v>1.0550999999999999</v>
      </c>
      <c r="H22">
        <v>28</v>
      </c>
      <c r="I22">
        <v>19.100000000000001</v>
      </c>
      <c r="N22" s="169" t="s">
        <v>236</v>
      </c>
    </row>
    <row r="23" spans="1:21">
      <c r="A23">
        <v>1.0640000000000001</v>
      </c>
      <c r="B23">
        <v>15.2</v>
      </c>
      <c r="C23">
        <v>28</v>
      </c>
      <c r="F23">
        <v>1</v>
      </c>
      <c r="G23">
        <v>1.0640000000000001</v>
      </c>
      <c r="H23">
        <v>28</v>
      </c>
      <c r="I23">
        <v>15.2</v>
      </c>
      <c r="N23" cm="1">
        <f t="array" ref="N23:N25">MMULT(MINVERSE(_xlfn.ANCHORARRAY(N16)+_xlfn.ANCHORARRAY(S16)),MMULT(L2:JA4,I2:I251))</f>
        <v>423.54425131405878</v>
      </c>
    </row>
    <row r="24" spans="1:21">
      <c r="A24">
        <v>1.0630999999999999</v>
      </c>
      <c r="B24">
        <v>15.6</v>
      </c>
      <c r="C24">
        <v>31</v>
      </c>
      <c r="F24">
        <v>1</v>
      </c>
      <c r="G24">
        <v>1.0630999999999999</v>
      </c>
      <c r="H24">
        <v>31</v>
      </c>
      <c r="I24">
        <v>15.6</v>
      </c>
      <c r="N24">
        <v>-384.49392054014777</v>
      </c>
    </row>
    <row r="25" spans="1:21">
      <c r="A25">
        <v>1.0584</v>
      </c>
      <c r="B25">
        <v>17.7</v>
      </c>
      <c r="C25">
        <v>32</v>
      </c>
      <c r="F25">
        <v>1</v>
      </c>
      <c r="G25">
        <v>1.0584</v>
      </c>
      <c r="H25">
        <v>32</v>
      </c>
      <c r="I25">
        <v>17.7</v>
      </c>
      <c r="N25">
        <v>3.2316348000464679E-2</v>
      </c>
    </row>
    <row r="26" spans="1:21">
      <c r="A26">
        <v>1.0668</v>
      </c>
      <c r="B26">
        <v>14</v>
      </c>
      <c r="C26">
        <v>28</v>
      </c>
      <c r="F26">
        <v>1</v>
      </c>
      <c r="G26">
        <v>1.0668</v>
      </c>
      <c r="H26">
        <v>28</v>
      </c>
      <c r="I26">
        <v>14</v>
      </c>
    </row>
    <row r="27" spans="1:21">
      <c r="A27">
        <v>1.0911</v>
      </c>
      <c r="B27">
        <v>3.7</v>
      </c>
      <c r="C27">
        <v>27</v>
      </c>
      <c r="F27">
        <v>1</v>
      </c>
      <c r="G27">
        <v>1.0911</v>
      </c>
      <c r="H27">
        <v>27</v>
      </c>
      <c r="I27">
        <v>3.7</v>
      </c>
    </row>
    <row r="28" spans="1:21">
      <c r="A28">
        <v>1.0810999999999999</v>
      </c>
      <c r="B28">
        <v>7.9</v>
      </c>
      <c r="C28">
        <v>34</v>
      </c>
      <c r="F28">
        <v>1</v>
      </c>
      <c r="G28">
        <v>1.0810999999999999</v>
      </c>
      <c r="H28">
        <v>34</v>
      </c>
      <c r="I28">
        <v>7.9</v>
      </c>
    </row>
    <row r="29" spans="1:21">
      <c r="A29">
        <v>1.0468</v>
      </c>
      <c r="B29">
        <v>22.9</v>
      </c>
      <c r="C29">
        <v>31</v>
      </c>
      <c r="F29">
        <v>1</v>
      </c>
      <c r="G29">
        <v>1.0468</v>
      </c>
      <c r="H29">
        <v>31</v>
      </c>
      <c r="I29">
        <v>22.9</v>
      </c>
    </row>
    <row r="30" spans="1:21">
      <c r="A30">
        <v>1.091</v>
      </c>
      <c r="B30">
        <v>3.7</v>
      </c>
      <c r="C30">
        <v>27</v>
      </c>
      <c r="F30">
        <v>1</v>
      </c>
      <c r="G30">
        <v>1.091</v>
      </c>
      <c r="H30">
        <v>27</v>
      </c>
      <c r="I30">
        <v>3.7</v>
      </c>
    </row>
    <row r="31" spans="1:21">
      <c r="A31">
        <v>1.079</v>
      </c>
      <c r="B31">
        <v>8.8000000000000007</v>
      </c>
      <c r="C31">
        <v>29</v>
      </c>
      <c r="F31">
        <v>1</v>
      </c>
      <c r="G31">
        <v>1.079</v>
      </c>
      <c r="H31">
        <v>29</v>
      </c>
      <c r="I31">
        <v>8.8000000000000007</v>
      </c>
    </row>
    <row r="32" spans="1:21">
      <c r="A32">
        <v>1.0716000000000001</v>
      </c>
      <c r="B32">
        <v>11.9</v>
      </c>
      <c r="C32">
        <v>32</v>
      </c>
      <c r="F32">
        <v>1</v>
      </c>
      <c r="G32">
        <v>1.0716000000000001</v>
      </c>
      <c r="H32">
        <v>32</v>
      </c>
      <c r="I32">
        <v>11.9</v>
      </c>
    </row>
    <row r="33" spans="1:9">
      <c r="A33">
        <v>1.0862000000000001</v>
      </c>
      <c r="B33">
        <v>5.7</v>
      </c>
      <c r="C33">
        <v>29</v>
      </c>
      <c r="F33">
        <v>1</v>
      </c>
      <c r="G33">
        <v>1.0862000000000001</v>
      </c>
      <c r="H33">
        <v>29</v>
      </c>
      <c r="I33">
        <v>5.7</v>
      </c>
    </row>
    <row r="34" spans="1:9">
      <c r="A34">
        <v>1.0719000000000001</v>
      </c>
      <c r="B34">
        <v>11.8</v>
      </c>
      <c r="C34">
        <v>27</v>
      </c>
      <c r="F34">
        <v>1</v>
      </c>
      <c r="G34">
        <v>1.0719000000000001</v>
      </c>
      <c r="H34">
        <v>27</v>
      </c>
      <c r="I34">
        <v>11.8</v>
      </c>
    </row>
    <row r="35" spans="1:9">
      <c r="A35">
        <v>1.0502</v>
      </c>
      <c r="B35">
        <v>21.3</v>
      </c>
      <c r="C35">
        <v>41</v>
      </c>
      <c r="F35">
        <v>1</v>
      </c>
      <c r="G35">
        <v>1.0502</v>
      </c>
      <c r="H35">
        <v>41</v>
      </c>
      <c r="I35">
        <v>21.3</v>
      </c>
    </row>
    <row r="36" spans="1:9">
      <c r="A36">
        <v>1.0263</v>
      </c>
      <c r="B36">
        <v>32.299999999999997</v>
      </c>
      <c r="C36">
        <v>41</v>
      </c>
      <c r="F36">
        <v>1</v>
      </c>
      <c r="G36">
        <v>1.0263</v>
      </c>
      <c r="H36">
        <v>41</v>
      </c>
      <c r="I36">
        <v>32.299999999999997</v>
      </c>
    </row>
    <row r="37" spans="1:9">
      <c r="A37">
        <v>1.0101</v>
      </c>
      <c r="B37">
        <v>40.1</v>
      </c>
      <c r="C37">
        <v>49</v>
      </c>
      <c r="F37">
        <v>1</v>
      </c>
      <c r="G37">
        <v>1.0101</v>
      </c>
      <c r="H37">
        <v>49</v>
      </c>
      <c r="I37">
        <v>40.1</v>
      </c>
    </row>
    <row r="38" spans="1:9">
      <c r="A38">
        <v>1.0438000000000001</v>
      </c>
      <c r="B38">
        <v>24.2</v>
      </c>
      <c r="C38">
        <v>40</v>
      </c>
      <c r="F38">
        <v>1</v>
      </c>
      <c r="G38">
        <v>1.0438000000000001</v>
      </c>
      <c r="H38">
        <v>40</v>
      </c>
      <c r="I38">
        <v>24.2</v>
      </c>
    </row>
    <row r="39" spans="1:9">
      <c r="A39">
        <v>1.0346</v>
      </c>
      <c r="B39">
        <v>28.4</v>
      </c>
      <c r="C39">
        <v>50</v>
      </c>
      <c r="F39">
        <v>1</v>
      </c>
      <c r="G39">
        <v>1.0346</v>
      </c>
      <c r="H39">
        <v>50</v>
      </c>
      <c r="I39">
        <v>28.4</v>
      </c>
    </row>
    <row r="40" spans="1:9">
      <c r="A40">
        <v>1.0258</v>
      </c>
      <c r="B40">
        <v>32.6</v>
      </c>
      <c r="C40">
        <v>50</v>
      </c>
      <c r="F40">
        <v>1</v>
      </c>
      <c r="G40">
        <v>1.0258</v>
      </c>
      <c r="H40">
        <v>50</v>
      </c>
      <c r="I40">
        <v>32.6</v>
      </c>
    </row>
    <row r="41" spans="1:9">
      <c r="A41">
        <v>1.0217000000000001</v>
      </c>
      <c r="B41">
        <v>34.5</v>
      </c>
      <c r="C41">
        <v>45</v>
      </c>
      <c r="F41">
        <v>1</v>
      </c>
      <c r="G41">
        <v>1.0217000000000001</v>
      </c>
      <c r="H41">
        <v>45</v>
      </c>
      <c r="I41">
        <v>34.5</v>
      </c>
    </row>
    <row r="42" spans="1:9">
      <c r="A42">
        <v>1.0279</v>
      </c>
      <c r="B42">
        <v>31.6</v>
      </c>
      <c r="C42">
        <v>48</v>
      </c>
      <c r="F42">
        <v>1</v>
      </c>
      <c r="G42">
        <v>1.0279</v>
      </c>
      <c r="H42">
        <v>48</v>
      </c>
      <c r="I42">
        <v>31.6</v>
      </c>
    </row>
    <row r="43" spans="1:9">
      <c r="A43">
        <v>1.0268999999999999</v>
      </c>
      <c r="B43">
        <v>32</v>
      </c>
      <c r="C43">
        <v>41</v>
      </c>
      <c r="F43">
        <v>1</v>
      </c>
      <c r="G43">
        <v>1.0268999999999999</v>
      </c>
      <c r="H43">
        <v>41</v>
      </c>
      <c r="I43">
        <v>32</v>
      </c>
    </row>
    <row r="44" spans="1:9">
      <c r="A44">
        <v>1.0813999999999999</v>
      </c>
      <c r="B44">
        <v>7.7</v>
      </c>
      <c r="C44">
        <v>39</v>
      </c>
      <c r="F44">
        <v>1</v>
      </c>
      <c r="G44">
        <v>1.0813999999999999</v>
      </c>
      <c r="H44">
        <v>39</v>
      </c>
      <c r="I44">
        <v>7.7</v>
      </c>
    </row>
    <row r="45" spans="1:9">
      <c r="A45">
        <v>1.0669999999999999</v>
      </c>
      <c r="B45">
        <v>13.9</v>
      </c>
      <c r="C45">
        <v>43</v>
      </c>
      <c r="F45">
        <v>1</v>
      </c>
      <c r="G45">
        <v>1.0669999999999999</v>
      </c>
      <c r="H45">
        <v>43</v>
      </c>
      <c r="I45">
        <v>13.9</v>
      </c>
    </row>
    <row r="46" spans="1:9">
      <c r="A46">
        <v>1.0742</v>
      </c>
      <c r="B46">
        <v>10.8</v>
      </c>
      <c r="C46">
        <v>40</v>
      </c>
      <c r="F46">
        <v>1</v>
      </c>
      <c r="G46">
        <v>1.0742</v>
      </c>
      <c r="H46">
        <v>40</v>
      </c>
      <c r="I46">
        <v>10.8</v>
      </c>
    </row>
    <row r="47" spans="1:9">
      <c r="A47">
        <v>1.0665</v>
      </c>
      <c r="B47">
        <v>5.6</v>
      </c>
      <c r="C47">
        <v>39</v>
      </c>
      <c r="F47">
        <v>1</v>
      </c>
      <c r="G47">
        <v>1.0665</v>
      </c>
      <c r="H47">
        <v>39</v>
      </c>
      <c r="I47">
        <v>5.6</v>
      </c>
    </row>
    <row r="48" spans="1:9">
      <c r="A48">
        <v>1.0678000000000001</v>
      </c>
      <c r="B48">
        <v>13.6</v>
      </c>
      <c r="C48">
        <v>45</v>
      </c>
      <c r="F48">
        <v>1</v>
      </c>
      <c r="G48">
        <v>1.0678000000000001</v>
      </c>
      <c r="H48">
        <v>45</v>
      </c>
      <c r="I48">
        <v>13.6</v>
      </c>
    </row>
    <row r="49" spans="1:9">
      <c r="A49">
        <v>1.0903</v>
      </c>
      <c r="B49">
        <v>4</v>
      </c>
      <c r="C49">
        <v>47</v>
      </c>
      <c r="F49">
        <v>1</v>
      </c>
      <c r="G49">
        <v>1.0903</v>
      </c>
      <c r="H49">
        <v>47</v>
      </c>
      <c r="I49">
        <v>4</v>
      </c>
    </row>
    <row r="50" spans="1:9">
      <c r="A50">
        <v>1.0755999999999999</v>
      </c>
      <c r="B50">
        <v>10.199999999999999</v>
      </c>
      <c r="C50">
        <v>47</v>
      </c>
      <c r="F50">
        <v>1</v>
      </c>
      <c r="G50">
        <v>1.0755999999999999</v>
      </c>
      <c r="H50">
        <v>47</v>
      </c>
      <c r="I50">
        <v>10.199999999999999</v>
      </c>
    </row>
    <row r="51" spans="1:9">
      <c r="A51">
        <v>1.0840000000000001</v>
      </c>
      <c r="B51">
        <v>6.6</v>
      </c>
      <c r="C51">
        <v>40</v>
      </c>
      <c r="F51">
        <v>1</v>
      </c>
      <c r="G51">
        <v>1.0840000000000001</v>
      </c>
      <c r="H51">
        <v>40</v>
      </c>
      <c r="I51">
        <v>6.6</v>
      </c>
    </row>
    <row r="52" spans="1:9">
      <c r="A52">
        <v>1.0807</v>
      </c>
      <c r="B52">
        <v>8</v>
      </c>
      <c r="C52">
        <v>51</v>
      </c>
      <c r="F52">
        <v>1</v>
      </c>
      <c r="G52">
        <v>1.0807</v>
      </c>
      <c r="H52">
        <v>51</v>
      </c>
      <c r="I52">
        <v>8</v>
      </c>
    </row>
    <row r="53" spans="1:9">
      <c r="A53">
        <v>1.0848</v>
      </c>
      <c r="B53">
        <v>6.3</v>
      </c>
      <c r="C53">
        <v>49</v>
      </c>
      <c r="F53">
        <v>1</v>
      </c>
      <c r="G53">
        <v>1.0848</v>
      </c>
      <c r="H53">
        <v>49</v>
      </c>
      <c r="I53">
        <v>6.3</v>
      </c>
    </row>
    <row r="54" spans="1:9">
      <c r="A54">
        <v>1.0906</v>
      </c>
      <c r="B54">
        <v>3.9</v>
      </c>
      <c r="C54">
        <v>42</v>
      </c>
      <c r="F54">
        <v>1</v>
      </c>
      <c r="G54">
        <v>1.0906</v>
      </c>
      <c r="H54">
        <v>42</v>
      </c>
      <c r="I54">
        <v>3.9</v>
      </c>
    </row>
    <row r="55" spans="1:9">
      <c r="A55">
        <v>1.0472999999999999</v>
      </c>
      <c r="B55">
        <v>22.6</v>
      </c>
      <c r="C55">
        <v>54</v>
      </c>
      <c r="F55">
        <v>1</v>
      </c>
      <c r="G55">
        <v>1.0472999999999999</v>
      </c>
      <c r="H55">
        <v>54</v>
      </c>
      <c r="I55">
        <v>22.6</v>
      </c>
    </row>
    <row r="56" spans="1:9">
      <c r="A56">
        <v>1.0524</v>
      </c>
      <c r="B56">
        <v>20.399999999999999</v>
      </c>
      <c r="C56">
        <v>58</v>
      </c>
      <c r="F56">
        <v>1</v>
      </c>
      <c r="G56">
        <v>1.0524</v>
      </c>
      <c r="H56">
        <v>58</v>
      </c>
      <c r="I56">
        <v>20.399999999999999</v>
      </c>
    </row>
    <row r="57" spans="1:9">
      <c r="A57">
        <v>1.0356000000000001</v>
      </c>
      <c r="B57">
        <v>28</v>
      </c>
      <c r="C57">
        <v>62</v>
      </c>
      <c r="F57">
        <v>1</v>
      </c>
      <c r="G57">
        <v>1.0356000000000001</v>
      </c>
      <c r="H57">
        <v>62</v>
      </c>
      <c r="I57">
        <v>28</v>
      </c>
    </row>
    <row r="58" spans="1:9">
      <c r="A58">
        <v>1.028</v>
      </c>
      <c r="B58">
        <v>31.5</v>
      </c>
      <c r="C58">
        <v>54</v>
      </c>
      <c r="F58">
        <v>1</v>
      </c>
      <c r="G58">
        <v>1.028</v>
      </c>
      <c r="H58">
        <v>54</v>
      </c>
      <c r="I58">
        <v>31.5</v>
      </c>
    </row>
    <row r="59" spans="1:9">
      <c r="A59">
        <v>1.0429999999999999</v>
      </c>
      <c r="B59">
        <v>24.6</v>
      </c>
      <c r="C59">
        <v>61</v>
      </c>
      <c r="F59">
        <v>1</v>
      </c>
      <c r="G59">
        <v>1.0429999999999999</v>
      </c>
      <c r="H59">
        <v>61</v>
      </c>
      <c r="I59">
        <v>24.6</v>
      </c>
    </row>
    <row r="60" spans="1:9">
      <c r="A60">
        <v>1.0396000000000001</v>
      </c>
      <c r="B60">
        <v>26.1</v>
      </c>
      <c r="C60">
        <v>62</v>
      </c>
      <c r="F60">
        <v>1</v>
      </c>
      <c r="G60">
        <v>1.0396000000000001</v>
      </c>
      <c r="H60">
        <v>62</v>
      </c>
      <c r="I60">
        <v>26.1</v>
      </c>
    </row>
    <row r="61" spans="1:9">
      <c r="A61">
        <v>1.0317000000000001</v>
      </c>
      <c r="B61">
        <v>29.8</v>
      </c>
      <c r="C61">
        <v>56</v>
      </c>
      <c r="F61">
        <v>1</v>
      </c>
      <c r="G61">
        <v>1.0317000000000001</v>
      </c>
      <c r="H61">
        <v>56</v>
      </c>
      <c r="I61">
        <v>29.8</v>
      </c>
    </row>
    <row r="62" spans="1:9">
      <c r="A62">
        <v>1.0298</v>
      </c>
      <c r="B62">
        <v>30.7</v>
      </c>
      <c r="C62">
        <v>54</v>
      </c>
      <c r="F62">
        <v>1</v>
      </c>
      <c r="G62">
        <v>1.0298</v>
      </c>
      <c r="H62">
        <v>54</v>
      </c>
      <c r="I62">
        <v>30.7</v>
      </c>
    </row>
    <row r="63" spans="1:9">
      <c r="A63">
        <v>1.0403</v>
      </c>
      <c r="B63">
        <v>25.8</v>
      </c>
      <c r="C63">
        <v>61</v>
      </c>
      <c r="F63">
        <v>1</v>
      </c>
      <c r="G63">
        <v>1.0403</v>
      </c>
      <c r="H63">
        <v>61</v>
      </c>
      <c r="I63">
        <v>25.8</v>
      </c>
    </row>
    <row r="64" spans="1:9">
      <c r="A64">
        <v>1.0264</v>
      </c>
      <c r="B64">
        <v>32.299999999999997</v>
      </c>
      <c r="C64">
        <v>57</v>
      </c>
      <c r="F64">
        <v>1</v>
      </c>
      <c r="G64">
        <v>1.0264</v>
      </c>
      <c r="H64">
        <v>57</v>
      </c>
      <c r="I64">
        <v>32.299999999999997</v>
      </c>
    </row>
    <row r="65" spans="1:9">
      <c r="A65">
        <v>1.0313000000000001</v>
      </c>
      <c r="B65">
        <v>30</v>
      </c>
      <c r="C65">
        <v>55</v>
      </c>
      <c r="F65">
        <v>1</v>
      </c>
      <c r="G65">
        <v>1.0313000000000001</v>
      </c>
      <c r="H65">
        <v>55</v>
      </c>
      <c r="I65">
        <v>30</v>
      </c>
    </row>
    <row r="66" spans="1:9">
      <c r="A66">
        <v>1.0499000000000001</v>
      </c>
      <c r="B66">
        <v>21.5</v>
      </c>
      <c r="C66">
        <v>54</v>
      </c>
      <c r="F66">
        <v>1</v>
      </c>
      <c r="G66">
        <v>1.0499000000000001</v>
      </c>
      <c r="H66">
        <v>54</v>
      </c>
      <c r="I66">
        <v>21.5</v>
      </c>
    </row>
    <row r="67" spans="1:9">
      <c r="A67">
        <v>1.0672999999999999</v>
      </c>
      <c r="B67">
        <v>13.8</v>
      </c>
      <c r="C67">
        <v>55</v>
      </c>
      <c r="F67">
        <v>1</v>
      </c>
      <c r="G67">
        <v>1.0672999999999999</v>
      </c>
      <c r="H67">
        <v>55</v>
      </c>
      <c r="I67">
        <v>13.8</v>
      </c>
    </row>
    <row r="68" spans="1:9">
      <c r="A68">
        <v>1.0847</v>
      </c>
      <c r="B68">
        <v>6.3</v>
      </c>
      <c r="C68">
        <v>54</v>
      </c>
      <c r="F68">
        <v>1</v>
      </c>
      <c r="G68">
        <v>1.0847</v>
      </c>
      <c r="H68">
        <v>54</v>
      </c>
      <c r="I68">
        <v>6.3</v>
      </c>
    </row>
    <row r="69" spans="1:9">
      <c r="A69">
        <v>1.0692999999999999</v>
      </c>
      <c r="B69">
        <v>12.9</v>
      </c>
      <c r="C69">
        <v>55</v>
      </c>
      <c r="F69">
        <v>1</v>
      </c>
      <c r="G69">
        <v>1.0692999999999999</v>
      </c>
      <c r="H69">
        <v>55</v>
      </c>
      <c r="I69">
        <v>12.9</v>
      </c>
    </row>
    <row r="70" spans="1:9">
      <c r="A70">
        <v>1.0439000000000001</v>
      </c>
      <c r="B70">
        <v>24.3</v>
      </c>
      <c r="C70">
        <v>62</v>
      </c>
      <c r="F70">
        <v>1</v>
      </c>
      <c r="G70">
        <v>1.0439000000000001</v>
      </c>
      <c r="H70">
        <v>62</v>
      </c>
      <c r="I70">
        <v>24.3</v>
      </c>
    </row>
    <row r="71" spans="1:9">
      <c r="A71">
        <v>1.0788</v>
      </c>
      <c r="B71">
        <v>8.8000000000000007</v>
      </c>
      <c r="C71">
        <v>55</v>
      </c>
      <c r="F71">
        <v>1</v>
      </c>
      <c r="G71">
        <v>1.0788</v>
      </c>
      <c r="H71">
        <v>55</v>
      </c>
      <c r="I71">
        <v>8.8000000000000007</v>
      </c>
    </row>
    <row r="72" spans="1:9">
      <c r="A72">
        <v>1.0795999999999999</v>
      </c>
      <c r="B72">
        <v>8.5</v>
      </c>
      <c r="C72">
        <v>56</v>
      </c>
      <c r="F72">
        <v>1</v>
      </c>
      <c r="G72">
        <v>1.0795999999999999</v>
      </c>
      <c r="H72">
        <v>56</v>
      </c>
      <c r="I72">
        <v>8.5</v>
      </c>
    </row>
    <row r="73" spans="1:9">
      <c r="A73">
        <v>1.0680000000000001</v>
      </c>
      <c r="B73">
        <v>13.5</v>
      </c>
      <c r="C73">
        <v>55</v>
      </c>
      <c r="F73">
        <v>1</v>
      </c>
      <c r="G73">
        <v>1.0680000000000001</v>
      </c>
      <c r="H73">
        <v>55</v>
      </c>
      <c r="I73">
        <v>13.5</v>
      </c>
    </row>
    <row r="74" spans="1:9">
      <c r="A74">
        <v>1.0720000000000001</v>
      </c>
      <c r="B74">
        <v>11.8</v>
      </c>
      <c r="C74">
        <v>61</v>
      </c>
      <c r="F74">
        <v>1</v>
      </c>
      <c r="G74">
        <v>1.0720000000000001</v>
      </c>
      <c r="H74">
        <v>61</v>
      </c>
      <c r="I74">
        <v>11.8</v>
      </c>
    </row>
    <row r="75" spans="1:9">
      <c r="A75">
        <v>1.0666</v>
      </c>
      <c r="B75">
        <v>18.5</v>
      </c>
      <c r="C75">
        <v>61</v>
      </c>
      <c r="F75">
        <v>1</v>
      </c>
      <c r="G75">
        <v>1.0666</v>
      </c>
      <c r="H75">
        <v>61</v>
      </c>
      <c r="I75">
        <v>18.5</v>
      </c>
    </row>
    <row r="76" spans="1:9">
      <c r="A76">
        <v>1.079</v>
      </c>
      <c r="B76">
        <v>8.8000000000000007</v>
      </c>
      <c r="C76">
        <v>57</v>
      </c>
      <c r="F76">
        <v>1</v>
      </c>
      <c r="G76">
        <v>1.079</v>
      </c>
      <c r="H76">
        <v>57</v>
      </c>
      <c r="I76">
        <v>8.8000000000000007</v>
      </c>
    </row>
    <row r="77" spans="1:9">
      <c r="A77">
        <v>1.0483</v>
      </c>
      <c r="B77">
        <v>22.2</v>
      </c>
      <c r="C77">
        <v>69</v>
      </c>
      <c r="F77">
        <v>1</v>
      </c>
      <c r="G77">
        <v>1.0483</v>
      </c>
      <c r="H77">
        <v>69</v>
      </c>
      <c r="I77">
        <v>22.2</v>
      </c>
    </row>
    <row r="78" spans="1:9">
      <c r="A78">
        <v>1.0498000000000001</v>
      </c>
      <c r="B78">
        <v>21.5</v>
      </c>
      <c r="C78">
        <v>81</v>
      </c>
      <c r="F78">
        <v>1</v>
      </c>
      <c r="G78">
        <v>1.0498000000000001</v>
      </c>
      <c r="H78">
        <v>81</v>
      </c>
      <c r="I78">
        <v>21.5</v>
      </c>
    </row>
    <row r="79" spans="1:9">
      <c r="A79">
        <v>1.056</v>
      </c>
      <c r="B79">
        <v>18.8</v>
      </c>
      <c r="C79">
        <v>66</v>
      </c>
      <c r="F79">
        <v>1</v>
      </c>
      <c r="G79">
        <v>1.056</v>
      </c>
      <c r="H79">
        <v>66</v>
      </c>
      <c r="I79">
        <v>18.8</v>
      </c>
    </row>
    <row r="80" spans="1:9">
      <c r="A80">
        <v>1.0283</v>
      </c>
      <c r="B80">
        <v>31.4</v>
      </c>
      <c r="C80">
        <v>67</v>
      </c>
      <c r="F80">
        <v>1</v>
      </c>
      <c r="G80">
        <v>1.0283</v>
      </c>
      <c r="H80">
        <v>67</v>
      </c>
      <c r="I80">
        <v>31.4</v>
      </c>
    </row>
    <row r="81" spans="1:9">
      <c r="A81">
        <v>1.0382</v>
      </c>
      <c r="B81">
        <v>26.8</v>
      </c>
      <c r="C81">
        <v>64</v>
      </c>
      <c r="F81">
        <v>1</v>
      </c>
      <c r="G81">
        <v>1.0382</v>
      </c>
      <c r="H81">
        <v>64</v>
      </c>
      <c r="I81">
        <v>26.8</v>
      </c>
    </row>
    <row r="82" spans="1:9">
      <c r="A82">
        <v>1.0568</v>
      </c>
      <c r="B82">
        <v>18.399999999999999</v>
      </c>
      <c r="C82">
        <v>64</v>
      </c>
      <c r="F82">
        <v>1</v>
      </c>
      <c r="G82">
        <v>1.0568</v>
      </c>
      <c r="H82">
        <v>64</v>
      </c>
      <c r="I82">
        <v>18.399999999999999</v>
      </c>
    </row>
    <row r="83" spans="1:9">
      <c r="A83">
        <v>1.0377000000000001</v>
      </c>
      <c r="B83">
        <v>27</v>
      </c>
      <c r="C83">
        <v>70</v>
      </c>
      <c r="F83">
        <v>1</v>
      </c>
      <c r="G83">
        <v>1.0377000000000001</v>
      </c>
      <c r="H83">
        <v>70</v>
      </c>
      <c r="I83">
        <v>27</v>
      </c>
    </row>
    <row r="84" spans="1:9">
      <c r="A84">
        <v>1.0378000000000001</v>
      </c>
      <c r="B84">
        <v>27</v>
      </c>
      <c r="C84">
        <v>72</v>
      </c>
      <c r="F84">
        <v>1</v>
      </c>
      <c r="G84">
        <v>1.0378000000000001</v>
      </c>
      <c r="H84">
        <v>72</v>
      </c>
      <c r="I84">
        <v>27</v>
      </c>
    </row>
    <row r="85" spans="1:9">
      <c r="A85">
        <v>1.0386</v>
      </c>
      <c r="B85">
        <v>26.6</v>
      </c>
      <c r="C85">
        <v>67</v>
      </c>
      <c r="F85">
        <v>1</v>
      </c>
      <c r="G85">
        <v>1.0386</v>
      </c>
      <c r="H85">
        <v>67</v>
      </c>
      <c r="I85">
        <v>26.6</v>
      </c>
    </row>
    <row r="86" spans="1:9">
      <c r="A86">
        <v>1.0648</v>
      </c>
      <c r="B86">
        <v>14.9</v>
      </c>
      <c r="C86">
        <v>72</v>
      </c>
      <c r="F86">
        <v>1</v>
      </c>
      <c r="G86">
        <v>1.0648</v>
      </c>
      <c r="H86">
        <v>72</v>
      </c>
      <c r="I86">
        <v>14.9</v>
      </c>
    </row>
    <row r="87" spans="1:9">
      <c r="A87">
        <v>1.0462</v>
      </c>
      <c r="B87">
        <v>23.1</v>
      </c>
      <c r="C87">
        <v>64</v>
      </c>
      <c r="F87">
        <v>1</v>
      </c>
      <c r="G87">
        <v>1.0462</v>
      </c>
      <c r="H87">
        <v>64</v>
      </c>
      <c r="I87">
        <v>23.1</v>
      </c>
    </row>
    <row r="88" spans="1:9">
      <c r="A88">
        <v>1.08</v>
      </c>
      <c r="B88">
        <v>8.3000000000000007</v>
      </c>
      <c r="C88">
        <v>46</v>
      </c>
      <c r="F88">
        <v>1</v>
      </c>
      <c r="G88">
        <v>1.08</v>
      </c>
      <c r="H88">
        <v>46</v>
      </c>
      <c r="I88">
        <v>8.3000000000000007</v>
      </c>
    </row>
    <row r="89" spans="1:9">
      <c r="A89">
        <v>1.0666</v>
      </c>
      <c r="B89">
        <v>14.1</v>
      </c>
      <c r="C89">
        <v>48</v>
      </c>
      <c r="F89">
        <v>1</v>
      </c>
      <c r="G89">
        <v>1.0666</v>
      </c>
      <c r="H89">
        <v>48</v>
      </c>
      <c r="I89">
        <v>14.1</v>
      </c>
    </row>
    <row r="90" spans="1:9">
      <c r="A90">
        <v>1.052</v>
      </c>
      <c r="B90">
        <v>20.5</v>
      </c>
      <c r="C90">
        <v>46</v>
      </c>
      <c r="F90">
        <v>1</v>
      </c>
      <c r="G90">
        <v>1.052</v>
      </c>
      <c r="H90">
        <v>46</v>
      </c>
      <c r="I90">
        <v>20.5</v>
      </c>
    </row>
    <row r="91" spans="1:9">
      <c r="A91">
        <v>1.0572999999999999</v>
      </c>
      <c r="B91">
        <v>18.2</v>
      </c>
      <c r="C91">
        <v>44</v>
      </c>
      <c r="F91">
        <v>1</v>
      </c>
      <c r="G91">
        <v>1.0572999999999999</v>
      </c>
      <c r="H91">
        <v>44</v>
      </c>
      <c r="I91">
        <v>18.2</v>
      </c>
    </row>
    <row r="92" spans="1:9">
      <c r="A92">
        <v>1.0794999999999999</v>
      </c>
      <c r="B92">
        <v>8.5</v>
      </c>
      <c r="C92">
        <v>47</v>
      </c>
      <c r="F92">
        <v>1</v>
      </c>
      <c r="G92">
        <v>1.0794999999999999</v>
      </c>
      <c r="H92">
        <v>47</v>
      </c>
      <c r="I92">
        <v>8.5</v>
      </c>
    </row>
    <row r="93" spans="1:9">
      <c r="A93">
        <v>1.0424</v>
      </c>
      <c r="B93">
        <v>24.9</v>
      </c>
      <c r="C93">
        <v>46</v>
      </c>
      <c r="F93">
        <v>1</v>
      </c>
      <c r="G93">
        <v>1.0424</v>
      </c>
      <c r="H93">
        <v>46</v>
      </c>
      <c r="I93">
        <v>24.9</v>
      </c>
    </row>
    <row r="94" spans="1:9">
      <c r="A94">
        <v>1.0785</v>
      </c>
      <c r="B94">
        <v>9</v>
      </c>
      <c r="C94">
        <v>47</v>
      </c>
      <c r="F94">
        <v>1</v>
      </c>
      <c r="G94">
        <v>1.0785</v>
      </c>
      <c r="H94">
        <v>47</v>
      </c>
      <c r="I94">
        <v>9</v>
      </c>
    </row>
    <row r="95" spans="1:9">
      <c r="A95">
        <v>1.0991</v>
      </c>
      <c r="B95">
        <v>17.399999999999999</v>
      </c>
      <c r="C95">
        <v>53</v>
      </c>
      <c r="F95">
        <v>1</v>
      </c>
      <c r="G95">
        <v>1.0991</v>
      </c>
      <c r="H95">
        <v>53</v>
      </c>
      <c r="I95">
        <v>17.399999999999999</v>
      </c>
    </row>
    <row r="96" spans="1:9">
      <c r="A96">
        <v>1.077</v>
      </c>
      <c r="B96">
        <v>9.6</v>
      </c>
      <c r="C96">
        <v>38</v>
      </c>
      <c r="F96">
        <v>1</v>
      </c>
      <c r="G96">
        <v>1.077</v>
      </c>
      <c r="H96">
        <v>38</v>
      </c>
      <c r="I96">
        <v>9.6</v>
      </c>
    </row>
    <row r="97" spans="1:9">
      <c r="A97">
        <v>1.073</v>
      </c>
      <c r="B97">
        <v>11.3</v>
      </c>
      <c r="C97">
        <v>50</v>
      </c>
      <c r="F97">
        <v>1</v>
      </c>
      <c r="G97">
        <v>1.073</v>
      </c>
      <c r="H97">
        <v>50</v>
      </c>
      <c r="I97">
        <v>11.3</v>
      </c>
    </row>
    <row r="98" spans="1:9">
      <c r="A98">
        <v>1.0582</v>
      </c>
      <c r="B98">
        <v>17.8</v>
      </c>
      <c r="C98">
        <v>46</v>
      </c>
      <c r="F98">
        <v>1</v>
      </c>
      <c r="G98">
        <v>1.0582</v>
      </c>
      <c r="H98">
        <v>46</v>
      </c>
      <c r="I98">
        <v>17.8</v>
      </c>
    </row>
    <row r="99" spans="1:9">
      <c r="A99">
        <v>1.0484</v>
      </c>
      <c r="B99">
        <v>22.2</v>
      </c>
      <c r="C99">
        <v>47</v>
      </c>
      <c r="F99">
        <v>1</v>
      </c>
      <c r="G99">
        <v>1.0484</v>
      </c>
      <c r="H99">
        <v>47</v>
      </c>
      <c r="I99">
        <v>22.2</v>
      </c>
    </row>
    <row r="100" spans="1:9">
      <c r="A100">
        <v>1.0506</v>
      </c>
      <c r="B100">
        <v>21.2</v>
      </c>
      <c r="C100">
        <v>49</v>
      </c>
      <c r="F100">
        <v>1</v>
      </c>
      <c r="G100">
        <v>1.0506</v>
      </c>
      <c r="H100">
        <v>49</v>
      </c>
      <c r="I100">
        <v>21.2</v>
      </c>
    </row>
    <row r="101" spans="1:9">
      <c r="A101">
        <v>1.0524</v>
      </c>
      <c r="B101">
        <v>20.399999999999999</v>
      </c>
      <c r="C101">
        <v>48</v>
      </c>
      <c r="F101">
        <v>1</v>
      </c>
      <c r="G101">
        <v>1.0524</v>
      </c>
      <c r="H101">
        <v>48</v>
      </c>
      <c r="I101">
        <v>20.399999999999999</v>
      </c>
    </row>
    <row r="102" spans="1:9">
      <c r="A102">
        <v>1.0529999999999999</v>
      </c>
      <c r="B102">
        <v>20.100000000000001</v>
      </c>
      <c r="C102">
        <v>41</v>
      </c>
      <c r="F102">
        <v>1</v>
      </c>
      <c r="G102">
        <v>1.0529999999999999</v>
      </c>
      <c r="H102">
        <v>41</v>
      </c>
      <c r="I102">
        <v>20.100000000000001</v>
      </c>
    </row>
    <row r="103" spans="1:9">
      <c r="A103">
        <v>1.048</v>
      </c>
      <c r="B103">
        <v>22.3</v>
      </c>
      <c r="C103">
        <v>49</v>
      </c>
      <c r="F103">
        <v>1</v>
      </c>
      <c r="G103">
        <v>1.048</v>
      </c>
      <c r="H103">
        <v>49</v>
      </c>
      <c r="I103">
        <v>22.3</v>
      </c>
    </row>
    <row r="104" spans="1:9">
      <c r="A104">
        <v>1.0411999999999999</v>
      </c>
      <c r="B104">
        <v>25.4</v>
      </c>
      <c r="C104">
        <v>43</v>
      </c>
      <c r="F104">
        <v>1</v>
      </c>
      <c r="G104">
        <v>1.0411999999999999</v>
      </c>
      <c r="H104">
        <v>43</v>
      </c>
      <c r="I104">
        <v>25.4</v>
      </c>
    </row>
    <row r="105" spans="1:9">
      <c r="A105">
        <v>1.0578000000000001</v>
      </c>
      <c r="B105">
        <v>18</v>
      </c>
      <c r="C105">
        <v>43</v>
      </c>
      <c r="F105">
        <v>1</v>
      </c>
      <c r="G105">
        <v>1.0578000000000001</v>
      </c>
      <c r="H105">
        <v>43</v>
      </c>
      <c r="I105">
        <v>18</v>
      </c>
    </row>
    <row r="106" spans="1:9">
      <c r="A106">
        <v>1.0547</v>
      </c>
      <c r="B106">
        <v>19.3</v>
      </c>
      <c r="C106">
        <v>43</v>
      </c>
      <c r="F106">
        <v>1</v>
      </c>
      <c r="G106">
        <v>1.0547</v>
      </c>
      <c r="H106">
        <v>43</v>
      </c>
      <c r="I106">
        <v>19.3</v>
      </c>
    </row>
    <row r="107" spans="1:9">
      <c r="A107">
        <v>1.0569</v>
      </c>
      <c r="B107">
        <v>18.3</v>
      </c>
      <c r="C107">
        <v>52</v>
      </c>
      <c r="F107">
        <v>1</v>
      </c>
      <c r="G107">
        <v>1.0569</v>
      </c>
      <c r="H107">
        <v>52</v>
      </c>
      <c r="I107">
        <v>18.3</v>
      </c>
    </row>
    <row r="108" spans="1:9">
      <c r="A108">
        <v>1.0592999999999999</v>
      </c>
      <c r="B108">
        <v>17.3</v>
      </c>
      <c r="C108">
        <v>43</v>
      </c>
      <c r="F108">
        <v>1</v>
      </c>
      <c r="G108">
        <v>1.0592999999999999</v>
      </c>
      <c r="H108">
        <v>43</v>
      </c>
      <c r="I108">
        <v>17.3</v>
      </c>
    </row>
    <row r="109" spans="1:9">
      <c r="A109">
        <v>1.05</v>
      </c>
      <c r="B109">
        <v>21.4</v>
      </c>
      <c r="C109">
        <v>40</v>
      </c>
      <c r="F109">
        <v>1</v>
      </c>
      <c r="G109">
        <v>1.05</v>
      </c>
      <c r="H109">
        <v>40</v>
      </c>
      <c r="I109">
        <v>21.4</v>
      </c>
    </row>
    <row r="110" spans="1:9">
      <c r="A110">
        <v>1.0538000000000001</v>
      </c>
      <c r="B110">
        <v>19.7</v>
      </c>
      <c r="C110">
        <v>43</v>
      </c>
      <c r="F110">
        <v>1</v>
      </c>
      <c r="G110">
        <v>1.0538000000000001</v>
      </c>
      <c r="H110">
        <v>43</v>
      </c>
      <c r="I110">
        <v>19.7</v>
      </c>
    </row>
    <row r="111" spans="1:9">
      <c r="A111">
        <v>1.0355000000000001</v>
      </c>
      <c r="B111">
        <v>28</v>
      </c>
      <c r="C111">
        <v>43</v>
      </c>
      <c r="F111">
        <v>1</v>
      </c>
      <c r="G111">
        <v>1.0355000000000001</v>
      </c>
      <c r="H111">
        <v>43</v>
      </c>
      <c r="I111">
        <v>28</v>
      </c>
    </row>
    <row r="112" spans="1:9">
      <c r="A112">
        <v>1.0486</v>
      </c>
      <c r="B112">
        <v>22.1</v>
      </c>
      <c r="C112">
        <v>47</v>
      </c>
      <c r="F112">
        <v>1</v>
      </c>
      <c r="G112">
        <v>1.0486</v>
      </c>
      <c r="H112">
        <v>47</v>
      </c>
      <c r="I112">
        <v>22.1</v>
      </c>
    </row>
    <row r="113" spans="1:9">
      <c r="A113">
        <v>1.0503</v>
      </c>
      <c r="B113">
        <v>21.3</v>
      </c>
      <c r="C113">
        <v>42</v>
      </c>
      <c r="F113">
        <v>1</v>
      </c>
      <c r="G113">
        <v>1.0503</v>
      </c>
      <c r="H113">
        <v>42</v>
      </c>
      <c r="I113">
        <v>21.3</v>
      </c>
    </row>
    <row r="114" spans="1:9">
      <c r="A114">
        <v>1.0384</v>
      </c>
      <c r="B114">
        <v>26.7</v>
      </c>
      <c r="C114">
        <v>48</v>
      </c>
      <c r="F114">
        <v>1</v>
      </c>
      <c r="G114">
        <v>1.0384</v>
      </c>
      <c r="H114">
        <v>48</v>
      </c>
      <c r="I114">
        <v>26.7</v>
      </c>
    </row>
    <row r="115" spans="1:9">
      <c r="A115">
        <v>1.0607</v>
      </c>
      <c r="B115">
        <v>16.7</v>
      </c>
      <c r="C115">
        <v>40</v>
      </c>
      <c r="F115">
        <v>1</v>
      </c>
      <c r="G115">
        <v>1.0607</v>
      </c>
      <c r="H115">
        <v>40</v>
      </c>
      <c r="I115">
        <v>16.7</v>
      </c>
    </row>
    <row r="116" spans="1:9">
      <c r="A116">
        <v>1.0528999999999999</v>
      </c>
      <c r="B116">
        <v>20.100000000000001</v>
      </c>
      <c r="C116">
        <v>48</v>
      </c>
      <c r="F116">
        <v>1</v>
      </c>
      <c r="G116">
        <v>1.0528999999999999</v>
      </c>
      <c r="H116">
        <v>48</v>
      </c>
      <c r="I116">
        <v>20.100000000000001</v>
      </c>
    </row>
    <row r="117" spans="1:9">
      <c r="A117">
        <v>1.0670999999999999</v>
      </c>
      <c r="B117">
        <v>13.9</v>
      </c>
      <c r="C117">
        <v>51</v>
      </c>
      <c r="F117">
        <v>1</v>
      </c>
      <c r="G117">
        <v>1.0670999999999999</v>
      </c>
      <c r="H117">
        <v>51</v>
      </c>
      <c r="I117">
        <v>13.9</v>
      </c>
    </row>
    <row r="118" spans="1:9">
      <c r="A118">
        <v>1.0404</v>
      </c>
      <c r="B118">
        <v>25.8</v>
      </c>
      <c r="C118">
        <v>40</v>
      </c>
      <c r="F118">
        <v>1</v>
      </c>
      <c r="G118">
        <v>1.0404</v>
      </c>
      <c r="H118">
        <v>40</v>
      </c>
      <c r="I118">
        <v>25.8</v>
      </c>
    </row>
    <row r="119" spans="1:9">
      <c r="A119">
        <v>1.0575000000000001</v>
      </c>
      <c r="B119">
        <v>18.100000000000001</v>
      </c>
      <c r="C119">
        <v>44</v>
      </c>
      <c r="F119">
        <v>1</v>
      </c>
      <c r="G119">
        <v>1.0575000000000001</v>
      </c>
      <c r="H119">
        <v>44</v>
      </c>
      <c r="I119">
        <v>18.100000000000001</v>
      </c>
    </row>
    <row r="120" spans="1:9">
      <c r="A120">
        <v>1.0358000000000001</v>
      </c>
      <c r="B120">
        <v>27.9</v>
      </c>
      <c r="C120">
        <v>52</v>
      </c>
      <c r="F120">
        <v>1</v>
      </c>
      <c r="G120">
        <v>1.0358000000000001</v>
      </c>
      <c r="H120">
        <v>52</v>
      </c>
      <c r="I120">
        <v>27.9</v>
      </c>
    </row>
    <row r="121" spans="1:9">
      <c r="A121">
        <v>1.0414000000000001</v>
      </c>
      <c r="B121">
        <v>25.3</v>
      </c>
      <c r="C121">
        <v>44</v>
      </c>
      <c r="F121">
        <v>1</v>
      </c>
      <c r="G121">
        <v>1.0414000000000001</v>
      </c>
      <c r="H121">
        <v>44</v>
      </c>
      <c r="I121">
        <v>25.3</v>
      </c>
    </row>
    <row r="122" spans="1:9">
      <c r="A122">
        <v>1.0651999999999999</v>
      </c>
      <c r="B122">
        <v>14.7</v>
      </c>
      <c r="C122">
        <v>40</v>
      </c>
      <c r="F122">
        <v>1</v>
      </c>
      <c r="G122">
        <v>1.0651999999999999</v>
      </c>
      <c r="H122">
        <v>40</v>
      </c>
      <c r="I122">
        <v>14.7</v>
      </c>
    </row>
    <row r="123" spans="1:9">
      <c r="A123">
        <v>1.0623</v>
      </c>
      <c r="B123">
        <v>16</v>
      </c>
      <c r="C123">
        <v>47</v>
      </c>
      <c r="F123">
        <v>1</v>
      </c>
      <c r="G123">
        <v>1.0623</v>
      </c>
      <c r="H123">
        <v>47</v>
      </c>
      <c r="I123">
        <v>16</v>
      </c>
    </row>
    <row r="124" spans="1:9">
      <c r="A124">
        <v>1.0673999999999999</v>
      </c>
      <c r="B124">
        <v>13.8</v>
      </c>
      <c r="C124">
        <v>50</v>
      </c>
      <c r="F124">
        <v>1</v>
      </c>
      <c r="G124">
        <v>1.0673999999999999</v>
      </c>
      <c r="H124">
        <v>50</v>
      </c>
      <c r="I124">
        <v>13.8</v>
      </c>
    </row>
    <row r="125" spans="1:9">
      <c r="A125">
        <v>1.0587</v>
      </c>
      <c r="B125">
        <v>17.5</v>
      </c>
      <c r="C125">
        <v>46</v>
      </c>
      <c r="F125">
        <v>1</v>
      </c>
      <c r="G125">
        <v>1.0587</v>
      </c>
      <c r="H125">
        <v>46</v>
      </c>
      <c r="I125">
        <v>17.5</v>
      </c>
    </row>
    <row r="126" spans="1:9">
      <c r="A126">
        <v>1.0373000000000001</v>
      </c>
      <c r="B126">
        <v>27.2</v>
      </c>
      <c r="C126">
        <v>42</v>
      </c>
      <c r="F126">
        <v>1</v>
      </c>
      <c r="G126">
        <v>1.0373000000000001</v>
      </c>
      <c r="H126">
        <v>42</v>
      </c>
      <c r="I126">
        <v>27.2</v>
      </c>
    </row>
    <row r="127" spans="1:9">
      <c r="A127">
        <v>1.0589999999999999</v>
      </c>
      <c r="B127">
        <v>17.399999999999999</v>
      </c>
      <c r="C127">
        <v>43</v>
      </c>
      <c r="F127">
        <v>1</v>
      </c>
      <c r="G127">
        <v>1.0589999999999999</v>
      </c>
      <c r="H127">
        <v>43</v>
      </c>
      <c r="I127">
        <v>17.399999999999999</v>
      </c>
    </row>
    <row r="128" spans="1:9">
      <c r="A128">
        <v>1.0515000000000001</v>
      </c>
      <c r="B128">
        <v>20.8</v>
      </c>
      <c r="C128">
        <v>40</v>
      </c>
      <c r="F128">
        <v>1</v>
      </c>
      <c r="G128">
        <v>1.0515000000000001</v>
      </c>
      <c r="H128">
        <v>40</v>
      </c>
      <c r="I128">
        <v>20.8</v>
      </c>
    </row>
    <row r="129" spans="1:9">
      <c r="A129">
        <v>1.0648</v>
      </c>
      <c r="B129">
        <v>14.9</v>
      </c>
      <c r="C129">
        <v>42</v>
      </c>
      <c r="F129">
        <v>1</v>
      </c>
      <c r="G129">
        <v>1.0648</v>
      </c>
      <c r="H129">
        <v>42</v>
      </c>
      <c r="I129">
        <v>14.9</v>
      </c>
    </row>
    <row r="130" spans="1:9">
      <c r="A130">
        <v>1.0575000000000001</v>
      </c>
      <c r="B130">
        <v>18.100000000000001</v>
      </c>
      <c r="C130">
        <v>49</v>
      </c>
      <c r="F130">
        <v>1</v>
      </c>
      <c r="G130">
        <v>1.0575000000000001</v>
      </c>
      <c r="H130">
        <v>49</v>
      </c>
      <c r="I130">
        <v>18.100000000000001</v>
      </c>
    </row>
    <row r="131" spans="1:9">
      <c r="A131">
        <v>1.0471999999999999</v>
      </c>
      <c r="B131">
        <v>22.7</v>
      </c>
      <c r="C131">
        <v>40</v>
      </c>
      <c r="F131">
        <v>1</v>
      </c>
      <c r="G131">
        <v>1.0471999999999999</v>
      </c>
      <c r="H131">
        <v>40</v>
      </c>
      <c r="I131">
        <v>22.7</v>
      </c>
    </row>
    <row r="132" spans="1:9">
      <c r="A132">
        <v>1.0451999999999999</v>
      </c>
      <c r="B132">
        <v>23.6</v>
      </c>
      <c r="C132">
        <v>47</v>
      </c>
      <c r="F132">
        <v>1</v>
      </c>
      <c r="G132">
        <v>1.0451999999999999</v>
      </c>
      <c r="H132">
        <v>47</v>
      </c>
      <c r="I132">
        <v>23.6</v>
      </c>
    </row>
    <row r="133" spans="1:9">
      <c r="A133">
        <v>1.0398000000000001</v>
      </c>
      <c r="B133">
        <v>26.1</v>
      </c>
      <c r="C133">
        <v>50</v>
      </c>
      <c r="F133">
        <v>1</v>
      </c>
      <c r="G133">
        <v>1.0398000000000001</v>
      </c>
      <c r="H133">
        <v>50</v>
      </c>
      <c r="I133">
        <v>26.1</v>
      </c>
    </row>
    <row r="134" spans="1:9">
      <c r="A134">
        <v>1.0435000000000001</v>
      </c>
      <c r="B134">
        <v>24.4</v>
      </c>
      <c r="C134">
        <v>41</v>
      </c>
      <c r="F134">
        <v>1</v>
      </c>
      <c r="G134">
        <v>1.0435000000000001</v>
      </c>
      <c r="H134">
        <v>41</v>
      </c>
      <c r="I134">
        <v>24.4</v>
      </c>
    </row>
    <row r="135" spans="1:9">
      <c r="A135">
        <v>1.0374000000000001</v>
      </c>
      <c r="B135">
        <v>27.1</v>
      </c>
      <c r="C135">
        <v>44</v>
      </c>
      <c r="F135">
        <v>1</v>
      </c>
      <c r="G135">
        <v>1.0374000000000001</v>
      </c>
      <c r="H135">
        <v>44</v>
      </c>
      <c r="I135">
        <v>27.1</v>
      </c>
    </row>
    <row r="136" spans="1:9">
      <c r="A136">
        <v>1.0490999999999999</v>
      </c>
      <c r="B136">
        <v>21.8</v>
      </c>
      <c r="C136">
        <v>39</v>
      </c>
      <c r="F136">
        <v>1</v>
      </c>
      <c r="G136">
        <v>1.0490999999999999</v>
      </c>
      <c r="H136">
        <v>39</v>
      </c>
      <c r="I136">
        <v>21.8</v>
      </c>
    </row>
    <row r="137" spans="1:9">
      <c r="A137">
        <v>1.0325</v>
      </c>
      <c r="B137">
        <v>29.4</v>
      </c>
      <c r="C137">
        <v>43</v>
      </c>
      <c r="F137">
        <v>1</v>
      </c>
      <c r="G137">
        <v>1.0325</v>
      </c>
      <c r="H137">
        <v>43</v>
      </c>
      <c r="I137">
        <v>29.4</v>
      </c>
    </row>
    <row r="138" spans="1:9">
      <c r="A138">
        <v>1.0481</v>
      </c>
      <c r="B138">
        <v>22.4</v>
      </c>
      <c r="C138">
        <v>40</v>
      </c>
      <c r="F138">
        <v>1</v>
      </c>
      <c r="G138">
        <v>1.0481</v>
      </c>
      <c r="H138">
        <v>40</v>
      </c>
      <c r="I138">
        <v>22.4</v>
      </c>
    </row>
    <row r="139" spans="1:9">
      <c r="A139">
        <v>1.0522</v>
      </c>
      <c r="B139">
        <v>20.399999999999999</v>
      </c>
      <c r="C139">
        <v>49</v>
      </c>
      <c r="F139">
        <v>1</v>
      </c>
      <c r="G139">
        <v>1.0522</v>
      </c>
      <c r="H139">
        <v>49</v>
      </c>
      <c r="I139">
        <v>20.399999999999999</v>
      </c>
    </row>
    <row r="140" spans="1:9">
      <c r="A140">
        <v>1.0422</v>
      </c>
      <c r="B140">
        <v>24.9</v>
      </c>
      <c r="C140">
        <v>40</v>
      </c>
      <c r="F140">
        <v>1</v>
      </c>
      <c r="G140">
        <v>1.0422</v>
      </c>
      <c r="H140">
        <v>40</v>
      </c>
      <c r="I140">
        <v>24.9</v>
      </c>
    </row>
    <row r="141" spans="1:9">
      <c r="A141">
        <v>1.0570999999999999</v>
      </c>
      <c r="B141">
        <v>18.3</v>
      </c>
      <c r="C141">
        <v>40</v>
      </c>
      <c r="F141">
        <v>1</v>
      </c>
      <c r="G141">
        <v>1.0570999999999999</v>
      </c>
      <c r="H141">
        <v>40</v>
      </c>
      <c r="I141">
        <v>18.3</v>
      </c>
    </row>
    <row r="142" spans="1:9">
      <c r="A142">
        <v>1.0459000000000001</v>
      </c>
      <c r="B142">
        <v>23.3</v>
      </c>
      <c r="C142">
        <v>52</v>
      </c>
      <c r="F142">
        <v>1</v>
      </c>
      <c r="G142">
        <v>1.0459000000000001</v>
      </c>
      <c r="H142">
        <v>52</v>
      </c>
      <c r="I142">
        <v>23.3</v>
      </c>
    </row>
    <row r="143" spans="1:9">
      <c r="A143">
        <v>1.0774999999999999</v>
      </c>
      <c r="B143">
        <v>9.4</v>
      </c>
      <c r="C143">
        <v>23</v>
      </c>
      <c r="F143">
        <v>1</v>
      </c>
      <c r="G143">
        <v>1.0774999999999999</v>
      </c>
      <c r="H143">
        <v>23</v>
      </c>
      <c r="I143">
        <v>9.4</v>
      </c>
    </row>
    <row r="144" spans="1:9">
      <c r="A144">
        <v>1.0753999999999999</v>
      </c>
      <c r="B144">
        <v>10.3</v>
      </c>
      <c r="C144">
        <v>23</v>
      </c>
      <c r="F144">
        <v>1</v>
      </c>
      <c r="G144">
        <v>1.0753999999999999</v>
      </c>
      <c r="H144">
        <v>23</v>
      </c>
      <c r="I144">
        <v>10.3</v>
      </c>
    </row>
    <row r="145" spans="1:9">
      <c r="A145">
        <v>1.0664</v>
      </c>
      <c r="B145">
        <v>14.2</v>
      </c>
      <c r="C145">
        <v>24</v>
      </c>
      <c r="F145">
        <v>1</v>
      </c>
      <c r="G145">
        <v>1.0664</v>
      </c>
      <c r="H145">
        <v>24</v>
      </c>
      <c r="I145">
        <v>14.2</v>
      </c>
    </row>
    <row r="146" spans="1:9">
      <c r="A146">
        <v>1.0549999999999999</v>
      </c>
      <c r="B146">
        <v>19.2</v>
      </c>
      <c r="C146">
        <v>24</v>
      </c>
      <c r="F146">
        <v>1</v>
      </c>
      <c r="G146">
        <v>1.0549999999999999</v>
      </c>
      <c r="H146">
        <v>24</v>
      </c>
      <c r="I146">
        <v>19.2</v>
      </c>
    </row>
    <row r="147" spans="1:9">
      <c r="A147">
        <v>1.0322</v>
      </c>
      <c r="B147">
        <v>29.6</v>
      </c>
      <c r="C147">
        <v>25</v>
      </c>
      <c r="F147">
        <v>1</v>
      </c>
      <c r="G147">
        <v>1.0322</v>
      </c>
      <c r="H147">
        <v>25</v>
      </c>
      <c r="I147">
        <v>29.6</v>
      </c>
    </row>
    <row r="148" spans="1:9">
      <c r="A148">
        <v>1.0872999999999999</v>
      </c>
      <c r="B148">
        <v>5.3</v>
      </c>
      <c r="C148">
        <v>25</v>
      </c>
      <c r="F148">
        <v>1</v>
      </c>
      <c r="G148">
        <v>1.0872999999999999</v>
      </c>
      <c r="H148">
        <v>25</v>
      </c>
      <c r="I148">
        <v>5.3</v>
      </c>
    </row>
    <row r="149" spans="1:9">
      <c r="A149">
        <v>1.0416000000000001</v>
      </c>
      <c r="B149">
        <v>25.2</v>
      </c>
      <c r="C149">
        <v>26</v>
      </c>
      <c r="F149">
        <v>1</v>
      </c>
      <c r="G149">
        <v>1.0416000000000001</v>
      </c>
      <c r="H149">
        <v>26</v>
      </c>
      <c r="I149">
        <v>25.2</v>
      </c>
    </row>
    <row r="150" spans="1:9">
      <c r="A150">
        <v>1.0775999999999999</v>
      </c>
      <c r="B150">
        <v>9.4</v>
      </c>
      <c r="C150">
        <v>26</v>
      </c>
      <c r="F150">
        <v>1</v>
      </c>
      <c r="G150">
        <v>1.0775999999999999</v>
      </c>
      <c r="H150">
        <v>26</v>
      </c>
      <c r="I150">
        <v>9.4</v>
      </c>
    </row>
    <row r="151" spans="1:9">
      <c r="A151">
        <v>1.0542</v>
      </c>
      <c r="B151">
        <v>19.600000000000001</v>
      </c>
      <c r="C151">
        <v>26</v>
      </c>
      <c r="F151">
        <v>1</v>
      </c>
      <c r="G151">
        <v>1.0542</v>
      </c>
      <c r="H151">
        <v>26</v>
      </c>
      <c r="I151">
        <v>19.600000000000001</v>
      </c>
    </row>
    <row r="152" spans="1:9">
      <c r="A152">
        <v>1.0758000000000001</v>
      </c>
      <c r="B152">
        <v>10.1</v>
      </c>
      <c r="C152">
        <v>27</v>
      </c>
      <c r="F152">
        <v>1</v>
      </c>
      <c r="G152">
        <v>1.0758000000000001</v>
      </c>
      <c r="H152">
        <v>27</v>
      </c>
      <c r="I152">
        <v>10.1</v>
      </c>
    </row>
    <row r="153" spans="1:9">
      <c r="A153">
        <v>1.0609999999999999</v>
      </c>
      <c r="B153">
        <v>16.5</v>
      </c>
      <c r="C153">
        <v>27</v>
      </c>
      <c r="F153">
        <v>1</v>
      </c>
      <c r="G153">
        <v>1.0609999999999999</v>
      </c>
      <c r="H153">
        <v>27</v>
      </c>
      <c r="I153">
        <v>16.5</v>
      </c>
    </row>
    <row r="154" spans="1:9">
      <c r="A154">
        <v>1.0509999999999999</v>
      </c>
      <c r="B154">
        <v>21</v>
      </c>
      <c r="C154">
        <v>27</v>
      </c>
      <c r="F154">
        <v>1</v>
      </c>
      <c r="G154">
        <v>1.0509999999999999</v>
      </c>
      <c r="H154">
        <v>27</v>
      </c>
      <c r="I154">
        <v>21</v>
      </c>
    </row>
    <row r="155" spans="1:9">
      <c r="A155">
        <v>1.0593999999999999</v>
      </c>
      <c r="B155">
        <v>17.3</v>
      </c>
      <c r="C155">
        <v>28</v>
      </c>
      <c r="F155">
        <v>1</v>
      </c>
      <c r="G155">
        <v>1.0593999999999999</v>
      </c>
      <c r="H155">
        <v>28</v>
      </c>
      <c r="I155">
        <v>17.3</v>
      </c>
    </row>
    <row r="156" spans="1:9">
      <c r="A156">
        <v>1.0286999999999999</v>
      </c>
      <c r="B156">
        <v>31.2</v>
      </c>
      <c r="C156">
        <v>28</v>
      </c>
      <c r="F156">
        <v>1</v>
      </c>
      <c r="G156">
        <v>1.0286999999999999</v>
      </c>
      <c r="H156">
        <v>28</v>
      </c>
      <c r="I156">
        <v>31.2</v>
      </c>
    </row>
    <row r="157" spans="1:9">
      <c r="A157">
        <v>1.0761000000000001</v>
      </c>
      <c r="B157">
        <v>10</v>
      </c>
      <c r="C157">
        <v>28</v>
      </c>
      <c r="F157">
        <v>1</v>
      </c>
      <c r="G157">
        <v>1.0761000000000001</v>
      </c>
      <c r="H157">
        <v>28</v>
      </c>
      <c r="I157">
        <v>10</v>
      </c>
    </row>
    <row r="158" spans="1:9">
      <c r="A158">
        <v>1.0704</v>
      </c>
      <c r="B158">
        <v>12.5</v>
      </c>
      <c r="C158">
        <v>30</v>
      </c>
      <c r="F158">
        <v>1</v>
      </c>
      <c r="G158">
        <v>1.0704</v>
      </c>
      <c r="H158">
        <v>30</v>
      </c>
      <c r="I158">
        <v>12.5</v>
      </c>
    </row>
    <row r="159" spans="1:9">
      <c r="A159">
        <v>1.0477000000000001</v>
      </c>
      <c r="B159">
        <v>22.5</v>
      </c>
      <c r="C159">
        <v>31</v>
      </c>
      <c r="F159">
        <v>1</v>
      </c>
      <c r="G159">
        <v>1.0477000000000001</v>
      </c>
      <c r="H159">
        <v>31</v>
      </c>
      <c r="I159">
        <v>22.5</v>
      </c>
    </row>
    <row r="160" spans="1:9">
      <c r="A160">
        <v>1.0774999999999999</v>
      </c>
      <c r="B160">
        <v>9.4</v>
      </c>
      <c r="C160">
        <v>31</v>
      </c>
      <c r="F160">
        <v>1</v>
      </c>
      <c r="G160">
        <v>1.0774999999999999</v>
      </c>
      <c r="H160">
        <v>31</v>
      </c>
      <c r="I160">
        <v>9.4</v>
      </c>
    </row>
    <row r="161" spans="1:9">
      <c r="A161">
        <v>1.0652999999999999</v>
      </c>
      <c r="B161">
        <v>14.6</v>
      </c>
      <c r="C161">
        <v>33</v>
      </c>
      <c r="F161">
        <v>1</v>
      </c>
      <c r="G161">
        <v>1.0652999999999999</v>
      </c>
      <c r="H161">
        <v>33</v>
      </c>
      <c r="I161">
        <v>14.6</v>
      </c>
    </row>
    <row r="162" spans="1:9">
      <c r="A162">
        <v>1.069</v>
      </c>
      <c r="B162">
        <v>13</v>
      </c>
      <c r="C162">
        <v>33</v>
      </c>
      <c r="F162">
        <v>1</v>
      </c>
      <c r="G162">
        <v>1.069</v>
      </c>
      <c r="H162">
        <v>33</v>
      </c>
      <c r="I162">
        <v>13</v>
      </c>
    </row>
    <row r="163" spans="1:9">
      <c r="A163">
        <v>1.0644</v>
      </c>
      <c r="B163">
        <v>15.1</v>
      </c>
      <c r="C163">
        <v>34</v>
      </c>
      <c r="F163">
        <v>1</v>
      </c>
      <c r="G163">
        <v>1.0644</v>
      </c>
      <c r="H163">
        <v>34</v>
      </c>
      <c r="I163">
        <v>15.1</v>
      </c>
    </row>
    <row r="164" spans="1:9">
      <c r="A164">
        <v>1.0369999999999999</v>
      </c>
      <c r="B164">
        <v>27.3</v>
      </c>
      <c r="C164">
        <v>34</v>
      </c>
      <c r="F164">
        <v>1</v>
      </c>
      <c r="G164">
        <v>1.0369999999999999</v>
      </c>
      <c r="H164">
        <v>34</v>
      </c>
      <c r="I164">
        <v>27.3</v>
      </c>
    </row>
    <row r="165" spans="1:9">
      <c r="A165">
        <v>1.0548999999999999</v>
      </c>
      <c r="B165">
        <v>19.2</v>
      </c>
      <c r="C165">
        <v>35</v>
      </c>
      <c r="F165">
        <v>1</v>
      </c>
      <c r="G165">
        <v>1.0548999999999999</v>
      </c>
      <c r="H165">
        <v>35</v>
      </c>
      <c r="I165">
        <v>19.2</v>
      </c>
    </row>
    <row r="166" spans="1:9">
      <c r="A166">
        <v>1.0491999999999999</v>
      </c>
      <c r="B166">
        <v>21.8</v>
      </c>
      <c r="C166">
        <v>35</v>
      </c>
      <c r="F166">
        <v>1</v>
      </c>
      <c r="G166">
        <v>1.0491999999999999</v>
      </c>
      <c r="H166">
        <v>35</v>
      </c>
      <c r="I166">
        <v>21.8</v>
      </c>
    </row>
    <row r="167" spans="1:9">
      <c r="A167">
        <v>1.0525</v>
      </c>
      <c r="B167">
        <v>20.3</v>
      </c>
      <c r="C167">
        <v>35</v>
      </c>
      <c r="F167">
        <v>1</v>
      </c>
      <c r="G167">
        <v>1.0525</v>
      </c>
      <c r="H167">
        <v>35</v>
      </c>
      <c r="I167">
        <v>20.3</v>
      </c>
    </row>
    <row r="168" spans="1:9">
      <c r="A168">
        <v>1.018</v>
      </c>
      <c r="B168">
        <v>34.299999999999997</v>
      </c>
      <c r="C168">
        <v>35</v>
      </c>
      <c r="F168">
        <v>1</v>
      </c>
      <c r="G168">
        <v>1.018</v>
      </c>
      <c r="H168">
        <v>35</v>
      </c>
      <c r="I168">
        <v>34.299999999999997</v>
      </c>
    </row>
    <row r="169" spans="1:9">
      <c r="A169">
        <v>1.0609999999999999</v>
      </c>
      <c r="B169">
        <v>16.5</v>
      </c>
      <c r="C169">
        <v>35</v>
      </c>
      <c r="F169">
        <v>1</v>
      </c>
      <c r="G169">
        <v>1.0609999999999999</v>
      </c>
      <c r="H169">
        <v>35</v>
      </c>
      <c r="I169">
        <v>16.5</v>
      </c>
    </row>
    <row r="170" spans="1:9">
      <c r="A170">
        <v>1.0926</v>
      </c>
      <c r="B170">
        <v>3</v>
      </c>
      <c r="C170">
        <v>35</v>
      </c>
      <c r="F170">
        <v>1</v>
      </c>
      <c r="G170">
        <v>1.0926</v>
      </c>
      <c r="H170">
        <v>35</v>
      </c>
      <c r="I170">
        <v>3</v>
      </c>
    </row>
    <row r="171" spans="1:9">
      <c r="A171">
        <v>1.0983000000000001</v>
      </c>
      <c r="B171">
        <v>0.7</v>
      </c>
      <c r="C171">
        <v>35</v>
      </c>
      <c r="F171">
        <v>1</v>
      </c>
      <c r="G171">
        <v>1.0983000000000001</v>
      </c>
      <c r="H171">
        <v>35</v>
      </c>
      <c r="I171">
        <v>0.7</v>
      </c>
    </row>
    <row r="172" spans="1:9">
      <c r="A172">
        <v>1.0521</v>
      </c>
      <c r="B172">
        <v>20.5</v>
      </c>
      <c r="C172">
        <v>35</v>
      </c>
      <c r="F172">
        <v>1</v>
      </c>
      <c r="G172">
        <v>1.0521</v>
      </c>
      <c r="H172">
        <v>35</v>
      </c>
      <c r="I172">
        <v>20.5</v>
      </c>
    </row>
    <row r="173" spans="1:9">
      <c r="A173">
        <v>1.0603</v>
      </c>
      <c r="B173">
        <v>16.899999999999999</v>
      </c>
      <c r="C173">
        <v>36</v>
      </c>
      <c r="F173">
        <v>1</v>
      </c>
      <c r="G173">
        <v>1.0603</v>
      </c>
      <c r="H173">
        <v>36</v>
      </c>
      <c r="I173">
        <v>16.899999999999999</v>
      </c>
    </row>
    <row r="174" spans="1:9">
      <c r="A174">
        <v>1.0414000000000001</v>
      </c>
      <c r="B174">
        <v>25.3</v>
      </c>
      <c r="C174">
        <v>36</v>
      </c>
      <c r="F174">
        <v>1</v>
      </c>
      <c r="G174">
        <v>1.0414000000000001</v>
      </c>
      <c r="H174">
        <v>36</v>
      </c>
      <c r="I174">
        <v>25.3</v>
      </c>
    </row>
    <row r="175" spans="1:9">
      <c r="A175">
        <v>1.0763</v>
      </c>
      <c r="B175">
        <v>9.9</v>
      </c>
      <c r="C175">
        <v>37</v>
      </c>
      <c r="F175">
        <v>1</v>
      </c>
      <c r="G175">
        <v>1.0763</v>
      </c>
      <c r="H175">
        <v>37</v>
      </c>
      <c r="I175">
        <v>9.9</v>
      </c>
    </row>
    <row r="176" spans="1:9">
      <c r="A176">
        <v>1.0689</v>
      </c>
      <c r="B176">
        <v>13.1</v>
      </c>
      <c r="C176">
        <v>37</v>
      </c>
      <c r="F176">
        <v>1</v>
      </c>
      <c r="G176">
        <v>1.0689</v>
      </c>
      <c r="H176">
        <v>37</v>
      </c>
      <c r="I176">
        <v>13.1</v>
      </c>
    </row>
    <row r="177" spans="1:9">
      <c r="A177">
        <v>1.0316000000000001</v>
      </c>
      <c r="B177">
        <v>29.9</v>
      </c>
      <c r="C177">
        <v>37</v>
      </c>
      <c r="F177">
        <v>1</v>
      </c>
      <c r="G177">
        <v>1.0316000000000001</v>
      </c>
      <c r="H177">
        <v>37</v>
      </c>
      <c r="I177">
        <v>29.9</v>
      </c>
    </row>
    <row r="178" spans="1:9">
      <c r="A178">
        <v>1.0477000000000001</v>
      </c>
      <c r="B178">
        <v>22.5</v>
      </c>
      <c r="C178">
        <v>38</v>
      </c>
      <c r="F178">
        <v>1</v>
      </c>
      <c r="G178">
        <v>1.0477000000000001</v>
      </c>
      <c r="H178">
        <v>38</v>
      </c>
      <c r="I178">
        <v>22.5</v>
      </c>
    </row>
    <row r="179" spans="1:9">
      <c r="A179">
        <v>1.0603</v>
      </c>
      <c r="B179">
        <v>16.899999999999999</v>
      </c>
      <c r="C179">
        <v>39</v>
      </c>
      <c r="F179">
        <v>1</v>
      </c>
      <c r="G179">
        <v>1.0603</v>
      </c>
      <c r="H179">
        <v>39</v>
      </c>
      <c r="I179">
        <v>16.899999999999999</v>
      </c>
    </row>
    <row r="180" spans="1:9">
      <c r="A180">
        <v>1.0387</v>
      </c>
      <c r="B180">
        <v>26.6</v>
      </c>
      <c r="C180">
        <v>39</v>
      </c>
      <c r="F180">
        <v>1</v>
      </c>
      <c r="G180">
        <v>1.0387</v>
      </c>
      <c r="H180">
        <v>39</v>
      </c>
      <c r="I180">
        <v>26.6</v>
      </c>
    </row>
    <row r="181" spans="1:9">
      <c r="A181">
        <v>1.1089</v>
      </c>
      <c r="B181">
        <v>0</v>
      </c>
      <c r="C181">
        <v>40</v>
      </c>
      <c r="F181">
        <v>1</v>
      </c>
      <c r="G181">
        <v>1.1089</v>
      </c>
      <c r="H181">
        <v>40</v>
      </c>
      <c r="I181">
        <v>0</v>
      </c>
    </row>
    <row r="182" spans="1:9">
      <c r="A182">
        <v>1.0725</v>
      </c>
      <c r="B182">
        <v>11.5</v>
      </c>
      <c r="C182">
        <v>40</v>
      </c>
      <c r="F182">
        <v>1</v>
      </c>
      <c r="G182">
        <v>1.0725</v>
      </c>
      <c r="H182">
        <v>40</v>
      </c>
      <c r="I182">
        <v>11.5</v>
      </c>
    </row>
    <row r="183" spans="1:9">
      <c r="A183">
        <v>1.0712999999999999</v>
      </c>
      <c r="B183">
        <v>12.1</v>
      </c>
      <c r="C183">
        <v>40</v>
      </c>
      <c r="F183">
        <v>1</v>
      </c>
      <c r="G183">
        <v>1.0712999999999999</v>
      </c>
      <c r="H183">
        <v>40</v>
      </c>
      <c r="I183">
        <v>12.1</v>
      </c>
    </row>
    <row r="184" spans="1:9">
      <c r="A184">
        <v>1.0587</v>
      </c>
      <c r="B184">
        <v>17.5</v>
      </c>
      <c r="C184">
        <v>40</v>
      </c>
      <c r="F184">
        <v>1</v>
      </c>
      <c r="G184">
        <v>1.0587</v>
      </c>
      <c r="H184">
        <v>40</v>
      </c>
      <c r="I184">
        <v>17.5</v>
      </c>
    </row>
    <row r="185" spans="1:9">
      <c r="A185">
        <v>1.0793999999999999</v>
      </c>
      <c r="B185">
        <v>8.6</v>
      </c>
      <c r="C185">
        <v>40</v>
      </c>
      <c r="F185">
        <v>1</v>
      </c>
      <c r="G185">
        <v>1.0793999999999999</v>
      </c>
      <c r="H185">
        <v>40</v>
      </c>
      <c r="I185">
        <v>8.6</v>
      </c>
    </row>
    <row r="186" spans="1:9">
      <c r="A186">
        <v>1.0452999999999999</v>
      </c>
      <c r="B186">
        <v>23.6</v>
      </c>
      <c r="C186">
        <v>41</v>
      </c>
      <c r="F186">
        <v>1</v>
      </c>
      <c r="G186">
        <v>1.0452999999999999</v>
      </c>
      <c r="H186">
        <v>41</v>
      </c>
      <c r="I186">
        <v>23.6</v>
      </c>
    </row>
    <row r="187" spans="1:9">
      <c r="A187">
        <v>1.0524</v>
      </c>
      <c r="B187">
        <v>20.399999999999999</v>
      </c>
      <c r="C187">
        <v>41</v>
      </c>
      <c r="F187">
        <v>1</v>
      </c>
      <c r="G187">
        <v>1.0524</v>
      </c>
      <c r="H187">
        <v>41</v>
      </c>
      <c r="I187">
        <v>20.399999999999999</v>
      </c>
    </row>
    <row r="188" spans="1:9">
      <c r="A188">
        <v>1.052</v>
      </c>
      <c r="B188">
        <v>20.5</v>
      </c>
      <c r="C188">
        <v>41</v>
      </c>
      <c r="F188">
        <v>1</v>
      </c>
      <c r="G188">
        <v>1.052</v>
      </c>
      <c r="H188">
        <v>41</v>
      </c>
      <c r="I188">
        <v>20.5</v>
      </c>
    </row>
    <row r="189" spans="1:9">
      <c r="A189">
        <v>1.0434000000000001</v>
      </c>
      <c r="B189">
        <v>24.4</v>
      </c>
      <c r="C189">
        <v>41</v>
      </c>
      <c r="F189">
        <v>1</v>
      </c>
      <c r="G189">
        <v>1.0434000000000001</v>
      </c>
      <c r="H189">
        <v>41</v>
      </c>
      <c r="I189">
        <v>24.4</v>
      </c>
    </row>
    <row r="190" spans="1:9">
      <c r="A190">
        <v>1.0728</v>
      </c>
      <c r="B190">
        <v>11.4</v>
      </c>
      <c r="C190">
        <v>41</v>
      </c>
      <c r="F190">
        <v>1</v>
      </c>
      <c r="G190">
        <v>1.0728</v>
      </c>
      <c r="H190">
        <v>41</v>
      </c>
      <c r="I190">
        <v>11.4</v>
      </c>
    </row>
    <row r="191" spans="1:9">
      <c r="A191">
        <v>1.014</v>
      </c>
      <c r="B191">
        <v>38.1</v>
      </c>
      <c r="C191">
        <v>42</v>
      </c>
      <c r="F191">
        <v>1</v>
      </c>
      <c r="G191">
        <v>1.014</v>
      </c>
      <c r="H191">
        <v>42</v>
      </c>
      <c r="I191">
        <v>38.1</v>
      </c>
    </row>
    <row r="192" spans="1:9">
      <c r="A192">
        <v>1.0624</v>
      </c>
      <c r="B192">
        <v>15.9</v>
      </c>
      <c r="C192">
        <v>42</v>
      </c>
      <c r="F192">
        <v>1</v>
      </c>
      <c r="G192">
        <v>1.0624</v>
      </c>
      <c r="H192">
        <v>42</v>
      </c>
      <c r="I192">
        <v>15.9</v>
      </c>
    </row>
    <row r="193" spans="1:9">
      <c r="A193">
        <v>1.0428999999999999</v>
      </c>
      <c r="B193">
        <v>24.7</v>
      </c>
      <c r="C193">
        <v>42</v>
      </c>
      <c r="F193">
        <v>1</v>
      </c>
      <c r="G193">
        <v>1.0428999999999999</v>
      </c>
      <c r="H193">
        <v>42</v>
      </c>
      <c r="I193">
        <v>24.7</v>
      </c>
    </row>
    <row r="194" spans="1:9">
      <c r="A194">
        <v>1.0469999999999999</v>
      </c>
      <c r="B194">
        <v>22.8</v>
      </c>
      <c r="C194">
        <v>42</v>
      </c>
      <c r="F194">
        <v>1</v>
      </c>
      <c r="G194">
        <v>1.0469999999999999</v>
      </c>
      <c r="H194">
        <v>42</v>
      </c>
      <c r="I194">
        <v>22.8</v>
      </c>
    </row>
    <row r="195" spans="1:9">
      <c r="A195">
        <v>1.0410999999999999</v>
      </c>
      <c r="B195">
        <v>25.5</v>
      </c>
      <c r="C195">
        <v>42</v>
      </c>
      <c r="F195">
        <v>1</v>
      </c>
      <c r="G195">
        <v>1.0410999999999999</v>
      </c>
      <c r="H195">
        <v>42</v>
      </c>
      <c r="I195">
        <v>25.5</v>
      </c>
    </row>
    <row r="196" spans="1:9">
      <c r="A196">
        <v>1.0488</v>
      </c>
      <c r="B196">
        <v>22</v>
      </c>
      <c r="C196">
        <v>42</v>
      </c>
      <c r="F196">
        <v>1</v>
      </c>
      <c r="G196">
        <v>1.0488</v>
      </c>
      <c r="H196">
        <v>42</v>
      </c>
      <c r="I196">
        <v>22</v>
      </c>
    </row>
    <row r="197" spans="1:9">
      <c r="A197">
        <v>1.0583</v>
      </c>
      <c r="B197">
        <v>17.7</v>
      </c>
      <c r="C197">
        <v>42</v>
      </c>
      <c r="F197">
        <v>1</v>
      </c>
      <c r="G197">
        <v>1.0583</v>
      </c>
      <c r="H197">
        <v>42</v>
      </c>
      <c r="I197">
        <v>17.7</v>
      </c>
    </row>
    <row r="198" spans="1:9">
      <c r="A198">
        <v>1.0841000000000001</v>
      </c>
      <c r="B198">
        <v>6.6</v>
      </c>
      <c r="C198">
        <v>42</v>
      </c>
      <c r="F198">
        <v>1</v>
      </c>
      <c r="G198">
        <v>1.0841000000000001</v>
      </c>
      <c r="H198">
        <v>42</v>
      </c>
      <c r="I198">
        <v>6.6</v>
      </c>
    </row>
    <row r="199" spans="1:9">
      <c r="A199">
        <v>1.0462</v>
      </c>
      <c r="B199">
        <v>23.6</v>
      </c>
      <c r="C199">
        <v>43</v>
      </c>
      <c r="F199">
        <v>1</v>
      </c>
      <c r="G199">
        <v>1.0462</v>
      </c>
      <c r="H199">
        <v>43</v>
      </c>
      <c r="I199">
        <v>23.6</v>
      </c>
    </row>
    <row r="200" spans="1:9">
      <c r="A200">
        <v>1.0709</v>
      </c>
      <c r="B200">
        <v>12.2</v>
      </c>
      <c r="C200">
        <v>43</v>
      </c>
      <c r="F200">
        <v>1</v>
      </c>
      <c r="G200">
        <v>1.0709</v>
      </c>
      <c r="H200">
        <v>43</v>
      </c>
      <c r="I200">
        <v>12.2</v>
      </c>
    </row>
    <row r="201" spans="1:9">
      <c r="A201">
        <v>1.0484</v>
      </c>
      <c r="B201">
        <v>22.1</v>
      </c>
      <c r="C201">
        <v>43</v>
      </c>
      <c r="F201">
        <v>1</v>
      </c>
      <c r="G201">
        <v>1.0484</v>
      </c>
      <c r="H201">
        <v>43</v>
      </c>
      <c r="I201">
        <v>22.1</v>
      </c>
    </row>
    <row r="202" spans="1:9">
      <c r="A202">
        <v>1.034</v>
      </c>
      <c r="B202">
        <v>28.7</v>
      </c>
      <c r="C202">
        <v>43</v>
      </c>
      <c r="F202">
        <v>1</v>
      </c>
      <c r="G202">
        <v>1.034</v>
      </c>
      <c r="H202">
        <v>43</v>
      </c>
      <c r="I202">
        <v>28.7</v>
      </c>
    </row>
    <row r="203" spans="1:9">
      <c r="A203">
        <v>1.0853999999999999</v>
      </c>
      <c r="B203">
        <v>6</v>
      </c>
      <c r="C203">
        <v>44</v>
      </c>
      <c r="F203">
        <v>1</v>
      </c>
      <c r="G203">
        <v>1.0853999999999999</v>
      </c>
      <c r="H203">
        <v>44</v>
      </c>
      <c r="I203">
        <v>6</v>
      </c>
    </row>
    <row r="204" spans="1:9">
      <c r="A204">
        <v>1.0208999999999999</v>
      </c>
      <c r="B204">
        <v>34.799999999999997</v>
      </c>
      <c r="C204">
        <v>44</v>
      </c>
      <c r="F204">
        <v>1</v>
      </c>
      <c r="G204">
        <v>1.0208999999999999</v>
      </c>
      <c r="H204">
        <v>44</v>
      </c>
      <c r="I204">
        <v>34.799999999999997</v>
      </c>
    </row>
    <row r="205" spans="1:9">
      <c r="A205">
        <v>1.0609999999999999</v>
      </c>
      <c r="B205">
        <v>16.600000000000001</v>
      </c>
      <c r="C205">
        <v>44</v>
      </c>
      <c r="F205">
        <v>1</v>
      </c>
      <c r="G205">
        <v>1.0609999999999999</v>
      </c>
      <c r="H205">
        <v>44</v>
      </c>
      <c r="I205">
        <v>16.600000000000001</v>
      </c>
    </row>
    <row r="206" spans="1:9">
      <c r="A206">
        <v>1.0249999999999999</v>
      </c>
      <c r="B206">
        <v>32.9</v>
      </c>
      <c r="C206">
        <v>44</v>
      </c>
      <c r="F206">
        <v>1</v>
      </c>
      <c r="G206">
        <v>1.0249999999999999</v>
      </c>
      <c r="H206">
        <v>44</v>
      </c>
      <c r="I206">
        <v>32.9</v>
      </c>
    </row>
    <row r="207" spans="1:9">
      <c r="A207">
        <v>1.0254000000000001</v>
      </c>
      <c r="B207">
        <v>32.799999999999997</v>
      </c>
      <c r="C207">
        <v>47</v>
      </c>
      <c r="F207">
        <v>1</v>
      </c>
      <c r="G207">
        <v>1.0254000000000001</v>
      </c>
      <c r="H207">
        <v>47</v>
      </c>
      <c r="I207">
        <v>32.799999999999997</v>
      </c>
    </row>
    <row r="208" spans="1:9">
      <c r="A208">
        <v>1.0770999999999999</v>
      </c>
      <c r="B208">
        <v>9.6</v>
      </c>
      <c r="C208">
        <v>47</v>
      </c>
      <c r="F208">
        <v>1</v>
      </c>
      <c r="G208">
        <v>1.0770999999999999</v>
      </c>
      <c r="H208">
        <v>47</v>
      </c>
      <c r="I208">
        <v>9.6</v>
      </c>
    </row>
    <row r="209" spans="1:9">
      <c r="A209">
        <v>1.0742</v>
      </c>
      <c r="B209">
        <v>10.8</v>
      </c>
      <c r="C209">
        <v>47</v>
      </c>
      <c r="F209">
        <v>1</v>
      </c>
      <c r="G209">
        <v>1.0742</v>
      </c>
      <c r="H209">
        <v>47</v>
      </c>
      <c r="I209">
        <v>10.8</v>
      </c>
    </row>
    <row r="210" spans="1:9">
      <c r="A210">
        <v>1.0829</v>
      </c>
      <c r="B210">
        <v>7.1</v>
      </c>
      <c r="C210">
        <v>49</v>
      </c>
      <c r="F210">
        <v>1</v>
      </c>
      <c r="G210">
        <v>1.0829</v>
      </c>
      <c r="H210">
        <v>49</v>
      </c>
      <c r="I210">
        <v>7.1</v>
      </c>
    </row>
    <row r="211" spans="1:9">
      <c r="A211">
        <v>1.0373000000000001</v>
      </c>
      <c r="B211">
        <v>27.2</v>
      </c>
      <c r="C211">
        <v>49</v>
      </c>
      <c r="F211">
        <v>1</v>
      </c>
      <c r="G211">
        <v>1.0373000000000001</v>
      </c>
      <c r="H211">
        <v>49</v>
      </c>
      <c r="I211">
        <v>27.2</v>
      </c>
    </row>
    <row r="212" spans="1:9">
      <c r="A212">
        <v>1.0543</v>
      </c>
      <c r="B212">
        <v>19.5</v>
      </c>
      <c r="C212">
        <v>49</v>
      </c>
      <c r="F212">
        <v>1</v>
      </c>
      <c r="G212">
        <v>1.0543</v>
      </c>
      <c r="H212">
        <v>49</v>
      </c>
      <c r="I212">
        <v>19.5</v>
      </c>
    </row>
    <row r="213" spans="1:9">
      <c r="A213">
        <v>1.0561</v>
      </c>
      <c r="B213">
        <v>18.7</v>
      </c>
      <c r="C213">
        <v>50</v>
      </c>
      <c r="F213">
        <v>1</v>
      </c>
      <c r="G213">
        <v>1.0561</v>
      </c>
      <c r="H213">
        <v>50</v>
      </c>
      <c r="I213">
        <v>18.7</v>
      </c>
    </row>
    <row r="214" spans="1:9">
      <c r="A214">
        <v>1.0543</v>
      </c>
      <c r="B214">
        <v>19.5</v>
      </c>
      <c r="C214">
        <v>50</v>
      </c>
      <c r="F214">
        <v>1</v>
      </c>
      <c r="G214">
        <v>1.0543</v>
      </c>
      <c r="H214">
        <v>50</v>
      </c>
      <c r="I214">
        <v>19.5</v>
      </c>
    </row>
    <row r="215" spans="1:9">
      <c r="A215">
        <v>0.995</v>
      </c>
      <c r="B215">
        <v>47.5</v>
      </c>
      <c r="C215">
        <v>51</v>
      </c>
      <c r="F215">
        <v>1</v>
      </c>
      <c r="G215">
        <v>0.995</v>
      </c>
      <c r="H215">
        <v>51</v>
      </c>
      <c r="I215">
        <v>47.5</v>
      </c>
    </row>
    <row r="216" spans="1:9">
      <c r="A216">
        <v>1.0678000000000001</v>
      </c>
      <c r="B216">
        <v>13.6</v>
      </c>
      <c r="C216">
        <v>51</v>
      </c>
      <c r="F216">
        <v>1</v>
      </c>
      <c r="G216">
        <v>1.0678000000000001</v>
      </c>
      <c r="H216">
        <v>51</v>
      </c>
      <c r="I216">
        <v>13.6</v>
      </c>
    </row>
    <row r="217" spans="1:9">
      <c r="A217">
        <v>1.0819000000000001</v>
      </c>
      <c r="B217">
        <v>7.5</v>
      </c>
      <c r="C217">
        <v>51</v>
      </c>
      <c r="F217">
        <v>1</v>
      </c>
      <c r="G217">
        <v>1.0819000000000001</v>
      </c>
      <c r="H217">
        <v>51</v>
      </c>
      <c r="I217">
        <v>7.5</v>
      </c>
    </row>
    <row r="218" spans="1:9">
      <c r="A218">
        <v>1.0432999999999999</v>
      </c>
      <c r="B218">
        <v>24.5</v>
      </c>
      <c r="C218">
        <v>52</v>
      </c>
      <c r="F218">
        <v>1</v>
      </c>
      <c r="G218">
        <v>1.0432999999999999</v>
      </c>
      <c r="H218">
        <v>52</v>
      </c>
      <c r="I218">
        <v>24.5</v>
      </c>
    </row>
    <row r="219" spans="1:9">
      <c r="A219">
        <v>1.0646</v>
      </c>
      <c r="B219">
        <v>15</v>
      </c>
      <c r="C219">
        <v>53</v>
      </c>
      <c r="F219">
        <v>1</v>
      </c>
      <c r="G219">
        <v>1.0646</v>
      </c>
      <c r="H219">
        <v>53</v>
      </c>
      <c r="I219">
        <v>15</v>
      </c>
    </row>
    <row r="220" spans="1:9">
      <c r="A220">
        <v>1.0706</v>
      </c>
      <c r="B220">
        <v>12.4</v>
      </c>
      <c r="C220">
        <v>54</v>
      </c>
      <c r="F220">
        <v>1</v>
      </c>
      <c r="G220">
        <v>1.0706</v>
      </c>
      <c r="H220">
        <v>54</v>
      </c>
      <c r="I220">
        <v>12.4</v>
      </c>
    </row>
    <row r="221" spans="1:9">
      <c r="A221">
        <v>1.0399</v>
      </c>
      <c r="B221">
        <v>26</v>
      </c>
      <c r="C221">
        <v>54</v>
      </c>
      <c r="F221">
        <v>1</v>
      </c>
      <c r="G221">
        <v>1.0399</v>
      </c>
      <c r="H221">
        <v>54</v>
      </c>
      <c r="I221">
        <v>26</v>
      </c>
    </row>
    <row r="222" spans="1:9">
      <c r="A222">
        <v>1.0726</v>
      </c>
      <c r="B222">
        <v>11.5</v>
      </c>
      <c r="C222">
        <v>54</v>
      </c>
      <c r="F222">
        <v>1</v>
      </c>
      <c r="G222">
        <v>1.0726</v>
      </c>
      <c r="H222">
        <v>54</v>
      </c>
      <c r="I222">
        <v>11.5</v>
      </c>
    </row>
    <row r="223" spans="1:9">
      <c r="A223">
        <v>1.0873999999999999</v>
      </c>
      <c r="B223">
        <v>5.2</v>
      </c>
      <c r="C223">
        <v>55</v>
      </c>
      <c r="F223">
        <v>1</v>
      </c>
      <c r="G223">
        <v>1.0873999999999999</v>
      </c>
      <c r="H223">
        <v>55</v>
      </c>
      <c r="I223">
        <v>5.2</v>
      </c>
    </row>
    <row r="224" spans="1:9">
      <c r="A224">
        <v>1.0740000000000001</v>
      </c>
      <c r="B224">
        <v>10.9</v>
      </c>
      <c r="C224">
        <v>55</v>
      </c>
      <c r="F224">
        <v>1</v>
      </c>
      <c r="G224">
        <v>1.0740000000000001</v>
      </c>
      <c r="H224">
        <v>55</v>
      </c>
      <c r="I224">
        <v>10.9</v>
      </c>
    </row>
    <row r="225" spans="1:9">
      <c r="A225">
        <v>1.0703</v>
      </c>
      <c r="B225">
        <v>12.5</v>
      </c>
      <c r="C225">
        <v>55</v>
      </c>
      <c r="F225">
        <v>1</v>
      </c>
      <c r="G225">
        <v>1.0703</v>
      </c>
      <c r="H225">
        <v>55</v>
      </c>
      <c r="I225">
        <v>12.5</v>
      </c>
    </row>
    <row r="226" spans="1:9">
      <c r="A226">
        <v>1.0649999999999999</v>
      </c>
      <c r="B226">
        <v>14.8</v>
      </c>
      <c r="C226">
        <v>55</v>
      </c>
      <c r="F226">
        <v>1</v>
      </c>
      <c r="G226">
        <v>1.0649999999999999</v>
      </c>
      <c r="H226">
        <v>55</v>
      </c>
      <c r="I226">
        <v>14.8</v>
      </c>
    </row>
    <row r="227" spans="1:9">
      <c r="A227">
        <v>1.0418000000000001</v>
      </c>
      <c r="B227">
        <v>25.2</v>
      </c>
      <c r="C227">
        <v>55</v>
      </c>
      <c r="F227">
        <v>1</v>
      </c>
      <c r="G227">
        <v>1.0418000000000001</v>
      </c>
      <c r="H227">
        <v>55</v>
      </c>
      <c r="I227">
        <v>25.2</v>
      </c>
    </row>
    <row r="228" spans="1:9">
      <c r="A228">
        <v>1.0647</v>
      </c>
      <c r="B228">
        <v>14.9</v>
      </c>
      <c r="C228">
        <v>56</v>
      </c>
      <c r="F228">
        <v>1</v>
      </c>
      <c r="G228">
        <v>1.0647</v>
      </c>
      <c r="H228">
        <v>56</v>
      </c>
      <c r="I228">
        <v>14.9</v>
      </c>
    </row>
    <row r="229" spans="1:9">
      <c r="A229">
        <v>1.0601</v>
      </c>
      <c r="B229">
        <v>17</v>
      </c>
      <c r="C229">
        <v>56</v>
      </c>
      <c r="F229">
        <v>1</v>
      </c>
      <c r="G229">
        <v>1.0601</v>
      </c>
      <c r="H229">
        <v>56</v>
      </c>
      <c r="I229">
        <v>17</v>
      </c>
    </row>
    <row r="230" spans="1:9">
      <c r="A230">
        <v>1.0745</v>
      </c>
      <c r="B230">
        <v>10.6</v>
      </c>
      <c r="C230">
        <v>57</v>
      </c>
      <c r="F230">
        <v>1</v>
      </c>
      <c r="G230">
        <v>1.0745</v>
      </c>
      <c r="H230">
        <v>57</v>
      </c>
      <c r="I230">
        <v>10.6</v>
      </c>
    </row>
    <row r="231" spans="1:9">
      <c r="A231">
        <v>1.0620000000000001</v>
      </c>
      <c r="B231">
        <v>16.100000000000001</v>
      </c>
      <c r="C231">
        <v>57</v>
      </c>
      <c r="F231">
        <v>1</v>
      </c>
      <c r="G231">
        <v>1.0620000000000001</v>
      </c>
      <c r="H231">
        <v>57</v>
      </c>
      <c r="I231">
        <v>16.100000000000001</v>
      </c>
    </row>
    <row r="232" spans="1:9">
      <c r="A232">
        <v>1.0636000000000001</v>
      </c>
      <c r="B232">
        <v>15.4</v>
      </c>
      <c r="C232">
        <v>58</v>
      </c>
      <c r="F232">
        <v>1</v>
      </c>
      <c r="G232">
        <v>1.0636000000000001</v>
      </c>
      <c r="H232">
        <v>58</v>
      </c>
      <c r="I232">
        <v>15.4</v>
      </c>
    </row>
    <row r="233" spans="1:9">
      <c r="A233">
        <v>1.0384</v>
      </c>
      <c r="B233">
        <v>26.7</v>
      </c>
      <c r="C233">
        <v>58</v>
      </c>
      <c r="F233">
        <v>1</v>
      </c>
      <c r="G233">
        <v>1.0384</v>
      </c>
      <c r="H233">
        <v>58</v>
      </c>
      <c r="I233">
        <v>26.7</v>
      </c>
    </row>
    <row r="234" spans="1:9">
      <c r="A234">
        <v>1.0403</v>
      </c>
      <c r="B234">
        <v>25.8</v>
      </c>
      <c r="C234">
        <v>60</v>
      </c>
      <c r="F234">
        <v>1</v>
      </c>
      <c r="G234">
        <v>1.0403</v>
      </c>
      <c r="H234">
        <v>60</v>
      </c>
      <c r="I234">
        <v>25.8</v>
      </c>
    </row>
    <row r="235" spans="1:9">
      <c r="A235">
        <v>1.0563</v>
      </c>
      <c r="B235">
        <v>18.600000000000001</v>
      </c>
      <c r="C235">
        <v>62</v>
      </c>
      <c r="F235">
        <v>1</v>
      </c>
      <c r="G235">
        <v>1.0563</v>
      </c>
      <c r="H235">
        <v>62</v>
      </c>
      <c r="I235">
        <v>18.600000000000001</v>
      </c>
    </row>
    <row r="236" spans="1:9">
      <c r="A236">
        <v>1.0424</v>
      </c>
      <c r="B236">
        <v>24.8</v>
      </c>
      <c r="C236">
        <v>62</v>
      </c>
      <c r="F236">
        <v>1</v>
      </c>
      <c r="G236">
        <v>1.0424</v>
      </c>
      <c r="H236">
        <v>62</v>
      </c>
      <c r="I236">
        <v>24.8</v>
      </c>
    </row>
    <row r="237" spans="1:9">
      <c r="A237">
        <v>1.0371999999999999</v>
      </c>
      <c r="B237">
        <v>27.3</v>
      </c>
      <c r="C237">
        <v>63</v>
      </c>
      <c r="F237">
        <v>1</v>
      </c>
      <c r="G237">
        <v>1.0371999999999999</v>
      </c>
      <c r="H237">
        <v>63</v>
      </c>
      <c r="I237">
        <v>27.3</v>
      </c>
    </row>
    <row r="238" spans="1:9">
      <c r="A238">
        <v>1.0705</v>
      </c>
      <c r="B238">
        <v>12.4</v>
      </c>
      <c r="C238">
        <v>64</v>
      </c>
      <c r="F238">
        <v>1</v>
      </c>
      <c r="G238">
        <v>1.0705</v>
      </c>
      <c r="H238">
        <v>64</v>
      </c>
      <c r="I238">
        <v>12.4</v>
      </c>
    </row>
    <row r="239" spans="1:9">
      <c r="A239">
        <v>1.0316000000000001</v>
      </c>
      <c r="B239">
        <v>29.9</v>
      </c>
      <c r="C239">
        <v>65</v>
      </c>
      <c r="F239">
        <v>1</v>
      </c>
      <c r="G239">
        <v>1.0316000000000001</v>
      </c>
      <c r="H239">
        <v>65</v>
      </c>
      <c r="I239">
        <v>29.9</v>
      </c>
    </row>
    <row r="240" spans="1:9">
      <c r="A240">
        <v>1.0599000000000001</v>
      </c>
      <c r="B240">
        <v>17</v>
      </c>
      <c r="C240">
        <v>65</v>
      </c>
      <c r="F240">
        <v>1</v>
      </c>
      <c r="G240">
        <v>1.0599000000000001</v>
      </c>
      <c r="H240">
        <v>65</v>
      </c>
      <c r="I240">
        <v>17</v>
      </c>
    </row>
    <row r="241" spans="1:9">
      <c r="A241">
        <v>1.0206999999999999</v>
      </c>
      <c r="B241">
        <v>35</v>
      </c>
      <c r="C241">
        <v>65</v>
      </c>
      <c r="F241">
        <v>1</v>
      </c>
      <c r="G241">
        <v>1.0206999999999999</v>
      </c>
      <c r="H241">
        <v>65</v>
      </c>
      <c r="I241">
        <v>35</v>
      </c>
    </row>
    <row r="242" spans="1:9">
      <c r="A242">
        <v>1.0304</v>
      </c>
      <c r="B242">
        <v>30.4</v>
      </c>
      <c r="C242">
        <v>66</v>
      </c>
      <c r="F242">
        <v>1</v>
      </c>
      <c r="G242">
        <v>1.0304</v>
      </c>
      <c r="H242">
        <v>66</v>
      </c>
      <c r="I242">
        <v>30.4</v>
      </c>
    </row>
    <row r="243" spans="1:9">
      <c r="A243">
        <v>1.0256000000000001</v>
      </c>
      <c r="B243">
        <v>32.6</v>
      </c>
      <c r="C243">
        <v>67</v>
      </c>
      <c r="F243">
        <v>1</v>
      </c>
      <c r="G243">
        <v>1.0256000000000001</v>
      </c>
      <c r="H243">
        <v>67</v>
      </c>
      <c r="I243">
        <v>32.6</v>
      </c>
    </row>
    <row r="244" spans="1:9">
      <c r="A244">
        <v>1.0334000000000001</v>
      </c>
      <c r="B244">
        <v>29</v>
      </c>
      <c r="C244">
        <v>67</v>
      </c>
      <c r="F244">
        <v>1</v>
      </c>
      <c r="G244">
        <v>1.0334000000000001</v>
      </c>
      <c r="H244">
        <v>67</v>
      </c>
      <c r="I244">
        <v>29</v>
      </c>
    </row>
    <row r="245" spans="1:9">
      <c r="A245">
        <v>1.0641</v>
      </c>
      <c r="B245">
        <v>15.2</v>
      </c>
      <c r="C245">
        <v>68</v>
      </c>
      <c r="F245">
        <v>1</v>
      </c>
      <c r="G245">
        <v>1.0641</v>
      </c>
      <c r="H245">
        <v>68</v>
      </c>
      <c r="I245">
        <v>15.2</v>
      </c>
    </row>
    <row r="246" spans="1:9">
      <c r="A246">
        <v>1.0307999999999999</v>
      </c>
      <c r="B246">
        <v>30.2</v>
      </c>
      <c r="C246">
        <v>69</v>
      </c>
      <c r="F246">
        <v>1</v>
      </c>
      <c r="G246">
        <v>1.0307999999999999</v>
      </c>
      <c r="H246">
        <v>69</v>
      </c>
      <c r="I246">
        <v>30.2</v>
      </c>
    </row>
    <row r="247" spans="1:9">
      <c r="A247">
        <v>1.0736000000000001</v>
      </c>
      <c r="B247">
        <v>11</v>
      </c>
      <c r="C247">
        <v>70</v>
      </c>
      <c r="F247">
        <v>1</v>
      </c>
      <c r="G247">
        <v>1.0736000000000001</v>
      </c>
      <c r="H247">
        <v>70</v>
      </c>
      <c r="I247">
        <v>11</v>
      </c>
    </row>
    <row r="248" spans="1:9">
      <c r="A248">
        <v>1.0236000000000001</v>
      </c>
      <c r="B248">
        <v>33.6</v>
      </c>
      <c r="C248">
        <v>72</v>
      </c>
      <c r="F248">
        <v>1</v>
      </c>
      <c r="G248">
        <v>1.0236000000000001</v>
      </c>
      <c r="H248">
        <v>72</v>
      </c>
      <c r="I248">
        <v>33.6</v>
      </c>
    </row>
    <row r="249" spans="1:9">
      <c r="A249">
        <v>1.0327999999999999</v>
      </c>
      <c r="B249">
        <v>29.3</v>
      </c>
      <c r="C249">
        <v>72</v>
      </c>
      <c r="F249">
        <v>1</v>
      </c>
      <c r="G249">
        <v>1.0327999999999999</v>
      </c>
      <c r="H249">
        <v>72</v>
      </c>
      <c r="I249">
        <v>29.3</v>
      </c>
    </row>
    <row r="250" spans="1:9">
      <c r="A250">
        <v>1.0399</v>
      </c>
      <c r="B250">
        <v>26</v>
      </c>
      <c r="C250">
        <v>72</v>
      </c>
      <c r="F250">
        <v>1</v>
      </c>
      <c r="G250">
        <v>1.0399</v>
      </c>
      <c r="H250">
        <v>72</v>
      </c>
      <c r="I250">
        <v>26</v>
      </c>
    </row>
    <row r="251" spans="1:9">
      <c r="A251">
        <v>1.0270999999999999</v>
      </c>
      <c r="B251">
        <v>31.9</v>
      </c>
      <c r="C251">
        <v>74</v>
      </c>
      <c r="F251">
        <v>1</v>
      </c>
      <c r="G251">
        <v>1.0270999999999999</v>
      </c>
      <c r="H251">
        <v>74</v>
      </c>
      <c r="I251">
        <v>31.9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80E88-939F-4B65-83C8-4A9E49F42A09}">
  <dimension ref="A1:IQ539"/>
  <sheetViews>
    <sheetView zoomScale="85" zoomScaleNormal="85" workbookViewId="0">
      <selection activeCell="R25" sqref="R25"/>
    </sheetView>
  </sheetViews>
  <sheetFormatPr defaultRowHeight="15"/>
  <cols>
    <col min="1" max="1" width="7.42578125" bestFit="1" customWidth="1"/>
    <col min="2" max="2" width="7.7109375" bestFit="1" customWidth="1"/>
    <col min="3" max="3" width="5.5703125" bestFit="1" customWidth="1"/>
    <col min="4" max="4" width="7" bestFit="1" customWidth="1"/>
    <col min="5" max="5" width="7.140625" bestFit="1" customWidth="1"/>
    <col min="6" max="6" width="5.42578125" bestFit="1" customWidth="1"/>
    <col min="7" max="8" width="6.85546875" bestFit="1" customWidth="1"/>
    <col min="9" max="9" width="7" customWidth="1"/>
    <col min="10" max="10" width="6.85546875" bestFit="1" customWidth="1"/>
    <col min="11" max="11" width="5" bestFit="1" customWidth="1"/>
    <col min="12" max="12" width="7.140625" bestFit="1" customWidth="1"/>
    <col min="13" max="13" width="6.85546875" bestFit="1" customWidth="1"/>
    <col min="14" max="14" width="6.7109375" bestFit="1" customWidth="1"/>
    <col min="15" max="17" width="11" bestFit="1" customWidth="1"/>
    <col min="21" max="21" width="12.28515625" bestFit="1" customWidth="1"/>
    <col min="22" max="22" width="11.42578125" bestFit="1" customWidth="1"/>
    <col min="25" max="25" width="12.28515625" bestFit="1" customWidth="1"/>
    <col min="30" max="30" width="12" bestFit="1" customWidth="1"/>
    <col min="31" max="31" width="13.7109375" bestFit="1" customWidth="1"/>
    <col min="37" max="37" width="10.42578125" bestFit="1" customWidth="1"/>
    <col min="44" max="44" width="10.85546875" bestFit="1" customWidth="1"/>
    <col min="45" max="45" width="13.7109375" bestFit="1" customWidth="1"/>
    <col min="46" max="46" width="13.140625" bestFit="1" customWidth="1"/>
    <col min="64" max="64" width="13.140625" bestFit="1" customWidth="1"/>
    <col min="65" max="65" width="13.42578125" bestFit="1" customWidth="1"/>
    <col min="67" max="67" width="10.85546875" bestFit="1" customWidth="1"/>
    <col min="69" max="69" width="13.140625" bestFit="1" customWidth="1"/>
    <col min="72" max="72" width="12.85546875" customWidth="1"/>
    <col min="76" max="76" width="13.7109375" bestFit="1" customWidth="1"/>
    <col min="77" max="77" width="13.42578125" bestFit="1" customWidth="1"/>
    <col min="80" max="80" width="13.42578125" bestFit="1" customWidth="1"/>
    <col min="82" max="82" width="13.42578125" bestFit="1" customWidth="1"/>
    <col min="85" max="85" width="13.140625" bestFit="1" customWidth="1"/>
    <col min="87" max="102" width="12.7109375" bestFit="1" customWidth="1"/>
  </cols>
  <sheetData>
    <row r="1" spans="1:87" ht="18.75">
      <c r="A1" s="171" t="s">
        <v>223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S1" t="s">
        <v>169</v>
      </c>
      <c r="BW1" s="114"/>
      <c r="BX1" s="114"/>
    </row>
    <row r="2" spans="1:87" ht="19.5" thickBot="1">
      <c r="A2" t="s">
        <v>227</v>
      </c>
      <c r="B2" t="s">
        <v>224</v>
      </c>
      <c r="C2" t="s">
        <v>225</v>
      </c>
      <c r="D2" t="s">
        <v>237</v>
      </c>
      <c r="E2" t="s">
        <v>238</v>
      </c>
      <c r="F2" t="s">
        <v>239</v>
      </c>
      <c r="G2" t="s">
        <v>240</v>
      </c>
      <c r="H2" t="s">
        <v>241</v>
      </c>
      <c r="I2" t="s">
        <v>242</v>
      </c>
      <c r="J2" t="s">
        <v>243</v>
      </c>
      <c r="K2" t="s">
        <v>244</v>
      </c>
      <c r="L2" t="s">
        <v>245</v>
      </c>
      <c r="M2" t="s">
        <v>246</v>
      </c>
      <c r="N2" t="s">
        <v>247</v>
      </c>
      <c r="O2" t="s">
        <v>248</v>
      </c>
      <c r="P2" t="s">
        <v>249</v>
      </c>
      <c r="S2" t="s">
        <v>226</v>
      </c>
      <c r="Y2" s="171" t="s">
        <v>325</v>
      </c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W2" s="114"/>
      <c r="BX2" s="179"/>
      <c r="BY2" s="114"/>
      <c r="BZ2" s="114"/>
      <c r="CA2" s="114"/>
      <c r="CB2" s="114"/>
      <c r="CD2" s="178"/>
      <c r="CG2" s="171"/>
      <c r="CH2" s="171"/>
      <c r="CI2" s="114"/>
    </row>
    <row r="3" spans="1:87" ht="18.75">
      <c r="A3">
        <v>1</v>
      </c>
      <c r="B3">
        <v>0.81549474769901287</v>
      </c>
      <c r="C3">
        <v>-1.7282456507826605</v>
      </c>
      <c r="D3">
        <v>-0.89744524095281009</v>
      </c>
      <c r="E3">
        <v>-0.97877326387033614</v>
      </c>
      <c r="F3">
        <v>-0.77260988324828705</v>
      </c>
      <c r="G3">
        <v>-0.94928921036294145</v>
      </c>
      <c r="H3">
        <v>-0.70909252185317817</v>
      </c>
      <c r="I3">
        <v>-0.70909254387331488</v>
      </c>
      <c r="J3">
        <v>-0.81547546831455897</v>
      </c>
      <c r="K3">
        <v>-6.1288397573100652E-2</v>
      </c>
      <c r="L3">
        <v>-0.54559936359069061</v>
      </c>
      <c r="M3">
        <v>-0.72129983392639785</v>
      </c>
      <c r="N3">
        <v>-8.0756885912233511E-2</v>
      </c>
      <c r="O3">
        <v>-0.63420083767329127</v>
      </c>
      <c r="P3">
        <v>-1.2398114675182517</v>
      </c>
      <c r="S3">
        <v>12.3</v>
      </c>
      <c r="Y3" cm="1">
        <f t="array" ref="Y3:AN18">_xlfn.MUNIT(COUNTA(A2:P2))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Q3" s="170" t="s">
        <v>60</v>
      </c>
      <c r="AT3" s="162" t="s">
        <v>231</v>
      </c>
    </row>
    <row r="4" spans="1:87" ht="18">
      <c r="A4">
        <v>1</v>
      </c>
      <c r="B4">
        <v>1.5946896524459422</v>
      </c>
      <c r="C4">
        <v>-1.8071479549713079</v>
      </c>
      <c r="D4">
        <v>-0.18910723327056825</v>
      </c>
      <c r="E4">
        <v>0.74021645739410225</v>
      </c>
      <c r="F4">
        <v>0.23622203680712625</v>
      </c>
      <c r="G4">
        <v>-0.88722624408127082</v>
      </c>
      <c r="H4">
        <v>-0.92640210701187609</v>
      </c>
      <c r="I4">
        <v>-0.92640219475967645</v>
      </c>
      <c r="J4">
        <v>-0.1580914825260949</v>
      </c>
      <c r="K4">
        <v>-0.12298978973901509</v>
      </c>
      <c r="L4">
        <v>-0.54559936359069061</v>
      </c>
      <c r="M4">
        <v>0.19132038277924551</v>
      </c>
      <c r="N4">
        <v>-0.59547867581356573</v>
      </c>
      <c r="O4">
        <v>0.10975020777575009</v>
      </c>
      <c r="P4">
        <v>-3.0034620517010589E-2</v>
      </c>
      <c r="S4">
        <v>6.1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Q4">
        <v>0.5</v>
      </c>
      <c r="AS4" s="114" t="s">
        <v>328</v>
      </c>
      <c r="AT4" s="176" cm="1">
        <f t="array" ref="AT4:AT19">MMULT(MINVERSE(_xlfn.ANCHORARRAY(Y58)+_xlfn.ANCHORARRAY(Y40)),_xlfn.ANCHORARRAY(Y76))</f>
        <v>19.108032128514189</v>
      </c>
    </row>
    <row r="5" spans="1:87" ht="18">
      <c r="A5">
        <v>1</v>
      </c>
      <c r="B5">
        <v>-0.76439009364993116</v>
      </c>
      <c r="C5">
        <v>-1.8071479549713079</v>
      </c>
      <c r="D5">
        <v>-0.90676547789599748</v>
      </c>
      <c r="E5">
        <v>-1.551769837625149</v>
      </c>
      <c r="F5">
        <v>-1.737579545909989</v>
      </c>
      <c r="G5">
        <v>-0.61414919244192012</v>
      </c>
      <c r="H5">
        <v>-0.4423943946129581</v>
      </c>
      <c r="I5">
        <v>-0.44239445000995697</v>
      </c>
      <c r="J5">
        <v>-7.9831484217944476E-2</v>
      </c>
      <c r="K5">
        <v>6.2114386758729684E-2</v>
      </c>
      <c r="L5">
        <v>0.15108905453278676</v>
      </c>
      <c r="M5">
        <v>0.55636846946150376</v>
      </c>
      <c r="N5">
        <v>-1.178830037701742</v>
      </c>
      <c r="O5">
        <v>-1.7253290376652184</v>
      </c>
      <c r="P5">
        <v>-1.7897100343369987</v>
      </c>
      <c r="S5">
        <v>25.3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S5" s="114" t="s">
        <v>329</v>
      </c>
      <c r="AT5" s="176">
        <v>-7.6417242103955161</v>
      </c>
      <c r="BL5" s="114"/>
      <c r="BM5" s="114"/>
    </row>
    <row r="6" spans="1:87" ht="18">
      <c r="A6">
        <v>1</v>
      </c>
      <c r="B6">
        <v>1.0465663401412049</v>
      </c>
      <c r="C6">
        <v>-1.4915387382167185</v>
      </c>
      <c r="D6">
        <v>0.23962366611605182</v>
      </c>
      <c r="E6">
        <v>0.74021645739410225</v>
      </c>
      <c r="F6">
        <v>-0.24626279452372479</v>
      </c>
      <c r="G6">
        <v>0.13060640293812636</v>
      </c>
      <c r="H6">
        <v>-0.59056002085752468</v>
      </c>
      <c r="I6">
        <v>-0.59056002983473377</v>
      </c>
      <c r="J6">
        <v>0.23320850901465728</v>
      </c>
      <c r="K6">
        <v>0.16495004036858807</v>
      </c>
      <c r="L6">
        <v>-0.54559936359069061</v>
      </c>
      <c r="M6">
        <v>-0.17372770390301051</v>
      </c>
      <c r="N6">
        <v>5.6502258061454584E-2</v>
      </c>
      <c r="O6">
        <v>0.35773388959209723</v>
      </c>
      <c r="P6">
        <v>-3.0034620517010589E-2</v>
      </c>
      <c r="S6">
        <v>10.4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S6" s="114" t="s">
        <v>330</v>
      </c>
      <c r="AT6" s="176">
        <v>0.18459725801476212</v>
      </c>
      <c r="BL6" s="114"/>
    </row>
    <row r="7" spans="1:87" ht="18">
      <c r="A7">
        <v>1</v>
      </c>
      <c r="B7">
        <v>-1.1620481829690588</v>
      </c>
      <c r="C7">
        <v>-1.6493433465940133</v>
      </c>
      <c r="D7">
        <v>0.22098319222967705</v>
      </c>
      <c r="E7">
        <v>0.35821874155756039</v>
      </c>
      <c r="F7">
        <v>-1.5621305163351349</v>
      </c>
      <c r="G7">
        <v>-0.42796029359690851</v>
      </c>
      <c r="H7">
        <v>0.75280832375987827</v>
      </c>
      <c r="I7">
        <v>0.75280837897124386</v>
      </c>
      <c r="J7">
        <v>0.34277250664606834</v>
      </c>
      <c r="K7">
        <v>0.80253109274971024</v>
      </c>
      <c r="L7">
        <v>1.5880089169124596</v>
      </c>
      <c r="M7">
        <v>0.55636846946150376</v>
      </c>
      <c r="N7">
        <v>-1.2127313925388241E-2</v>
      </c>
      <c r="O7">
        <v>-0.48541062858348266</v>
      </c>
      <c r="P7">
        <v>-0.57993318733575761</v>
      </c>
      <c r="S7">
        <v>28.7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S7" s="114" t="s">
        <v>331</v>
      </c>
      <c r="AT7" s="176">
        <v>0.20457346817855449</v>
      </c>
      <c r="BL7" s="114"/>
    </row>
    <row r="8" spans="1:87" ht="18">
      <c r="A8">
        <v>1</v>
      </c>
      <c r="B8">
        <v>-0.29149939283800458</v>
      </c>
      <c r="C8">
        <v>-1.6493433465940133</v>
      </c>
      <c r="D8">
        <v>1.1902878343211658</v>
      </c>
      <c r="E8">
        <v>1.6952107469854569</v>
      </c>
      <c r="F8">
        <v>0.45553332377569461</v>
      </c>
      <c r="G8">
        <v>0.46574642085914764</v>
      </c>
      <c r="H8">
        <v>0.19965665244683034</v>
      </c>
      <c r="I8">
        <v>0.19965656315993954</v>
      </c>
      <c r="J8">
        <v>1.2662404866822421</v>
      </c>
      <c r="K8">
        <v>1.3784107529649166</v>
      </c>
      <c r="L8">
        <v>1.5009228646470236</v>
      </c>
      <c r="M8">
        <v>1.5298300339475241</v>
      </c>
      <c r="N8">
        <v>1.1888901958443867</v>
      </c>
      <c r="O8">
        <v>0.95289472595133173</v>
      </c>
      <c r="P8">
        <v>0.62984365966548739</v>
      </c>
      <c r="S8">
        <v>20.9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S8" s="114" t="s">
        <v>332</v>
      </c>
      <c r="AT8" s="176">
        <v>6.9982206679933823E-3</v>
      </c>
      <c r="BL8" s="114"/>
    </row>
    <row r="9" spans="1:87" ht="18">
      <c r="A9">
        <v>1</v>
      </c>
      <c r="B9">
        <v>-3.8932768540727233E-2</v>
      </c>
      <c r="C9">
        <v>-1.4915387382167185</v>
      </c>
      <c r="D9">
        <v>9.9820111968240935E-2</v>
      </c>
      <c r="E9">
        <v>-0.21477783219725241</v>
      </c>
      <c r="F9">
        <v>-0.68488536846086157</v>
      </c>
      <c r="G9">
        <v>0.54022198039715152</v>
      </c>
      <c r="H9">
        <v>-0.16581855895643413</v>
      </c>
      <c r="I9">
        <v>-0.16581866755120059</v>
      </c>
      <c r="J9">
        <v>9.2340512059985599E-2</v>
      </c>
      <c r="K9">
        <v>-0.184691181904931</v>
      </c>
      <c r="L9">
        <v>-0.11016910226351767</v>
      </c>
      <c r="M9">
        <v>-0.11288635612263559</v>
      </c>
      <c r="N9">
        <v>-0.11507167190565613</v>
      </c>
      <c r="O9">
        <v>-0.43581389222021255</v>
      </c>
      <c r="P9">
        <v>-0.57993318733575761</v>
      </c>
      <c r="S9">
        <v>19.2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S9" s="114" t="s">
        <v>333</v>
      </c>
      <c r="AT9" s="176">
        <v>-4.1009105372107779E-2</v>
      </c>
      <c r="BL9" s="114"/>
    </row>
    <row r="10" spans="1:87" ht="18">
      <c r="A10">
        <v>1</v>
      </c>
      <c r="B10">
        <v>0.79399971584392748</v>
      </c>
      <c r="C10">
        <v>-1.5704410424053659</v>
      </c>
      <c r="D10">
        <v>-8.658462689550693E-2</v>
      </c>
      <c r="E10">
        <v>0.83571588635323768</v>
      </c>
      <c r="F10">
        <v>-7.0813764948870719E-2</v>
      </c>
      <c r="G10">
        <v>-0.14247064870122439</v>
      </c>
      <c r="H10">
        <v>-0.38312814411513207</v>
      </c>
      <c r="I10">
        <v>-0.38312806754377071</v>
      </c>
      <c r="J10">
        <v>-0.40852347711217762</v>
      </c>
      <c r="K10">
        <v>0.1443829096466161</v>
      </c>
      <c r="L10">
        <v>0.36880418519637326</v>
      </c>
      <c r="M10">
        <v>6.9637687218493505E-2</v>
      </c>
      <c r="N10">
        <v>-0.59547867581356573</v>
      </c>
      <c r="O10">
        <v>0.15934694413902023</v>
      </c>
      <c r="P10">
        <v>0.62984365966548739</v>
      </c>
      <c r="S10">
        <v>12.4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S10" s="114" t="s">
        <v>334</v>
      </c>
      <c r="AT10" s="176">
        <v>0.2676397153442196</v>
      </c>
      <c r="BL10" s="114"/>
    </row>
    <row r="11" spans="1:87" ht="18">
      <c r="A11">
        <v>1</v>
      </c>
      <c r="B11">
        <v>1.8472562767432315</v>
      </c>
      <c r="C11">
        <v>-1.5704410424053659</v>
      </c>
      <c r="D11">
        <v>0.47262958969573665</v>
      </c>
      <c r="E11">
        <v>1.4087124601080505</v>
      </c>
      <c r="F11">
        <v>6.0773007232272171E-2</v>
      </c>
      <c r="G11">
        <v>1.8893063631120439E-2</v>
      </c>
      <c r="H11">
        <v>-0.9757906490933983</v>
      </c>
      <c r="I11">
        <v>-0.97579063773667274</v>
      </c>
      <c r="J11">
        <v>2.9732513413466582E-2</v>
      </c>
      <c r="K11">
        <v>0.74082970058379438</v>
      </c>
      <c r="L11">
        <v>-0.11016910226351767</v>
      </c>
      <c r="M11">
        <v>0.43468577390075169</v>
      </c>
      <c r="N11">
        <v>1.2575197678312295</v>
      </c>
      <c r="O11">
        <v>1.2008784077676788</v>
      </c>
      <c r="P11">
        <v>-3.0034620517010589E-2</v>
      </c>
      <c r="S11">
        <v>4.0999999999999996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S11" s="114" t="s">
        <v>335</v>
      </c>
      <c r="AT11" s="176">
        <v>8.7851915355670898E-2</v>
      </c>
    </row>
    <row r="12" spans="1:87" ht="18">
      <c r="A12">
        <v>1</v>
      </c>
      <c r="B12">
        <v>0.89072735919182378</v>
      </c>
      <c r="C12">
        <v>-1.7282456507826605</v>
      </c>
      <c r="D12">
        <v>0.742916461048171</v>
      </c>
      <c r="E12">
        <v>1.2177136021897796</v>
      </c>
      <c r="F12">
        <v>1.8152633029808192</v>
      </c>
      <c r="G12">
        <v>-0.14247064870122439</v>
      </c>
      <c r="H12">
        <v>-0.37325043569882815</v>
      </c>
      <c r="I12">
        <v>-0.37325037894837215</v>
      </c>
      <c r="J12">
        <v>0.68711649920192841</v>
      </c>
      <c r="K12">
        <v>0.78196396202773832</v>
      </c>
      <c r="L12">
        <v>1.3702937862488731</v>
      </c>
      <c r="M12">
        <v>1.1647819472652658</v>
      </c>
      <c r="N12">
        <v>1.1545754098509642</v>
      </c>
      <c r="O12">
        <v>0.65531430777171451</v>
      </c>
      <c r="P12">
        <v>1.0697625131204835</v>
      </c>
      <c r="S12">
        <v>11.7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S12" s="114" t="s">
        <v>336</v>
      </c>
      <c r="AT12" s="176">
        <v>8.7849902139556554E-2</v>
      </c>
    </row>
    <row r="13" spans="1:87" ht="18">
      <c r="A13">
        <v>1</v>
      </c>
      <c r="B13">
        <v>1.4710932192791892</v>
      </c>
      <c r="C13">
        <v>-1.4915387382167185</v>
      </c>
      <c r="D13">
        <v>0.29554508777517619</v>
      </c>
      <c r="E13">
        <v>1.5997113180263214</v>
      </c>
      <c r="F13">
        <v>0.23622203680712625</v>
      </c>
      <c r="G13">
        <v>9.3368623169124379E-2</v>
      </c>
      <c r="H13">
        <v>-0.86713585651405001</v>
      </c>
      <c r="I13">
        <v>-0.86713581229349013</v>
      </c>
      <c r="J13">
        <v>-0.23635148083424534</v>
      </c>
      <c r="K13">
        <v>8.2681517480701655E-2</v>
      </c>
      <c r="L13">
        <v>0.499433263594527</v>
      </c>
      <c r="M13">
        <v>1.286464642826018</v>
      </c>
      <c r="N13">
        <v>0.19376140203514267</v>
      </c>
      <c r="O13">
        <v>0.35773388959209723</v>
      </c>
      <c r="P13">
        <v>0.29990451957423842</v>
      </c>
      <c r="S13">
        <v>7.1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S13" s="114" t="s">
        <v>337</v>
      </c>
      <c r="AT13" s="176">
        <v>0.18314046582372165</v>
      </c>
    </row>
    <row r="14" spans="1:87" ht="18">
      <c r="A14">
        <v>1</v>
      </c>
      <c r="B14">
        <v>1.3743655759312929</v>
      </c>
      <c r="C14">
        <v>-1.4126364340280713</v>
      </c>
      <c r="D14">
        <v>1.4046532840144759</v>
      </c>
      <c r="E14">
        <v>2.1727078917811342</v>
      </c>
      <c r="F14">
        <v>0.63098235335054864</v>
      </c>
      <c r="G14">
        <v>0.35403308155213992</v>
      </c>
      <c r="H14">
        <v>-0.14606314212382498</v>
      </c>
      <c r="I14">
        <v>-0.14606303946661023</v>
      </c>
      <c r="J14">
        <v>1.250588487020613</v>
      </c>
      <c r="K14">
        <v>1.4195450144088604</v>
      </c>
      <c r="L14">
        <v>0.2817181329309405</v>
      </c>
      <c r="M14">
        <v>1.7123540772886512</v>
      </c>
      <c r="N14">
        <v>1.703611985745719</v>
      </c>
      <c r="O14">
        <v>0.75450778049825296</v>
      </c>
      <c r="P14">
        <v>0.84980308639298541</v>
      </c>
      <c r="S14">
        <v>7.8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S14" s="114" t="s">
        <v>338</v>
      </c>
      <c r="AT14" s="176">
        <v>-2.1867676219835319E-2</v>
      </c>
    </row>
    <row r="15" spans="1:87" ht="18">
      <c r="A15">
        <v>1</v>
      </c>
      <c r="B15">
        <v>-0.2323880552365197</v>
      </c>
      <c r="C15">
        <v>-1.0181249130848347</v>
      </c>
      <c r="D15">
        <v>8.1179638081866151E-2</v>
      </c>
      <c r="E15">
        <v>-0.31027726115638787</v>
      </c>
      <c r="F15">
        <v>0.19235977941341195</v>
      </c>
      <c r="G15">
        <v>0.15543158945079491</v>
      </c>
      <c r="H15">
        <v>-7.6919183209695041E-2</v>
      </c>
      <c r="I15">
        <v>-7.6919219298816871E-2</v>
      </c>
      <c r="J15">
        <v>0.65581249987867007</v>
      </c>
      <c r="K15">
        <v>0.84366535419365274</v>
      </c>
      <c r="L15">
        <v>-0.11016910226351767</v>
      </c>
      <c r="M15">
        <v>-0.96466522504790186</v>
      </c>
      <c r="N15">
        <v>9.0817044054877213E-2</v>
      </c>
      <c r="O15">
        <v>-3.9040001314056785E-2</v>
      </c>
      <c r="P15">
        <v>-0.57993318733575761</v>
      </c>
      <c r="S15">
        <v>20.8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S15" s="114" t="s">
        <v>339</v>
      </c>
      <c r="AT15" s="176">
        <v>-3.5878158463695797E-2</v>
      </c>
    </row>
    <row r="16" spans="1:87" ht="18">
      <c r="A16">
        <v>1</v>
      </c>
      <c r="B16">
        <v>-0.27537811894669051</v>
      </c>
      <c r="C16">
        <v>-1.1759295214621293</v>
      </c>
      <c r="D16">
        <v>1.0038830954574181</v>
      </c>
      <c r="E16">
        <v>0.35821874155756039</v>
      </c>
      <c r="F16">
        <v>0.63098235335054864</v>
      </c>
      <c r="G16">
        <v>0.41609604783381049</v>
      </c>
      <c r="H16">
        <v>0.93060707525335784</v>
      </c>
      <c r="I16">
        <v>0.93060702458221978</v>
      </c>
      <c r="J16">
        <v>1.3914564839752823</v>
      </c>
      <c r="K16">
        <v>1.3784107529649166</v>
      </c>
      <c r="L16">
        <v>1.2832077339834371</v>
      </c>
      <c r="M16">
        <v>0.37384442612037461</v>
      </c>
      <c r="N16">
        <v>1.600667627765451</v>
      </c>
      <c r="O16">
        <v>1.4488620895840261</v>
      </c>
      <c r="P16">
        <v>0.62984365966548739</v>
      </c>
      <c r="S16">
        <v>21.2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S16" s="114" t="s">
        <v>340</v>
      </c>
      <c r="AT16" s="176">
        <v>-0.11854343940810441</v>
      </c>
    </row>
    <row r="17" spans="1:46" ht="18">
      <c r="A17">
        <v>1</v>
      </c>
      <c r="B17">
        <v>-0.38822703618590082</v>
      </c>
      <c r="C17">
        <v>-0.78141800051889265</v>
      </c>
      <c r="D17">
        <v>0.35146650943430052</v>
      </c>
      <c r="E17">
        <v>-0.31027726115638787</v>
      </c>
      <c r="F17">
        <v>1.1134671846813997</v>
      </c>
      <c r="G17">
        <v>6.8543436656455806E-2</v>
      </c>
      <c r="H17">
        <v>0.39721082077291908</v>
      </c>
      <c r="I17">
        <v>0.39721083685550407</v>
      </c>
      <c r="J17">
        <v>6.1036512736724981E-2</v>
      </c>
      <c r="K17">
        <v>1.9954246746240667</v>
      </c>
      <c r="L17">
        <v>0.19463208066550466</v>
      </c>
      <c r="M17">
        <v>8.7963394381185781E-3</v>
      </c>
      <c r="N17">
        <v>1.3261493398180748</v>
      </c>
      <c r="O17">
        <v>0.90329798958806162</v>
      </c>
      <c r="P17">
        <v>-3.0034620517010589E-2</v>
      </c>
      <c r="S17">
        <v>22.1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S17" s="114" t="s">
        <v>341</v>
      </c>
      <c r="AT17" s="176">
        <v>-0.17877746904768088</v>
      </c>
    </row>
    <row r="18" spans="1:46" ht="18">
      <c r="A18">
        <v>1</v>
      </c>
      <c r="B18">
        <v>-0.23776181320029105</v>
      </c>
      <c r="C18">
        <v>-0.78141800051889265</v>
      </c>
      <c r="D18">
        <v>-0.58055718488443875</v>
      </c>
      <c r="E18">
        <v>-1.6472692665842843</v>
      </c>
      <c r="F18">
        <v>-0.68488536846086157</v>
      </c>
      <c r="G18">
        <v>-0.20453361498289491</v>
      </c>
      <c r="H18">
        <v>4.1613317785958483E-2</v>
      </c>
      <c r="I18">
        <v>4.1613294739762469E-2</v>
      </c>
      <c r="J18">
        <v>-7.9831484217944476E-2</v>
      </c>
      <c r="K18">
        <v>0.78196396202773832</v>
      </c>
      <c r="L18">
        <v>6.4003002267354003E-2</v>
      </c>
      <c r="M18">
        <v>-0.8429825294871498</v>
      </c>
      <c r="N18">
        <v>-0.3895899598530323</v>
      </c>
      <c r="O18">
        <v>-1.1301682013059855</v>
      </c>
      <c r="P18">
        <v>-1.4597708942457537</v>
      </c>
      <c r="S18">
        <v>20.9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S18" s="114" t="s">
        <v>342</v>
      </c>
      <c r="AT18" s="176">
        <v>5.3061989131321097E-2</v>
      </c>
    </row>
    <row r="19" spans="1:46" ht="18.75" thickBot="1">
      <c r="A19">
        <v>1</v>
      </c>
      <c r="B19">
        <v>-1.1996644887154582</v>
      </c>
      <c r="C19">
        <v>-0.86032030470753995</v>
      </c>
      <c r="D19">
        <v>0.64971409161629712</v>
      </c>
      <c r="E19">
        <v>0.2627193125984249</v>
      </c>
      <c r="F19">
        <v>0.41167106638198031</v>
      </c>
      <c r="G19">
        <v>0.14301899619446151</v>
      </c>
      <c r="H19">
        <v>0.39721082077291908</v>
      </c>
      <c r="I19">
        <v>0.39721083685550407</v>
      </c>
      <c r="J19">
        <v>0.85928849547986075</v>
      </c>
      <c r="K19">
        <v>1.1316051843012558</v>
      </c>
      <c r="L19">
        <v>0.97840655105441487</v>
      </c>
      <c r="M19">
        <v>8.7963394381185781E-3</v>
      </c>
      <c r="N19">
        <v>1.3604641258114976</v>
      </c>
      <c r="O19">
        <v>1.0520881986778703</v>
      </c>
      <c r="P19">
        <v>-1.0198520407907536</v>
      </c>
      <c r="S19">
        <v>29</v>
      </c>
      <c r="AS19" s="114" t="s">
        <v>343</v>
      </c>
      <c r="AT19" s="177">
        <v>-3.2987156471264711E-5</v>
      </c>
    </row>
    <row r="20" spans="1:46" ht="18.75">
      <c r="A20">
        <v>1</v>
      </c>
      <c r="B20">
        <v>-0.47420716360625431</v>
      </c>
      <c r="C20">
        <v>-1.0181249130848347</v>
      </c>
      <c r="D20">
        <v>1.1530068865484164</v>
      </c>
      <c r="E20">
        <v>0.2627193125984249</v>
      </c>
      <c r="F20">
        <v>1.8152633029808192</v>
      </c>
      <c r="G20">
        <v>0.85053681180550422</v>
      </c>
      <c r="H20">
        <v>0.50586561335226732</v>
      </c>
      <c r="I20">
        <v>0.50586566229868479</v>
      </c>
      <c r="J20">
        <v>1.1410244893892019</v>
      </c>
      <c r="K20">
        <v>1.5635149294626627</v>
      </c>
      <c r="L20">
        <v>0.63006234199267763</v>
      </c>
      <c r="M20">
        <v>0.79973386058300777</v>
      </c>
      <c r="N20">
        <v>2.0467598456799405</v>
      </c>
      <c r="O20">
        <v>1.4488620895840261</v>
      </c>
      <c r="P20">
        <v>1.1797422264842345</v>
      </c>
      <c r="S20">
        <v>22.9</v>
      </c>
      <c r="Y20" s="171" t="s">
        <v>326</v>
      </c>
    </row>
    <row r="21" spans="1:46">
      <c r="A21">
        <v>1</v>
      </c>
      <c r="B21">
        <v>0.35335156281462904</v>
      </c>
      <c r="C21">
        <v>-1.3337341298394239</v>
      </c>
      <c r="D21">
        <v>0.20234271834330225</v>
      </c>
      <c r="E21">
        <v>-0.97877326387033614</v>
      </c>
      <c r="F21">
        <v>1.6910749838557875E-2</v>
      </c>
      <c r="G21">
        <v>0.75123606575483171</v>
      </c>
      <c r="H21">
        <v>-0.27447335153578378</v>
      </c>
      <c r="I21">
        <v>-0.27447324210058988</v>
      </c>
      <c r="J21">
        <v>0.42103250495421873</v>
      </c>
      <c r="K21">
        <v>1.008202399969427</v>
      </c>
      <c r="L21">
        <v>6.4003002267354003E-2</v>
      </c>
      <c r="M21">
        <v>-0.11288635612263559</v>
      </c>
      <c r="N21">
        <v>1.703611985745719</v>
      </c>
      <c r="O21">
        <v>0.90329798958806162</v>
      </c>
      <c r="P21">
        <v>0.29990451957423842</v>
      </c>
      <c r="S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6">
      <c r="A22">
        <v>1</v>
      </c>
      <c r="B22">
        <v>0.28886646724936094</v>
      </c>
      <c r="C22">
        <v>-0.93922260889618725</v>
      </c>
      <c r="D22">
        <v>1.2462092559802902</v>
      </c>
      <c r="E22">
        <v>1.2177136021897796</v>
      </c>
      <c r="F22">
        <v>0.89415589771283133</v>
      </c>
      <c r="G22">
        <v>0.67676050621682782</v>
      </c>
      <c r="H22">
        <v>0.80219686584140049</v>
      </c>
      <c r="I22">
        <v>0.80219682194824016</v>
      </c>
      <c r="J22">
        <v>1.4540644826218037</v>
      </c>
      <c r="K22">
        <v>1.3372764915209727</v>
      </c>
      <c r="L22">
        <v>0.89132049878898212</v>
      </c>
      <c r="M22">
        <v>0.55636846946150376</v>
      </c>
      <c r="N22">
        <v>1.6692971997522963</v>
      </c>
      <c r="O22">
        <v>0.70491104413498462</v>
      </c>
      <c r="P22">
        <v>-3.0034620517010589E-2</v>
      </c>
      <c r="S22">
        <v>16.5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6">
      <c r="A23">
        <v>1</v>
      </c>
      <c r="B23">
        <v>-2.8185252613184535E-2</v>
      </c>
      <c r="C23">
        <v>-1.3337341298394239</v>
      </c>
      <c r="D23">
        <v>2.5258216422741786E-2</v>
      </c>
      <c r="E23">
        <v>-0.88327383491120071</v>
      </c>
      <c r="F23">
        <v>0.49939558116940891</v>
      </c>
      <c r="G23">
        <v>0.31679530178313797</v>
      </c>
      <c r="H23">
        <v>0.34782227869139687</v>
      </c>
      <c r="I23">
        <v>0.34782239387850955</v>
      </c>
      <c r="J23">
        <v>0.81233249649497097</v>
      </c>
      <c r="K23">
        <v>0.86423248491562465</v>
      </c>
      <c r="L23">
        <v>-0.24079818066166833</v>
      </c>
      <c r="M23">
        <v>-0.59961713836564368</v>
      </c>
      <c r="N23">
        <v>9.0817044054877213E-2</v>
      </c>
      <c r="O23">
        <v>0.80410451686152318</v>
      </c>
      <c r="P23">
        <v>0.18992480621048743</v>
      </c>
      <c r="S23">
        <v>19.100000000000001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6">
      <c r="A24">
        <v>1</v>
      </c>
      <c r="B24">
        <v>0.45007920616252528</v>
      </c>
      <c r="C24">
        <v>-1.3337341298394239</v>
      </c>
      <c r="D24">
        <v>0.82679859353685758</v>
      </c>
      <c r="E24">
        <v>-0.21477783219725241</v>
      </c>
      <c r="F24">
        <v>1.4643652438311079</v>
      </c>
      <c r="G24">
        <v>1.3222153555462017</v>
      </c>
      <c r="H24">
        <v>0.63427582276422478</v>
      </c>
      <c r="I24">
        <v>0.63427586493266452</v>
      </c>
      <c r="J24">
        <v>0.79668049683333952</v>
      </c>
      <c r="K24">
        <v>0.84366535419365274</v>
      </c>
      <c r="L24">
        <v>0.89132049878898212</v>
      </c>
      <c r="M24">
        <v>0.92141655614376194</v>
      </c>
      <c r="N24">
        <v>0.26239097402198797</v>
      </c>
      <c r="O24">
        <v>2.0440229259432572</v>
      </c>
      <c r="P24">
        <v>1.8396205066667286</v>
      </c>
      <c r="S24">
        <v>15.2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6">
      <c r="A25">
        <v>1</v>
      </c>
      <c r="B25">
        <v>0.40171538448857119</v>
      </c>
      <c r="C25">
        <v>-1.0970272172734818</v>
      </c>
      <c r="D25">
        <v>-1.4193785097713041</v>
      </c>
      <c r="E25">
        <v>-0.78777440595206516</v>
      </c>
      <c r="F25">
        <v>-1.7814418033037034</v>
      </c>
      <c r="G25">
        <v>-1.8305833315626623</v>
      </c>
      <c r="H25">
        <v>-1.5783308624879684</v>
      </c>
      <c r="I25">
        <v>-1.5783308965249725</v>
      </c>
      <c r="J25">
        <v>-0.79982346865292986</v>
      </c>
      <c r="K25">
        <v>-0.39036248912464772</v>
      </c>
      <c r="L25">
        <v>-1.4164598862450366</v>
      </c>
      <c r="M25">
        <v>-0.5387757905852687</v>
      </c>
      <c r="N25">
        <v>-1.4876631116425418</v>
      </c>
      <c r="O25">
        <v>-1.3781518831223327</v>
      </c>
      <c r="P25">
        <v>-1.6797303209732517</v>
      </c>
      <c r="S25">
        <v>15.6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6">
      <c r="A26">
        <v>1</v>
      </c>
      <c r="B26">
        <v>0.14914876019129389</v>
      </c>
      <c r="C26">
        <v>-1.0181249130848347</v>
      </c>
      <c r="D26">
        <v>-1.1024904537029327</v>
      </c>
      <c r="E26">
        <v>-0.11927840323811695</v>
      </c>
      <c r="F26">
        <v>-1.0796456850042839</v>
      </c>
      <c r="G26">
        <v>-1.7436951787683233</v>
      </c>
      <c r="H26">
        <v>-1.2227333595010093</v>
      </c>
      <c r="I26">
        <v>-1.2227333544092318</v>
      </c>
      <c r="J26">
        <v>-0.98764746459248909</v>
      </c>
      <c r="K26">
        <v>-0.90454075717393956</v>
      </c>
      <c r="L26">
        <v>-1.0245726510505786</v>
      </c>
      <c r="M26">
        <v>-0.59961713836564368</v>
      </c>
      <c r="N26">
        <v>-0.83568217776752041</v>
      </c>
      <c r="O26">
        <v>-0.98137799221617694</v>
      </c>
      <c r="P26">
        <v>-1.2398114675182517</v>
      </c>
      <c r="S26">
        <v>17.7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6">
      <c r="A27">
        <v>1</v>
      </c>
      <c r="B27">
        <v>0.60054442914813499</v>
      </c>
      <c r="C27">
        <v>-1.3337341298394239</v>
      </c>
      <c r="D27">
        <v>-1.0092880842710588</v>
      </c>
      <c r="E27">
        <v>-0.97877326387033614</v>
      </c>
      <c r="F27">
        <v>-1.5182682589414207</v>
      </c>
      <c r="G27">
        <v>-1.3092544147966294</v>
      </c>
      <c r="H27">
        <v>-1.5882085709042737</v>
      </c>
      <c r="I27">
        <v>-1.5882085851203709</v>
      </c>
      <c r="J27">
        <v>-0.6119994727133683</v>
      </c>
      <c r="K27">
        <v>-0.184691181904931</v>
      </c>
      <c r="L27">
        <v>-1.3293738339796008</v>
      </c>
      <c r="M27">
        <v>-0.11288635612263559</v>
      </c>
      <c r="N27">
        <v>-0.3895899598530323</v>
      </c>
      <c r="O27">
        <v>-0.33662041949367405</v>
      </c>
      <c r="P27">
        <v>-0.68991290069950473</v>
      </c>
      <c r="S27">
        <v>14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6">
      <c r="A28">
        <v>1</v>
      </c>
      <c r="B28">
        <v>1.9063676143447164</v>
      </c>
      <c r="C28">
        <v>-1.4126364340280713</v>
      </c>
      <c r="D28">
        <v>-0.71104050208906222</v>
      </c>
      <c r="E28">
        <v>0.45371817051669583</v>
      </c>
      <c r="F28">
        <v>-0.99192117021685533</v>
      </c>
      <c r="G28">
        <v>-1.3837299743346352</v>
      </c>
      <c r="H28">
        <v>-1.2523664847499223</v>
      </c>
      <c r="I28">
        <v>-1.2523664201954283</v>
      </c>
      <c r="J28">
        <v>-0.50243547508195729</v>
      </c>
      <c r="K28">
        <v>-0.88397362645196764</v>
      </c>
      <c r="L28">
        <v>-0.80685752038699199</v>
      </c>
      <c r="M28">
        <v>-0.3562517472441396</v>
      </c>
      <c r="N28">
        <v>-0.80136739177409899</v>
      </c>
      <c r="O28">
        <v>-0.23742694676713555</v>
      </c>
      <c r="P28">
        <v>-0.57993318733575761</v>
      </c>
      <c r="S28">
        <v>3.7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6">
      <c r="A29">
        <v>1</v>
      </c>
      <c r="B29">
        <v>1.3689918179675216</v>
      </c>
      <c r="C29">
        <v>-0.86032030470753995</v>
      </c>
      <c r="D29">
        <v>-1.7455868027828629</v>
      </c>
      <c r="E29">
        <v>-1.0742726928294717</v>
      </c>
      <c r="F29">
        <v>-0.77260988324828705</v>
      </c>
      <c r="G29">
        <v>-1.5078559068979762</v>
      </c>
      <c r="H29">
        <v>-1.7561296139814495</v>
      </c>
      <c r="I29">
        <v>-1.7561295421359466</v>
      </c>
      <c r="J29">
        <v>-2.2554594371845273</v>
      </c>
      <c r="K29">
        <v>-1.5626889402770323</v>
      </c>
      <c r="L29">
        <v>-1.6777180430413381</v>
      </c>
      <c r="M29">
        <v>-1.0255065728282788</v>
      </c>
      <c r="N29">
        <v>-1.2131448236951645</v>
      </c>
      <c r="O29">
        <v>-0.83258778312636827</v>
      </c>
      <c r="P29">
        <v>-1.8996897477007497</v>
      </c>
      <c r="S29">
        <v>7.9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6">
      <c r="A30">
        <v>1</v>
      </c>
      <c r="B30">
        <v>-0.47420716360625431</v>
      </c>
      <c r="C30">
        <v>-1.0970272172734818</v>
      </c>
      <c r="D30">
        <v>-1.1304511645324948</v>
      </c>
      <c r="E30">
        <v>-1.0742726928294717</v>
      </c>
      <c r="F30">
        <v>0.36780880898826601</v>
      </c>
      <c r="G30">
        <v>-0.41554770034057337</v>
      </c>
      <c r="H30">
        <v>-0.3633727272825229</v>
      </c>
      <c r="I30">
        <v>-0.36337269035297359</v>
      </c>
      <c r="J30">
        <v>-0.78417146899129841</v>
      </c>
      <c r="K30">
        <v>-0.36979535840267574</v>
      </c>
      <c r="L30">
        <v>-1.1116587033160144</v>
      </c>
      <c r="M30">
        <v>-1.268871963949783</v>
      </c>
      <c r="N30">
        <v>-1.0415708937280539</v>
      </c>
      <c r="O30">
        <v>-1.0309747285794453</v>
      </c>
      <c r="P30">
        <v>-1.3497911808820027</v>
      </c>
      <c r="S30">
        <v>22.9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6">
      <c r="A31">
        <v>1</v>
      </c>
      <c r="B31">
        <v>1.900993856380945</v>
      </c>
      <c r="C31">
        <v>-1.4126364340280713</v>
      </c>
      <c r="D31">
        <v>-1.680345144180551</v>
      </c>
      <c r="E31">
        <v>-2.1247664113799618</v>
      </c>
      <c r="F31">
        <v>-0.68488536846086157</v>
      </c>
      <c r="G31">
        <v>-0.8996388373376043</v>
      </c>
      <c r="H31">
        <v>-1.8252735728955793</v>
      </c>
      <c r="I31">
        <v>-1.8252736131975322</v>
      </c>
      <c r="J31">
        <v>-1.7545954480123642</v>
      </c>
      <c r="K31">
        <v>-1.8917630318285794</v>
      </c>
      <c r="L31">
        <v>-1.7648040953067738</v>
      </c>
      <c r="M31">
        <v>-1.0863479206086539</v>
      </c>
      <c r="N31">
        <v>-0.59547867581356573</v>
      </c>
      <c r="O31">
        <v>-0.38621715585694416</v>
      </c>
      <c r="P31">
        <v>-1.1298317541545047</v>
      </c>
      <c r="S31">
        <v>3.7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6">
      <c r="A32">
        <v>1</v>
      </c>
      <c r="B32">
        <v>1.2561429007283114</v>
      </c>
      <c r="C32">
        <v>-1.2548318256507767</v>
      </c>
      <c r="D32">
        <v>-0.65511908042993794</v>
      </c>
      <c r="E32">
        <v>-0.50127611907465885</v>
      </c>
      <c r="F32">
        <v>-0.55329859627971867</v>
      </c>
      <c r="G32">
        <v>-0.41554770034057337</v>
      </c>
      <c r="H32">
        <v>-0.87701356493035387</v>
      </c>
      <c r="I32">
        <v>-0.87701350088889052</v>
      </c>
      <c r="J32">
        <v>-0.1580914825260949</v>
      </c>
      <c r="K32">
        <v>-8.1855528295072616E-2</v>
      </c>
      <c r="L32">
        <v>-1.4164598862450366</v>
      </c>
      <c r="M32">
        <v>-0.29541039946376252</v>
      </c>
      <c r="N32">
        <v>-0.73273781978725372</v>
      </c>
      <c r="O32">
        <v>-0.98137799221617694</v>
      </c>
      <c r="P32">
        <v>-0.68991290069950473</v>
      </c>
      <c r="S32">
        <v>8.8000000000000007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</row>
    <row r="33" spans="1:40">
      <c r="A33">
        <v>1</v>
      </c>
      <c r="B33">
        <v>0.85848481140919564</v>
      </c>
      <c r="C33">
        <v>-1.0181249130848347</v>
      </c>
      <c r="D33">
        <v>0.13710105974099052</v>
      </c>
      <c r="E33">
        <v>1.313213031148915</v>
      </c>
      <c r="F33">
        <v>0.32394655159455482</v>
      </c>
      <c r="G33">
        <v>-3.0757309394216701E-2</v>
      </c>
      <c r="H33">
        <v>-0.3633727272825229</v>
      </c>
      <c r="I33">
        <v>-0.36337269035297359</v>
      </c>
      <c r="J33">
        <v>1.4080513751835163E-2</v>
      </c>
      <c r="K33">
        <v>-0.36979535840267574</v>
      </c>
      <c r="L33">
        <v>6.4003002267354003E-2</v>
      </c>
      <c r="M33">
        <v>6.579661899718749</v>
      </c>
      <c r="N33">
        <v>9.0817044054877213E-2</v>
      </c>
      <c r="O33">
        <v>-0.48541062858348266</v>
      </c>
      <c r="P33">
        <v>0.18992480621048743</v>
      </c>
      <c r="S33">
        <v>11.9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</row>
    <row r="34" spans="1:40">
      <c r="A34">
        <v>1</v>
      </c>
      <c r="B34">
        <v>1.6430534741198963</v>
      </c>
      <c r="C34">
        <v>-1.2548318256507767</v>
      </c>
      <c r="D34">
        <v>-0.67375955431631274</v>
      </c>
      <c r="E34">
        <v>0.35821874155756039</v>
      </c>
      <c r="F34">
        <v>-0.29012505191743909</v>
      </c>
      <c r="G34">
        <v>-0.8996388373376043</v>
      </c>
      <c r="H34">
        <v>-0.77823648076730956</v>
      </c>
      <c r="I34">
        <v>-0.77823636404110819</v>
      </c>
      <c r="J34">
        <v>0.13929651104487542</v>
      </c>
      <c r="K34">
        <v>-0.16412405118295903</v>
      </c>
      <c r="L34">
        <v>0.10754602840006883</v>
      </c>
      <c r="M34">
        <v>-0.96466522504790186</v>
      </c>
      <c r="N34">
        <v>-0.73273781978725372</v>
      </c>
      <c r="O34">
        <v>-1.1301682013059855</v>
      </c>
      <c r="P34">
        <v>-0.35997376060825959</v>
      </c>
      <c r="S34">
        <v>5.7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</row>
    <row r="35" spans="1:40">
      <c r="A35">
        <v>1</v>
      </c>
      <c r="B35">
        <v>0.87460608530050965</v>
      </c>
      <c r="C35">
        <v>-1.4126364340280713</v>
      </c>
      <c r="D35">
        <v>-0.38483220907750348</v>
      </c>
      <c r="E35">
        <v>0.35821874155756039</v>
      </c>
      <c r="F35">
        <v>6.0773007232272171E-2</v>
      </c>
      <c r="G35">
        <v>-0.96170180361927482</v>
      </c>
      <c r="H35">
        <v>-1.3116327352477497</v>
      </c>
      <c r="I35">
        <v>-1.3116328026616146</v>
      </c>
      <c r="J35">
        <v>-0.81547546831455897</v>
      </c>
      <c r="K35">
        <v>-0.41092961984661969</v>
      </c>
      <c r="L35">
        <v>-1.0245726510505786</v>
      </c>
      <c r="M35">
        <v>0.86057520836338486</v>
      </c>
      <c r="N35">
        <v>-1.1102004657148978</v>
      </c>
      <c r="O35">
        <v>0.65531430777171451</v>
      </c>
      <c r="P35">
        <v>0.62984365966548739</v>
      </c>
      <c r="S35">
        <v>11.8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</row>
    <row r="36" spans="1:40">
      <c r="A36">
        <v>1</v>
      </c>
      <c r="B36">
        <v>-0.29149939283800458</v>
      </c>
      <c r="C36">
        <v>-0.30800417538700875</v>
      </c>
      <c r="D36">
        <v>1.4978556534463499</v>
      </c>
      <c r="E36">
        <v>0.2627193125984249</v>
      </c>
      <c r="F36">
        <v>0.80643138292540273</v>
      </c>
      <c r="G36">
        <v>1.3594531353152037</v>
      </c>
      <c r="H36">
        <v>0.80219686584140049</v>
      </c>
      <c r="I36">
        <v>0.80219682194824016</v>
      </c>
      <c r="J36">
        <v>1.3445004849903925</v>
      </c>
      <c r="K36">
        <v>1.6046491909066039</v>
      </c>
      <c r="L36">
        <v>2.4588694395668056</v>
      </c>
      <c r="M36">
        <v>1.286464642826018</v>
      </c>
      <c r="N36">
        <v>1.8065563437259844</v>
      </c>
      <c r="O36">
        <v>1.399265353220756</v>
      </c>
      <c r="P36">
        <v>0.51986394630173649</v>
      </c>
      <c r="S36">
        <v>21.3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</row>
    <row r="37" spans="1:40">
      <c r="A37">
        <v>1</v>
      </c>
      <c r="B37">
        <v>-1.5758275461795004</v>
      </c>
      <c r="C37">
        <v>-0.30800417538700875</v>
      </c>
      <c r="D37">
        <v>2.5696829019129002</v>
      </c>
      <c r="E37">
        <v>1.2177136021897796</v>
      </c>
      <c r="F37">
        <v>1.8152633029808192</v>
      </c>
      <c r="G37">
        <v>2.0173205779009109</v>
      </c>
      <c r="H37">
        <v>2.2937308367033697</v>
      </c>
      <c r="I37">
        <v>2.2937308105789964</v>
      </c>
      <c r="J37">
        <v>2.565356458597539</v>
      </c>
      <c r="K37">
        <v>2.4479015505074444</v>
      </c>
      <c r="L37">
        <v>2.0669822043723474</v>
      </c>
      <c r="M37">
        <v>1.9557194684101573</v>
      </c>
      <c r="N37">
        <v>1.7379267717391391</v>
      </c>
      <c r="O37">
        <v>1.4984588259472944</v>
      </c>
      <c r="P37">
        <v>1.6196610799392306</v>
      </c>
      <c r="S37">
        <v>32.299999999999997</v>
      </c>
    </row>
    <row r="38" spans="1:40">
      <c r="A38">
        <v>1</v>
      </c>
      <c r="B38">
        <v>-2.4463763363105548</v>
      </c>
      <c r="C38">
        <v>0.32321425812216986</v>
      </c>
      <c r="D38">
        <v>0.50059030052529885</v>
      </c>
      <c r="E38">
        <v>-2.0292669824208263</v>
      </c>
      <c r="F38">
        <v>0.19235977941341195</v>
      </c>
      <c r="G38">
        <v>2.2035094767459227</v>
      </c>
      <c r="H38">
        <v>2.046788126295759</v>
      </c>
      <c r="I38">
        <v>2.0467880939064353</v>
      </c>
      <c r="J38">
        <v>2.2053604663800472</v>
      </c>
      <c r="K38">
        <v>0.53515839336407756</v>
      </c>
      <c r="L38">
        <v>-0.11016910226351767</v>
      </c>
      <c r="M38">
        <v>-0.72129983392639785</v>
      </c>
      <c r="N38">
        <v>-8.0756885912233511E-2</v>
      </c>
      <c r="O38">
        <v>0.55612083504517595</v>
      </c>
      <c r="P38">
        <v>-1.3497911808820027</v>
      </c>
      <c r="S38">
        <v>40.1</v>
      </c>
    </row>
    <row r="39" spans="1:40" ht="18.75">
      <c r="A39">
        <v>1</v>
      </c>
      <c r="B39">
        <v>-0.63541990251940672</v>
      </c>
      <c r="C39">
        <v>-0.38690647957565605</v>
      </c>
      <c r="D39">
        <v>0.89204025213916938</v>
      </c>
      <c r="E39">
        <v>-0.11927840323811695</v>
      </c>
      <c r="F39">
        <v>0.23622203680712625</v>
      </c>
      <c r="G39">
        <v>0.71399828598582982</v>
      </c>
      <c r="H39">
        <v>0.84170769950661872</v>
      </c>
      <c r="I39">
        <v>0.84170757632983606</v>
      </c>
      <c r="J39">
        <v>1.0158084920961616</v>
      </c>
      <c r="K39">
        <v>0.86423248491562465</v>
      </c>
      <c r="L39">
        <v>0.58651931585995976</v>
      </c>
      <c r="M39">
        <v>-0.29541039946376252</v>
      </c>
      <c r="N39">
        <v>0.98300147988385345</v>
      </c>
      <c r="O39">
        <v>0.95289472595133173</v>
      </c>
      <c r="P39">
        <v>0.84980308639298541</v>
      </c>
      <c r="S39">
        <v>24.2</v>
      </c>
      <c r="Y39" s="171" t="s">
        <v>327</v>
      </c>
    </row>
    <row r="40" spans="1:40">
      <c r="A40">
        <v>1</v>
      </c>
      <c r="B40">
        <v>-1.1298056351864307</v>
      </c>
      <c r="C40">
        <v>0.40211656231081716</v>
      </c>
      <c r="D40">
        <v>0.68699503938904671</v>
      </c>
      <c r="E40">
        <v>-0.78777440595206516</v>
      </c>
      <c r="F40">
        <v>1.8152633029808192</v>
      </c>
      <c r="G40">
        <v>0.60228494667882215</v>
      </c>
      <c r="H40">
        <v>0.63427582276422478</v>
      </c>
      <c r="I40">
        <v>0.63427586493266452</v>
      </c>
      <c r="J40">
        <v>0.79668049683333952</v>
      </c>
      <c r="K40">
        <v>1.3784107529649166</v>
      </c>
      <c r="L40">
        <v>1.2832077339834371</v>
      </c>
      <c r="M40">
        <v>0.98225790392413681</v>
      </c>
      <c r="N40">
        <v>0.33102054600883318</v>
      </c>
      <c r="O40">
        <v>0.90329798958806162</v>
      </c>
      <c r="P40">
        <v>1.2897219398479816</v>
      </c>
      <c r="S40">
        <v>28.4</v>
      </c>
      <c r="Y40" cm="1">
        <f t="array" ref="Y40:AN55">Y21:AN36*AQ4</f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>
      <c r="A41">
        <v>1</v>
      </c>
      <c r="B41">
        <v>-1.6026963359983573</v>
      </c>
      <c r="C41">
        <v>0.40211656231081716</v>
      </c>
      <c r="D41">
        <v>0.92000096296873146</v>
      </c>
      <c r="E41">
        <v>-1.2652715507477426</v>
      </c>
      <c r="F41">
        <v>0.98188041250025992</v>
      </c>
      <c r="G41">
        <v>1.7442435262615603</v>
      </c>
      <c r="H41">
        <v>1.5529027054805371</v>
      </c>
      <c r="I41">
        <v>1.5529026605613174</v>
      </c>
      <c r="J41">
        <v>0.43668450461584796</v>
      </c>
      <c r="K41">
        <v>0.41175560903224728</v>
      </c>
      <c r="L41">
        <v>1.1090356294525685</v>
      </c>
      <c r="M41">
        <v>0.98225790392413681</v>
      </c>
      <c r="N41">
        <v>0.63985361994963197</v>
      </c>
      <c r="O41">
        <v>1.1512816714044087</v>
      </c>
      <c r="P41">
        <v>7.9945092846740382E-2</v>
      </c>
      <c r="S41">
        <v>32.6</v>
      </c>
      <c r="Y41">
        <v>0</v>
      </c>
      <c r="Z41">
        <v>0.5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>
      <c r="A42">
        <v>1</v>
      </c>
      <c r="B42">
        <v>-1.8230204125130065</v>
      </c>
      <c r="C42">
        <v>7.6050413675805596E-3</v>
      </c>
      <c r="D42">
        <v>3.1475375923905182</v>
      </c>
      <c r="E42">
        <v>-0.59677554803379429</v>
      </c>
      <c r="F42">
        <v>2.2977481343116701</v>
      </c>
      <c r="G42">
        <v>3.419943615866667</v>
      </c>
      <c r="H42">
        <v>3.340767928831641</v>
      </c>
      <c r="I42">
        <v>3.3407678088416288</v>
      </c>
      <c r="J42">
        <v>4.0522964264523971</v>
      </c>
      <c r="K42">
        <v>2.7152742498930755</v>
      </c>
      <c r="L42">
        <v>0.45589023746180907</v>
      </c>
      <c r="M42">
        <v>2.1382435117512864</v>
      </c>
      <c r="N42">
        <v>1.4290936977983404</v>
      </c>
      <c r="O42">
        <v>1.9944261895799904</v>
      </c>
      <c r="P42">
        <v>3.4893162071229695</v>
      </c>
      <c r="S42">
        <v>34.5</v>
      </c>
      <c r="Y42">
        <v>0</v>
      </c>
      <c r="Z42">
        <v>0</v>
      </c>
      <c r="AA42">
        <v>0.5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>
      <c r="A43">
        <v>1</v>
      </c>
      <c r="B43">
        <v>-1.4898474187591468</v>
      </c>
      <c r="C43">
        <v>0.24431195393352251</v>
      </c>
      <c r="D43">
        <v>1.4419342317872255</v>
      </c>
      <c r="E43">
        <v>-0.11927840323811695</v>
      </c>
      <c r="F43">
        <v>-0.29012505191743909</v>
      </c>
      <c r="G43">
        <v>1.5580546274165488</v>
      </c>
      <c r="H43">
        <v>1.8591116663859755</v>
      </c>
      <c r="I43">
        <v>1.8591117597000628</v>
      </c>
      <c r="J43">
        <v>2.2523164653649372</v>
      </c>
      <c r="K43">
        <v>1.7280519752384356</v>
      </c>
      <c r="L43">
        <v>1.0219495771871328</v>
      </c>
      <c r="M43">
        <v>1.1647819472652658</v>
      </c>
      <c r="N43">
        <v>1.5320380557786082</v>
      </c>
      <c r="O43">
        <v>0.55612083504517595</v>
      </c>
      <c r="P43">
        <v>0.18992480621048743</v>
      </c>
      <c r="S43">
        <v>31.6</v>
      </c>
      <c r="Y43">
        <v>0</v>
      </c>
      <c r="Z43">
        <v>0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>
      <c r="A44">
        <v>1</v>
      </c>
      <c r="B44">
        <v>-1.5435849983968724</v>
      </c>
      <c r="C44">
        <v>-0.30800417538700875</v>
      </c>
      <c r="D44">
        <v>1.2555294929234777</v>
      </c>
      <c r="E44">
        <v>0.45371817051669583</v>
      </c>
      <c r="F44">
        <v>1.5520897586185365</v>
      </c>
      <c r="G44">
        <v>0.72641087924216319</v>
      </c>
      <c r="H44">
        <v>1.1775497856609689</v>
      </c>
      <c r="I44">
        <v>1.1775497412547788</v>
      </c>
      <c r="J44">
        <v>0.98450449277290097</v>
      </c>
      <c r="K44">
        <v>1.1727394457451998</v>
      </c>
      <c r="L44">
        <v>0.7171483942581135</v>
      </c>
      <c r="M44">
        <v>-5.204500834225851E-2</v>
      </c>
      <c r="N44">
        <v>1.223204981837807</v>
      </c>
      <c r="O44">
        <v>1.399265353220756</v>
      </c>
      <c r="P44">
        <v>0.62984365966548739</v>
      </c>
      <c r="S44">
        <v>32</v>
      </c>
      <c r="Y44">
        <v>0</v>
      </c>
      <c r="Z44">
        <v>0</v>
      </c>
      <c r="AA44">
        <v>0</v>
      </c>
      <c r="AB44">
        <v>0</v>
      </c>
      <c r="AC44">
        <v>0.5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>
      <c r="A45">
        <v>1</v>
      </c>
      <c r="B45">
        <v>1.3851130918588357</v>
      </c>
      <c r="C45">
        <v>-0.46580878376430335</v>
      </c>
      <c r="D45">
        <v>-1.9785927263625478</v>
      </c>
      <c r="E45">
        <v>-0.88327383491120071</v>
      </c>
      <c r="F45">
        <v>-2.8341359807528308</v>
      </c>
      <c r="G45">
        <v>-1.9422966708696701</v>
      </c>
      <c r="H45">
        <v>-1.6178416961531867</v>
      </c>
      <c r="I45">
        <v>-1.6178416509065685</v>
      </c>
      <c r="J45">
        <v>-1.801551446997254</v>
      </c>
      <c r="K45">
        <v>-1.9123301625505513</v>
      </c>
      <c r="L45">
        <v>-1.6777180430413381</v>
      </c>
      <c r="M45">
        <v>-1.268871963949783</v>
      </c>
      <c r="N45">
        <v>-2.1053292595241397</v>
      </c>
      <c r="O45">
        <v>-2.7668605012938752</v>
      </c>
      <c r="P45">
        <v>-2.3396086011557458</v>
      </c>
      <c r="S45">
        <v>7.7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>
      <c r="A46">
        <v>1</v>
      </c>
      <c r="B46">
        <v>0.61129194507567775</v>
      </c>
      <c r="C46">
        <v>-0.15019956700971407</v>
      </c>
      <c r="D46">
        <v>-0.52463576322531436</v>
      </c>
      <c r="E46">
        <v>1.1222141732306441</v>
      </c>
      <c r="F46">
        <v>-0.99192117021685533</v>
      </c>
      <c r="G46">
        <v>-0.51484844639124761</v>
      </c>
      <c r="H46">
        <v>-1.0745677332564427</v>
      </c>
      <c r="I46">
        <v>-1.0745677745844551</v>
      </c>
      <c r="J46">
        <v>-0.39287147745054624</v>
      </c>
      <c r="K46">
        <v>-0.184691181904931</v>
      </c>
      <c r="L46">
        <v>-0.15371212839623249</v>
      </c>
      <c r="M46">
        <v>0.19132038277924551</v>
      </c>
      <c r="N46">
        <v>-0.86999696376094304</v>
      </c>
      <c r="O46">
        <v>-0.63420083767329127</v>
      </c>
      <c r="P46">
        <v>7.9945092846740382E-2</v>
      </c>
      <c r="S46">
        <v>13.9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>
      <c r="A47">
        <v>1</v>
      </c>
      <c r="B47">
        <v>0.99820251846726271</v>
      </c>
      <c r="C47">
        <v>-0.38690647957565605</v>
      </c>
      <c r="D47">
        <v>-1.6710249072373637</v>
      </c>
      <c r="E47">
        <v>-1.0742726928294717</v>
      </c>
      <c r="F47">
        <v>-1.9130285754848431</v>
      </c>
      <c r="G47">
        <v>-1.5575062799233117</v>
      </c>
      <c r="H47">
        <v>-1.8450289897281886</v>
      </c>
      <c r="I47">
        <v>-1.8450289903883303</v>
      </c>
      <c r="J47">
        <v>-1.7545954480123642</v>
      </c>
      <c r="K47">
        <v>-1.2336148487254868</v>
      </c>
      <c r="L47">
        <v>-1.7648040953067738</v>
      </c>
      <c r="M47">
        <v>-0.3562517472441396</v>
      </c>
      <c r="N47">
        <v>-1.4876631116425418</v>
      </c>
      <c r="O47">
        <v>-1.2293616740325242</v>
      </c>
      <c r="P47">
        <v>-1.0198520407907536</v>
      </c>
      <c r="S47">
        <v>10.8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>
      <c r="A48">
        <v>1</v>
      </c>
      <c r="B48">
        <v>0.58442315525682098</v>
      </c>
      <c r="C48">
        <v>-0.46580878376430335</v>
      </c>
      <c r="D48">
        <v>-1.1118106906461203</v>
      </c>
      <c r="E48">
        <v>0.35821874155756039</v>
      </c>
      <c r="F48">
        <v>-1.4744060015477063</v>
      </c>
      <c r="G48">
        <v>-1.3589047878219667</v>
      </c>
      <c r="H48">
        <v>-1.2721219015825314</v>
      </c>
      <c r="I48">
        <v>-1.2721217973862262</v>
      </c>
      <c r="J48">
        <v>-1.0972114622239002</v>
      </c>
      <c r="K48">
        <v>-1.3570176330573156</v>
      </c>
      <c r="L48">
        <v>-0.4585133113252548</v>
      </c>
      <c r="M48">
        <v>-0.72129983392639785</v>
      </c>
      <c r="N48">
        <v>-1.178830037701742</v>
      </c>
      <c r="O48">
        <v>-0.93178125585290683</v>
      </c>
      <c r="P48">
        <v>-0.35997376060825959</v>
      </c>
      <c r="S48" s="174">
        <v>5.6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A49">
        <v>1</v>
      </c>
      <c r="B49">
        <v>0.65428200878586051</v>
      </c>
      <c r="C49">
        <v>7.6050413675805596E-3</v>
      </c>
      <c r="D49">
        <v>-1.5871427747486773</v>
      </c>
      <c r="E49">
        <v>-0.69227497699292972</v>
      </c>
      <c r="F49">
        <v>-2.2639266346345543</v>
      </c>
      <c r="G49">
        <v>-1.0485899564136139</v>
      </c>
      <c r="H49">
        <v>-0.88689127334665785</v>
      </c>
      <c r="I49">
        <v>-0.88689118948428902</v>
      </c>
      <c r="J49">
        <v>-1.4572074544413918</v>
      </c>
      <c r="K49">
        <v>-1.5009875481111179</v>
      </c>
      <c r="L49">
        <v>-1.1987447555814501</v>
      </c>
      <c r="M49">
        <v>-1.5122373550712871</v>
      </c>
      <c r="N49">
        <v>-1.178830037701742</v>
      </c>
      <c r="O49">
        <v>-1.5765388285754098</v>
      </c>
      <c r="P49">
        <v>-2.1196491744282477</v>
      </c>
      <c r="S49">
        <v>13.6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A50">
        <v>1</v>
      </c>
      <c r="B50">
        <v>1.8633775506345456</v>
      </c>
      <c r="C50">
        <v>0.16540964974487521</v>
      </c>
      <c r="D50">
        <v>-1.8947105938738611</v>
      </c>
      <c r="E50">
        <v>-1.3607709797068781</v>
      </c>
      <c r="F50">
        <v>-1.737579545909989</v>
      </c>
      <c r="G50">
        <v>-2.1533107562273486</v>
      </c>
      <c r="H50">
        <v>-2.1709933674662345</v>
      </c>
      <c r="I50">
        <v>-2.1709934667178734</v>
      </c>
      <c r="J50">
        <v>-1.9580714436135549</v>
      </c>
      <c r="K50">
        <v>-1.7889273782187209</v>
      </c>
      <c r="L50">
        <v>-1.8083471214394917</v>
      </c>
      <c r="M50">
        <v>-0.72129983392639785</v>
      </c>
      <c r="N50">
        <v>-1.8651257575701847</v>
      </c>
      <c r="O50">
        <v>-1.4277486194856011</v>
      </c>
      <c r="P50">
        <v>-1.5697506076095007</v>
      </c>
      <c r="S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0.5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>
      <c r="A51">
        <v>1</v>
      </c>
      <c r="B51">
        <v>1.0734351299600615</v>
      </c>
      <c r="C51">
        <v>0.16540964974487521</v>
      </c>
      <c r="D51">
        <v>-0.74832144986181182</v>
      </c>
      <c r="E51">
        <v>0.74021645739410225</v>
      </c>
      <c r="F51">
        <v>-1.3428192293665666</v>
      </c>
      <c r="G51">
        <v>-1.3092544147966294</v>
      </c>
      <c r="H51">
        <v>-0.56092689560861164</v>
      </c>
      <c r="I51">
        <v>-0.56092696404853815</v>
      </c>
      <c r="J51">
        <v>-0.22069948117261615</v>
      </c>
      <c r="K51">
        <v>-1.3775847637792875</v>
      </c>
      <c r="L51">
        <v>-0.58914238972340549</v>
      </c>
      <c r="M51">
        <v>-0.41709309502451669</v>
      </c>
      <c r="N51">
        <v>-2.1396440455175623</v>
      </c>
      <c r="O51">
        <v>-1.4277486194856011</v>
      </c>
      <c r="P51">
        <v>-1.0198520407907536</v>
      </c>
      <c r="S51">
        <v>10.199999999999999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0.5</v>
      </c>
      <c r="AK51">
        <v>0</v>
      </c>
      <c r="AL51">
        <v>0</v>
      </c>
      <c r="AM51">
        <v>0</v>
      </c>
      <c r="AN51">
        <v>0</v>
      </c>
    </row>
    <row r="52" spans="1:40">
      <c r="A52">
        <v>1</v>
      </c>
      <c r="B52">
        <v>1.5248307989169148</v>
      </c>
      <c r="C52">
        <v>-0.38690647957565605</v>
      </c>
      <c r="D52">
        <v>-1.4566594575440537</v>
      </c>
      <c r="E52">
        <v>-0.50127611907465885</v>
      </c>
      <c r="F52">
        <v>-1.6059927737288493</v>
      </c>
      <c r="G52">
        <v>-1.4333803473599707</v>
      </c>
      <c r="H52">
        <v>-1.4301652362434019</v>
      </c>
      <c r="I52">
        <v>-1.4301653167001949</v>
      </c>
      <c r="J52">
        <v>-1.363295456471612</v>
      </c>
      <c r="K52">
        <v>-1.6243903324429483</v>
      </c>
      <c r="L52">
        <v>-1.5906319907759052</v>
      </c>
      <c r="M52">
        <v>-1.268871963949783</v>
      </c>
      <c r="N52">
        <v>-1.8994405435636075</v>
      </c>
      <c r="O52">
        <v>-1.2789584103957925</v>
      </c>
      <c r="P52">
        <v>-1.1298317541545047</v>
      </c>
      <c r="S52">
        <v>6.6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0.5</v>
      </c>
      <c r="AL52">
        <v>0</v>
      </c>
      <c r="AM52">
        <v>0</v>
      </c>
      <c r="AN52">
        <v>0</v>
      </c>
    </row>
    <row r="53" spans="1:40">
      <c r="A53">
        <v>1</v>
      </c>
      <c r="B53">
        <v>1.3474967861124363</v>
      </c>
      <c r="C53">
        <v>0.48101886649946446</v>
      </c>
      <c r="D53">
        <v>-1.5312213530895529</v>
      </c>
      <c r="E53">
        <v>-0.97877326387033614</v>
      </c>
      <c r="F53">
        <v>-0.64102311106714727</v>
      </c>
      <c r="G53">
        <v>-1.3713173810782999</v>
      </c>
      <c r="H53">
        <v>-1.0251791911749204</v>
      </c>
      <c r="I53">
        <v>-1.0251790807136671</v>
      </c>
      <c r="J53">
        <v>-1.6606834500425847</v>
      </c>
      <c r="K53">
        <v>-2.0563000776043538</v>
      </c>
      <c r="L53">
        <v>-2.1131483043685111</v>
      </c>
      <c r="M53">
        <v>-1.0255065728282788</v>
      </c>
      <c r="N53">
        <v>-0.90431174975436446</v>
      </c>
      <c r="O53">
        <v>-1.3285551467590626</v>
      </c>
      <c r="P53">
        <v>-1.4597708942457537</v>
      </c>
      <c r="S53">
        <v>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0.5</v>
      </c>
      <c r="AM53">
        <v>0</v>
      </c>
      <c r="AN53">
        <v>0</v>
      </c>
    </row>
    <row r="54" spans="1:40">
      <c r="A54">
        <v>1</v>
      </c>
      <c r="B54">
        <v>1.5678208626270855</v>
      </c>
      <c r="C54">
        <v>0.32321425812216986</v>
      </c>
      <c r="D54">
        <v>-0.95336666261193448</v>
      </c>
      <c r="E54">
        <v>1.2177136021897796</v>
      </c>
      <c r="F54">
        <v>-1.255094714579138</v>
      </c>
      <c r="G54">
        <v>-0.92446402385027282</v>
      </c>
      <c r="H54">
        <v>-1.2622441931662276</v>
      </c>
      <c r="I54">
        <v>-1.2622441087908276</v>
      </c>
      <c r="J54">
        <v>-1.2693834585018324</v>
      </c>
      <c r="K54">
        <v>-1.3775847637792875</v>
      </c>
      <c r="L54">
        <v>-0.41497028519253693</v>
      </c>
      <c r="M54">
        <v>-0.29541039946376252</v>
      </c>
      <c r="N54">
        <v>2.1497042036602059</v>
      </c>
      <c r="O54">
        <v>-0.63420083767329127</v>
      </c>
      <c r="P54">
        <v>0.29990451957423842</v>
      </c>
      <c r="S54">
        <v>6.3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0.5</v>
      </c>
      <c r="AN54">
        <v>0</v>
      </c>
    </row>
    <row r="55" spans="1:40">
      <c r="A55">
        <v>1</v>
      </c>
      <c r="B55">
        <v>1.8794988245258595</v>
      </c>
      <c r="C55">
        <v>-0.2291018711983614</v>
      </c>
      <c r="D55">
        <v>-1.5685023008623025</v>
      </c>
      <c r="E55">
        <v>-1.0742726928294717</v>
      </c>
      <c r="F55">
        <v>-7.0813764948870719E-2</v>
      </c>
      <c r="G55">
        <v>-1.6319818394613173</v>
      </c>
      <c r="H55">
        <v>-1.4597983614923162</v>
      </c>
      <c r="I55">
        <v>-1.4597983824863923</v>
      </c>
      <c r="J55">
        <v>-1.7389434483507351</v>
      </c>
      <c r="K55">
        <v>-1.5215546788330898</v>
      </c>
      <c r="L55">
        <v>-1.5906319907759052</v>
      </c>
      <c r="M55">
        <v>-0.3562517472441396</v>
      </c>
      <c r="N55">
        <v>-1.556292683629386</v>
      </c>
      <c r="O55">
        <v>-0.58460410131002116</v>
      </c>
      <c r="P55">
        <v>0.29990451957423842</v>
      </c>
      <c r="S55">
        <v>3.9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0.5</v>
      </c>
    </row>
    <row r="56" spans="1:40">
      <c r="A56">
        <v>1</v>
      </c>
      <c r="B56">
        <v>-0.4473383737873976</v>
      </c>
      <c r="C56">
        <v>0.71772577906540647</v>
      </c>
      <c r="D56">
        <v>0.73359622410498371</v>
      </c>
      <c r="E56">
        <v>0.64471702843496681</v>
      </c>
      <c r="F56">
        <v>0.85029364031911703</v>
      </c>
      <c r="G56">
        <v>0.85053681180550422</v>
      </c>
      <c r="H56">
        <v>0.75280832375987827</v>
      </c>
      <c r="I56">
        <v>0.75280837897124386</v>
      </c>
      <c r="J56">
        <v>-1.7223485571425456E-2</v>
      </c>
      <c r="K56">
        <v>-0.43149675056859021</v>
      </c>
      <c r="L56">
        <v>-0.24079818066166833</v>
      </c>
      <c r="M56">
        <v>-0.66045848614602076</v>
      </c>
      <c r="N56">
        <v>1.2575197678312295</v>
      </c>
      <c r="O56">
        <v>0.75450778049825296</v>
      </c>
      <c r="P56">
        <v>0.73982337302923451</v>
      </c>
      <c r="S56">
        <v>22.6</v>
      </c>
    </row>
    <row r="57" spans="1:40" ht="21">
      <c r="A57">
        <v>1</v>
      </c>
      <c r="B57">
        <v>-0.17327671763502292</v>
      </c>
      <c r="C57">
        <v>1.0333349958199958</v>
      </c>
      <c r="D57">
        <v>0.11846058585461572</v>
      </c>
      <c r="E57">
        <v>-0.88327383491120071</v>
      </c>
      <c r="F57">
        <v>0.49939558116940891</v>
      </c>
      <c r="G57">
        <v>-9.2820275675887243E-2</v>
      </c>
      <c r="H57">
        <v>0.7330529069272691</v>
      </c>
      <c r="I57">
        <v>0.73305300178044674</v>
      </c>
      <c r="J57">
        <v>0.43668450461584796</v>
      </c>
      <c r="K57">
        <v>0.5762926548080215</v>
      </c>
      <c r="L57">
        <v>0.45589023746180907</v>
      </c>
      <c r="M57">
        <v>-0.3562517472441396</v>
      </c>
      <c r="N57">
        <v>0.29670576001541055</v>
      </c>
      <c r="O57">
        <v>-0.18783021040386541</v>
      </c>
      <c r="P57">
        <v>0.29990451957423842</v>
      </c>
      <c r="S57">
        <v>20.399999999999999</v>
      </c>
      <c r="Y57" s="171" t="s">
        <v>252</v>
      </c>
    </row>
    <row r="58" spans="1:40">
      <c r="A58">
        <v>1</v>
      </c>
      <c r="B58">
        <v>-1.0760680555487052</v>
      </c>
      <c r="C58">
        <v>1.348944212574585</v>
      </c>
      <c r="D58">
        <v>0.85475930436641978</v>
      </c>
      <c r="E58">
        <v>-0.31027726115638787</v>
      </c>
      <c r="F58">
        <v>1.1134671846813997</v>
      </c>
      <c r="G58">
        <v>1.3346279488025352</v>
      </c>
      <c r="H58">
        <v>1.1676720772446649</v>
      </c>
      <c r="I58">
        <v>1.1676720526593802</v>
      </c>
      <c r="J58">
        <v>0.95320049344964042</v>
      </c>
      <c r="K58">
        <v>0.51459126264210564</v>
      </c>
      <c r="L58">
        <v>0.54297628972724188</v>
      </c>
      <c r="M58">
        <v>-0.2345690516833876</v>
      </c>
      <c r="N58">
        <v>1.8751859157128297</v>
      </c>
      <c r="O58">
        <v>1.1016849350411386</v>
      </c>
      <c r="P58">
        <v>1.0697625131204835</v>
      </c>
      <c r="S58">
        <v>28</v>
      </c>
      <c r="Y58" cm="1">
        <f t="array" ref="Y58:AN73">MMULT(C256:IQ271,A3:P251)</f>
        <v>249</v>
      </c>
      <c r="Z58">
        <v>4.1748826618004387E-12</v>
      </c>
      <c r="AA58">
        <v>-2.5757174171303632E-14</v>
      </c>
      <c r="AB58">
        <v>-1.5165646516379638E-13</v>
      </c>
      <c r="AC58">
        <v>1.239286451237831E-14</v>
      </c>
      <c r="AD58">
        <v>4.3813841443807178E-12</v>
      </c>
      <c r="AE58">
        <v>-1.829869589187183E-12</v>
      </c>
      <c r="AF58">
        <v>3.6570746431152656E-13</v>
      </c>
      <c r="AG58">
        <v>-9.5923269327613525E-14</v>
      </c>
      <c r="AH58">
        <v>1.9015899965779681E-12</v>
      </c>
      <c r="AI58">
        <v>9.1264767011073333E-13</v>
      </c>
      <c r="AJ58">
        <v>-3.6979308504214714E-12</v>
      </c>
      <c r="AK58">
        <v>-2.2332136140335024E-12</v>
      </c>
      <c r="AL58">
        <v>-7.531752999057062E-13</v>
      </c>
      <c r="AM58">
        <v>4.9471537977296975E-13</v>
      </c>
      <c r="AN58">
        <v>-5.0004445029117051E-13</v>
      </c>
    </row>
    <row r="59" spans="1:40">
      <c r="A59">
        <v>1</v>
      </c>
      <c r="B59">
        <v>-1.4844736607953755</v>
      </c>
      <c r="C59">
        <v>0.71772577906540647</v>
      </c>
      <c r="D59">
        <v>0.90136048908235678</v>
      </c>
      <c r="E59">
        <v>0.16721988363928944</v>
      </c>
      <c r="F59">
        <v>1.1134671846813997</v>
      </c>
      <c r="G59">
        <v>1.8187190857995661</v>
      </c>
      <c r="H59">
        <v>1.2763268698240131</v>
      </c>
      <c r="I59">
        <v>1.276326878102561</v>
      </c>
      <c r="J59">
        <v>-0.42417547677380685</v>
      </c>
      <c r="K59">
        <v>-4.0721266851128687E-2</v>
      </c>
      <c r="L59">
        <v>-0.24079818066166833</v>
      </c>
      <c r="M59">
        <v>-0.3562517472441396</v>
      </c>
      <c r="N59">
        <v>-0.21801602988592159</v>
      </c>
      <c r="O59">
        <v>6.0153471412481722E-2</v>
      </c>
      <c r="P59">
        <v>-3.0034620517010589E-2</v>
      </c>
      <c r="S59">
        <v>31.5</v>
      </c>
      <c r="Y59">
        <v>4.1748826618004387E-12</v>
      </c>
      <c r="Z59">
        <v>248.00000000000006</v>
      </c>
      <c r="AA59">
        <v>-69.70892907292712</v>
      </c>
      <c r="AB59">
        <v>-145.95849264466426</v>
      </c>
      <c r="AC59">
        <v>13.48039951111298</v>
      </c>
      <c r="AD59">
        <v>-114.16602675306913</v>
      </c>
      <c r="AE59">
        <v>-166.29444362525373</v>
      </c>
      <c r="AF59">
        <v>-199.54461831806279</v>
      </c>
      <c r="AG59">
        <v>-199.54461926457753</v>
      </c>
      <c r="AH59">
        <v>-150.45364272730589</v>
      </c>
      <c r="AI59">
        <v>-131.40537427101026</v>
      </c>
      <c r="AJ59">
        <v>-115.5933224561384</v>
      </c>
      <c r="AK59">
        <v>-56.938803754440741</v>
      </c>
      <c r="AL59">
        <v>-116.07912780141737</v>
      </c>
      <c r="AM59">
        <v>-84.348791628593503</v>
      </c>
      <c r="AN59">
        <v>-75.265976579603858</v>
      </c>
    </row>
    <row r="60" spans="1:40">
      <c r="A60">
        <v>1</v>
      </c>
      <c r="B60">
        <v>-0.67840996622958949</v>
      </c>
      <c r="C60">
        <v>1.2700419083859378</v>
      </c>
      <c r="D60">
        <v>5.3218927252303969E-2</v>
      </c>
      <c r="E60">
        <v>-1.7427686955434198</v>
      </c>
      <c r="F60">
        <v>0.19235977941341195</v>
      </c>
      <c r="G60">
        <v>0.50298420062814964</v>
      </c>
      <c r="H60">
        <v>0.58488728068270257</v>
      </c>
      <c r="I60">
        <v>0.58488717106187671</v>
      </c>
      <c r="J60">
        <v>-1.7223485571425456E-2</v>
      </c>
      <c r="K60">
        <v>0.26778569397844643</v>
      </c>
      <c r="L60">
        <v>-0.37142725905981899</v>
      </c>
      <c r="M60">
        <v>-0.11288635612263559</v>
      </c>
      <c r="N60">
        <v>0.77711276392332007</v>
      </c>
      <c r="O60">
        <v>0.45692736231863751</v>
      </c>
      <c r="P60">
        <v>0.29990451957423842</v>
      </c>
      <c r="S60">
        <v>24.6</v>
      </c>
      <c r="Y60">
        <v>-2.5757174171303632E-14</v>
      </c>
      <c r="Z60">
        <v>-69.70892907292712</v>
      </c>
      <c r="AA60">
        <v>247.99999999999983</v>
      </c>
      <c r="AB60">
        <v>-4.8818309547289331</v>
      </c>
      <c r="AC60">
        <v>-61.434055641900663</v>
      </c>
      <c r="AD60">
        <v>28.948993878723233</v>
      </c>
      <c r="AE60">
        <v>44.715134320321617</v>
      </c>
      <c r="AF60">
        <v>59.972741261414853</v>
      </c>
      <c r="AG60">
        <v>59.972741995547175</v>
      </c>
      <c r="AH60">
        <v>-15.461429162605164</v>
      </c>
      <c r="AI60">
        <v>-55.226084836970891</v>
      </c>
      <c r="AJ60">
        <v>3.4587425626397525</v>
      </c>
      <c r="AK60">
        <v>-28.037307241329643</v>
      </c>
      <c r="AL60">
        <v>-11.603107388880012</v>
      </c>
      <c r="AM60">
        <v>-22.067504871851803</v>
      </c>
      <c r="AN60">
        <v>53.61534829010813</v>
      </c>
    </row>
    <row r="61" spans="1:40">
      <c r="A61">
        <v>1</v>
      </c>
      <c r="B61">
        <v>-0.86111773699782734</v>
      </c>
      <c r="C61">
        <v>1.348944212574585</v>
      </c>
      <c r="D61">
        <v>1.4046532840144759</v>
      </c>
      <c r="E61">
        <v>1.1222141732306441</v>
      </c>
      <c r="F61">
        <v>1.5082275012248221</v>
      </c>
      <c r="G61">
        <v>1.4339286948532077</v>
      </c>
      <c r="H61">
        <v>1.226938327742491</v>
      </c>
      <c r="I61">
        <v>1.2269384351255648</v>
      </c>
      <c r="J61">
        <v>0.53059650258562763</v>
      </c>
      <c r="K61">
        <v>0.4734570011981632</v>
      </c>
      <c r="L61">
        <v>1.0219495771871328</v>
      </c>
      <c r="M61">
        <v>8.7963394381185781E-3</v>
      </c>
      <c r="N61">
        <v>1.3604641258114976</v>
      </c>
      <c r="O61">
        <v>1.5480555623105645</v>
      </c>
      <c r="P61">
        <v>2.1695596467579774</v>
      </c>
      <c r="S61">
        <v>26.1</v>
      </c>
      <c r="Y61">
        <v>-1.5165646516379638E-13</v>
      </c>
      <c r="Z61">
        <v>-145.95849264466426</v>
      </c>
      <c r="AA61">
        <v>-4.8818309547289331</v>
      </c>
      <c r="AB61">
        <v>248</v>
      </c>
      <c r="AC61">
        <v>126.70572878217659</v>
      </c>
      <c r="AD61">
        <v>200.17831412301689</v>
      </c>
      <c r="AE61">
        <v>220.47696472290258</v>
      </c>
      <c r="AF61">
        <v>216.05036755484292</v>
      </c>
      <c r="AG61">
        <v>216.05036683656928</v>
      </c>
      <c r="AH61">
        <v>230.96537077213108</v>
      </c>
      <c r="AI61">
        <v>210.53502386529294</v>
      </c>
      <c r="AJ61">
        <v>208.23242620859531</v>
      </c>
      <c r="AK61">
        <v>142.49444742864637</v>
      </c>
      <c r="AL61">
        <v>194.16565116898721</v>
      </c>
      <c r="AM61">
        <v>168.05810175390425</v>
      </c>
      <c r="AN61">
        <v>178.7046231871619</v>
      </c>
    </row>
    <row r="62" spans="1:40">
      <c r="A62">
        <v>1</v>
      </c>
      <c r="B62">
        <v>-1.2856446161358117</v>
      </c>
      <c r="C62">
        <v>0.87553038744270106</v>
      </c>
      <c r="D62">
        <v>1.5937979479554394E-2</v>
      </c>
      <c r="E62">
        <v>-0.69227497699292972</v>
      </c>
      <c r="F62">
        <v>-1.0357834276105697</v>
      </c>
      <c r="G62">
        <v>0.2671449287578026</v>
      </c>
      <c r="H62">
        <v>0.22928977769574335</v>
      </c>
      <c r="I62">
        <v>0.22928987983992843</v>
      </c>
      <c r="J62">
        <v>0.17060051036813603</v>
      </c>
      <c r="K62">
        <v>0.32948708614436084</v>
      </c>
      <c r="L62">
        <v>-0.24079818066166833</v>
      </c>
      <c r="M62">
        <v>-0.59961713836564368</v>
      </c>
      <c r="N62">
        <v>9.0817044054877213E-2</v>
      </c>
      <c r="O62">
        <v>0.55612083504517595</v>
      </c>
      <c r="P62">
        <v>7.9945092846740382E-2</v>
      </c>
      <c r="S62">
        <v>29.8</v>
      </c>
      <c r="Y62">
        <v>1.239286451237831E-14</v>
      </c>
      <c r="Z62">
        <v>13.48039951111298</v>
      </c>
      <c r="AA62">
        <v>-61.434055641900663</v>
      </c>
      <c r="AB62">
        <v>126.70572878217659</v>
      </c>
      <c r="AC62">
        <v>247.99999999999983</v>
      </c>
      <c r="AD62">
        <v>79.574619941867084</v>
      </c>
      <c r="AE62">
        <v>53.979795952117989</v>
      </c>
      <c r="AF62">
        <v>44.852008337630835</v>
      </c>
      <c r="AG62">
        <v>44.852007778283109</v>
      </c>
      <c r="AH62">
        <v>97.559465647745043</v>
      </c>
      <c r="AI62">
        <v>85.71791812837489</v>
      </c>
      <c r="AJ62">
        <v>126.69667540256701</v>
      </c>
      <c r="AK62">
        <v>97.06108485967485</v>
      </c>
      <c r="AL62">
        <v>78.144644211377937</v>
      </c>
      <c r="AM62">
        <v>78.853518169924257</v>
      </c>
      <c r="AN62">
        <v>97.647106429752569</v>
      </c>
    </row>
    <row r="63" spans="1:40">
      <c r="A63">
        <v>1</v>
      </c>
      <c r="B63">
        <v>-1.3877460174474794</v>
      </c>
      <c r="C63">
        <v>0.71772577906540647</v>
      </c>
      <c r="D63">
        <v>0.55651172218442324</v>
      </c>
      <c r="E63">
        <v>-2.3778974278981478E-2</v>
      </c>
      <c r="F63">
        <v>1.6910749838557875E-2</v>
      </c>
      <c r="G63">
        <v>0.85053681180550422</v>
      </c>
      <c r="H63">
        <v>0.98987332575118536</v>
      </c>
      <c r="I63">
        <v>0.98987340704840432</v>
      </c>
      <c r="J63">
        <v>-4.8527484894683851E-2</v>
      </c>
      <c r="K63">
        <v>0.35005421686633281</v>
      </c>
      <c r="L63">
        <v>0.36880418519637326</v>
      </c>
      <c r="M63">
        <v>0.31300307833999969</v>
      </c>
      <c r="N63">
        <v>0.15944661604172247</v>
      </c>
      <c r="O63">
        <v>0.6057175714084444</v>
      </c>
      <c r="P63">
        <v>0.95978279975673642</v>
      </c>
      <c r="S63">
        <v>30.7</v>
      </c>
      <c r="Y63">
        <v>4.3813841443807178E-12</v>
      </c>
      <c r="Z63">
        <v>-114.16602675306913</v>
      </c>
      <c r="AA63">
        <v>28.948993878723233</v>
      </c>
      <c r="AB63">
        <v>200.17831412301689</v>
      </c>
      <c r="AC63">
        <v>79.574619941867084</v>
      </c>
      <c r="AD63">
        <v>248.00000000000006</v>
      </c>
      <c r="AE63">
        <v>189.80902730275812</v>
      </c>
      <c r="AF63">
        <v>179.61495881179587</v>
      </c>
      <c r="AG63">
        <v>179.61495753019037</v>
      </c>
      <c r="AH63">
        <v>174.31916119131725</v>
      </c>
      <c r="AI63">
        <v>164.51983214979853</v>
      </c>
      <c r="AJ63">
        <v>159.38247559185575</v>
      </c>
      <c r="AK63">
        <v>105.92660365473365</v>
      </c>
      <c r="AL63">
        <v>174.91486377849864</v>
      </c>
      <c r="AM63">
        <v>162.64034197983742</v>
      </c>
      <c r="AN63">
        <v>180.40744597990374</v>
      </c>
    </row>
    <row r="64" spans="1:40">
      <c r="A64">
        <v>1</v>
      </c>
      <c r="B64">
        <v>-0.82350143125142794</v>
      </c>
      <c r="C64">
        <v>1.2700419083859378</v>
      </c>
      <c r="D64">
        <v>-1.2022731350007785E-2</v>
      </c>
      <c r="E64">
        <v>-1.2652715507477426</v>
      </c>
      <c r="F64">
        <v>-0.24626279452372479</v>
      </c>
      <c r="G64">
        <v>0.56504716690982015</v>
      </c>
      <c r="H64">
        <v>0.72317519851096523</v>
      </c>
      <c r="I64">
        <v>0.72317531318504824</v>
      </c>
      <c r="J64">
        <v>-1.5714859097940351E-3</v>
      </c>
      <c r="K64">
        <v>0.30891995542238893</v>
      </c>
      <c r="L64">
        <v>0.67360536812539562</v>
      </c>
      <c r="M64">
        <v>-0.2345690516833876</v>
      </c>
      <c r="N64">
        <v>0.46827968998252129</v>
      </c>
      <c r="O64">
        <v>0.15934694413902023</v>
      </c>
      <c r="P64">
        <v>0.62984365966548739</v>
      </c>
      <c r="S64">
        <v>25.8</v>
      </c>
      <c r="Y64">
        <v>-1.829869589187183E-12</v>
      </c>
      <c r="Z64">
        <v>-166.29444362525373</v>
      </c>
      <c r="AA64">
        <v>44.715134320321617</v>
      </c>
      <c r="AB64">
        <v>220.47696472290258</v>
      </c>
      <c r="AC64">
        <v>53.979795952117989</v>
      </c>
      <c r="AD64">
        <v>189.80902730275812</v>
      </c>
      <c r="AE64">
        <v>247.99999999999977</v>
      </c>
      <c r="AF64">
        <v>225.22390524392284</v>
      </c>
      <c r="AG64">
        <v>225.22390529370577</v>
      </c>
      <c r="AH64">
        <v>203.56004226790458</v>
      </c>
      <c r="AI64">
        <v>173.56304034294723</v>
      </c>
      <c r="AJ64">
        <v>171.31379114535756</v>
      </c>
      <c r="AK64">
        <v>108.48296672113598</v>
      </c>
      <c r="AL64">
        <v>174.52235418916828</v>
      </c>
      <c r="AM64">
        <v>146.60985455061763</v>
      </c>
      <c r="AN64">
        <v>158.22238224817207</v>
      </c>
    </row>
    <row r="65" spans="1:40">
      <c r="A65">
        <v>1</v>
      </c>
      <c r="B65">
        <v>-1.570453788215729</v>
      </c>
      <c r="C65">
        <v>0.95443269163134836</v>
      </c>
      <c r="D65">
        <v>1.0132033324006053</v>
      </c>
      <c r="E65">
        <v>-0.11927840323811695</v>
      </c>
      <c r="F65">
        <v>0.93801815510654563</v>
      </c>
      <c r="G65">
        <v>0.56504716690982015</v>
      </c>
      <c r="H65">
        <v>1.2960822866566224</v>
      </c>
      <c r="I65">
        <v>1.2960822552933582</v>
      </c>
      <c r="J65">
        <v>1.3445004849903925</v>
      </c>
      <c r="K65">
        <v>1.1727394457451998</v>
      </c>
      <c r="L65">
        <v>1.1525786555852866</v>
      </c>
      <c r="M65">
        <v>0.98225790392413681</v>
      </c>
      <c r="N65">
        <v>1.0516310518706964</v>
      </c>
      <c r="O65">
        <v>1.2008784077676788</v>
      </c>
      <c r="P65">
        <v>0.18992480621048743</v>
      </c>
      <c r="S65">
        <v>32.299999999999997</v>
      </c>
      <c r="Y65">
        <v>3.6570746431152656E-13</v>
      </c>
      <c r="Z65">
        <v>-199.54461831806279</v>
      </c>
      <c r="AA65">
        <v>59.972741261414853</v>
      </c>
      <c r="AB65">
        <v>216.05036755484292</v>
      </c>
      <c r="AC65">
        <v>44.852008337630835</v>
      </c>
      <c r="AD65">
        <v>179.61495881179587</v>
      </c>
      <c r="AE65">
        <v>225.22390524392284</v>
      </c>
      <c r="AF65">
        <v>247.99999999997996</v>
      </c>
      <c r="AG65">
        <v>247.99999999998465</v>
      </c>
      <c r="AH65">
        <v>212.68255834487346</v>
      </c>
      <c r="AI65">
        <v>181.31580847194073</v>
      </c>
      <c r="AJ65">
        <v>174.74666996207364</v>
      </c>
      <c r="AK65">
        <v>98.752101384522817</v>
      </c>
      <c r="AL65">
        <v>161.72110271915105</v>
      </c>
      <c r="AM65">
        <v>129.3413652599495</v>
      </c>
      <c r="AN65">
        <v>147.70901717696654</v>
      </c>
    </row>
    <row r="66" spans="1:40">
      <c r="A66">
        <v>1</v>
      </c>
      <c r="B66">
        <v>-1.3071396479908972</v>
      </c>
      <c r="C66">
        <v>0.79662808325405376</v>
      </c>
      <c r="D66">
        <v>0.19302248140011485</v>
      </c>
      <c r="E66">
        <v>-1.0742726928294717</v>
      </c>
      <c r="F66">
        <v>1.2889162142562538</v>
      </c>
      <c r="G66">
        <v>0.27955752201413597</v>
      </c>
      <c r="H66">
        <v>0.78244144900879131</v>
      </c>
      <c r="I66">
        <v>0.78244144475744126</v>
      </c>
      <c r="J66">
        <v>0.70276849886355985</v>
      </c>
      <c r="K66">
        <v>1.1316051843012558</v>
      </c>
      <c r="L66">
        <v>0.7171483942581135</v>
      </c>
      <c r="M66">
        <v>-0.2345690516833876</v>
      </c>
      <c r="N66">
        <v>0.88005712190358554</v>
      </c>
      <c r="O66">
        <v>0.70491104413498462</v>
      </c>
      <c r="P66">
        <v>0.51986394630173649</v>
      </c>
      <c r="S66">
        <v>30</v>
      </c>
      <c r="Y66">
        <v>-9.5923269327613525E-14</v>
      </c>
      <c r="Z66">
        <v>-199.54461926457753</v>
      </c>
      <c r="AA66">
        <v>59.972741995547175</v>
      </c>
      <c r="AB66">
        <v>216.05036683656928</v>
      </c>
      <c r="AC66">
        <v>44.852007778283109</v>
      </c>
      <c r="AD66">
        <v>179.61495753019037</v>
      </c>
      <c r="AE66">
        <v>225.22390529370577</v>
      </c>
      <c r="AF66">
        <v>247.99999999998465</v>
      </c>
      <c r="AG66">
        <v>247.99999999999079</v>
      </c>
      <c r="AH66">
        <v>212.68255740467188</v>
      </c>
      <c r="AI66">
        <v>181.31580795924148</v>
      </c>
      <c r="AJ66">
        <v>174.7466687010224</v>
      </c>
      <c r="AK66">
        <v>98.752100740731677</v>
      </c>
      <c r="AL66">
        <v>161.72110359752551</v>
      </c>
      <c r="AM66">
        <v>129.34136353969353</v>
      </c>
      <c r="AN66">
        <v>147.70901570668295</v>
      </c>
    </row>
    <row r="67" spans="1:40">
      <c r="A67">
        <v>1</v>
      </c>
      <c r="B67">
        <v>-0.30762066672931859</v>
      </c>
      <c r="C67">
        <v>0.71772577906540647</v>
      </c>
      <c r="D67">
        <v>-0.99996784732787147</v>
      </c>
      <c r="E67">
        <v>0.16721988363928944</v>
      </c>
      <c r="F67">
        <v>-1.0357834276105697</v>
      </c>
      <c r="G67">
        <v>-1.3340796013092981</v>
      </c>
      <c r="H67">
        <v>-0.83750273126513564</v>
      </c>
      <c r="I67">
        <v>-0.8375027465072945</v>
      </c>
      <c r="J67">
        <v>-0.90938746628433864</v>
      </c>
      <c r="K67">
        <v>-0.88397362645196764</v>
      </c>
      <c r="L67">
        <v>-1.0681156771832965</v>
      </c>
      <c r="M67">
        <v>-0.8429825294871498</v>
      </c>
      <c r="N67">
        <v>-0.90431174975436446</v>
      </c>
      <c r="O67">
        <v>-0.63420083767329127</v>
      </c>
      <c r="P67">
        <v>-0.90987232742700663</v>
      </c>
      <c r="S67">
        <v>21.5</v>
      </c>
      <c r="Y67">
        <v>1.9015899965779681E-12</v>
      </c>
      <c r="Z67">
        <v>-150.45364272730589</v>
      </c>
      <c r="AA67">
        <v>-15.461429162605164</v>
      </c>
      <c r="AB67">
        <v>230.96537077213108</v>
      </c>
      <c r="AC67">
        <v>97.559465647745043</v>
      </c>
      <c r="AD67">
        <v>174.31916119131725</v>
      </c>
      <c r="AE67">
        <v>203.56004226790458</v>
      </c>
      <c r="AF67">
        <v>212.68255834487346</v>
      </c>
      <c r="AG67">
        <v>212.68255740467188</v>
      </c>
      <c r="AH67">
        <v>247.99999999999986</v>
      </c>
      <c r="AI67">
        <v>217.85666012993772</v>
      </c>
      <c r="AJ67">
        <v>199.71151777371716</v>
      </c>
      <c r="AK67">
        <v>127.40253621177582</v>
      </c>
      <c r="AL67">
        <v>178.17276738998302</v>
      </c>
      <c r="AM67">
        <v>147.7946357641425</v>
      </c>
      <c r="AN67">
        <v>153.76973410507139</v>
      </c>
    </row>
    <row r="68" spans="1:40">
      <c r="A68">
        <v>1</v>
      </c>
      <c r="B68">
        <v>0.62741321896699176</v>
      </c>
      <c r="C68">
        <v>0.79662808325405376</v>
      </c>
      <c r="D68">
        <v>-0.87880476706643529</v>
      </c>
      <c r="E68">
        <v>0.45371817051669583</v>
      </c>
      <c r="F68">
        <v>-0.46557408149229318</v>
      </c>
      <c r="G68">
        <v>-0.66379956546725549</v>
      </c>
      <c r="H68">
        <v>-0.57080460402491695</v>
      </c>
      <c r="I68">
        <v>-0.57080465264393665</v>
      </c>
      <c r="J68">
        <v>-1.2380794591785718</v>
      </c>
      <c r="K68">
        <v>-1.0279435415057698</v>
      </c>
      <c r="L68">
        <v>-1.3729168601123187</v>
      </c>
      <c r="M68">
        <v>-0.96466522504790186</v>
      </c>
      <c r="N68">
        <v>0.19376140203514267</v>
      </c>
      <c r="O68">
        <v>-0.63420083767329127</v>
      </c>
      <c r="P68">
        <v>0.51986394630173649</v>
      </c>
      <c r="S68">
        <v>13.8</v>
      </c>
      <c r="Y68">
        <v>9.1264767011073333E-13</v>
      </c>
      <c r="Z68">
        <v>-131.40537427101026</v>
      </c>
      <c r="AA68">
        <v>-55.226084836970891</v>
      </c>
      <c r="AB68">
        <v>210.53502386529294</v>
      </c>
      <c r="AC68">
        <v>85.71791812837489</v>
      </c>
      <c r="AD68">
        <v>164.51983214979853</v>
      </c>
      <c r="AE68">
        <v>173.56304034294723</v>
      </c>
      <c r="AF68">
        <v>181.31580847194073</v>
      </c>
      <c r="AG68">
        <v>181.31580795924148</v>
      </c>
      <c r="AH68">
        <v>217.85666012993772</v>
      </c>
      <c r="AI68">
        <v>247.99999999999994</v>
      </c>
      <c r="AJ68">
        <v>191.63146519549349</v>
      </c>
      <c r="AK68">
        <v>122.85361524608346</v>
      </c>
      <c r="AL68">
        <v>183.84521860938278</v>
      </c>
      <c r="AM68">
        <v>147.94674799268435</v>
      </c>
      <c r="AN68">
        <v>132.77377393546737</v>
      </c>
    </row>
    <row r="69" spans="1:40">
      <c r="A69">
        <v>1</v>
      </c>
      <c r="B69">
        <v>1.5624471046633142</v>
      </c>
      <c r="C69">
        <v>0.71772577906540647</v>
      </c>
      <c r="D69">
        <v>-0.8601642931800606</v>
      </c>
      <c r="E69">
        <v>-0.40577669011552336</v>
      </c>
      <c r="F69">
        <v>-0.20240053713001049</v>
      </c>
      <c r="G69">
        <v>-1.4209677541036372</v>
      </c>
      <c r="H69">
        <v>-1.3807766941618798</v>
      </c>
      <c r="I69">
        <v>-1.3807766228294078</v>
      </c>
      <c r="J69">
        <v>-0.56504347372847852</v>
      </c>
      <c r="K69">
        <v>-0.67830231923225093</v>
      </c>
      <c r="L69">
        <v>-0.50205633745797273</v>
      </c>
      <c r="M69">
        <v>-0.41709309502451669</v>
      </c>
      <c r="N69">
        <v>0.12513183004829984</v>
      </c>
      <c r="O69">
        <v>-0.28702368313040394</v>
      </c>
      <c r="P69">
        <v>-0.14001433388075765</v>
      </c>
      <c r="S69">
        <v>6.3</v>
      </c>
      <c r="Y69">
        <v>-3.6979308504214714E-12</v>
      </c>
      <c r="Z69">
        <v>-115.5933224561384</v>
      </c>
      <c r="AA69">
        <v>3.4587425626397525</v>
      </c>
      <c r="AB69">
        <v>208.23242620859531</v>
      </c>
      <c r="AC69">
        <v>126.69667540256701</v>
      </c>
      <c r="AD69">
        <v>159.38247559185575</v>
      </c>
      <c r="AE69">
        <v>171.31379114535756</v>
      </c>
      <c r="AF69">
        <v>174.74666996207364</v>
      </c>
      <c r="AG69">
        <v>174.7466687010224</v>
      </c>
      <c r="AH69">
        <v>199.71151777371716</v>
      </c>
      <c r="AI69">
        <v>191.63146519549349</v>
      </c>
      <c r="AJ69">
        <v>247.99999999999991</v>
      </c>
      <c r="AK69">
        <v>143.57980446090585</v>
      </c>
      <c r="AL69">
        <v>161.18556433700263</v>
      </c>
      <c r="AM69">
        <v>141.62193151387274</v>
      </c>
      <c r="AN69">
        <v>161.21638874275453</v>
      </c>
    </row>
    <row r="70" spans="1:40">
      <c r="A70">
        <v>1</v>
      </c>
      <c r="B70">
        <v>0.7348883782424307</v>
      </c>
      <c r="C70">
        <v>0.79662808325405376</v>
      </c>
      <c r="D70">
        <v>-0.80424287152093621</v>
      </c>
      <c r="E70">
        <v>0.45371817051669583</v>
      </c>
      <c r="F70">
        <v>-0.72874762585457586</v>
      </c>
      <c r="G70">
        <v>-0.78792549803059664</v>
      </c>
      <c r="H70">
        <v>-0.76835877235100569</v>
      </c>
      <c r="I70">
        <v>-0.76835867544570791</v>
      </c>
      <c r="J70">
        <v>-0.84677946763781964</v>
      </c>
      <c r="K70">
        <v>-1.6655245938868906</v>
      </c>
      <c r="L70">
        <v>-0.50205633745797273</v>
      </c>
      <c r="M70">
        <v>-0.90382387726752478</v>
      </c>
      <c r="N70">
        <v>-1.6935518276030741</v>
      </c>
      <c r="O70">
        <v>-0.78299104676309816</v>
      </c>
      <c r="P70">
        <v>-1.0198520407907536</v>
      </c>
      <c r="S70">
        <v>12.9</v>
      </c>
      <c r="Y70">
        <v>-2.2332136140335024E-12</v>
      </c>
      <c r="Z70">
        <v>-56.938803754440741</v>
      </c>
      <c r="AA70">
        <v>-28.037307241329643</v>
      </c>
      <c r="AB70">
        <v>142.49444742864637</v>
      </c>
      <c r="AC70">
        <v>97.06108485967485</v>
      </c>
      <c r="AD70">
        <v>105.92660365473365</v>
      </c>
      <c r="AE70">
        <v>108.48296672113598</v>
      </c>
      <c r="AF70">
        <v>98.752101384522817</v>
      </c>
      <c r="AG70">
        <v>98.752100740731677</v>
      </c>
      <c r="AH70">
        <v>127.40253621177582</v>
      </c>
      <c r="AI70">
        <v>122.85361524608346</v>
      </c>
      <c r="AJ70">
        <v>143.57980446090585</v>
      </c>
      <c r="AK70">
        <v>247.99999999999966</v>
      </c>
      <c r="AL70">
        <v>109.87185271227116</v>
      </c>
      <c r="AM70">
        <v>104.4951434893745</v>
      </c>
      <c r="AN70">
        <v>133.65117697189936</v>
      </c>
    </row>
    <row r="71" spans="1:40">
      <c r="A71">
        <v>1</v>
      </c>
      <c r="B71">
        <v>-0.63004614455563546</v>
      </c>
      <c r="C71">
        <v>1.348944212574585</v>
      </c>
      <c r="D71">
        <v>-0.40347268296387828</v>
      </c>
      <c r="E71">
        <v>0.45371817051669583</v>
      </c>
      <c r="F71">
        <v>-1.0796456850042839</v>
      </c>
      <c r="G71">
        <v>-0.39072251382790651</v>
      </c>
      <c r="H71">
        <v>-8.679689162599892E-2</v>
      </c>
      <c r="I71">
        <v>-8.6796907894215417E-2</v>
      </c>
      <c r="J71">
        <v>-0.18939548184935553</v>
      </c>
      <c r="K71">
        <v>-0.55489953490042054</v>
      </c>
      <c r="L71">
        <v>2.0459976134636088E-2</v>
      </c>
      <c r="M71">
        <v>-0.41709309502451669</v>
      </c>
      <c r="N71">
        <v>-0.25233081587934425</v>
      </c>
      <c r="O71">
        <v>-0.68379757403655972</v>
      </c>
      <c r="P71">
        <v>0.40988423293798937</v>
      </c>
      <c r="S71">
        <v>24.3</v>
      </c>
      <c r="Y71">
        <v>-7.531752999057062E-13</v>
      </c>
      <c r="Z71">
        <v>-116.07912780141737</v>
      </c>
      <c r="AA71">
        <v>-11.603107388880012</v>
      </c>
      <c r="AB71">
        <v>194.16565116898721</v>
      </c>
      <c r="AC71">
        <v>78.144644211377937</v>
      </c>
      <c r="AD71">
        <v>174.91486377849864</v>
      </c>
      <c r="AE71">
        <v>174.52235418916828</v>
      </c>
      <c r="AF71">
        <v>161.72110271915105</v>
      </c>
      <c r="AG71">
        <v>161.72110359752551</v>
      </c>
      <c r="AH71">
        <v>178.17276738998302</v>
      </c>
      <c r="AI71">
        <v>183.84521860938278</v>
      </c>
      <c r="AJ71">
        <v>161.18556433700263</v>
      </c>
      <c r="AK71">
        <v>109.87185271227116</v>
      </c>
      <c r="AL71">
        <v>247.99999999999989</v>
      </c>
      <c r="AM71">
        <v>173.00973209675601</v>
      </c>
      <c r="AN71">
        <v>151.08917941849455</v>
      </c>
    </row>
    <row r="72" spans="1:40">
      <c r="A72">
        <v>1</v>
      </c>
      <c r="B72">
        <v>1.2453953848007686</v>
      </c>
      <c r="C72">
        <v>0.79662808325405376</v>
      </c>
      <c r="D72">
        <v>-1.1770523492484319</v>
      </c>
      <c r="E72">
        <v>-0.59677554803379429</v>
      </c>
      <c r="F72">
        <v>0.32394655159455482</v>
      </c>
      <c r="G72">
        <v>-1.5202685001543097</v>
      </c>
      <c r="H72">
        <v>-0.94615752384448526</v>
      </c>
      <c r="I72">
        <v>-0.94615757195047534</v>
      </c>
      <c r="J72">
        <v>-0.65895547169825819</v>
      </c>
      <c r="K72">
        <v>-8.1855528295072616E-2</v>
      </c>
      <c r="L72">
        <v>-0.41497028519253693</v>
      </c>
      <c r="M72">
        <v>-0.90382387726752478</v>
      </c>
      <c r="N72">
        <v>-0.66410824780040967</v>
      </c>
      <c r="O72">
        <v>-0.68379757403655972</v>
      </c>
      <c r="P72">
        <v>7.9945092846740382E-2</v>
      </c>
      <c r="S72">
        <v>8.8000000000000007</v>
      </c>
      <c r="Y72">
        <v>4.9471537977296975E-13</v>
      </c>
      <c r="Z72">
        <v>-84.348791628593503</v>
      </c>
      <c r="AA72">
        <v>-22.067504871851803</v>
      </c>
      <c r="AB72">
        <v>168.05810175390425</v>
      </c>
      <c r="AC72">
        <v>78.853518169924257</v>
      </c>
      <c r="AD72">
        <v>162.64034197983742</v>
      </c>
      <c r="AE72">
        <v>146.60985455061763</v>
      </c>
      <c r="AF72">
        <v>129.3413652599495</v>
      </c>
      <c r="AG72">
        <v>129.34136353969353</v>
      </c>
      <c r="AH72">
        <v>147.7946357641425</v>
      </c>
      <c r="AI72">
        <v>147.94674799268435</v>
      </c>
      <c r="AJ72">
        <v>141.62193151387274</v>
      </c>
      <c r="AK72">
        <v>104.4951434893745</v>
      </c>
      <c r="AL72">
        <v>173.00973209675601</v>
      </c>
      <c r="AM72">
        <v>247.99999999999989</v>
      </c>
      <c r="AN72">
        <v>146.85226433240047</v>
      </c>
    </row>
    <row r="73" spans="1:40">
      <c r="A73">
        <v>1</v>
      </c>
      <c r="B73">
        <v>1.2883854485109394</v>
      </c>
      <c r="C73">
        <v>0.87553038744270106</v>
      </c>
      <c r="D73">
        <v>-0.65511908042993794</v>
      </c>
      <c r="E73">
        <v>1.313213031148915</v>
      </c>
      <c r="F73">
        <v>-0.68488536846086157</v>
      </c>
      <c r="G73">
        <v>-0.88722624408127082</v>
      </c>
      <c r="H73">
        <v>-0.93627981542817995</v>
      </c>
      <c r="I73">
        <v>-0.93627988335507684</v>
      </c>
      <c r="J73">
        <v>-0.53373947440521785</v>
      </c>
      <c r="K73">
        <v>-1.3158833716133731</v>
      </c>
      <c r="L73">
        <v>-0.4585133113252548</v>
      </c>
      <c r="M73">
        <v>8.7963394381185781E-3</v>
      </c>
      <c r="N73">
        <v>-0.86999696376094304</v>
      </c>
      <c r="O73">
        <v>-0.68379757403655972</v>
      </c>
      <c r="P73">
        <v>-3.0034620517010589E-2</v>
      </c>
      <c r="S73">
        <v>8.5</v>
      </c>
      <c r="Y73">
        <v>-5.0004445029117051E-13</v>
      </c>
      <c r="Z73">
        <v>-75.265976579603858</v>
      </c>
      <c r="AA73">
        <v>53.61534829010813</v>
      </c>
      <c r="AB73">
        <v>178.7046231871619</v>
      </c>
      <c r="AC73">
        <v>97.647106429752569</v>
      </c>
      <c r="AD73">
        <v>180.40744597990374</v>
      </c>
      <c r="AE73">
        <v>158.22238224817207</v>
      </c>
      <c r="AF73">
        <v>147.70901717696654</v>
      </c>
      <c r="AG73">
        <v>147.70901570668295</v>
      </c>
      <c r="AH73">
        <v>153.76973410507139</v>
      </c>
      <c r="AI73">
        <v>132.77377393546737</v>
      </c>
      <c r="AJ73">
        <v>161.21638874275453</v>
      </c>
      <c r="AK73">
        <v>133.65117697189936</v>
      </c>
      <c r="AL73">
        <v>151.08917941849455</v>
      </c>
      <c r="AM73">
        <v>146.85226433240047</v>
      </c>
      <c r="AN73">
        <v>248</v>
      </c>
    </row>
    <row r="74" spans="1:40">
      <c r="A74">
        <v>1</v>
      </c>
      <c r="B74">
        <v>0.66502952471340315</v>
      </c>
      <c r="C74">
        <v>0.79662808325405376</v>
      </c>
      <c r="D74">
        <v>-1.9879129633057351</v>
      </c>
      <c r="E74">
        <v>-2.411264698257368</v>
      </c>
      <c r="F74">
        <v>-2.0884776050596972</v>
      </c>
      <c r="G74">
        <v>-1.6195692462049822</v>
      </c>
      <c r="H74">
        <v>-1.6178416961531867</v>
      </c>
      <c r="I74">
        <v>-1.6178416509065685</v>
      </c>
      <c r="J74">
        <v>-1.7389434483507351</v>
      </c>
      <c r="K74">
        <v>-1.7272259860528065</v>
      </c>
      <c r="L74">
        <v>-1.3729168601123187</v>
      </c>
      <c r="M74">
        <v>-2.4248575717769305</v>
      </c>
      <c r="N74">
        <v>-1.0072561077346311</v>
      </c>
      <c r="O74">
        <v>-1.4773453558488712</v>
      </c>
      <c r="P74">
        <v>-1.4597708942457537</v>
      </c>
      <c r="S74">
        <v>13.5</v>
      </c>
    </row>
    <row r="75" spans="1:40" ht="21">
      <c r="A75">
        <v>1</v>
      </c>
      <c r="B75">
        <v>0.87997984326428103</v>
      </c>
      <c r="C75">
        <v>1.2700419083859378</v>
      </c>
      <c r="D75">
        <v>-1.3168559033962428</v>
      </c>
      <c r="E75">
        <v>-1.7427686955434198</v>
      </c>
      <c r="F75">
        <v>-0.64102311106714727</v>
      </c>
      <c r="G75">
        <v>-0.91205143059393767</v>
      </c>
      <c r="H75">
        <v>-0.89676898176296305</v>
      </c>
      <c r="I75">
        <v>-0.89676887807968753</v>
      </c>
      <c r="J75">
        <v>-1.0502554632390104</v>
      </c>
      <c r="K75">
        <v>-0.78113797284210928</v>
      </c>
      <c r="L75">
        <v>-1.4600029123777516</v>
      </c>
      <c r="M75">
        <v>-1.3297133117301601</v>
      </c>
      <c r="N75">
        <v>-0.97294132174120973</v>
      </c>
      <c r="O75">
        <v>-0.83258778312636827</v>
      </c>
      <c r="P75">
        <v>-1.5697506076095007</v>
      </c>
      <c r="S75">
        <v>11.8</v>
      </c>
      <c r="Y75" s="171" t="s">
        <v>344</v>
      </c>
    </row>
    <row r="76" spans="1:40">
      <c r="A76">
        <v>1</v>
      </c>
      <c r="B76">
        <v>0.58979691322059236</v>
      </c>
      <c r="C76">
        <v>1.2700419083859378</v>
      </c>
      <c r="D76">
        <v>-1.1211309275893075</v>
      </c>
      <c r="E76">
        <v>-1.0742726928294717</v>
      </c>
      <c r="F76">
        <v>-0.86033439803571554</v>
      </c>
      <c r="G76">
        <v>-1.1354781092079531</v>
      </c>
      <c r="H76">
        <v>-1.0449346080075297</v>
      </c>
      <c r="I76">
        <v>-1.0449347087982577</v>
      </c>
      <c r="J76">
        <v>-0.76851946932966919</v>
      </c>
      <c r="K76">
        <v>-0.986809280061826</v>
      </c>
      <c r="L76">
        <v>-0.67622844198884136</v>
      </c>
      <c r="M76">
        <v>-1.0255065728282788</v>
      </c>
      <c r="N76">
        <v>-1.0072561077346311</v>
      </c>
      <c r="O76">
        <v>-0.83258778312636827</v>
      </c>
      <c r="P76">
        <v>7.9945092846740382E-2</v>
      </c>
      <c r="S76" s="174">
        <v>18.5</v>
      </c>
      <c r="Y76" cm="1">
        <f t="array" ref="Y76:Y91">MMULT(C256:IQ271,S3:S251)</f>
        <v>4757.8999999999996</v>
      </c>
    </row>
    <row r="77" spans="1:40">
      <c r="A77">
        <v>1</v>
      </c>
      <c r="B77">
        <v>1.2561429007283114</v>
      </c>
      <c r="C77">
        <v>0.95443269163134836</v>
      </c>
      <c r="D77">
        <v>-0.58987742182762615</v>
      </c>
      <c r="E77">
        <v>-0.31027726115638787</v>
      </c>
      <c r="F77">
        <v>0.32394655159455482</v>
      </c>
      <c r="G77">
        <v>-1.1354781092079531</v>
      </c>
      <c r="H77">
        <v>-1.3412658604966627</v>
      </c>
      <c r="I77">
        <v>-1.341265868447812</v>
      </c>
      <c r="J77">
        <v>-0.84677946763781964</v>
      </c>
      <c r="K77">
        <v>-0.53433240417844863</v>
      </c>
      <c r="L77">
        <v>0.499433263594527</v>
      </c>
      <c r="M77">
        <v>0.67805116502225571</v>
      </c>
      <c r="N77">
        <v>-0.6984230337938323</v>
      </c>
      <c r="O77">
        <v>0.25854041686555873</v>
      </c>
      <c r="P77">
        <v>-0.14001433388075765</v>
      </c>
      <c r="S77">
        <v>8.8000000000000007</v>
      </c>
      <c r="Y77">
        <v>-2013.9914648554764</v>
      </c>
    </row>
    <row r="78" spans="1:40">
      <c r="A78">
        <v>1</v>
      </c>
      <c r="B78">
        <v>-0.39360079414967214</v>
      </c>
      <c r="C78">
        <v>1.9012603418951162</v>
      </c>
      <c r="D78">
        <v>-2.1342968293195177E-2</v>
      </c>
      <c r="E78">
        <v>-0.69227497699292972</v>
      </c>
      <c r="F78">
        <v>0.32394655159455482</v>
      </c>
      <c r="G78">
        <v>0.15543158945079491</v>
      </c>
      <c r="H78">
        <v>0.25892290294465642</v>
      </c>
      <c r="I78">
        <v>0.25892294562612583</v>
      </c>
      <c r="J78">
        <v>-0.22069948117261615</v>
      </c>
      <c r="K78">
        <v>-0.88397362645196764</v>
      </c>
      <c r="L78">
        <v>-0.11016910226351767</v>
      </c>
      <c r="M78">
        <v>-0.78214118170677271</v>
      </c>
      <c r="N78">
        <v>-0.49253431783329898</v>
      </c>
      <c r="O78">
        <v>-1.4773453558488712</v>
      </c>
      <c r="P78">
        <v>0.62984365966548739</v>
      </c>
      <c r="S78">
        <v>22.2</v>
      </c>
      <c r="Y78">
        <v>600.9351587834733</v>
      </c>
    </row>
    <row r="79" spans="1:40">
      <c r="A79">
        <v>1</v>
      </c>
      <c r="B79">
        <v>-0.31299442469308997</v>
      </c>
      <c r="C79">
        <v>2.848087992158884</v>
      </c>
      <c r="D79">
        <v>-0.63647860654356314</v>
      </c>
      <c r="E79">
        <v>-2.3778974278981478E-2</v>
      </c>
      <c r="F79">
        <v>-7.0813764948870719E-2</v>
      </c>
      <c r="G79">
        <v>-0.53967363290391446</v>
      </c>
      <c r="H79">
        <v>0.29843373660987471</v>
      </c>
      <c r="I79">
        <v>0.29843370000772179</v>
      </c>
      <c r="J79">
        <v>-6.4179484556315267E-2</v>
      </c>
      <c r="K79">
        <v>-1.1924805872815427</v>
      </c>
      <c r="L79">
        <v>-0.4585133113252548</v>
      </c>
      <c r="M79">
        <v>-0.96466522504790186</v>
      </c>
      <c r="N79">
        <v>-0.28664560187276689</v>
      </c>
      <c r="O79">
        <v>-0.93178125585290683</v>
      </c>
      <c r="P79">
        <v>7.9945092846740382E-2</v>
      </c>
      <c r="S79">
        <v>21.5</v>
      </c>
      <c r="Y79">
        <v>1242.4878710249984</v>
      </c>
    </row>
    <row r="80" spans="1:40">
      <c r="A80">
        <v>1</v>
      </c>
      <c r="B80">
        <v>2.0178569060769549E-2</v>
      </c>
      <c r="C80">
        <v>1.6645534293291744</v>
      </c>
      <c r="D80">
        <v>-0.26366912881606741</v>
      </c>
      <c r="E80">
        <v>-0.40577669011552336</v>
      </c>
      <c r="F80">
        <v>-0.24626279452372479</v>
      </c>
      <c r="G80">
        <v>0.24231974224513403</v>
      </c>
      <c r="H80">
        <v>0.61452040593161561</v>
      </c>
      <c r="I80">
        <v>0.61452048774186563</v>
      </c>
      <c r="J80">
        <v>7.6688512398356404E-2</v>
      </c>
      <c r="K80">
        <v>-0.57546666562239246</v>
      </c>
      <c r="L80">
        <v>0.32526115906365533</v>
      </c>
      <c r="M80">
        <v>-0.2345690516833876</v>
      </c>
      <c r="N80">
        <v>-0.66410824780040967</v>
      </c>
      <c r="O80">
        <v>1.0556735049211587E-2</v>
      </c>
      <c r="P80">
        <v>0.84980308639298541</v>
      </c>
      <c r="S80">
        <v>18.8</v>
      </c>
      <c r="Y80">
        <v>-77.478494948624842</v>
      </c>
    </row>
    <row r="81" spans="1:65">
      <c r="A81">
        <v>1</v>
      </c>
      <c r="B81">
        <v>-1.4683523869040616</v>
      </c>
      <c r="C81">
        <v>1.7434557335178216</v>
      </c>
      <c r="D81">
        <v>-0.54327623711168915</v>
      </c>
      <c r="E81">
        <v>-0.97877326387033614</v>
      </c>
      <c r="F81">
        <v>0.19235977941341195</v>
      </c>
      <c r="G81">
        <v>-0.37830992057157137</v>
      </c>
      <c r="H81">
        <v>0.33794457027509162</v>
      </c>
      <c r="I81">
        <v>0.33794445438931775</v>
      </c>
      <c r="J81">
        <v>-0.40852347711217762</v>
      </c>
      <c r="K81">
        <v>-0.92510788789591158</v>
      </c>
      <c r="L81">
        <v>-0.15371212839623249</v>
      </c>
      <c r="M81">
        <v>0.37384442612037461</v>
      </c>
      <c r="N81">
        <v>-0.97294132174120973</v>
      </c>
      <c r="O81">
        <v>-0.73339431039982983</v>
      </c>
      <c r="P81">
        <v>0.84980308639298541</v>
      </c>
      <c r="S81">
        <v>31.4</v>
      </c>
      <c r="Y81">
        <v>978.85079882065691</v>
      </c>
    </row>
    <row r="82" spans="1:65">
      <c r="A82">
        <v>1</v>
      </c>
      <c r="B82">
        <v>-0.93635034849063814</v>
      </c>
      <c r="C82">
        <v>1.5067488209518796</v>
      </c>
      <c r="D82">
        <v>-1.0465690320438084</v>
      </c>
      <c r="E82">
        <v>-1.169772121788607</v>
      </c>
      <c r="F82">
        <v>6.0773007232272171E-2</v>
      </c>
      <c r="G82">
        <v>-0.45278548010957709</v>
      </c>
      <c r="H82">
        <v>-0.33373960203360986</v>
      </c>
      <c r="I82">
        <v>-0.33373962456677619</v>
      </c>
      <c r="J82">
        <v>-0.43982747643543602</v>
      </c>
      <c r="K82">
        <v>-0.92510788789591158</v>
      </c>
      <c r="L82">
        <v>-0.24079818066166833</v>
      </c>
      <c r="M82">
        <v>-0.66045848614602076</v>
      </c>
      <c r="N82">
        <v>-0.80136739177409899</v>
      </c>
      <c r="O82">
        <v>-1.7253290376652184</v>
      </c>
      <c r="P82">
        <v>-0.57993318733575761</v>
      </c>
      <c r="S82">
        <v>26.8</v>
      </c>
      <c r="Y82">
        <v>1413.8607069881716</v>
      </c>
    </row>
    <row r="83" spans="1:65">
      <c r="A83">
        <v>1</v>
      </c>
      <c r="B83">
        <v>6.3168632770940356E-2</v>
      </c>
      <c r="C83">
        <v>1.5067488209518796</v>
      </c>
      <c r="D83">
        <v>0.44466887886617446</v>
      </c>
      <c r="E83">
        <v>0.93121531531237323</v>
      </c>
      <c r="F83">
        <v>0.58712009595683434</v>
      </c>
      <c r="G83">
        <v>0.2919701152704694</v>
      </c>
      <c r="H83">
        <v>0.53549873860118036</v>
      </c>
      <c r="I83">
        <v>0.5354987280848823</v>
      </c>
      <c r="J83">
        <v>-1.7223485571425456E-2</v>
      </c>
      <c r="K83">
        <v>-8.1855528295072616E-2</v>
      </c>
      <c r="L83">
        <v>0.19463208066550466</v>
      </c>
      <c r="M83">
        <v>-5.204500834225851E-2</v>
      </c>
      <c r="N83">
        <v>0.7084831919364748</v>
      </c>
      <c r="O83">
        <v>0.45692736231863751</v>
      </c>
      <c r="P83">
        <v>0.84980308639298541</v>
      </c>
      <c r="S83">
        <v>18.399999999999999</v>
      </c>
      <c r="Y83">
        <v>1671.9347646371868</v>
      </c>
    </row>
    <row r="84" spans="1:65">
      <c r="A84">
        <v>1</v>
      </c>
      <c r="B84">
        <v>-0.9632191383094949</v>
      </c>
      <c r="C84">
        <v>1.9801626460837636</v>
      </c>
      <c r="D84">
        <v>-0.28230960270244221</v>
      </c>
      <c r="E84">
        <v>-0.11927840323811695</v>
      </c>
      <c r="F84">
        <v>0.32394655159455482</v>
      </c>
      <c r="G84">
        <v>0.13060640293812636</v>
      </c>
      <c r="H84">
        <v>0.24904519452835253</v>
      </c>
      <c r="I84">
        <v>0.2490452570307273</v>
      </c>
      <c r="J84">
        <v>-0.73721547000640852</v>
      </c>
      <c r="K84">
        <v>-0.67830231923225093</v>
      </c>
      <c r="L84">
        <v>-0.89394357265242785</v>
      </c>
      <c r="M84">
        <v>0.61720981724188084</v>
      </c>
      <c r="N84">
        <v>-0.35527517385961088</v>
      </c>
      <c r="O84">
        <v>-0.68379757403655972</v>
      </c>
      <c r="P84">
        <v>1.0697625131204835</v>
      </c>
      <c r="S84">
        <v>27</v>
      </c>
      <c r="Y84">
        <v>1671.93477062644</v>
      </c>
    </row>
    <row r="85" spans="1:65">
      <c r="A85">
        <v>1</v>
      </c>
      <c r="B85">
        <v>-0.95784538034572353</v>
      </c>
      <c r="C85">
        <v>2.1379672544610582</v>
      </c>
      <c r="D85">
        <v>-0.38483220907750348</v>
      </c>
      <c r="E85">
        <v>-0.40577669011552336</v>
      </c>
      <c r="F85">
        <v>0.23622203680712625</v>
      </c>
      <c r="G85">
        <v>8.095602991279098E-2</v>
      </c>
      <c r="H85">
        <v>0.7330529069272691</v>
      </c>
      <c r="I85">
        <v>0.73305300178044674</v>
      </c>
      <c r="J85">
        <v>-0.54939147406684707</v>
      </c>
      <c r="K85">
        <v>-0.6166009270663364</v>
      </c>
      <c r="L85">
        <v>-0.85040054651970987</v>
      </c>
      <c r="M85">
        <v>-0.66045848614602076</v>
      </c>
      <c r="N85">
        <v>-0.86999696376094304</v>
      </c>
      <c r="O85">
        <v>-1.1797649376692541</v>
      </c>
      <c r="P85">
        <v>-0.24999404724450863</v>
      </c>
      <c r="S85">
        <v>27</v>
      </c>
      <c r="Y85">
        <v>1273.9663262871386</v>
      </c>
    </row>
    <row r="86" spans="1:65">
      <c r="A86">
        <v>1</v>
      </c>
      <c r="B86">
        <v>-0.91485531663555275</v>
      </c>
      <c r="C86">
        <v>1.7434557335178216</v>
      </c>
      <c r="D86">
        <v>-0.42211315685025308</v>
      </c>
      <c r="E86">
        <v>-1.0742726928294717</v>
      </c>
      <c r="F86">
        <v>-0.64102311106714727</v>
      </c>
      <c r="G86">
        <v>-0.22935880149556173</v>
      </c>
      <c r="H86">
        <v>-0.26459564311947853</v>
      </c>
      <c r="I86">
        <v>-0.26459555350519137</v>
      </c>
      <c r="J86">
        <v>-0.54939147406684707</v>
      </c>
      <c r="K86">
        <v>-0.94567501861788206</v>
      </c>
      <c r="L86">
        <v>-0.32788423292710417</v>
      </c>
      <c r="M86">
        <v>6.4579792041579989</v>
      </c>
      <c r="N86">
        <v>5.6502258061454584E-2</v>
      </c>
      <c r="O86">
        <v>-0.48541062858348266</v>
      </c>
      <c r="P86">
        <v>-3.0034620517010589E-2</v>
      </c>
      <c r="S86">
        <v>26.6</v>
      </c>
      <c r="Y86">
        <v>1097.2058321795869</v>
      </c>
    </row>
    <row r="87" spans="1:65">
      <c r="A87">
        <v>1</v>
      </c>
      <c r="B87">
        <v>0.49306926987269611</v>
      </c>
      <c r="C87">
        <v>2.1379672544610582</v>
      </c>
      <c r="D87">
        <v>-0.76696192374818661</v>
      </c>
      <c r="E87">
        <v>-1.169772121788607</v>
      </c>
      <c r="F87">
        <v>-0.1146760223425819</v>
      </c>
      <c r="G87">
        <v>-0.40313510708423994</v>
      </c>
      <c r="H87">
        <v>-0.42263897778035037</v>
      </c>
      <c r="I87">
        <v>-0.42263907281915813</v>
      </c>
      <c r="J87">
        <v>-0.43982747643543602</v>
      </c>
      <c r="K87">
        <v>-0.43149675056859021</v>
      </c>
      <c r="L87">
        <v>-0.37142725905981899</v>
      </c>
      <c r="M87">
        <v>-0.78214118170677271</v>
      </c>
      <c r="N87">
        <v>0.12513183004829984</v>
      </c>
      <c r="O87">
        <v>-0.33662041949367405</v>
      </c>
      <c r="P87">
        <v>0.62984365966548739</v>
      </c>
      <c r="S87">
        <v>14.9</v>
      </c>
      <c r="Y87">
        <v>982.61543045264432</v>
      </c>
    </row>
    <row r="88" spans="1:65">
      <c r="A88">
        <v>1</v>
      </c>
      <c r="B88">
        <v>-0.5064497113888824</v>
      </c>
      <c r="C88">
        <v>1.5067488209518796</v>
      </c>
      <c r="D88">
        <v>-0.68307979125950014</v>
      </c>
      <c r="E88">
        <v>-1.7427686955434198</v>
      </c>
      <c r="F88">
        <v>-0.64102311106714727</v>
      </c>
      <c r="G88">
        <v>0.44092123434647906</v>
      </c>
      <c r="H88">
        <v>-0.14606314212382498</v>
      </c>
      <c r="I88">
        <v>-0.14606303946661023</v>
      </c>
      <c r="J88">
        <v>-0.92503946594597009</v>
      </c>
      <c r="K88">
        <v>-0.30809396623676133</v>
      </c>
      <c r="L88">
        <v>0.41234721132909119</v>
      </c>
      <c r="M88">
        <v>0.13047903499887059</v>
      </c>
      <c r="N88">
        <v>-1.0415708937280539</v>
      </c>
      <c r="O88">
        <v>-0.13823347404059705</v>
      </c>
      <c r="P88">
        <v>-0.14001433388075765</v>
      </c>
      <c r="S88">
        <v>23.1</v>
      </c>
      <c r="Y88">
        <v>473.74049476639908</v>
      </c>
    </row>
    <row r="89" spans="1:65">
      <c r="A89">
        <v>1</v>
      </c>
      <c r="B89">
        <v>1.3098804803660369</v>
      </c>
      <c r="C89">
        <v>8.6507345556227883E-2</v>
      </c>
      <c r="D89">
        <v>-5.8623916065944748E-2</v>
      </c>
      <c r="E89">
        <v>0.83571588635323768</v>
      </c>
      <c r="F89">
        <v>1.6910749838557875E-2</v>
      </c>
      <c r="G89">
        <v>-0.42796029359690851</v>
      </c>
      <c r="H89">
        <v>-0.63007085452274303</v>
      </c>
      <c r="I89">
        <v>-0.63007078421632967</v>
      </c>
      <c r="J89">
        <v>-6.4179484556315267E-2</v>
      </c>
      <c r="K89">
        <v>0.35005421686633281</v>
      </c>
      <c r="L89">
        <v>-6.6626076130799752E-2</v>
      </c>
      <c r="M89">
        <v>0.43468577390075169</v>
      </c>
      <c r="N89">
        <v>-0.6984230337938323</v>
      </c>
      <c r="O89">
        <v>0.30813715322882884</v>
      </c>
      <c r="P89">
        <v>0.62984365966548739</v>
      </c>
      <c r="S89">
        <v>8.3000000000000007</v>
      </c>
      <c r="Y89">
        <v>967.67329925823469</v>
      </c>
    </row>
    <row r="90" spans="1:65">
      <c r="A90">
        <v>1</v>
      </c>
      <c r="B90">
        <v>0.58979691322059236</v>
      </c>
      <c r="C90">
        <v>0.24431195393352251</v>
      </c>
      <c r="D90">
        <v>-8.658462689550693E-2</v>
      </c>
      <c r="E90">
        <v>1.0267147442715086</v>
      </c>
      <c r="F90">
        <v>-0.55329859627971867</v>
      </c>
      <c r="G90">
        <v>-0.50243585313491246</v>
      </c>
      <c r="H90">
        <v>-0.58068231244122082</v>
      </c>
      <c r="I90">
        <v>-0.58068234123933515</v>
      </c>
      <c r="J90">
        <v>-0.22069948117261615</v>
      </c>
      <c r="K90">
        <v>0.22665143253450248</v>
      </c>
      <c r="L90">
        <v>0.58651931585995976</v>
      </c>
      <c r="M90">
        <v>0.79973386058300777</v>
      </c>
      <c r="N90">
        <v>-1.178830037701742</v>
      </c>
      <c r="O90">
        <v>0.45692736231863751</v>
      </c>
      <c r="P90">
        <v>0.51986394630173649</v>
      </c>
      <c r="S90">
        <v>14.1</v>
      </c>
      <c r="Y90">
        <v>719.33745996751384</v>
      </c>
    </row>
    <row r="91" spans="1:65">
      <c r="A91">
        <v>1</v>
      </c>
      <c r="B91">
        <v>-0.19477174949010834</v>
      </c>
      <c r="C91">
        <v>8.6507345556227883E-2</v>
      </c>
      <c r="D91">
        <v>-4.9303679122757356E-2</v>
      </c>
      <c r="E91">
        <v>-0.11927840323811695</v>
      </c>
      <c r="F91">
        <v>-0.33398730931115028</v>
      </c>
      <c r="G91">
        <v>-0.13005805544488921</v>
      </c>
      <c r="H91">
        <v>0.31818915344248244</v>
      </c>
      <c r="I91">
        <v>0.31818907719851891</v>
      </c>
      <c r="J91">
        <v>0.38972850563095812</v>
      </c>
      <c r="K91">
        <v>-0.20525831262690294</v>
      </c>
      <c r="L91">
        <v>-0.15371212839623249</v>
      </c>
      <c r="M91">
        <v>-0.3562517472441396</v>
      </c>
      <c r="N91">
        <v>-1.0758856797214753</v>
      </c>
      <c r="O91">
        <v>-0.48541062858348266</v>
      </c>
      <c r="P91">
        <v>-0.57993318733575761</v>
      </c>
      <c r="S91">
        <v>20.5</v>
      </c>
      <c r="Y91">
        <v>667.60477464760652</v>
      </c>
    </row>
    <row r="92" spans="1:65">
      <c r="A92">
        <v>1</v>
      </c>
      <c r="B92">
        <v>9.0037422589797106E-2</v>
      </c>
      <c r="C92">
        <v>-7.1297262821066756E-2</v>
      </c>
      <c r="D92">
        <v>5.3218927252303969E-2</v>
      </c>
      <c r="E92">
        <v>-0.31027726115638787</v>
      </c>
      <c r="F92">
        <v>0.54325783856312315</v>
      </c>
      <c r="G92">
        <v>0.14301899619446151</v>
      </c>
      <c r="H92">
        <v>8.1124151451176796E-2</v>
      </c>
      <c r="I92">
        <v>8.1124049121358427E-2</v>
      </c>
      <c r="J92">
        <v>0.13929651104487542</v>
      </c>
      <c r="K92">
        <v>-8.1855528295072616E-2</v>
      </c>
      <c r="L92">
        <v>0.499433263594527</v>
      </c>
      <c r="M92">
        <v>8.7963394381185781E-3</v>
      </c>
      <c r="N92">
        <v>-0.28664560187276689</v>
      </c>
      <c r="O92">
        <v>-0.13823347404059705</v>
      </c>
      <c r="P92">
        <v>0.62984365966548739</v>
      </c>
      <c r="S92">
        <v>18.2</v>
      </c>
    </row>
    <row r="93" spans="1:65">
      <c r="A93">
        <v>1</v>
      </c>
      <c r="B93">
        <v>1.283011690547168</v>
      </c>
      <c r="C93">
        <v>0.16540964974487521</v>
      </c>
      <c r="D93">
        <v>-0.48735481545256482</v>
      </c>
      <c r="E93">
        <v>7.1720454680153992E-2</v>
      </c>
      <c r="F93">
        <v>-0.20240053713001049</v>
      </c>
      <c r="G93">
        <v>-0.44037288685324188</v>
      </c>
      <c r="H93">
        <v>-0.91652439859557222</v>
      </c>
      <c r="I93">
        <v>-0.91652450616427794</v>
      </c>
      <c r="J93">
        <v>-0.6746074713598873</v>
      </c>
      <c r="K93">
        <v>-0.49319814273450613</v>
      </c>
      <c r="L93">
        <v>-0.11016910226351767</v>
      </c>
      <c r="M93">
        <v>-0.59961713836564368</v>
      </c>
      <c r="N93">
        <v>-0.73273781978725372</v>
      </c>
      <c r="O93">
        <v>-0.23742694676713555</v>
      </c>
      <c r="P93">
        <v>0.18992480621048743</v>
      </c>
      <c r="S93">
        <v>8.5</v>
      </c>
    </row>
    <row r="94" spans="1:65" ht="19.5" thickBot="1">
      <c r="A94">
        <v>1</v>
      </c>
      <c r="B94">
        <v>-0.71065251401221763</v>
      </c>
      <c r="C94">
        <v>8.6507345556227883E-2</v>
      </c>
      <c r="D94">
        <v>0.52855101135486104</v>
      </c>
      <c r="E94">
        <v>0.54921759947583126</v>
      </c>
      <c r="F94">
        <v>1.6910749838557875E-2</v>
      </c>
      <c r="G94">
        <v>0.72641087924216319</v>
      </c>
      <c r="H94">
        <v>0.50586561335226732</v>
      </c>
      <c r="I94">
        <v>0.50586566229868479</v>
      </c>
      <c r="J94">
        <v>0.13929651104487542</v>
      </c>
      <c r="K94">
        <v>-8.1855528295072616E-2</v>
      </c>
      <c r="L94">
        <v>0.84777747265626413</v>
      </c>
      <c r="M94">
        <v>0.86057520836338486</v>
      </c>
      <c r="N94">
        <v>0.36533533200225338</v>
      </c>
      <c r="O94">
        <v>0.45692736231863751</v>
      </c>
      <c r="P94">
        <v>0.95978279975673642</v>
      </c>
      <c r="S94">
        <v>24.9</v>
      </c>
      <c r="AB94" s="171" t="s">
        <v>289</v>
      </c>
      <c r="AE94" s="171" t="s">
        <v>255</v>
      </c>
    </row>
    <row r="95" spans="1:65" ht="15.75" thickBot="1">
      <c r="A95">
        <v>1</v>
      </c>
      <c r="B95">
        <v>1.2292741109094547</v>
      </c>
      <c r="C95">
        <v>0.16540964974487521</v>
      </c>
      <c r="D95">
        <v>0.22098319222967705</v>
      </c>
      <c r="E95">
        <v>1.5997113180263214</v>
      </c>
      <c r="F95">
        <v>-0.29012505191743909</v>
      </c>
      <c r="G95">
        <v>-0.14247064870122439</v>
      </c>
      <c r="H95">
        <v>-0.35349501886621904</v>
      </c>
      <c r="I95">
        <v>-0.35349500175757331</v>
      </c>
      <c r="J95">
        <v>0.2645125083379179</v>
      </c>
      <c r="K95">
        <v>-0.39036248912464772</v>
      </c>
      <c r="L95">
        <v>0.45589023746180907</v>
      </c>
      <c r="M95">
        <v>0.92141655614376194</v>
      </c>
      <c r="N95">
        <v>-0.66410824780040967</v>
      </c>
      <c r="O95">
        <v>-0.38621715585694416</v>
      </c>
      <c r="P95">
        <v>-0.46995347397200665</v>
      </c>
      <c r="S95">
        <v>9</v>
      </c>
      <c r="AB95">
        <f>COUNTA(A2:P2)</f>
        <v>16</v>
      </c>
      <c r="AE95" s="182"/>
      <c r="AF95" s="183" t="s">
        <v>224</v>
      </c>
      <c r="AG95" s="183" t="s">
        <v>225</v>
      </c>
      <c r="AH95" s="183" t="s">
        <v>237</v>
      </c>
      <c r="AI95" s="183" t="s">
        <v>238</v>
      </c>
      <c r="AJ95" s="183" t="s">
        <v>239</v>
      </c>
      <c r="AK95" s="183" t="s">
        <v>240</v>
      </c>
      <c r="AL95" s="183" t="s">
        <v>241</v>
      </c>
      <c r="AM95" s="183" t="s">
        <v>242</v>
      </c>
      <c r="AN95" s="183" t="s">
        <v>243</v>
      </c>
      <c r="AO95" s="183" t="s">
        <v>244</v>
      </c>
      <c r="AP95" s="183" t="s">
        <v>245</v>
      </c>
      <c r="AQ95" s="183" t="s">
        <v>246</v>
      </c>
      <c r="AR95" s="183" t="s">
        <v>247</v>
      </c>
      <c r="AS95" s="183" t="s">
        <v>248</v>
      </c>
      <c r="AT95" s="183" t="s">
        <v>249</v>
      </c>
      <c r="AU95" s="184" t="s">
        <v>226</v>
      </c>
      <c r="BM95" s="139"/>
    </row>
    <row r="96" spans="1:65">
      <c r="A96">
        <v>1</v>
      </c>
      <c r="B96">
        <v>2.3362682514464721</v>
      </c>
      <c r="C96">
        <v>0.63882347487675917</v>
      </c>
      <c r="D96">
        <v>1.7215413400828472</v>
      </c>
      <c r="E96">
        <v>2.8412038944950826</v>
      </c>
      <c r="F96">
        <v>1.3766407290436824</v>
      </c>
      <c r="G96">
        <v>1.5456420341602153</v>
      </c>
      <c r="H96">
        <v>0.67378665642944302</v>
      </c>
      <c r="I96">
        <v>0.67378661931426043</v>
      </c>
      <c r="J96">
        <v>1.2192844876973523</v>
      </c>
      <c r="K96">
        <v>0.49402413192013511</v>
      </c>
      <c r="L96">
        <v>1.6315519430451744</v>
      </c>
      <c r="M96">
        <v>6.9637687218493505E-2</v>
      </c>
      <c r="N96">
        <v>0.2280761880285653</v>
      </c>
      <c r="O96">
        <v>1.0520881986778703</v>
      </c>
      <c r="P96">
        <v>2.3895190734854754</v>
      </c>
      <c r="S96" s="174">
        <v>17.399999999999999</v>
      </c>
      <c r="AE96" s="44" t="s">
        <v>224</v>
      </c>
      <c r="AF96">
        <v>1</v>
      </c>
      <c r="AU96" s="66"/>
    </row>
    <row r="97" spans="1:47">
      <c r="A97">
        <v>1</v>
      </c>
      <c r="B97">
        <v>1.1486677414528723</v>
      </c>
      <c r="C97">
        <v>-0.54471108795295065</v>
      </c>
      <c r="D97">
        <v>0.38874745720705012</v>
      </c>
      <c r="E97">
        <v>1.1222141732306441</v>
      </c>
      <c r="F97">
        <v>-0.20240053713001049</v>
      </c>
      <c r="G97">
        <v>-0.20453361498289491</v>
      </c>
      <c r="H97">
        <v>-7.6919183209695041E-2</v>
      </c>
      <c r="I97">
        <v>-7.6919219298816871E-2</v>
      </c>
      <c r="J97">
        <v>0.42103250495421873</v>
      </c>
      <c r="K97">
        <v>0.26778569397844643</v>
      </c>
      <c r="L97">
        <v>0.36880418519637326</v>
      </c>
      <c r="M97">
        <v>-0.11288635612263559</v>
      </c>
      <c r="N97">
        <v>-0.21801602988592159</v>
      </c>
      <c r="O97">
        <v>0.70491104413498462</v>
      </c>
      <c r="P97">
        <v>0.29990451957423842</v>
      </c>
      <c r="S97">
        <v>9.6</v>
      </c>
      <c r="AE97" s="44" t="s">
        <v>225</v>
      </c>
      <c r="AF97">
        <v>-0.28108439142309322</v>
      </c>
      <c r="AG97">
        <v>1</v>
      </c>
      <c r="AU97" s="66"/>
    </row>
    <row r="98" spans="1:47">
      <c r="A98">
        <v>1</v>
      </c>
      <c r="B98">
        <v>0.93371742290199455</v>
      </c>
      <c r="C98">
        <v>0.40211656231081716</v>
      </c>
      <c r="D98">
        <v>-0.58987742182762615</v>
      </c>
      <c r="E98">
        <v>-1.4562704086660134</v>
      </c>
      <c r="F98">
        <v>0.32394655159455482</v>
      </c>
      <c r="G98">
        <v>-0.16729583521389119</v>
      </c>
      <c r="H98">
        <v>-0.56092689560861164</v>
      </c>
      <c r="I98">
        <v>-0.56092696404853815</v>
      </c>
      <c r="J98">
        <v>-0.54939147406684707</v>
      </c>
      <c r="K98">
        <v>0.5762926548080215</v>
      </c>
      <c r="L98">
        <v>0.32526115906365533</v>
      </c>
      <c r="M98">
        <v>0.13047903499887059</v>
      </c>
      <c r="N98">
        <v>-0.56116388982014309</v>
      </c>
      <c r="O98">
        <v>-0.43581389222021255</v>
      </c>
      <c r="P98">
        <v>-3.0034620517010589E-2</v>
      </c>
      <c r="S98">
        <v>11.3</v>
      </c>
      <c r="AE98" s="44" t="s">
        <v>237</v>
      </c>
      <c r="AF98">
        <v>-0.58854230905106508</v>
      </c>
      <c r="AG98">
        <v>-1.9684802236810271E-2</v>
      </c>
      <c r="AH98">
        <v>1</v>
      </c>
      <c r="AU98" s="66"/>
    </row>
    <row r="99" spans="1:47">
      <c r="A99">
        <v>1</v>
      </c>
      <c r="B99">
        <v>0.13840124426375119</v>
      </c>
      <c r="C99">
        <v>8.6507345556227883E-2</v>
      </c>
      <c r="D99">
        <v>-0.81356310846412361</v>
      </c>
      <c r="E99">
        <v>-0.78777440595206516</v>
      </c>
      <c r="F99">
        <v>-0.90419665542942984</v>
      </c>
      <c r="G99">
        <v>-0.70103734523625927</v>
      </c>
      <c r="H99">
        <v>-0.41276126936404506</v>
      </c>
      <c r="I99">
        <v>-0.41276138422375958</v>
      </c>
      <c r="J99">
        <v>-1.0815594625622709</v>
      </c>
      <c r="K99">
        <v>-0.94567501861788206</v>
      </c>
      <c r="L99">
        <v>-0.54559936359069061</v>
      </c>
      <c r="M99">
        <v>-0.72129983392639785</v>
      </c>
      <c r="N99">
        <v>-0.21801602988592159</v>
      </c>
      <c r="O99">
        <v>-0.58460410131002116</v>
      </c>
      <c r="P99">
        <v>-3.0034620517010589E-2</v>
      </c>
      <c r="S99">
        <v>17.8</v>
      </c>
      <c r="AE99" s="44" t="s">
        <v>238</v>
      </c>
      <c r="AF99">
        <v>5.4356449641584655E-2</v>
      </c>
      <c r="AG99">
        <v>-0.24771796629798679</v>
      </c>
      <c r="AH99">
        <v>0.5109101967023254</v>
      </c>
      <c r="AI99">
        <v>1</v>
      </c>
      <c r="AU99" s="66"/>
    </row>
    <row r="100" spans="1:47">
      <c r="A100">
        <v>1</v>
      </c>
      <c r="B100">
        <v>-0.38822703618590082</v>
      </c>
      <c r="C100">
        <v>0.16540964974487521</v>
      </c>
      <c r="D100">
        <v>0.69631527633223411</v>
      </c>
      <c r="E100">
        <v>0.64471702843496681</v>
      </c>
      <c r="F100">
        <v>0.89415589771283133</v>
      </c>
      <c r="G100">
        <v>0.83812421854917085</v>
      </c>
      <c r="H100">
        <v>0.16014581878161202</v>
      </c>
      <c r="I100">
        <v>0.16014580877834358</v>
      </c>
      <c r="J100">
        <v>0.62450850055540941</v>
      </c>
      <c r="K100">
        <v>0.69969543913985188</v>
      </c>
      <c r="L100">
        <v>0.19463208066550466</v>
      </c>
      <c r="M100">
        <v>-0.47793444280489161</v>
      </c>
      <c r="N100">
        <v>1.0516310518706964</v>
      </c>
      <c r="O100">
        <v>1.1016849350411386</v>
      </c>
      <c r="P100">
        <v>7.9945092846740382E-2</v>
      </c>
      <c r="S100">
        <v>22.2</v>
      </c>
      <c r="AE100" s="44" t="s">
        <v>239</v>
      </c>
      <c r="AF100">
        <v>-0.46034688206882729</v>
      </c>
      <c r="AG100">
        <v>0.11672981402710977</v>
      </c>
      <c r="AH100">
        <v>0.80717062146377783</v>
      </c>
      <c r="AI100">
        <v>0.32086540299139982</v>
      </c>
      <c r="AJ100">
        <v>1</v>
      </c>
      <c r="AU100" s="66"/>
    </row>
    <row r="101" spans="1:47">
      <c r="A101">
        <v>1</v>
      </c>
      <c r="B101">
        <v>-0.27000436098291913</v>
      </c>
      <c r="C101">
        <v>0.32321425812216986</v>
      </c>
      <c r="D101">
        <v>0.75223669799135839</v>
      </c>
      <c r="E101">
        <v>1.2177136021897796</v>
      </c>
      <c r="F101">
        <v>0.93801815510654563</v>
      </c>
      <c r="G101">
        <v>0.71399828598582982</v>
      </c>
      <c r="H101">
        <v>0.25892290294465642</v>
      </c>
      <c r="I101">
        <v>0.25892294562612583</v>
      </c>
      <c r="J101">
        <v>0.31146850732280773</v>
      </c>
      <c r="K101">
        <v>-6.1288397573100652E-2</v>
      </c>
      <c r="L101">
        <v>0.36880418519637326</v>
      </c>
      <c r="M101">
        <v>-0.47793444280489161</v>
      </c>
      <c r="N101">
        <v>-1.2127313925388241E-2</v>
      </c>
      <c r="O101">
        <v>1.1512816714044087</v>
      </c>
      <c r="P101">
        <v>0.40988423293798937</v>
      </c>
      <c r="S101">
        <v>21.2</v>
      </c>
      <c r="AE101" s="44" t="s">
        <v>240</v>
      </c>
      <c r="AF101">
        <v>-0.67054211139215225</v>
      </c>
      <c r="AG101">
        <v>0.18030296096903878</v>
      </c>
      <c r="AH101">
        <v>0.88902001904396211</v>
      </c>
      <c r="AI101">
        <v>0.21766046754886306</v>
      </c>
      <c r="AJ101">
        <v>0.76535898105950895</v>
      </c>
      <c r="AK101">
        <v>1</v>
      </c>
      <c r="AU101" s="66"/>
    </row>
    <row r="102" spans="1:47">
      <c r="A102">
        <v>1</v>
      </c>
      <c r="B102">
        <v>-0.17327671763502292</v>
      </c>
      <c r="C102">
        <v>0.24431195393352251</v>
      </c>
      <c r="D102">
        <v>-0.17046675938419348</v>
      </c>
      <c r="E102">
        <v>0.64471702843496681</v>
      </c>
      <c r="F102">
        <v>-0.42171182409857888</v>
      </c>
      <c r="G102">
        <v>-0.20453361498289491</v>
      </c>
      <c r="H102">
        <v>-3.7408349544476735E-2</v>
      </c>
      <c r="I102">
        <v>-3.740846491722092E-2</v>
      </c>
      <c r="J102">
        <v>-0.22069948117261615</v>
      </c>
      <c r="K102">
        <v>4.1299459281378674E-4</v>
      </c>
      <c r="L102">
        <v>-6.6626076130799752E-2</v>
      </c>
      <c r="M102">
        <v>-0.41709309502451669</v>
      </c>
      <c r="N102">
        <v>-1.4876631116425418</v>
      </c>
      <c r="O102">
        <v>-1.2293616740325242</v>
      </c>
      <c r="P102">
        <v>-1.3497911808820027</v>
      </c>
      <c r="S102">
        <v>20.399999999999999</v>
      </c>
      <c r="AE102" s="44" t="s">
        <v>241</v>
      </c>
      <c r="AF102">
        <v>-0.80461539644383417</v>
      </c>
      <c r="AG102">
        <v>0.24182556960248902</v>
      </c>
      <c r="AH102">
        <v>0.87117083691472419</v>
      </c>
      <c r="AI102">
        <v>0.18085487232916392</v>
      </c>
      <c r="AJ102">
        <v>0.72425386617662546</v>
      </c>
      <c r="AK102">
        <v>0.90816090824166085</v>
      </c>
      <c r="AL102">
        <v>1</v>
      </c>
      <c r="AU102" s="66"/>
    </row>
    <row r="103" spans="1:47">
      <c r="A103">
        <v>1</v>
      </c>
      <c r="B103">
        <v>-0.14103416985239481</v>
      </c>
      <c r="C103">
        <v>-0.30800417538700875</v>
      </c>
      <c r="D103">
        <v>-0.20774770715694305</v>
      </c>
      <c r="E103">
        <v>0.35821874155756039</v>
      </c>
      <c r="F103">
        <v>-0.72874762585457586</v>
      </c>
      <c r="G103">
        <v>-0.50243585313491246</v>
      </c>
      <c r="H103">
        <v>-0.31398418520100069</v>
      </c>
      <c r="I103">
        <v>-0.31398424737597735</v>
      </c>
      <c r="J103">
        <v>-0.22069948117261615</v>
      </c>
      <c r="K103">
        <v>0.1443829096466161</v>
      </c>
      <c r="L103">
        <v>-6.6626076130799752E-2</v>
      </c>
      <c r="M103">
        <v>6.9637687218493505E-2</v>
      </c>
      <c r="N103">
        <v>-0.42390474584645493</v>
      </c>
      <c r="O103">
        <v>0.25854041686555873</v>
      </c>
      <c r="P103">
        <v>0.18992480621048743</v>
      </c>
      <c r="S103">
        <v>20.100000000000001</v>
      </c>
      <c r="AE103" s="44" t="s">
        <v>242</v>
      </c>
      <c r="AF103">
        <v>-0.80461540026040912</v>
      </c>
      <c r="AG103">
        <v>0.24182557256269482</v>
      </c>
      <c r="AH103">
        <v>0.87117083401844131</v>
      </c>
      <c r="AI103">
        <v>0.18085487007372567</v>
      </c>
      <c r="AJ103">
        <v>0.72425386100884581</v>
      </c>
      <c r="AK103">
        <v>0.90816090844237962</v>
      </c>
      <c r="AL103">
        <v>0.99999999999999689</v>
      </c>
      <c r="AM103">
        <v>1</v>
      </c>
      <c r="AU103" s="66"/>
    </row>
    <row r="104" spans="1:47">
      <c r="A104">
        <v>1</v>
      </c>
      <c r="B104">
        <v>-0.40972206804098621</v>
      </c>
      <c r="C104">
        <v>0.32321425812216986</v>
      </c>
      <c r="D104">
        <v>0.68699503938904671</v>
      </c>
      <c r="E104">
        <v>1.313213031148915</v>
      </c>
      <c r="F104">
        <v>1.2011916994688283</v>
      </c>
      <c r="G104">
        <v>0.34162048829580655</v>
      </c>
      <c r="H104">
        <v>0.30831144502617858</v>
      </c>
      <c r="I104">
        <v>0.30831138860312035</v>
      </c>
      <c r="J104">
        <v>0.29581650766117629</v>
      </c>
      <c r="K104">
        <v>-4.0721266851128687E-2</v>
      </c>
      <c r="L104">
        <v>0.54297628972724188</v>
      </c>
      <c r="M104">
        <v>1.40814733838677</v>
      </c>
      <c r="N104">
        <v>-0.42390474584645493</v>
      </c>
      <c r="O104">
        <v>0.80410451686152318</v>
      </c>
      <c r="P104">
        <v>1.6196610799392306</v>
      </c>
      <c r="S104">
        <v>22.3</v>
      </c>
      <c r="AE104" s="44" t="s">
        <v>243</v>
      </c>
      <c r="AF104">
        <v>-0.60666791422300714</v>
      </c>
      <c r="AG104">
        <v>-6.2344472429859431E-2</v>
      </c>
      <c r="AH104">
        <v>0.93131197891988227</v>
      </c>
      <c r="AI104">
        <v>0.39338494212800423</v>
      </c>
      <c r="AJ104">
        <v>0.70289984351337687</v>
      </c>
      <c r="AK104">
        <v>0.82080662204800159</v>
      </c>
      <c r="AL104">
        <v>0.8575909610680712</v>
      </c>
      <c r="AM104">
        <v>0.85759095727691803</v>
      </c>
      <c r="AN104">
        <v>1</v>
      </c>
      <c r="AU104" s="66"/>
    </row>
    <row r="105" spans="1:47">
      <c r="A105">
        <v>1</v>
      </c>
      <c r="B105">
        <v>-0.77513760957748579</v>
      </c>
      <c r="C105">
        <v>-0.15019956700971407</v>
      </c>
      <c r="D105">
        <v>-4.9303679122757356E-2</v>
      </c>
      <c r="E105">
        <v>-0.40577669011552336</v>
      </c>
      <c r="F105">
        <v>0.71870686813797724</v>
      </c>
      <c r="G105">
        <v>0.40368345457747706</v>
      </c>
      <c r="H105">
        <v>0.61452040593161561</v>
      </c>
      <c r="I105">
        <v>0.61452048774186563</v>
      </c>
      <c r="J105">
        <v>-3.2875485233054655E-2</v>
      </c>
      <c r="K105">
        <v>4.154725603675772E-2</v>
      </c>
      <c r="L105">
        <v>-1.0681156771832965</v>
      </c>
      <c r="M105">
        <v>-0.66045848614602076</v>
      </c>
      <c r="N105">
        <v>-0.73273781978725372</v>
      </c>
      <c r="O105">
        <v>-0.73339431039982983</v>
      </c>
      <c r="P105">
        <v>-0.57993318733575761</v>
      </c>
      <c r="S105">
        <v>25.4</v>
      </c>
      <c r="AE105" s="44" t="s">
        <v>244</v>
      </c>
      <c r="AF105">
        <v>-0.52986038012504177</v>
      </c>
      <c r="AG105">
        <v>-0.22268582595552799</v>
      </c>
      <c r="AH105">
        <v>0.84893154784392377</v>
      </c>
      <c r="AI105">
        <v>0.34563676664667337</v>
      </c>
      <c r="AJ105">
        <v>0.66338641995886605</v>
      </c>
      <c r="AK105">
        <v>0.69985096912478761</v>
      </c>
      <c r="AL105">
        <v>0.7311121309352745</v>
      </c>
      <c r="AM105">
        <v>0.73111212886792298</v>
      </c>
      <c r="AN105">
        <v>0.87845427471749071</v>
      </c>
      <c r="AO105">
        <v>1</v>
      </c>
      <c r="AU105" s="66"/>
    </row>
    <row r="106" spans="1:47">
      <c r="A106">
        <v>1</v>
      </c>
      <c r="B106">
        <v>0.11690621240866579</v>
      </c>
      <c r="C106">
        <v>-0.15019956700971407</v>
      </c>
      <c r="D106">
        <v>-0.47803457850937742</v>
      </c>
      <c r="E106">
        <v>-0.69227497699292972</v>
      </c>
      <c r="F106">
        <v>-3.0095850103276849</v>
      </c>
      <c r="G106">
        <v>-0.94928921036294145</v>
      </c>
      <c r="H106">
        <v>-0.50166064511078556</v>
      </c>
      <c r="I106">
        <v>-0.50166058158235183</v>
      </c>
      <c r="J106">
        <v>-0.48678347542032807</v>
      </c>
      <c r="K106">
        <v>-0.94567501861788206</v>
      </c>
      <c r="L106">
        <v>0.19463208066550466</v>
      </c>
      <c r="M106">
        <v>1.0430992517045139</v>
      </c>
      <c r="N106">
        <v>-0.42390474584645493</v>
      </c>
      <c r="O106">
        <v>0.35773388959209723</v>
      </c>
      <c r="P106">
        <v>0.62984365966548739</v>
      </c>
      <c r="S106">
        <v>18</v>
      </c>
      <c r="AE106" s="44" t="s">
        <v>245</v>
      </c>
      <c r="AF106">
        <v>-0.46610210667797752</v>
      </c>
      <c r="AG106">
        <v>1.3946542591289345E-2</v>
      </c>
      <c r="AH106">
        <v>0.83964687987336761</v>
      </c>
      <c r="AI106">
        <v>0.5108736911393833</v>
      </c>
      <c r="AJ106">
        <v>0.64267127254780632</v>
      </c>
      <c r="AK106">
        <v>0.69078141590870035</v>
      </c>
      <c r="AL106">
        <v>0.70462366920193897</v>
      </c>
      <c r="AM106">
        <v>0.70462366411703903</v>
      </c>
      <c r="AN106">
        <v>0.80528837811982668</v>
      </c>
      <c r="AO106">
        <v>0.77270752094957063</v>
      </c>
      <c r="AP106">
        <v>1</v>
      </c>
      <c r="AU106" s="66"/>
    </row>
    <row r="107" spans="1:47">
      <c r="A107">
        <v>1</v>
      </c>
      <c r="B107">
        <v>-4.9680284468269935E-2</v>
      </c>
      <c r="C107">
        <v>-0.15019956700971407</v>
      </c>
      <c r="D107">
        <v>0.81747835659367019</v>
      </c>
      <c r="E107">
        <v>1.2177136021897796</v>
      </c>
      <c r="F107">
        <v>0.28008429420084052</v>
      </c>
      <c r="G107">
        <v>0.55263457365348678</v>
      </c>
      <c r="H107">
        <v>1.0293841594164022</v>
      </c>
      <c r="I107">
        <v>1.0293841614300021</v>
      </c>
      <c r="J107">
        <v>0.60885650089377807</v>
      </c>
      <c r="K107">
        <v>0.39118847831027675</v>
      </c>
      <c r="L107">
        <v>0.32526115906365533</v>
      </c>
      <c r="M107">
        <v>0.2521617305596226</v>
      </c>
      <c r="N107">
        <v>-0.59547867581356573</v>
      </c>
      <c r="O107">
        <v>-8.863673767732691E-2</v>
      </c>
      <c r="P107">
        <v>-0.14001433388075765</v>
      </c>
      <c r="S107">
        <v>19.3</v>
      </c>
      <c r="AE107" s="44" t="s">
        <v>246</v>
      </c>
      <c r="AF107">
        <v>-0.22959195062274509</v>
      </c>
      <c r="AG107">
        <v>-0.11305365823116791</v>
      </c>
      <c r="AH107">
        <v>0.57457438479292933</v>
      </c>
      <c r="AI107">
        <v>0.39137534217610892</v>
      </c>
      <c r="AJ107">
        <v>0.42712340183360381</v>
      </c>
      <c r="AK107">
        <v>0.43743131742393515</v>
      </c>
      <c r="AL107">
        <v>0.39819395719567274</v>
      </c>
      <c r="AM107">
        <v>0.39819395459973278</v>
      </c>
      <c r="AN107">
        <v>0.51371990407974055</v>
      </c>
      <c r="AO107">
        <v>0.49537748083098165</v>
      </c>
      <c r="AP107">
        <v>0.57895082443913648</v>
      </c>
      <c r="AQ107">
        <v>1</v>
      </c>
      <c r="AU107" s="66"/>
    </row>
    <row r="108" spans="1:47">
      <c r="A108">
        <v>1</v>
      </c>
      <c r="B108">
        <v>6.8542390734711703E-2</v>
      </c>
      <c r="C108">
        <v>0.55992117068811176</v>
      </c>
      <c r="D108">
        <v>0.92932119991191886</v>
      </c>
      <c r="E108">
        <v>1.5042118890671861</v>
      </c>
      <c r="F108">
        <v>1.7714010455871048</v>
      </c>
      <c r="G108">
        <v>1.1484390499575237</v>
      </c>
      <c r="H108">
        <v>0.91085165842074867</v>
      </c>
      <c r="I108">
        <v>0.91085164739142088</v>
      </c>
      <c r="J108">
        <v>0.15494851070650684</v>
      </c>
      <c r="K108">
        <v>-0.71943658067619476</v>
      </c>
      <c r="L108">
        <v>6.4003002267354003E-2</v>
      </c>
      <c r="M108">
        <v>0.19132038277924551</v>
      </c>
      <c r="N108">
        <v>0.98300147988385345</v>
      </c>
      <c r="O108">
        <v>0.45692736231863751</v>
      </c>
      <c r="P108">
        <v>0.95978279975673642</v>
      </c>
      <c r="S108">
        <v>18.3</v>
      </c>
      <c r="AE108" s="44" t="s">
        <v>247</v>
      </c>
      <c r="AF108">
        <v>-0.46806099919926369</v>
      </c>
      <c r="AG108">
        <v>-4.6786723342258189E-2</v>
      </c>
      <c r="AH108">
        <v>0.78292601277817508</v>
      </c>
      <c r="AI108">
        <v>0.3150993718200723</v>
      </c>
      <c r="AJ108">
        <v>0.70530187007459155</v>
      </c>
      <c r="AK108">
        <v>0.7037191701176142</v>
      </c>
      <c r="AL108">
        <v>0.65210122064176468</v>
      </c>
      <c r="AM108">
        <v>0.65210122418358274</v>
      </c>
      <c r="AN108">
        <v>0.71843857818541468</v>
      </c>
      <c r="AO108">
        <v>0.74131136536041486</v>
      </c>
      <c r="AP108">
        <v>0.64994179168146238</v>
      </c>
      <c r="AQ108">
        <v>0.4430316641623841</v>
      </c>
      <c r="AR108">
        <v>1</v>
      </c>
      <c r="AU108" s="66"/>
    </row>
    <row r="109" spans="1:47">
      <c r="A109">
        <v>1</v>
      </c>
      <c r="B109">
        <v>0.19751258186523604</v>
      </c>
      <c r="C109">
        <v>-0.15019956700971407</v>
      </c>
      <c r="D109">
        <v>0.58447243301398533</v>
      </c>
      <c r="E109">
        <v>1.9817090338628633</v>
      </c>
      <c r="F109">
        <v>0.23622203680712625</v>
      </c>
      <c r="G109">
        <v>1.1608516432138569</v>
      </c>
      <c r="H109">
        <v>-0.3633727272825229</v>
      </c>
      <c r="I109">
        <v>-0.36337269035297359</v>
      </c>
      <c r="J109">
        <v>0.37407650596932673</v>
      </c>
      <c r="K109">
        <v>-0.36979535840267574</v>
      </c>
      <c r="L109">
        <v>0.63006234199267763</v>
      </c>
      <c r="M109">
        <v>1.0430992517045139</v>
      </c>
      <c r="N109">
        <v>0.98300147988385345</v>
      </c>
      <c r="O109">
        <v>1.0024914623146002</v>
      </c>
      <c r="P109">
        <v>1.0697625131204835</v>
      </c>
      <c r="S109">
        <v>17.3</v>
      </c>
      <c r="AE109" s="44" t="s">
        <v>248</v>
      </c>
      <c r="AF109">
        <v>-0.34011609527658637</v>
      </c>
      <c r="AG109">
        <v>-8.8981874483273354E-2</v>
      </c>
      <c r="AH109">
        <v>0.67765363610445295</v>
      </c>
      <c r="AI109">
        <v>0.31795773455614645</v>
      </c>
      <c r="AJ109">
        <v>0.65580783056386072</v>
      </c>
      <c r="AK109">
        <v>0.59116876834926424</v>
      </c>
      <c r="AL109">
        <v>0.52153776314497846</v>
      </c>
      <c r="AM109">
        <v>0.52153775620845177</v>
      </c>
      <c r="AN109">
        <v>0.59594611195218683</v>
      </c>
      <c r="AO109">
        <v>0.59655946771243729</v>
      </c>
      <c r="AP109">
        <v>0.57105617545916476</v>
      </c>
      <c r="AQ109">
        <v>0.42135138503780073</v>
      </c>
      <c r="AR109">
        <v>0.69761988748692016</v>
      </c>
      <c r="AS109">
        <v>1</v>
      </c>
      <c r="AU109" s="66"/>
    </row>
    <row r="110" spans="1:47" ht="15.75" thickBot="1">
      <c r="A110">
        <v>1</v>
      </c>
      <c r="B110">
        <v>-0.30224690876554727</v>
      </c>
      <c r="C110">
        <v>-0.38690647957565605</v>
      </c>
      <c r="D110">
        <v>-0.36619173519112874</v>
      </c>
      <c r="E110">
        <v>-0.40577669011552336</v>
      </c>
      <c r="F110">
        <v>-1.6498550311225604</v>
      </c>
      <c r="G110">
        <v>-0.365897327315238</v>
      </c>
      <c r="H110">
        <v>-7.7752242955637018E-3</v>
      </c>
      <c r="I110">
        <v>-7.77514823723203E-3</v>
      </c>
      <c r="J110">
        <v>0.13929651104487542</v>
      </c>
      <c r="K110">
        <v>-0.36979535840267574</v>
      </c>
      <c r="L110">
        <v>-0.76331449425427722</v>
      </c>
      <c r="M110">
        <v>-0.17372770390301051</v>
      </c>
      <c r="N110">
        <v>-4.6442099918810875E-2</v>
      </c>
      <c r="O110">
        <v>-1.3285551467590626</v>
      </c>
      <c r="P110">
        <v>-1.0198520407907536</v>
      </c>
      <c r="S110">
        <v>21.4</v>
      </c>
      <c r="AE110" s="44" t="s">
        <v>249</v>
      </c>
      <c r="AF110">
        <v>-0.30349184104679</v>
      </c>
      <c r="AG110">
        <v>0.21619092052462968</v>
      </c>
      <c r="AH110">
        <v>0.72058315801274986</v>
      </c>
      <c r="AI110">
        <v>0.39373833237803474</v>
      </c>
      <c r="AJ110">
        <v>0.72744937895122541</v>
      </c>
      <c r="AK110">
        <v>0.63799347680714547</v>
      </c>
      <c r="AL110">
        <v>0.59560087571359899</v>
      </c>
      <c r="AM110">
        <v>0.59560086978502313</v>
      </c>
      <c r="AN110">
        <v>0.62003925042367503</v>
      </c>
      <c r="AO110">
        <v>0.53537812070752966</v>
      </c>
      <c r="AP110">
        <v>0.65006608364013874</v>
      </c>
      <c r="AQ110">
        <v>0.538916036177014</v>
      </c>
      <c r="AR110">
        <v>0.60923056217134952</v>
      </c>
      <c r="AS110">
        <v>0.59214622714677645</v>
      </c>
      <c r="AT110">
        <v>1</v>
      </c>
      <c r="AU110" s="66"/>
    </row>
    <row r="111" spans="1:47" ht="15.75" thickBot="1">
      <c r="A111">
        <v>1</v>
      </c>
      <c r="B111">
        <v>-9.8044106142212081E-2</v>
      </c>
      <c r="C111">
        <v>-0.15019956700971407</v>
      </c>
      <c r="D111">
        <v>-0.28230960270244221</v>
      </c>
      <c r="E111">
        <v>-0.69227497699292972</v>
      </c>
      <c r="F111">
        <v>-0.33398730931115028</v>
      </c>
      <c r="G111">
        <v>-0.5520862261602496</v>
      </c>
      <c r="H111">
        <v>-0.17569626737273941</v>
      </c>
      <c r="I111">
        <v>-0.17569635614659912</v>
      </c>
      <c r="J111">
        <v>-6.4179484556315267E-2</v>
      </c>
      <c r="K111">
        <v>0.53515839336407756</v>
      </c>
      <c r="L111">
        <v>-0.24079818066166833</v>
      </c>
      <c r="M111">
        <v>-0.47793444280489161</v>
      </c>
      <c r="N111">
        <v>0.36533533200225338</v>
      </c>
      <c r="O111">
        <v>-0.23742694676713555</v>
      </c>
      <c r="P111">
        <v>-0.14001433388075765</v>
      </c>
      <c r="S111">
        <v>19.7</v>
      </c>
      <c r="AE111" s="181" t="s">
        <v>226</v>
      </c>
      <c r="AF111" s="185">
        <v>-0.98770643458630025</v>
      </c>
      <c r="AG111" s="185">
        <v>0.29471203500961479</v>
      </c>
      <c r="AH111" s="185">
        <v>0.60934382618887739</v>
      </c>
      <c r="AI111" s="185">
        <v>-3.799718585615134E-2</v>
      </c>
      <c r="AJ111" s="185">
        <v>0.48005031270793425</v>
      </c>
      <c r="AK111" s="185">
        <v>0.69338889576731255</v>
      </c>
      <c r="AL111" s="185">
        <v>0.81995418255616892</v>
      </c>
      <c r="AM111" s="185">
        <v>0.81995418549341925</v>
      </c>
      <c r="AN111" s="185">
        <v>0.62478156431029575</v>
      </c>
      <c r="AO111" s="185">
        <v>0.53809426674362859</v>
      </c>
      <c r="AP111" s="185">
        <v>0.48189657221389476</v>
      </c>
      <c r="AQ111" s="185">
        <v>0.23233292850050427</v>
      </c>
      <c r="AR111" s="185">
        <v>0.47456861706376485</v>
      </c>
      <c r="AS111" s="185">
        <v>0.3527791702433184</v>
      </c>
      <c r="AT111" s="185">
        <v>0.32740830494397311</v>
      </c>
      <c r="AU111" s="186">
        <v>1</v>
      </c>
    </row>
    <row r="112" spans="1:47">
      <c r="A112">
        <v>1</v>
      </c>
      <c r="B112">
        <v>-1.0814418135124766</v>
      </c>
      <c r="C112">
        <v>-0.15019956700971407</v>
      </c>
      <c r="D112">
        <v>0.18370224445692745</v>
      </c>
      <c r="E112">
        <v>-0.11927840323811695</v>
      </c>
      <c r="F112">
        <v>-0.37784956670486458</v>
      </c>
      <c r="G112">
        <v>0.90018718483084137</v>
      </c>
      <c r="H112">
        <v>1.2466937445751001</v>
      </c>
      <c r="I112">
        <v>1.2466938123163636</v>
      </c>
      <c r="J112">
        <v>0.5149445029239984</v>
      </c>
      <c r="K112">
        <v>0.9053667463595686</v>
      </c>
      <c r="L112">
        <v>0.63006234199267763</v>
      </c>
      <c r="M112">
        <v>0.31300307833999969</v>
      </c>
      <c r="N112">
        <v>0.43396490398909865</v>
      </c>
      <c r="O112">
        <v>-0.43581389222021255</v>
      </c>
      <c r="P112">
        <v>-0.90987232742700663</v>
      </c>
      <c r="S112">
        <v>28</v>
      </c>
    </row>
    <row r="113" spans="1:19">
      <c r="A113">
        <v>1</v>
      </c>
      <c r="B113">
        <v>-0.37747952025835807</v>
      </c>
      <c r="C113">
        <v>0.16540964974487521</v>
      </c>
      <c r="D113">
        <v>-2.7024944068203913E-3</v>
      </c>
      <c r="E113">
        <v>-0.11927840323811695</v>
      </c>
      <c r="F113">
        <v>0.98188041250025992</v>
      </c>
      <c r="G113">
        <v>-0.13005805544488921</v>
      </c>
      <c r="H113">
        <v>0.25892290294465642</v>
      </c>
      <c r="I113">
        <v>0.25892294562612583</v>
      </c>
      <c r="J113">
        <v>-0.17374348218772634</v>
      </c>
      <c r="K113">
        <v>0.617426916251964</v>
      </c>
      <c r="L113">
        <v>-0.1972551545289504</v>
      </c>
      <c r="M113">
        <v>0.49552712168112661</v>
      </c>
      <c r="N113">
        <v>1.0516310518706964</v>
      </c>
      <c r="O113">
        <v>1.2008784077676788</v>
      </c>
      <c r="P113">
        <v>1.7296407933029816</v>
      </c>
      <c r="S113">
        <v>22.1</v>
      </c>
    </row>
    <row r="114" spans="1:19">
      <c r="A114">
        <v>1</v>
      </c>
      <c r="B114">
        <v>-0.2861256348742332</v>
      </c>
      <c r="C114">
        <v>-0.2291018711983614</v>
      </c>
      <c r="D114">
        <v>-0.57123694794125135</v>
      </c>
      <c r="E114">
        <v>-2.3778974278981478E-2</v>
      </c>
      <c r="F114">
        <v>-1.1673701997917125</v>
      </c>
      <c r="G114">
        <v>-0.8996388373376043</v>
      </c>
      <c r="H114">
        <v>-0.27447335153578378</v>
      </c>
      <c r="I114">
        <v>-0.27447324210058988</v>
      </c>
      <c r="J114">
        <v>1.4080513751835163E-2</v>
      </c>
      <c r="K114">
        <v>0.45288987047619123</v>
      </c>
      <c r="L114">
        <v>-0.32788423292710417</v>
      </c>
      <c r="M114">
        <v>-0.72129983392639785</v>
      </c>
      <c r="N114">
        <v>-0.52684910382672168</v>
      </c>
      <c r="O114">
        <v>-0.53500736494675105</v>
      </c>
      <c r="P114">
        <v>-0.90987232742700663</v>
      </c>
      <c r="S114">
        <v>21.3</v>
      </c>
    </row>
    <row r="115" spans="1:19">
      <c r="A115">
        <v>1</v>
      </c>
      <c r="B115">
        <v>-0.9256028325630955</v>
      </c>
      <c r="C115">
        <v>0.24431195393352251</v>
      </c>
      <c r="D115">
        <v>-0.11454533772506911</v>
      </c>
      <c r="E115">
        <v>0.54921759947583126</v>
      </c>
      <c r="F115">
        <v>1.6910749838557875E-2</v>
      </c>
      <c r="G115">
        <v>-5.9321228815481311E-3</v>
      </c>
      <c r="H115">
        <v>2.1024841207415777E-3</v>
      </c>
      <c r="I115">
        <v>2.1025403581665129E-3</v>
      </c>
      <c r="J115">
        <v>-0.3459154784656564</v>
      </c>
      <c r="K115">
        <v>4.1299459281378674E-4</v>
      </c>
      <c r="L115">
        <v>-0.1972551545289504</v>
      </c>
      <c r="M115">
        <v>-0.78214118170677271</v>
      </c>
      <c r="N115">
        <v>-0.14938645789907756</v>
      </c>
      <c r="O115">
        <v>-0.68379757403655972</v>
      </c>
      <c r="P115">
        <v>-0.79989261406325562</v>
      </c>
      <c r="S115">
        <v>26.7</v>
      </c>
    </row>
    <row r="116" spans="1:19">
      <c r="A116">
        <v>1</v>
      </c>
      <c r="B116">
        <v>0.27274519335804687</v>
      </c>
      <c r="C116">
        <v>-0.38690647957565605</v>
      </c>
      <c r="D116">
        <v>-0.75764168680499921</v>
      </c>
      <c r="E116">
        <v>-0.40577669011552336</v>
      </c>
      <c r="F116">
        <v>-0.72874762585457586</v>
      </c>
      <c r="G116">
        <v>-0.46519807336591046</v>
      </c>
      <c r="H116">
        <v>-0.57080460402491695</v>
      </c>
      <c r="I116">
        <v>-0.57080465264393665</v>
      </c>
      <c r="J116">
        <v>-1.1128634618855315</v>
      </c>
      <c r="K116">
        <v>-0.69886944995422284</v>
      </c>
      <c r="L116">
        <v>-0.98102962491786372</v>
      </c>
      <c r="M116">
        <v>-0.59961713836564368</v>
      </c>
      <c r="N116">
        <v>-0.83568217776752041</v>
      </c>
      <c r="O116">
        <v>-1.1797649376692541</v>
      </c>
      <c r="P116">
        <v>-1.0198520407907536</v>
      </c>
      <c r="S116">
        <v>16.7</v>
      </c>
    </row>
    <row r="117" spans="1:19">
      <c r="A117">
        <v>1</v>
      </c>
      <c r="B117">
        <v>-0.14640792781616618</v>
      </c>
      <c r="C117">
        <v>0.24431195393352251</v>
      </c>
      <c r="D117">
        <v>-3.9983442179569964E-2</v>
      </c>
      <c r="E117">
        <v>0.93121531531237323</v>
      </c>
      <c r="F117">
        <v>-0.50943633888600748</v>
      </c>
      <c r="G117">
        <v>-0.5893240059292516</v>
      </c>
      <c r="H117">
        <v>-0.23496251787056549</v>
      </c>
      <c r="I117">
        <v>-0.23496248771899395</v>
      </c>
      <c r="J117">
        <v>-1.5714859097940351E-3</v>
      </c>
      <c r="K117">
        <v>-0.10242265901704459</v>
      </c>
      <c r="L117">
        <v>-6.6626076130799752E-2</v>
      </c>
      <c r="M117">
        <v>-0.17372770390301051</v>
      </c>
      <c r="N117">
        <v>-0.80136739177409899</v>
      </c>
      <c r="O117">
        <v>-0.33662041949367405</v>
      </c>
      <c r="P117">
        <v>-0.14001433388075765</v>
      </c>
      <c r="S117">
        <v>20.100000000000001</v>
      </c>
    </row>
    <row r="118" spans="1:19">
      <c r="A118">
        <v>1</v>
      </c>
      <c r="B118">
        <v>0.61666570303944912</v>
      </c>
      <c r="C118">
        <v>0.48101886649946446</v>
      </c>
      <c r="D118">
        <v>2.5258216422741786E-2</v>
      </c>
      <c r="E118">
        <v>0.64471702843496681</v>
      </c>
      <c r="F118">
        <v>1.332778471649968</v>
      </c>
      <c r="G118">
        <v>-0.19212102172655976</v>
      </c>
      <c r="H118">
        <v>-0.23496251787056549</v>
      </c>
      <c r="I118">
        <v>-0.23496248771899395</v>
      </c>
      <c r="J118">
        <v>-0.51808747474358652</v>
      </c>
      <c r="K118">
        <v>-0.51376527345647804</v>
      </c>
      <c r="L118">
        <v>0.10754602840006883</v>
      </c>
      <c r="M118">
        <v>0.13047903499887059</v>
      </c>
      <c r="N118">
        <v>0.39965011799567601</v>
      </c>
      <c r="O118">
        <v>0.55612083504517595</v>
      </c>
      <c r="P118">
        <v>1.3997016532117326</v>
      </c>
      <c r="S118">
        <v>13.9</v>
      </c>
    </row>
    <row r="119" spans="1:19">
      <c r="A119">
        <v>1</v>
      </c>
      <c r="B119">
        <v>-0.81812767328765656</v>
      </c>
      <c r="C119">
        <v>-0.38690647957565605</v>
      </c>
      <c r="D119">
        <v>0.47262958969573665</v>
      </c>
      <c r="E119">
        <v>1.4087124601080505</v>
      </c>
      <c r="F119">
        <v>0.14849752201969765</v>
      </c>
      <c r="G119">
        <v>-0.66379956546725549</v>
      </c>
      <c r="H119">
        <v>2.1024841207415777E-3</v>
      </c>
      <c r="I119">
        <v>2.1025403581665129E-3</v>
      </c>
      <c r="J119">
        <v>0.71842049852518908</v>
      </c>
      <c r="K119">
        <v>1.090470922857312</v>
      </c>
      <c r="L119">
        <v>1.1090356294525685</v>
      </c>
      <c r="M119">
        <v>1.0430992517045139</v>
      </c>
      <c r="N119">
        <v>0.46827968998252129</v>
      </c>
      <c r="O119">
        <v>0.40733062595536734</v>
      </c>
      <c r="P119">
        <v>0.29990451957423842</v>
      </c>
      <c r="S119">
        <v>25.8</v>
      </c>
    </row>
    <row r="120" spans="1:19">
      <c r="A120">
        <v>1</v>
      </c>
      <c r="B120">
        <v>0.10078493851735174</v>
      </c>
      <c r="C120">
        <v>-7.1297262821066756E-2</v>
      </c>
      <c r="D120">
        <v>0.34214627249111312</v>
      </c>
      <c r="E120">
        <v>0.74021645739410225</v>
      </c>
      <c r="F120">
        <v>1.6910749838557875E-2</v>
      </c>
      <c r="G120">
        <v>0.13060640293812636</v>
      </c>
      <c r="H120">
        <v>-0.48190522827817645</v>
      </c>
      <c r="I120">
        <v>-0.48190520439155293</v>
      </c>
      <c r="J120">
        <v>0.20190450969139664</v>
      </c>
      <c r="K120">
        <v>-0.16412405118295903</v>
      </c>
      <c r="L120">
        <v>0.2817181329309405</v>
      </c>
      <c r="M120">
        <v>0.86057520836338486</v>
      </c>
      <c r="N120">
        <v>-4.6442099918810875E-2</v>
      </c>
      <c r="O120">
        <v>-3.9040001314056785E-2</v>
      </c>
      <c r="P120">
        <v>-0.24999404724450863</v>
      </c>
      <c r="S120">
        <v>18.100000000000001</v>
      </c>
    </row>
    <row r="121" spans="1:19">
      <c r="A121">
        <v>1</v>
      </c>
      <c r="B121">
        <v>-1.0653205396211625</v>
      </c>
      <c r="C121">
        <v>0.55992117068811176</v>
      </c>
      <c r="D121">
        <v>1.0504842801733549</v>
      </c>
      <c r="E121">
        <v>1.5997113180263214</v>
      </c>
      <c r="F121">
        <v>1.2450539568625394</v>
      </c>
      <c r="G121">
        <v>0.44092123434647906</v>
      </c>
      <c r="H121">
        <v>0.67378665642944302</v>
      </c>
      <c r="I121">
        <v>0.67378661931426043</v>
      </c>
      <c r="J121">
        <v>0.68711649920192841</v>
      </c>
      <c r="K121">
        <v>-0.16412405118295903</v>
      </c>
      <c r="L121">
        <v>0.32526115906365533</v>
      </c>
      <c r="M121">
        <v>0.92141655614376194</v>
      </c>
      <c r="N121">
        <v>0.57122404796278681</v>
      </c>
      <c r="O121">
        <v>1.2504751441309472</v>
      </c>
      <c r="P121">
        <v>1.3997016532117326</v>
      </c>
      <c r="S121">
        <v>27.9</v>
      </c>
    </row>
    <row r="122" spans="1:19">
      <c r="A122">
        <v>1</v>
      </c>
      <c r="B122">
        <v>-0.76439009364993116</v>
      </c>
      <c r="C122">
        <v>-7.1297262821066756E-2</v>
      </c>
      <c r="D122">
        <v>0.25826414000242659</v>
      </c>
      <c r="E122">
        <v>0.45371817051669583</v>
      </c>
      <c r="F122">
        <v>0.67484461074426294</v>
      </c>
      <c r="G122">
        <v>-0.19212102172655976</v>
      </c>
      <c r="H122">
        <v>0.5651318638500934</v>
      </c>
      <c r="I122">
        <v>0.5651317938710797</v>
      </c>
      <c r="J122">
        <v>0.2645125083379179</v>
      </c>
      <c r="K122">
        <v>-0.45206388129056219</v>
      </c>
      <c r="L122">
        <v>0.84777747265626413</v>
      </c>
      <c r="M122">
        <v>6.9637687218493505E-2</v>
      </c>
      <c r="N122">
        <v>0.26239097402198797</v>
      </c>
      <c r="O122">
        <v>0.45692736231863751</v>
      </c>
      <c r="P122">
        <v>0.18992480621048743</v>
      </c>
      <c r="S122">
        <v>25.3</v>
      </c>
    </row>
    <row r="123" spans="1:19">
      <c r="A123">
        <v>1</v>
      </c>
      <c r="B123">
        <v>0.51456430172778145</v>
      </c>
      <c r="C123">
        <v>-0.38690647957565605</v>
      </c>
      <c r="D123">
        <v>-0.67375955431631274</v>
      </c>
      <c r="E123">
        <v>-0.59677554803379429</v>
      </c>
      <c r="F123">
        <v>-0.46557408149229318</v>
      </c>
      <c r="G123">
        <v>-0.17970842847022636</v>
      </c>
      <c r="H123">
        <v>-0.89676898176296305</v>
      </c>
      <c r="I123">
        <v>-0.89676887807968753</v>
      </c>
      <c r="J123">
        <v>-0.3459154784656564</v>
      </c>
      <c r="K123">
        <v>0.24721856325647446</v>
      </c>
      <c r="L123">
        <v>6.4003002267354003E-2</v>
      </c>
      <c r="M123">
        <v>-0.29541039946376252</v>
      </c>
      <c r="N123">
        <v>0.74279797792989743</v>
      </c>
      <c r="O123">
        <v>-0.33662041949367405</v>
      </c>
      <c r="P123">
        <v>-0.68991290069950473</v>
      </c>
      <c r="S123">
        <v>14.7</v>
      </c>
    </row>
    <row r="124" spans="1:19">
      <c r="A124">
        <v>1</v>
      </c>
      <c r="B124">
        <v>0.35872532077840041</v>
      </c>
      <c r="C124">
        <v>0.16540964974487521</v>
      </c>
      <c r="D124">
        <v>-0.99996784732787147</v>
      </c>
      <c r="E124">
        <v>-1.3607709797068781</v>
      </c>
      <c r="F124">
        <v>-0.46557408149229318</v>
      </c>
      <c r="G124">
        <v>-0.83757587105593367</v>
      </c>
      <c r="H124">
        <v>-0.62019314610643916</v>
      </c>
      <c r="I124">
        <v>-0.62019309562093117</v>
      </c>
      <c r="J124">
        <v>-0.70591147068314797</v>
      </c>
      <c r="K124">
        <v>-0.24639257407084542</v>
      </c>
      <c r="L124">
        <v>-0.89394357265242785</v>
      </c>
      <c r="M124">
        <v>-0.59961713836564368</v>
      </c>
      <c r="N124">
        <v>-0.56116388982014309</v>
      </c>
      <c r="O124">
        <v>-0.58460410131002116</v>
      </c>
      <c r="P124">
        <v>-0.68991290069950473</v>
      </c>
      <c r="S124">
        <v>16</v>
      </c>
    </row>
    <row r="125" spans="1:19">
      <c r="A125">
        <v>1</v>
      </c>
      <c r="B125">
        <v>0.63278697693076313</v>
      </c>
      <c r="C125">
        <v>0.40211656231081716</v>
      </c>
      <c r="D125">
        <v>-0.64579884348675054</v>
      </c>
      <c r="E125">
        <v>-1.4562704086660134</v>
      </c>
      <c r="F125">
        <v>-0.1146760223425819</v>
      </c>
      <c r="G125">
        <v>-0.22935880149556173</v>
      </c>
      <c r="H125">
        <v>-0.81774731443252791</v>
      </c>
      <c r="I125">
        <v>-0.81774736931649572</v>
      </c>
      <c r="J125">
        <v>-0.89373546662270942</v>
      </c>
      <c r="K125">
        <v>-0.16412405118295903</v>
      </c>
      <c r="L125">
        <v>-0.85040054651970987</v>
      </c>
      <c r="M125">
        <v>0.2521617305596226</v>
      </c>
      <c r="N125">
        <v>0.74279797792989743</v>
      </c>
      <c r="O125">
        <v>0.25854041686555873</v>
      </c>
      <c r="P125">
        <v>-0.24999404724450863</v>
      </c>
      <c r="S125">
        <v>13.8</v>
      </c>
    </row>
    <row r="126" spans="1:19">
      <c r="A126">
        <v>1</v>
      </c>
      <c r="B126">
        <v>0.16527003408260793</v>
      </c>
      <c r="C126">
        <v>8.6507345556227883E-2</v>
      </c>
      <c r="D126">
        <v>-0.42211315685025308</v>
      </c>
      <c r="E126">
        <v>-1.2652715507477426</v>
      </c>
      <c r="F126">
        <v>-0.59716085367343297</v>
      </c>
      <c r="G126">
        <v>3.1305656887453841E-2</v>
      </c>
      <c r="H126">
        <v>-0.24484022628686936</v>
      </c>
      <c r="I126">
        <v>-0.2448401763143925</v>
      </c>
      <c r="J126">
        <v>4.5384513075095778E-2</v>
      </c>
      <c r="K126">
        <v>0.2883528247004184</v>
      </c>
      <c r="L126">
        <v>-1.1116587033160144</v>
      </c>
      <c r="M126">
        <v>-0.72129983392639785</v>
      </c>
      <c r="N126">
        <v>1.1545754098509642</v>
      </c>
      <c r="O126">
        <v>0.75450778049825296</v>
      </c>
      <c r="P126">
        <v>-0.68991290069950473</v>
      </c>
      <c r="S126">
        <v>17.5</v>
      </c>
    </row>
    <row r="127" spans="1:19">
      <c r="A127">
        <v>1</v>
      </c>
      <c r="B127">
        <v>-0.98471417016458029</v>
      </c>
      <c r="C127">
        <v>-0.2291018711983614</v>
      </c>
      <c r="D127">
        <v>-3.0663205236382572E-2</v>
      </c>
      <c r="E127">
        <v>-0.59677554803379429</v>
      </c>
      <c r="F127">
        <v>0.41167106638198031</v>
      </c>
      <c r="G127">
        <v>-0.25418398800823028</v>
      </c>
      <c r="H127">
        <v>-2.7530641128172859E-2</v>
      </c>
      <c r="I127">
        <v>-2.7530525428030899E-2</v>
      </c>
      <c r="J127">
        <v>-0.18939548184935553</v>
      </c>
      <c r="K127">
        <v>0.2883528247004184</v>
      </c>
      <c r="L127">
        <v>-0.76331449425427722</v>
      </c>
      <c r="M127">
        <v>-0.5387757905852687</v>
      </c>
      <c r="N127">
        <v>0.53690926196936417</v>
      </c>
      <c r="O127">
        <v>0.80410451686152318</v>
      </c>
      <c r="P127">
        <v>-1.1298317541545047</v>
      </c>
      <c r="S127">
        <v>27.2</v>
      </c>
    </row>
    <row r="128" spans="1:19">
      <c r="A128">
        <v>1</v>
      </c>
      <c r="B128">
        <v>0.181391307973922</v>
      </c>
      <c r="C128">
        <v>-0.15019956700971407</v>
      </c>
      <c r="D128">
        <v>-0.97200713649830928</v>
      </c>
      <c r="E128">
        <v>-0.97877326387033614</v>
      </c>
      <c r="F128">
        <v>-0.20240053713001049</v>
      </c>
      <c r="G128">
        <v>-0.60173659918558497</v>
      </c>
      <c r="H128">
        <v>-1.4202875278270979</v>
      </c>
      <c r="I128">
        <v>-1.4202876281047963</v>
      </c>
      <c r="J128">
        <v>-1.0189514639157498</v>
      </c>
      <c r="K128">
        <v>-1.1924805872815427</v>
      </c>
      <c r="L128">
        <v>-1.1987447555814501</v>
      </c>
      <c r="M128">
        <v>-1.3905546595105349</v>
      </c>
      <c r="N128">
        <v>0.57122404796278681</v>
      </c>
      <c r="O128">
        <v>-0.23742694676713555</v>
      </c>
      <c r="P128">
        <v>-0.90987232742700663</v>
      </c>
      <c r="S128">
        <v>17.399999999999999</v>
      </c>
    </row>
    <row r="129" spans="1:19">
      <c r="A129">
        <v>1</v>
      </c>
      <c r="B129">
        <v>-0.22164053930896507</v>
      </c>
      <c r="C129">
        <v>-0.38690647957565605</v>
      </c>
      <c r="D129">
        <v>0.51923077441167365</v>
      </c>
      <c r="E129">
        <v>1.1222141732306441</v>
      </c>
      <c r="F129">
        <v>0.80643138292540273</v>
      </c>
      <c r="G129">
        <v>0.39127086132114369</v>
      </c>
      <c r="H129">
        <v>0.11075727670008984</v>
      </c>
      <c r="I129">
        <v>0.11075736580134909</v>
      </c>
      <c r="J129">
        <v>-3.2875485233054655E-2</v>
      </c>
      <c r="K129">
        <v>0.49402413192013511</v>
      </c>
      <c r="L129">
        <v>0.19463208066550466</v>
      </c>
      <c r="M129">
        <v>-0.78214118170677271</v>
      </c>
      <c r="N129">
        <v>0.36533533200225338</v>
      </c>
      <c r="O129">
        <v>0.45692736231863751</v>
      </c>
      <c r="P129">
        <v>-0.14001433388075765</v>
      </c>
      <c r="S129">
        <v>20.8</v>
      </c>
    </row>
    <row r="130" spans="1:19">
      <c r="A130">
        <v>1</v>
      </c>
      <c r="B130">
        <v>0.49306926987269611</v>
      </c>
      <c r="C130">
        <v>-0.2291018711983614</v>
      </c>
      <c r="D130">
        <v>-0.48735481545256482</v>
      </c>
      <c r="E130">
        <v>-0.21477783219725241</v>
      </c>
      <c r="F130">
        <v>0.14849752201969765</v>
      </c>
      <c r="G130">
        <v>-0.56449881941658298</v>
      </c>
      <c r="H130">
        <v>-0.5312937703596986</v>
      </c>
      <c r="I130">
        <v>-0.53129364736854745</v>
      </c>
      <c r="J130">
        <v>-0.29895947948076657</v>
      </c>
      <c r="K130">
        <v>-0.39036248912464772</v>
      </c>
      <c r="L130">
        <v>-0.71977146812155923</v>
      </c>
      <c r="M130">
        <v>-0.5387757905852687</v>
      </c>
      <c r="N130">
        <v>-0.21801602988592159</v>
      </c>
      <c r="O130">
        <v>-0.43581389222021255</v>
      </c>
      <c r="P130">
        <v>-0.57993318733575761</v>
      </c>
      <c r="S130">
        <v>14.9</v>
      </c>
    </row>
    <row r="131" spans="1:19">
      <c r="A131">
        <v>1</v>
      </c>
      <c r="B131">
        <v>0.10078493851735174</v>
      </c>
      <c r="C131">
        <v>0.32321425812216986</v>
      </c>
      <c r="D131">
        <v>-0.24502865492969261</v>
      </c>
      <c r="E131">
        <v>0.45371817051669583</v>
      </c>
      <c r="F131">
        <v>-1.0796456850042839</v>
      </c>
      <c r="G131">
        <v>-0.365897327315238</v>
      </c>
      <c r="H131">
        <v>-0.2250848094542616</v>
      </c>
      <c r="I131">
        <v>-0.22508479912359364</v>
      </c>
      <c r="J131">
        <v>-0.6119994727133683</v>
      </c>
      <c r="K131">
        <v>-0.47263101201253416</v>
      </c>
      <c r="L131">
        <v>6.4003002267354003E-2</v>
      </c>
      <c r="M131">
        <v>6.9637687218493505E-2</v>
      </c>
      <c r="N131">
        <v>-1.6249222556162299</v>
      </c>
      <c r="O131">
        <v>-1.0805714649427154</v>
      </c>
      <c r="P131">
        <v>-0.68991290069950473</v>
      </c>
      <c r="S131">
        <v>18.100000000000001</v>
      </c>
    </row>
    <row r="132" spans="1:19">
      <c r="A132">
        <v>1</v>
      </c>
      <c r="B132">
        <v>-0.45271213175116892</v>
      </c>
      <c r="C132">
        <v>-0.38690647957565605</v>
      </c>
      <c r="D132">
        <v>-0.26366912881606741</v>
      </c>
      <c r="E132">
        <v>7.1720454680153992E-2</v>
      </c>
      <c r="F132">
        <v>-0.72874762585457586</v>
      </c>
      <c r="G132">
        <v>-0.76310031151792979</v>
      </c>
      <c r="H132">
        <v>-0.20532939262165245</v>
      </c>
      <c r="I132">
        <v>-0.20532942193279655</v>
      </c>
      <c r="J132">
        <v>-9.5483483879575892E-2</v>
      </c>
      <c r="K132">
        <v>0.20608430181253054</v>
      </c>
      <c r="L132">
        <v>-2.308304999808183E-2</v>
      </c>
      <c r="M132">
        <v>-5.204500834225851E-2</v>
      </c>
      <c r="N132">
        <v>-0.35527517385961088</v>
      </c>
      <c r="O132">
        <v>-0.13823347404059705</v>
      </c>
      <c r="P132">
        <v>-1.2398114675182517</v>
      </c>
      <c r="S132">
        <v>22.7</v>
      </c>
    </row>
    <row r="133" spans="1:19">
      <c r="A133">
        <v>1</v>
      </c>
      <c r="B133">
        <v>-0.56018729102660791</v>
      </c>
      <c r="C133">
        <v>0.16540964974487521</v>
      </c>
      <c r="D133">
        <v>0.69631527633223411</v>
      </c>
      <c r="E133">
        <v>1.1222141732306441</v>
      </c>
      <c r="F133">
        <v>-7.0813764948870719E-2</v>
      </c>
      <c r="G133">
        <v>0.35403308155213992</v>
      </c>
      <c r="H133">
        <v>0.7330529069272691</v>
      </c>
      <c r="I133">
        <v>0.73305300178044674</v>
      </c>
      <c r="J133">
        <v>0.54624850224725896</v>
      </c>
      <c r="K133">
        <v>0.39118847831027675</v>
      </c>
      <c r="L133">
        <v>-0.1972551545289504</v>
      </c>
      <c r="M133">
        <v>-0.29541039946376252</v>
      </c>
      <c r="N133">
        <v>0.43396490398909865</v>
      </c>
      <c r="O133">
        <v>-3.9040001314056785E-2</v>
      </c>
      <c r="P133">
        <v>-0.35997376060825959</v>
      </c>
      <c r="S133">
        <v>23.6</v>
      </c>
    </row>
    <row r="134" spans="1:19">
      <c r="A134">
        <v>1</v>
      </c>
      <c r="B134">
        <v>-0.85037022107028459</v>
      </c>
      <c r="C134">
        <v>0.40211656231081716</v>
      </c>
      <c r="D134">
        <v>-0.79492263457774881</v>
      </c>
      <c r="E134">
        <v>-1.3607709797068781</v>
      </c>
      <c r="F134">
        <v>-7.0813764948870719E-2</v>
      </c>
      <c r="G134">
        <v>-4.3169902650550103E-2</v>
      </c>
      <c r="H134">
        <v>-0.29422876836839157</v>
      </c>
      <c r="I134">
        <v>-0.29422887018518024</v>
      </c>
      <c r="J134">
        <v>-1.1598194608704213</v>
      </c>
      <c r="K134">
        <v>-0.6577351885102789</v>
      </c>
      <c r="L134">
        <v>-1.285830807846883</v>
      </c>
      <c r="M134">
        <v>-1.5730787028516642</v>
      </c>
      <c r="N134">
        <v>0.46827968998252129</v>
      </c>
      <c r="O134">
        <v>0.30813715322882884</v>
      </c>
      <c r="P134">
        <v>-1.0198520407907536</v>
      </c>
      <c r="S134">
        <v>26.1</v>
      </c>
    </row>
    <row r="135" spans="1:19">
      <c r="A135">
        <v>1</v>
      </c>
      <c r="B135">
        <v>-0.65154117641072085</v>
      </c>
      <c r="C135">
        <v>-0.30800417538700875</v>
      </c>
      <c r="D135">
        <v>-0.37551197213431609</v>
      </c>
      <c r="E135">
        <v>-0.31027726115638787</v>
      </c>
      <c r="F135">
        <v>-0.64102311106714727</v>
      </c>
      <c r="G135">
        <v>-0.29142176777723228</v>
      </c>
      <c r="H135">
        <v>-0.51153835352708943</v>
      </c>
      <c r="I135">
        <v>-0.51153827017775033</v>
      </c>
      <c r="J135">
        <v>-0.20504748151098473</v>
      </c>
      <c r="K135">
        <v>-0.67830231923225093</v>
      </c>
      <c r="L135">
        <v>-0.71977146812155923</v>
      </c>
      <c r="M135">
        <v>-5.204500834225851E-2</v>
      </c>
      <c r="N135">
        <v>0.60553883395620933</v>
      </c>
      <c r="O135">
        <v>0.55612083504517595</v>
      </c>
      <c r="P135">
        <v>-0.14001433388075765</v>
      </c>
      <c r="S135">
        <v>24.4</v>
      </c>
    </row>
    <row r="136" spans="1:19">
      <c r="A136">
        <v>1</v>
      </c>
      <c r="B136">
        <v>-0.97934041220080903</v>
      </c>
      <c r="C136">
        <v>-7.1297262821066756E-2</v>
      </c>
      <c r="D136">
        <v>0.28622485083198879</v>
      </c>
      <c r="E136">
        <v>-0.21477783219725241</v>
      </c>
      <c r="F136">
        <v>-7.0813764948870719E-2</v>
      </c>
      <c r="G136">
        <v>0.47815901411548101</v>
      </c>
      <c r="H136">
        <v>0.86146311633922656</v>
      </c>
      <c r="I136">
        <v>0.86146320441442648</v>
      </c>
      <c r="J136">
        <v>0.37407650596932673</v>
      </c>
      <c r="K136">
        <v>-8.1855528295072616E-2</v>
      </c>
      <c r="L136">
        <v>-0.28434120679438624</v>
      </c>
      <c r="M136">
        <v>-0.2345690516833876</v>
      </c>
      <c r="N136">
        <v>-0.45821953183987757</v>
      </c>
      <c r="O136">
        <v>6.0153471412481722E-2</v>
      </c>
      <c r="P136">
        <v>-0.68991290069950473</v>
      </c>
      <c r="S136">
        <v>27.1</v>
      </c>
    </row>
    <row r="137" spans="1:19">
      <c r="A137">
        <v>1</v>
      </c>
      <c r="B137">
        <v>-0.35061073043950136</v>
      </c>
      <c r="C137">
        <v>-0.46580878376430335</v>
      </c>
      <c r="D137">
        <v>-0.43143339379344048</v>
      </c>
      <c r="E137">
        <v>0.16721988363928944</v>
      </c>
      <c r="F137">
        <v>-0.42171182409857888</v>
      </c>
      <c r="G137">
        <v>-0.97411439687560819</v>
      </c>
      <c r="H137">
        <v>-0.62019314610643916</v>
      </c>
      <c r="I137">
        <v>-0.62019309562093117</v>
      </c>
      <c r="J137">
        <v>-0.64330347203662896</v>
      </c>
      <c r="K137">
        <v>-0.10242265901704459</v>
      </c>
      <c r="L137">
        <v>-1.0681156771832965</v>
      </c>
      <c r="M137">
        <v>-0.41709309502451669</v>
      </c>
      <c r="N137">
        <v>0.15944661604172247</v>
      </c>
      <c r="O137">
        <v>-0.18783021040386541</v>
      </c>
      <c r="P137">
        <v>-1.2398114675182517</v>
      </c>
      <c r="S137">
        <v>21.8</v>
      </c>
    </row>
    <row r="138" spans="1:19">
      <c r="A138">
        <v>1</v>
      </c>
      <c r="B138">
        <v>-1.2426545524256409</v>
      </c>
      <c r="C138">
        <v>-0.15019956700971407</v>
      </c>
      <c r="D138">
        <v>0.35146650943430052</v>
      </c>
      <c r="E138">
        <v>1.4087124601080505</v>
      </c>
      <c r="F138">
        <v>-0.1146760223425819</v>
      </c>
      <c r="G138">
        <v>-0.365897327315238</v>
      </c>
      <c r="H138">
        <v>0.61452040593161561</v>
      </c>
      <c r="I138">
        <v>0.61452048774186563</v>
      </c>
      <c r="J138">
        <v>0.13929651104487542</v>
      </c>
      <c r="K138">
        <v>0.88479961563759668</v>
      </c>
      <c r="L138">
        <v>0.2817181329309405</v>
      </c>
      <c r="M138">
        <v>0.43468577390075169</v>
      </c>
      <c r="N138">
        <v>0.7084831919364748</v>
      </c>
      <c r="O138">
        <v>-0.13823347404059705</v>
      </c>
      <c r="P138">
        <v>-0.57993318733575761</v>
      </c>
      <c r="S138">
        <v>29.4</v>
      </c>
    </row>
    <row r="139" spans="1:19">
      <c r="A139">
        <v>1</v>
      </c>
      <c r="B139">
        <v>-0.40434831007721483</v>
      </c>
      <c r="C139">
        <v>-0.38690647957565605</v>
      </c>
      <c r="D139">
        <v>-0.37551197213431609</v>
      </c>
      <c r="E139">
        <v>0.35821874155756039</v>
      </c>
      <c r="F139">
        <v>-1.6059927737288493</v>
      </c>
      <c r="G139">
        <v>-0.30383436103356742</v>
      </c>
      <c r="H139">
        <v>-0.38312814411513207</v>
      </c>
      <c r="I139">
        <v>-0.38312806754377071</v>
      </c>
      <c r="J139">
        <v>-0.22069948117261615</v>
      </c>
      <c r="K139">
        <v>-0.24639257407084542</v>
      </c>
      <c r="L139">
        <v>-6.6626076130799752E-2</v>
      </c>
      <c r="M139">
        <v>-0.3562517472441396</v>
      </c>
      <c r="N139">
        <v>-0.18370124389250017</v>
      </c>
      <c r="O139">
        <v>-0.63420083767329127</v>
      </c>
      <c r="P139">
        <v>-0.68991290069950473</v>
      </c>
      <c r="S139">
        <v>22.4</v>
      </c>
    </row>
    <row r="140" spans="1:19">
      <c r="A140">
        <v>1</v>
      </c>
      <c r="B140">
        <v>-0.18402423356256561</v>
      </c>
      <c r="C140">
        <v>0.32321425812216986</v>
      </c>
      <c r="D140">
        <v>1.2834902037530398</v>
      </c>
      <c r="E140">
        <v>1.7907101759445925</v>
      </c>
      <c r="F140">
        <v>1.2450539568625394</v>
      </c>
      <c r="G140">
        <v>0.49057160737181621</v>
      </c>
      <c r="H140">
        <v>1.4047370792359706</v>
      </c>
      <c r="I140">
        <v>1.4047370807365407</v>
      </c>
      <c r="J140">
        <v>1.250588487020613</v>
      </c>
      <c r="K140">
        <v>1.481246406574775</v>
      </c>
      <c r="L140">
        <v>1.7186379953106101</v>
      </c>
      <c r="M140">
        <v>0.86057520836338486</v>
      </c>
      <c r="N140">
        <v>1.1202606238575417</v>
      </c>
      <c r="O140">
        <v>0.55612083504517595</v>
      </c>
      <c r="P140">
        <v>0.51986394630173649</v>
      </c>
      <c r="S140">
        <v>20.399999999999999</v>
      </c>
    </row>
    <row r="141" spans="1:19">
      <c r="A141">
        <v>1</v>
      </c>
      <c r="B141">
        <v>-0.72140002993976027</v>
      </c>
      <c r="C141">
        <v>-0.38690647957565605</v>
      </c>
      <c r="D141">
        <v>-5.8623916065944748E-2</v>
      </c>
      <c r="E141">
        <v>0.2627193125984249</v>
      </c>
      <c r="F141">
        <v>-0.24626279452372479</v>
      </c>
      <c r="G141">
        <v>-0.26659658126456548</v>
      </c>
      <c r="H141">
        <v>7.1246443034871515E-2</v>
      </c>
      <c r="I141">
        <v>7.1246360525959881E-2</v>
      </c>
      <c r="J141">
        <v>0.29581650766117629</v>
      </c>
      <c r="K141">
        <v>-4.0721266851128687E-2</v>
      </c>
      <c r="L141">
        <v>0.45589023746180907</v>
      </c>
      <c r="M141">
        <v>-0.90382387726752478</v>
      </c>
      <c r="N141">
        <v>-0.49253431783329898</v>
      </c>
      <c r="O141">
        <v>-0.38621715585694416</v>
      </c>
      <c r="P141">
        <v>-1.7897100343369987</v>
      </c>
      <c r="S141">
        <v>24.9</v>
      </c>
    </row>
    <row r="142" spans="1:19">
      <c r="A142">
        <v>1</v>
      </c>
      <c r="B142">
        <v>7.9289906662254397E-2</v>
      </c>
      <c r="C142">
        <v>-0.38690647957565605</v>
      </c>
      <c r="D142">
        <v>-0.18910723327056825</v>
      </c>
      <c r="E142">
        <v>-0.31027726115638787</v>
      </c>
      <c r="F142">
        <v>-0.64102311106714727</v>
      </c>
      <c r="G142">
        <v>-0.15488324195755779</v>
      </c>
      <c r="H142">
        <v>6.1368734618567643E-2</v>
      </c>
      <c r="I142">
        <v>6.1368671930561336E-2</v>
      </c>
      <c r="J142">
        <v>-6.4179484556315267E-2</v>
      </c>
      <c r="K142">
        <v>0.22665143253450248</v>
      </c>
      <c r="L142">
        <v>-0.15371212839623249</v>
      </c>
      <c r="M142">
        <v>-0.66045848614602076</v>
      </c>
      <c r="N142">
        <v>-8.0756885912233511E-2</v>
      </c>
      <c r="O142">
        <v>-8.863673767732691E-2</v>
      </c>
      <c r="P142">
        <v>-0.46995347397200665</v>
      </c>
      <c r="S142">
        <v>18.3</v>
      </c>
    </row>
    <row r="143" spans="1:19">
      <c r="A143">
        <v>1</v>
      </c>
      <c r="B143">
        <v>-0.52257098528019652</v>
      </c>
      <c r="C143">
        <v>0.55992117068811176</v>
      </c>
      <c r="D143">
        <v>-0.42211315685025308</v>
      </c>
      <c r="E143">
        <v>-0.97877326387033614</v>
      </c>
      <c r="F143">
        <v>-0.20240053713001049</v>
      </c>
      <c r="G143">
        <v>0.24231974224513403</v>
      </c>
      <c r="H143">
        <v>-0.13618543370752112</v>
      </c>
      <c r="I143">
        <v>-0.1361853508712117</v>
      </c>
      <c r="J143">
        <v>-0.12678748320283428</v>
      </c>
      <c r="K143">
        <v>-0.45206388129056219</v>
      </c>
      <c r="L143">
        <v>-0.80685752038699199</v>
      </c>
      <c r="M143">
        <v>-0.47793444280489161</v>
      </c>
      <c r="N143">
        <v>-0.21801602988592159</v>
      </c>
      <c r="O143">
        <v>-0.58460410131002116</v>
      </c>
      <c r="P143">
        <v>-0.35997376060825959</v>
      </c>
      <c r="S143">
        <v>23.3</v>
      </c>
    </row>
    <row r="144" spans="1:19">
      <c r="A144">
        <v>1</v>
      </c>
      <c r="B144">
        <v>1.1755365312717292</v>
      </c>
      <c r="C144">
        <v>-1.7282456507826605</v>
      </c>
      <c r="D144">
        <v>-0.69240002820268742</v>
      </c>
      <c r="E144">
        <v>0.74021645739410225</v>
      </c>
      <c r="F144">
        <v>-1.0796456850042839</v>
      </c>
      <c r="G144">
        <v>-1.0734151429262824</v>
      </c>
      <c r="H144">
        <v>-1.5091869035738386</v>
      </c>
      <c r="I144">
        <v>-1.5091868254633876</v>
      </c>
      <c r="J144">
        <v>-0.90938746628433864</v>
      </c>
      <c r="K144">
        <v>-0.6577351885102789</v>
      </c>
      <c r="L144">
        <v>-1.0681156771832965</v>
      </c>
      <c r="M144">
        <v>-0.2345690516833876</v>
      </c>
      <c r="N144">
        <v>-0.59547867581356573</v>
      </c>
      <c r="O144">
        <v>-0.73339431039982983</v>
      </c>
      <c r="P144">
        <v>-3.0034620517010589E-2</v>
      </c>
      <c r="S144">
        <v>9.4</v>
      </c>
    </row>
    <row r="145" spans="1:19">
      <c r="A145">
        <v>1</v>
      </c>
      <c r="B145">
        <v>1.062687614032519</v>
      </c>
      <c r="C145">
        <v>-1.7282456507826605</v>
      </c>
      <c r="D145">
        <v>0.36637888854340056</v>
      </c>
      <c r="E145">
        <v>2.745704465535947</v>
      </c>
      <c r="F145">
        <v>1.6910749838557875E-2</v>
      </c>
      <c r="G145">
        <v>-0.51484844639124761</v>
      </c>
      <c r="H145">
        <v>-0.69921481343687431</v>
      </c>
      <c r="I145">
        <v>-0.69921485527791638</v>
      </c>
      <c r="J145">
        <v>0.43668450461584796</v>
      </c>
      <c r="K145">
        <v>-4.0721266851128687E-2</v>
      </c>
      <c r="L145">
        <v>-0.41497028519253693</v>
      </c>
      <c r="M145">
        <v>6.9637687218493505E-2</v>
      </c>
      <c r="N145">
        <v>-0.14938645789907756</v>
      </c>
      <c r="O145">
        <v>0.50652409868190584</v>
      </c>
      <c r="P145">
        <v>7.9945092846740382E-2</v>
      </c>
      <c r="S145">
        <v>10.3</v>
      </c>
    </row>
    <row r="146" spans="1:19">
      <c r="A146">
        <v>1</v>
      </c>
      <c r="B146">
        <v>0.57904939729304961</v>
      </c>
      <c r="C146">
        <v>-1.6493433465940133</v>
      </c>
      <c r="D146">
        <v>-0.83220358235049841</v>
      </c>
      <c r="E146">
        <v>0.16721988363928944</v>
      </c>
      <c r="F146">
        <v>-0.99192117021685533</v>
      </c>
      <c r="G146">
        <v>-0.99893958338827682</v>
      </c>
      <c r="H146">
        <v>-1.0350568995912244</v>
      </c>
      <c r="I146">
        <v>-1.0350570202028591</v>
      </c>
      <c r="J146">
        <v>-0.69025947102151874</v>
      </c>
      <c r="K146">
        <v>-0.59603379634436449</v>
      </c>
      <c r="L146">
        <v>-0.89394357265242785</v>
      </c>
      <c r="M146">
        <v>-0.66045848614602076</v>
      </c>
      <c r="N146">
        <v>0.43396490398909865</v>
      </c>
      <c r="O146">
        <v>-0.18783021040386541</v>
      </c>
      <c r="P146">
        <v>-1.0198520407907536</v>
      </c>
      <c r="S146">
        <v>14.2</v>
      </c>
    </row>
    <row r="147" spans="1:19">
      <c r="A147">
        <v>1</v>
      </c>
      <c r="B147">
        <v>-3.3559010576955886E-2</v>
      </c>
      <c r="C147">
        <v>-1.6493433465940133</v>
      </c>
      <c r="D147">
        <v>1.1250461757188541</v>
      </c>
      <c r="E147">
        <v>0.93121531531237323</v>
      </c>
      <c r="F147">
        <v>0.54325783856312315</v>
      </c>
      <c r="G147">
        <v>0.15543158945079491</v>
      </c>
      <c r="H147">
        <v>0.66390894801313782</v>
      </c>
      <c r="I147">
        <v>0.66390893071886192</v>
      </c>
      <c r="J147">
        <v>1.6262364788997337</v>
      </c>
      <c r="K147">
        <v>2.4479015505074444</v>
      </c>
      <c r="L147">
        <v>2.1540682566377831</v>
      </c>
      <c r="M147">
        <v>1.286464642826018</v>
      </c>
      <c r="N147">
        <v>1.3261493398180748</v>
      </c>
      <c r="O147">
        <v>0.80410451686152318</v>
      </c>
      <c r="P147">
        <v>0.51986394630173649</v>
      </c>
      <c r="S147">
        <v>19.2</v>
      </c>
    </row>
    <row r="148" spans="1:19">
      <c r="A148">
        <v>1</v>
      </c>
      <c r="B148">
        <v>-1.2587758263169551</v>
      </c>
      <c r="C148">
        <v>-1.5704410424053659</v>
      </c>
      <c r="D148">
        <v>1.0504842801733549</v>
      </c>
      <c r="E148">
        <v>-0.21477783219725241</v>
      </c>
      <c r="F148">
        <v>1.2889162142562538</v>
      </c>
      <c r="G148">
        <v>1.2601523892645312</v>
      </c>
      <c r="H148">
        <v>0.80219686584140049</v>
      </c>
      <c r="I148">
        <v>0.80219682194824016</v>
      </c>
      <c r="J148">
        <v>1.0158084920961616</v>
      </c>
      <c r="K148">
        <v>1.8720218902922379</v>
      </c>
      <c r="L148">
        <v>0.97840655105441487</v>
      </c>
      <c r="M148">
        <v>0.92141655614376194</v>
      </c>
      <c r="N148">
        <v>0.36533533200225338</v>
      </c>
      <c r="O148">
        <v>0.50652409868190584</v>
      </c>
      <c r="P148">
        <v>0.18992480621048743</v>
      </c>
      <c r="S148">
        <v>29.6</v>
      </c>
    </row>
    <row r="149" spans="1:19">
      <c r="A149">
        <v>1</v>
      </c>
      <c r="B149">
        <v>1.7021648117213812</v>
      </c>
      <c r="C149">
        <v>-1.5704410424053659</v>
      </c>
      <c r="D149">
        <v>-1.2888951925666807</v>
      </c>
      <c r="E149">
        <v>0.83571588635323768</v>
      </c>
      <c r="F149">
        <v>-1.2112324571854238</v>
      </c>
      <c r="G149">
        <v>-1.0485899564136139</v>
      </c>
      <c r="H149">
        <v>-1.5684531540716646</v>
      </c>
      <c r="I149">
        <v>-1.568453207929573</v>
      </c>
      <c r="J149">
        <v>-1.191123460193682</v>
      </c>
      <c r="K149">
        <v>-1.5215546788330898</v>
      </c>
      <c r="L149">
        <v>-1.2422877817141651</v>
      </c>
      <c r="M149">
        <v>-0.66045848614602076</v>
      </c>
      <c r="N149">
        <v>-2.2082736175044064</v>
      </c>
      <c r="O149">
        <v>-1.7253290376652184</v>
      </c>
      <c r="P149">
        <v>-1.4597708942457537</v>
      </c>
      <c r="S149">
        <v>5.3</v>
      </c>
    </row>
    <row r="150" spans="1:19">
      <c r="A150">
        <v>1</v>
      </c>
      <c r="B150">
        <v>-0.75364257772238841</v>
      </c>
      <c r="C150">
        <v>-1.4915387382167185</v>
      </c>
      <c r="D150">
        <v>1.665619918423723</v>
      </c>
      <c r="E150">
        <v>-2.3778974278981478E-2</v>
      </c>
      <c r="F150">
        <v>1.1573294420751139</v>
      </c>
      <c r="G150">
        <v>1.6573553734672213</v>
      </c>
      <c r="H150">
        <v>1.4244924960685796</v>
      </c>
      <c r="I150">
        <v>1.4244924579273377</v>
      </c>
      <c r="J150">
        <v>2.2210124660416786</v>
      </c>
      <c r="K150">
        <v>1.7074848445164621</v>
      </c>
      <c r="L150">
        <v>1.8057240475760461</v>
      </c>
      <c r="M150">
        <v>0.98225790392413681</v>
      </c>
      <c r="N150">
        <v>1.2918345538246523</v>
      </c>
      <c r="O150">
        <v>0.85370125322479151</v>
      </c>
      <c r="P150">
        <v>0.18992480621048743</v>
      </c>
      <c r="S150">
        <v>25.2</v>
      </c>
    </row>
    <row r="151" spans="1:19">
      <c r="A151">
        <v>1</v>
      </c>
      <c r="B151">
        <v>1.1809102892355006</v>
      </c>
      <c r="C151">
        <v>-1.4915387382167185</v>
      </c>
      <c r="D151">
        <v>-0.97200713649830928</v>
      </c>
      <c r="E151">
        <v>-0.50127611907465885</v>
      </c>
      <c r="F151">
        <v>-1.1235079423979983</v>
      </c>
      <c r="G151">
        <v>-0.97411439687560819</v>
      </c>
      <c r="H151">
        <v>-1.4597983614923162</v>
      </c>
      <c r="I151">
        <v>-1.4597983824863923</v>
      </c>
      <c r="J151">
        <v>-0.97199546493085986</v>
      </c>
      <c r="K151">
        <v>-0.49319814273450613</v>
      </c>
      <c r="L151">
        <v>-1.1552017294487322</v>
      </c>
      <c r="M151">
        <v>-1.6339200506320413</v>
      </c>
      <c r="N151">
        <v>-0.21801602988592159</v>
      </c>
      <c r="O151">
        <v>0.15934694413902023</v>
      </c>
      <c r="P151">
        <v>-0.46995347397200665</v>
      </c>
      <c r="S151">
        <v>9.4</v>
      </c>
    </row>
    <row r="152" spans="1:19">
      <c r="A152">
        <v>1</v>
      </c>
      <c r="B152">
        <v>-7.6549074287126692E-2</v>
      </c>
      <c r="C152">
        <v>-1.4915387382167185</v>
      </c>
      <c r="D152">
        <v>2.3646376891627776</v>
      </c>
      <c r="E152">
        <v>1.5997113180263214</v>
      </c>
      <c r="F152">
        <v>1.6836765307996762</v>
      </c>
      <c r="G152">
        <v>0.93742496459984337</v>
      </c>
      <c r="H152">
        <v>1.0392618678327075</v>
      </c>
      <c r="I152">
        <v>1.0392618500254005</v>
      </c>
      <c r="J152">
        <v>2.299272464349829</v>
      </c>
      <c r="K152">
        <v>2.7975427727809632</v>
      </c>
      <c r="L152">
        <v>2.1540682566377831</v>
      </c>
      <c r="M152">
        <v>1.2256232950456429</v>
      </c>
      <c r="N152">
        <v>2.1497042036602059</v>
      </c>
      <c r="O152">
        <v>2.5399902895759512</v>
      </c>
      <c r="P152">
        <v>1.5096813665754836</v>
      </c>
      <c r="S152">
        <v>19.600000000000001</v>
      </c>
    </row>
    <row r="153" spans="1:19">
      <c r="A153">
        <v>1</v>
      </c>
      <c r="B153">
        <v>1.0841826458876163</v>
      </c>
      <c r="C153">
        <v>-1.4126364340280713</v>
      </c>
      <c r="D153">
        <v>-1.205013060077994</v>
      </c>
      <c r="E153">
        <v>0.74021645739410225</v>
      </c>
      <c r="F153">
        <v>-1.6937172885162748</v>
      </c>
      <c r="G153">
        <v>-1.5202685001543097</v>
      </c>
      <c r="H153">
        <v>-1.9339283654749291</v>
      </c>
      <c r="I153">
        <v>-1.9339284386407132</v>
      </c>
      <c r="J153">
        <v>-1.3476434568099829</v>
      </c>
      <c r="K153">
        <v>-1.1719134565595708</v>
      </c>
      <c r="L153">
        <v>-0.76331449425427722</v>
      </c>
      <c r="M153">
        <v>0.43468577390075169</v>
      </c>
      <c r="N153">
        <v>-1.5219778976359633</v>
      </c>
      <c r="O153">
        <v>-1.1797649376692541</v>
      </c>
      <c r="P153">
        <v>-0.90987232742700663</v>
      </c>
      <c r="S153">
        <v>10.1</v>
      </c>
    </row>
    <row r="154" spans="1:19">
      <c r="A154">
        <v>1</v>
      </c>
      <c r="B154">
        <v>0.28886646724936094</v>
      </c>
      <c r="C154">
        <v>-1.4126364340280713</v>
      </c>
      <c r="D154">
        <v>-0.80424287152093621</v>
      </c>
      <c r="E154">
        <v>-1.169772121788607</v>
      </c>
      <c r="F154">
        <v>-2.695150755515642E-2</v>
      </c>
      <c r="G154">
        <v>-0.83757587105593367</v>
      </c>
      <c r="H154">
        <v>-0.41276126936404506</v>
      </c>
      <c r="I154">
        <v>-0.41276138422375958</v>
      </c>
      <c r="J154">
        <v>-0.70591147068314797</v>
      </c>
      <c r="K154">
        <v>-0.51376527345647804</v>
      </c>
      <c r="L154">
        <v>-0.50205633745797273</v>
      </c>
      <c r="M154">
        <v>-0.17372770390301051</v>
      </c>
      <c r="N154">
        <v>-0.56116388982014309</v>
      </c>
      <c r="O154">
        <v>-0.18783021040386541</v>
      </c>
      <c r="P154">
        <v>-0.35997376060825959</v>
      </c>
      <c r="S154">
        <v>16.5</v>
      </c>
    </row>
    <row r="155" spans="1:19">
      <c r="A155">
        <v>1</v>
      </c>
      <c r="B155">
        <v>-0.24850932912783374</v>
      </c>
      <c r="C155">
        <v>-1.4126364340280713</v>
      </c>
      <c r="D155">
        <v>0.81747835659367019</v>
      </c>
      <c r="E155">
        <v>1.2177136021897796</v>
      </c>
      <c r="F155">
        <v>0.10463526462598646</v>
      </c>
      <c r="G155">
        <v>4.3718250143787239E-2</v>
      </c>
      <c r="H155">
        <v>0.76268603217618214</v>
      </c>
      <c r="I155">
        <v>0.76268606756664414</v>
      </c>
      <c r="J155">
        <v>0.82798449615660008</v>
      </c>
      <c r="K155">
        <v>0.5762926548080215</v>
      </c>
      <c r="L155">
        <v>0.63006234199267763</v>
      </c>
      <c r="M155">
        <v>1.1039405994848888</v>
      </c>
      <c r="N155">
        <v>0.50259447597594398</v>
      </c>
      <c r="O155">
        <v>0.25854041686555873</v>
      </c>
      <c r="P155">
        <v>1.2897219398479816</v>
      </c>
      <c r="S155">
        <v>21</v>
      </c>
    </row>
    <row r="156" spans="1:19">
      <c r="A156">
        <v>1</v>
      </c>
      <c r="B156">
        <v>0.20288633982900739</v>
      </c>
      <c r="C156">
        <v>-1.3337341298394239</v>
      </c>
      <c r="D156">
        <v>-0.25434889187288001</v>
      </c>
      <c r="E156">
        <v>1.8862096049037278</v>
      </c>
      <c r="F156">
        <v>-1.0357834276105697</v>
      </c>
      <c r="G156">
        <v>-1.0734151429262824</v>
      </c>
      <c r="H156">
        <v>-0.87701356493035387</v>
      </c>
      <c r="I156">
        <v>-0.87701350088889052</v>
      </c>
      <c r="J156">
        <v>-0.22069948117261615</v>
      </c>
      <c r="K156">
        <v>-0.41092961984661969</v>
      </c>
      <c r="L156">
        <v>-0.32788423292710417</v>
      </c>
      <c r="M156">
        <v>-0.8429825294871498</v>
      </c>
      <c r="N156">
        <v>-1.2127313925388241E-2</v>
      </c>
      <c r="O156">
        <v>-0.48541062858348266</v>
      </c>
      <c r="P156">
        <v>-0.57993318733575761</v>
      </c>
      <c r="S156">
        <v>17.3</v>
      </c>
    </row>
    <row r="157" spans="1:19">
      <c r="A157">
        <v>1</v>
      </c>
      <c r="B157">
        <v>-1.4468573550489761</v>
      </c>
      <c r="C157">
        <v>-1.3337341298394239</v>
      </c>
      <c r="D157">
        <v>1.0225235693437928</v>
      </c>
      <c r="E157">
        <v>-0.50127611907465885</v>
      </c>
      <c r="F157">
        <v>0.23622203680712625</v>
      </c>
      <c r="G157">
        <v>0.60228494667882215</v>
      </c>
      <c r="H157">
        <v>1.2466937445751001</v>
      </c>
      <c r="I157">
        <v>1.2466938123163636</v>
      </c>
      <c r="J157">
        <v>1.0471124914194223</v>
      </c>
      <c r="K157">
        <v>1.9131561517361788</v>
      </c>
      <c r="L157">
        <v>0.63006234199267763</v>
      </c>
      <c r="M157">
        <v>1.286464642826018</v>
      </c>
      <c r="N157">
        <v>1.0173162658772761</v>
      </c>
      <c r="O157">
        <v>1.0024914623146002</v>
      </c>
      <c r="P157">
        <v>0.95978279975673642</v>
      </c>
      <c r="S157">
        <v>31.2</v>
      </c>
    </row>
    <row r="158" spans="1:19">
      <c r="A158">
        <v>1</v>
      </c>
      <c r="B158">
        <v>1.1003039197789302</v>
      </c>
      <c r="C158">
        <v>-1.3337341298394239</v>
      </c>
      <c r="D158">
        <v>0.15574153362736529</v>
      </c>
      <c r="E158">
        <v>0.74021645739410225</v>
      </c>
      <c r="F158">
        <v>-0.42171182409857888</v>
      </c>
      <c r="G158">
        <v>-0.27900917452089885</v>
      </c>
      <c r="H158">
        <v>-0.15594085054013027</v>
      </c>
      <c r="I158">
        <v>-0.15594097895580203</v>
      </c>
      <c r="J158">
        <v>0.43668450461584796</v>
      </c>
      <c r="K158">
        <v>0.30891995542238893</v>
      </c>
      <c r="L158">
        <v>-2.308304999808183E-2</v>
      </c>
      <c r="M158">
        <v>1.1647819472652658</v>
      </c>
      <c r="N158">
        <v>-0.21801602988592159</v>
      </c>
      <c r="O158">
        <v>-0.33662041949367405</v>
      </c>
      <c r="P158">
        <v>0.40988423293798937</v>
      </c>
      <c r="S158">
        <v>10</v>
      </c>
    </row>
    <row r="159" spans="1:19">
      <c r="A159">
        <v>1</v>
      </c>
      <c r="B159">
        <v>0.79399971584392748</v>
      </c>
      <c r="C159">
        <v>-1.1759295214621293</v>
      </c>
      <c r="D159">
        <v>-1.559182063919115</v>
      </c>
      <c r="E159">
        <v>-0.59677554803379429</v>
      </c>
      <c r="F159">
        <v>-0.90419665542942984</v>
      </c>
      <c r="G159">
        <v>-1.4954433136416412</v>
      </c>
      <c r="H159">
        <v>-1.5585754456553607</v>
      </c>
      <c r="I159">
        <v>-1.5585755193341744</v>
      </c>
      <c r="J159">
        <v>-1.5511194524111735</v>
      </c>
      <c r="K159">
        <v>-1.8917630318285794</v>
      </c>
      <c r="L159">
        <v>-1.6341750169086231</v>
      </c>
      <c r="M159">
        <v>-0.78214118170677271</v>
      </c>
      <c r="N159">
        <v>-1.7964961855833408</v>
      </c>
      <c r="O159">
        <v>3.0855543895719157</v>
      </c>
      <c r="P159">
        <v>-1.4597708942457537</v>
      </c>
      <c r="S159">
        <v>12.5</v>
      </c>
    </row>
    <row r="160" spans="1:19">
      <c r="A160">
        <v>1</v>
      </c>
      <c r="B160">
        <v>-0.42584334193230022</v>
      </c>
      <c r="C160">
        <v>-1.0970272172734818</v>
      </c>
      <c r="D160">
        <v>-3.9983442179569964E-2</v>
      </c>
      <c r="E160">
        <v>0.45371817051669583</v>
      </c>
      <c r="F160">
        <v>-0.77260988324828705</v>
      </c>
      <c r="G160">
        <v>4.3718250143787239E-2</v>
      </c>
      <c r="H160">
        <v>2.1024841207415777E-3</v>
      </c>
      <c r="I160">
        <v>2.1025403581665129E-3</v>
      </c>
      <c r="J160">
        <v>-6.4179484556315267E-2</v>
      </c>
      <c r="K160">
        <v>2.0980125314785752E-2</v>
      </c>
      <c r="L160">
        <v>0.19463208066550466</v>
      </c>
      <c r="M160">
        <v>0.92141655614376194</v>
      </c>
      <c r="N160">
        <v>-0.73273781978725372</v>
      </c>
      <c r="O160">
        <v>-0.23742694676713555</v>
      </c>
      <c r="P160">
        <v>-3.0034620517010589E-2</v>
      </c>
      <c r="S160">
        <v>22.5</v>
      </c>
    </row>
    <row r="161" spans="1:75">
      <c r="A161">
        <v>1</v>
      </c>
      <c r="B161">
        <v>1.1755365312717292</v>
      </c>
      <c r="C161">
        <v>-1.0970272172734818</v>
      </c>
      <c r="D161">
        <v>-1.0092880842710588</v>
      </c>
      <c r="E161">
        <v>0.74021645739410225</v>
      </c>
      <c r="F161">
        <v>-1.2989569719728524</v>
      </c>
      <c r="G161">
        <v>-0.83757587105593367</v>
      </c>
      <c r="H161">
        <v>-1.1042008585053558</v>
      </c>
      <c r="I161">
        <v>-1.1042008403706516</v>
      </c>
      <c r="J161">
        <v>-1.2850354581634615</v>
      </c>
      <c r="K161">
        <v>-1.3981518945012594</v>
      </c>
      <c r="L161">
        <v>-0.85040054651970987</v>
      </c>
      <c r="M161">
        <v>-1.268871963949783</v>
      </c>
      <c r="N161">
        <v>-1.7964961855833408</v>
      </c>
      <c r="O161">
        <v>-1.1797649376692541</v>
      </c>
      <c r="P161">
        <v>-1.8996897477007497</v>
      </c>
      <c r="S161">
        <v>9.4</v>
      </c>
    </row>
    <row r="162" spans="1:75">
      <c r="A162">
        <v>1</v>
      </c>
      <c r="B162">
        <v>0.51993805969155282</v>
      </c>
      <c r="C162">
        <v>-0.93922260889618725</v>
      </c>
      <c r="D162">
        <v>0.65903432855948452</v>
      </c>
      <c r="E162">
        <v>1.0267147442715086</v>
      </c>
      <c r="F162">
        <v>0.23622203680712625</v>
      </c>
      <c r="G162">
        <v>0.37885826806480849</v>
      </c>
      <c r="H162">
        <v>0.31818915344248244</v>
      </c>
      <c r="I162">
        <v>0.31818907719851891</v>
      </c>
      <c r="J162">
        <v>0.8436364958182293</v>
      </c>
      <c r="K162">
        <v>0.43232273975421925</v>
      </c>
      <c r="L162">
        <v>0.89132049878898212</v>
      </c>
      <c r="M162">
        <v>1.1647819472652658</v>
      </c>
      <c r="N162">
        <v>-0.32096038786618825</v>
      </c>
      <c r="O162">
        <v>0.25854041686555873</v>
      </c>
      <c r="P162">
        <v>0.95978279975673642</v>
      </c>
      <c r="S162">
        <v>14.6</v>
      </c>
    </row>
    <row r="163" spans="1:75">
      <c r="A163">
        <v>1</v>
      </c>
      <c r="B163">
        <v>0.71876710435111668</v>
      </c>
      <c r="C163">
        <v>-0.93922260889618725</v>
      </c>
      <c r="D163">
        <v>0.22098319222967705</v>
      </c>
      <c r="E163">
        <v>-0.59677554803379429</v>
      </c>
      <c r="F163">
        <v>1.2011916994688283</v>
      </c>
      <c r="G163">
        <v>-0.22935880149556173</v>
      </c>
      <c r="H163">
        <v>-2.7530641128172859E-2</v>
      </c>
      <c r="I163">
        <v>-2.7530525428030899E-2</v>
      </c>
      <c r="J163">
        <v>0.59320450123214885</v>
      </c>
      <c r="K163">
        <v>0.96706813852548301</v>
      </c>
      <c r="L163">
        <v>-0.54559936359069061</v>
      </c>
      <c r="M163">
        <v>0.2521617305596226</v>
      </c>
      <c r="N163">
        <v>0.43396490398909865</v>
      </c>
      <c r="O163">
        <v>0.95289472595133173</v>
      </c>
      <c r="P163">
        <v>1.6196610799392306</v>
      </c>
      <c r="S163">
        <v>13</v>
      </c>
    </row>
    <row r="164" spans="1:75">
      <c r="A164">
        <v>1</v>
      </c>
      <c r="B164">
        <v>0.47157423801761067</v>
      </c>
      <c r="C164">
        <v>-0.86032030470753995</v>
      </c>
      <c r="D164">
        <v>-1.4286987467144916</v>
      </c>
      <c r="E164">
        <v>7.1720454680153992E-2</v>
      </c>
      <c r="F164">
        <v>-0.86033439803571554</v>
      </c>
      <c r="G164">
        <v>-1.4333803473599707</v>
      </c>
      <c r="H164">
        <v>-0.88689127334665785</v>
      </c>
      <c r="I164">
        <v>-0.88689118948428902</v>
      </c>
      <c r="J164">
        <v>-1.5824234517344342</v>
      </c>
      <c r="K164">
        <v>-1.4187190252232313</v>
      </c>
      <c r="L164">
        <v>-1.285830807846883</v>
      </c>
      <c r="M164">
        <v>-1.6339200506320413</v>
      </c>
      <c r="N164">
        <v>-1.3504039676688526</v>
      </c>
      <c r="O164">
        <v>-1.2293616740325242</v>
      </c>
      <c r="P164">
        <v>-1.8996897477007497</v>
      </c>
      <c r="S164">
        <v>15.1</v>
      </c>
    </row>
    <row r="165" spans="1:75">
      <c r="A165">
        <v>1</v>
      </c>
      <c r="B165">
        <v>-1.0008354440559064</v>
      </c>
      <c r="C165">
        <v>-0.86032030470753995</v>
      </c>
      <c r="D165">
        <v>1.5071758903895374</v>
      </c>
      <c r="E165">
        <v>0.64471702843496681</v>
      </c>
      <c r="F165">
        <v>0.67484461074426294</v>
      </c>
      <c r="G165">
        <v>1.3222153555462017</v>
      </c>
      <c r="H165">
        <v>1.3454708287381445</v>
      </c>
      <c r="I165">
        <v>1.3454706982703544</v>
      </c>
      <c r="J165">
        <v>1.422760483298543</v>
      </c>
      <c r="K165">
        <v>0.92593387708153918</v>
      </c>
      <c r="L165">
        <v>1.5009228646470236</v>
      </c>
      <c r="M165">
        <v>0.19132038277924551</v>
      </c>
      <c r="N165">
        <v>0.60553883395620933</v>
      </c>
      <c r="O165">
        <v>1.2504751441309472</v>
      </c>
      <c r="P165">
        <v>0.29990451957423842</v>
      </c>
      <c r="S165">
        <v>27.3</v>
      </c>
    </row>
    <row r="166" spans="1:75">
      <c r="A166">
        <v>1</v>
      </c>
      <c r="B166">
        <v>-3.8932768540727233E-2</v>
      </c>
      <c r="C166">
        <v>-0.78141800051889265</v>
      </c>
      <c r="D166">
        <v>1.4419342317872255</v>
      </c>
      <c r="E166">
        <v>1.313213031148915</v>
      </c>
      <c r="F166">
        <v>1.1134671846813997</v>
      </c>
      <c r="G166">
        <v>0.83812421854917085</v>
      </c>
      <c r="H166">
        <v>0.26880061136096028</v>
      </c>
      <c r="I166">
        <v>0.26880063422152439</v>
      </c>
      <c r="J166">
        <v>0.74972449784844974</v>
      </c>
      <c r="K166">
        <v>1.1316051843012558</v>
      </c>
      <c r="L166">
        <v>1.1961216817180014</v>
      </c>
      <c r="M166">
        <v>1.5298300339475241</v>
      </c>
      <c r="N166">
        <v>1.4290936977983404</v>
      </c>
      <c r="O166">
        <v>2.4903935532126846</v>
      </c>
      <c r="P166">
        <v>1.2897219398479816</v>
      </c>
      <c r="S166">
        <v>19.2</v>
      </c>
    </row>
    <row r="167" spans="1:75">
      <c r="A167">
        <v>1</v>
      </c>
      <c r="B167">
        <v>-0.34523697247572999</v>
      </c>
      <c r="C167">
        <v>-0.78141800051889265</v>
      </c>
      <c r="D167">
        <v>-0.45007386767981528</v>
      </c>
      <c r="E167">
        <v>-0.88327383491120071</v>
      </c>
      <c r="F167">
        <v>0.23622203680712625</v>
      </c>
      <c r="G167">
        <v>-0.20453361498289491</v>
      </c>
      <c r="H167">
        <v>-0.19545168420534717</v>
      </c>
      <c r="I167">
        <v>-0.19545173333739799</v>
      </c>
      <c r="J167">
        <v>-0.64330347203662896</v>
      </c>
      <c r="K167">
        <v>-0.78113797284210928</v>
      </c>
      <c r="L167">
        <v>-1.8954331737049246</v>
      </c>
      <c r="M167">
        <v>-0.72129983392639785</v>
      </c>
      <c r="N167">
        <v>-0.6984230337938323</v>
      </c>
      <c r="O167">
        <v>1.0556735049211587E-2</v>
      </c>
      <c r="P167">
        <v>-0.57993318733575761</v>
      </c>
      <c r="S167">
        <v>21.8</v>
      </c>
    </row>
    <row r="168" spans="1:75">
      <c r="A168">
        <v>1</v>
      </c>
      <c r="B168">
        <v>-0.16790295967125157</v>
      </c>
      <c r="C168">
        <v>-0.78141800051889265</v>
      </c>
      <c r="D168">
        <v>1.7308615770260347</v>
      </c>
      <c r="E168">
        <v>0.74021645739410225</v>
      </c>
      <c r="F168">
        <v>2.6047839360676641</v>
      </c>
      <c r="G168">
        <v>0.92501237134351</v>
      </c>
      <c r="H168">
        <v>0.79231915742509662</v>
      </c>
      <c r="I168">
        <v>0.79231913335283977</v>
      </c>
      <c r="J168">
        <v>1.1097204900659412</v>
      </c>
      <c r="K168">
        <v>0.82309822347168071</v>
      </c>
      <c r="L168">
        <v>1.3702937862488731</v>
      </c>
      <c r="M168">
        <v>0.92141655614376194</v>
      </c>
      <c r="N168">
        <v>1.703611985745719</v>
      </c>
      <c r="O168">
        <v>2.1928131350330675</v>
      </c>
      <c r="P168">
        <v>1.7296407933029816</v>
      </c>
      <c r="S168">
        <v>20.3</v>
      </c>
    </row>
    <row r="169" spans="1:75">
      <c r="A169">
        <v>1</v>
      </c>
      <c r="B169">
        <v>-2.02184945717257</v>
      </c>
      <c r="C169">
        <v>-0.78141800051889265</v>
      </c>
      <c r="D169">
        <v>1.8613448942306583</v>
      </c>
      <c r="E169">
        <v>-0.31027726115638787</v>
      </c>
      <c r="F169">
        <v>1.0696049272876855</v>
      </c>
      <c r="G169">
        <v>1.7566561195178956</v>
      </c>
      <c r="H169">
        <v>2.3233639619522846</v>
      </c>
      <c r="I169">
        <v>2.3233638763651938</v>
      </c>
      <c r="J169">
        <v>1.907972472809077</v>
      </c>
      <c r="K169">
        <v>3.1060497336105382</v>
      </c>
      <c r="L169">
        <v>0.89132049878898212</v>
      </c>
      <c r="M169">
        <v>0.55636846946150376</v>
      </c>
      <c r="N169">
        <v>1.3261493398180748</v>
      </c>
      <c r="O169">
        <v>1.5480555623105645</v>
      </c>
      <c r="P169">
        <v>0.62984365966548739</v>
      </c>
      <c r="S169" s="187">
        <v>34.299999999999997</v>
      </c>
      <c r="BW169" s="64"/>
    </row>
    <row r="170" spans="1:75">
      <c r="A170">
        <v>1</v>
      </c>
      <c r="B170">
        <v>0.28886646724936094</v>
      </c>
      <c r="C170">
        <v>-0.78141800051889265</v>
      </c>
      <c r="D170">
        <v>-0.20774770715694305</v>
      </c>
      <c r="E170">
        <v>-0.31027726115638787</v>
      </c>
      <c r="F170">
        <v>-0.15853827973629619</v>
      </c>
      <c r="G170">
        <v>-0.20453361498289491</v>
      </c>
      <c r="H170">
        <v>-0.15594085054013027</v>
      </c>
      <c r="I170">
        <v>-0.15594097895580203</v>
      </c>
      <c r="J170">
        <v>-0.25200348049587679</v>
      </c>
      <c r="K170">
        <v>0.16495004036858807</v>
      </c>
      <c r="L170">
        <v>0.2381751067982226</v>
      </c>
      <c r="M170">
        <v>0.19132038277924551</v>
      </c>
      <c r="N170">
        <v>9.0817044054877213E-2</v>
      </c>
      <c r="O170">
        <v>0.55612083504517595</v>
      </c>
      <c r="P170">
        <v>-0.90987232742700663</v>
      </c>
      <c r="S170">
        <v>16.5</v>
      </c>
    </row>
    <row r="171" spans="1:75">
      <c r="A171">
        <v>1</v>
      </c>
      <c r="B171">
        <v>1.9869739838012985</v>
      </c>
      <c r="C171">
        <v>-0.78141800051889265</v>
      </c>
      <c r="D171">
        <v>-0.97200713649830928</v>
      </c>
      <c r="E171">
        <v>-0.97877326387033614</v>
      </c>
      <c r="F171">
        <v>-0.42171182409857888</v>
      </c>
      <c r="G171">
        <v>-1.0610025496699473</v>
      </c>
      <c r="H171">
        <v>-1.0350568995912244</v>
      </c>
      <c r="I171">
        <v>-1.0350570202028591</v>
      </c>
      <c r="J171">
        <v>-1.0815594625622709</v>
      </c>
      <c r="K171">
        <v>-0.94567501861788206</v>
      </c>
      <c r="L171">
        <v>-1.0245726510505786</v>
      </c>
      <c r="M171">
        <v>-0.59961713836564368</v>
      </c>
      <c r="N171">
        <v>-0.62979346180698825</v>
      </c>
      <c r="O171">
        <v>-0.63420083767329127</v>
      </c>
      <c r="P171">
        <v>-0.57993318733575761</v>
      </c>
      <c r="S171">
        <v>3</v>
      </c>
    </row>
    <row r="172" spans="1:75">
      <c r="A172">
        <v>1</v>
      </c>
      <c r="B172">
        <v>2.2932781877363011</v>
      </c>
      <c r="C172">
        <v>-0.78141800051889265</v>
      </c>
      <c r="D172">
        <v>-1.959952252476173</v>
      </c>
      <c r="E172">
        <v>-1.8382681245025554</v>
      </c>
      <c r="F172">
        <v>-1.737579545909989</v>
      </c>
      <c r="G172">
        <v>-1.2347788552586256</v>
      </c>
      <c r="H172">
        <v>-1.7166187803162312</v>
      </c>
      <c r="I172">
        <v>-1.7166187877543506</v>
      </c>
      <c r="J172">
        <v>-1.6450314503809531</v>
      </c>
      <c r="K172">
        <v>-1.9123301625505513</v>
      </c>
      <c r="L172">
        <v>-1.6341750169086231</v>
      </c>
      <c r="M172">
        <v>-0.66045848614602076</v>
      </c>
      <c r="N172">
        <v>-2.5514214774386277</v>
      </c>
      <c r="O172">
        <v>-1.3781518831223327</v>
      </c>
      <c r="P172">
        <v>-1.4597708942457537</v>
      </c>
      <c r="S172">
        <v>0.7</v>
      </c>
    </row>
    <row r="173" spans="1:75">
      <c r="A173">
        <v>1</v>
      </c>
      <c r="B173">
        <v>-0.18939799152633696</v>
      </c>
      <c r="C173">
        <v>-0.78141800051889265</v>
      </c>
      <c r="D173">
        <v>-3.9983442179569964E-2</v>
      </c>
      <c r="E173">
        <v>0.2627193125984249</v>
      </c>
      <c r="F173">
        <v>0.19235977941341195</v>
      </c>
      <c r="G173">
        <v>-3.0757309394216701E-2</v>
      </c>
      <c r="H173">
        <v>-0.20532939262165245</v>
      </c>
      <c r="I173">
        <v>-0.20532942193279655</v>
      </c>
      <c r="J173">
        <v>-0.1580914825260949</v>
      </c>
      <c r="K173">
        <v>-0.30809396623676133</v>
      </c>
      <c r="L173">
        <v>-0.54559936359069061</v>
      </c>
      <c r="M173">
        <v>-0.41709309502451669</v>
      </c>
      <c r="N173">
        <v>-0.42390474584645493</v>
      </c>
      <c r="O173">
        <v>1.0556735049211587E-2</v>
      </c>
      <c r="P173">
        <v>-0.57993318733575761</v>
      </c>
      <c r="S173">
        <v>20.5</v>
      </c>
    </row>
    <row r="174" spans="1:75">
      <c r="A174">
        <v>1</v>
      </c>
      <c r="B174">
        <v>0.25125016150296148</v>
      </c>
      <c r="C174">
        <v>-0.70251569633024535</v>
      </c>
      <c r="D174">
        <v>-7.7264389952319532E-2</v>
      </c>
      <c r="E174">
        <v>0.45371817051669583</v>
      </c>
      <c r="F174">
        <v>0.32394655159455482</v>
      </c>
      <c r="G174">
        <v>-0.31624695428990085</v>
      </c>
      <c r="H174">
        <v>-0.20532939262165245</v>
      </c>
      <c r="I174">
        <v>-0.20532942193279655</v>
      </c>
      <c r="J174">
        <v>2.9732513413466582E-2</v>
      </c>
      <c r="K174">
        <v>-2.015413612915672E-2</v>
      </c>
      <c r="L174">
        <v>-0.37142725905981899</v>
      </c>
      <c r="M174">
        <v>-0.96466522504790186</v>
      </c>
      <c r="N174">
        <v>5.6502258061454584E-2</v>
      </c>
      <c r="O174">
        <v>-0.13823347404059705</v>
      </c>
      <c r="P174">
        <v>-0.46995347397200665</v>
      </c>
      <c r="S174">
        <v>16.899999999999999</v>
      </c>
    </row>
    <row r="175" spans="1:75">
      <c r="A175">
        <v>1</v>
      </c>
      <c r="B175">
        <v>-0.76439009364993116</v>
      </c>
      <c r="C175">
        <v>-0.70251569633024535</v>
      </c>
      <c r="D175">
        <v>1.8054234725715339</v>
      </c>
      <c r="E175">
        <v>0.54921759947583126</v>
      </c>
      <c r="F175">
        <v>1.5520897586185365</v>
      </c>
      <c r="G175">
        <v>1.8063064925432308</v>
      </c>
      <c r="H175">
        <v>1.6220466643946685</v>
      </c>
      <c r="I175">
        <v>1.6220467316229024</v>
      </c>
      <c r="J175">
        <v>2.299272464349829</v>
      </c>
      <c r="K175">
        <v>2.0365589360680105</v>
      </c>
      <c r="L175">
        <v>1.6750949691778922</v>
      </c>
      <c r="M175">
        <v>0.55636846946150376</v>
      </c>
      <c r="N175">
        <v>1.0859458378641189</v>
      </c>
      <c r="O175">
        <v>-3.8083919649225337</v>
      </c>
      <c r="P175">
        <v>2.0595799333942306</v>
      </c>
      <c r="S175">
        <v>25.3</v>
      </c>
    </row>
    <row r="176" spans="1:75">
      <c r="A176">
        <v>1</v>
      </c>
      <c r="B176">
        <v>1.1110514357064729</v>
      </c>
      <c r="C176">
        <v>-0.62361339214159806</v>
      </c>
      <c r="D176">
        <v>-1.2329737709075563</v>
      </c>
      <c r="E176">
        <v>-0.40577669011552336</v>
      </c>
      <c r="F176">
        <v>-0.86033439803571554</v>
      </c>
      <c r="G176">
        <v>-0.49002325987857903</v>
      </c>
      <c r="H176">
        <v>-1.2819996099988353</v>
      </c>
      <c r="I176">
        <v>-1.2819994859816257</v>
      </c>
      <c r="J176">
        <v>-1.6450314503809531</v>
      </c>
      <c r="K176">
        <v>-1.8506287703846369</v>
      </c>
      <c r="L176">
        <v>-1.6341750169086231</v>
      </c>
      <c r="M176">
        <v>-0.5387757905852687</v>
      </c>
      <c r="N176">
        <v>-0.42390474584645493</v>
      </c>
      <c r="O176">
        <v>-0.8821845194896385</v>
      </c>
      <c r="P176">
        <v>-1.4597708942457537</v>
      </c>
      <c r="S176">
        <v>9.9</v>
      </c>
    </row>
    <row r="177" spans="1:19">
      <c r="A177">
        <v>1</v>
      </c>
      <c r="B177">
        <v>0.71339334638734531</v>
      </c>
      <c r="C177">
        <v>-0.62361339214159806</v>
      </c>
      <c r="D177">
        <v>-1.0186083212142463</v>
      </c>
      <c r="E177">
        <v>-1.2652715507477426</v>
      </c>
      <c r="F177">
        <v>-1.1673701997917125</v>
      </c>
      <c r="G177">
        <v>-1.0113521766446119</v>
      </c>
      <c r="H177">
        <v>-0.90664669017926691</v>
      </c>
      <c r="I177">
        <v>-0.90664656667508614</v>
      </c>
      <c r="J177">
        <v>-0.51808747474358652</v>
      </c>
      <c r="K177">
        <v>0.1443829096466161</v>
      </c>
      <c r="L177">
        <v>-0.1972551545289504</v>
      </c>
      <c r="M177">
        <v>-0.66045848614602076</v>
      </c>
      <c r="N177">
        <v>-0.25233081587934425</v>
      </c>
      <c r="O177">
        <v>-1.0309747285794453</v>
      </c>
      <c r="P177">
        <v>-1.6797303209732517</v>
      </c>
      <c r="S177">
        <v>13.1</v>
      </c>
    </row>
    <row r="178" spans="1:19">
      <c r="A178">
        <v>1</v>
      </c>
      <c r="B178">
        <v>-1.2910183740995831</v>
      </c>
      <c r="C178">
        <v>-0.62361339214159806</v>
      </c>
      <c r="D178">
        <v>2.3459972152764026</v>
      </c>
      <c r="E178">
        <v>0.45371817051669583</v>
      </c>
      <c r="F178">
        <v>1.8152633029808192</v>
      </c>
      <c r="G178">
        <v>2.2903976295402617</v>
      </c>
      <c r="H178">
        <v>1.770212290639235</v>
      </c>
      <c r="I178">
        <v>1.7702123114476791</v>
      </c>
      <c r="J178">
        <v>2.2210124660416786</v>
      </c>
      <c r="K178">
        <v>2.1599617203998398</v>
      </c>
      <c r="L178">
        <v>1.762181021443328</v>
      </c>
      <c r="M178">
        <v>1.0430992517045139</v>
      </c>
      <c r="N178">
        <v>0.74279797792989743</v>
      </c>
      <c r="O178">
        <v>0.40733062595536734</v>
      </c>
      <c r="P178">
        <v>0.18992480621048743</v>
      </c>
      <c r="S178">
        <v>29.9</v>
      </c>
    </row>
    <row r="179" spans="1:19">
      <c r="A179">
        <v>1</v>
      </c>
      <c r="B179">
        <v>-0.42584334193230022</v>
      </c>
      <c r="C179">
        <v>-0.54471108795295065</v>
      </c>
      <c r="D179">
        <v>0.33282603554792578</v>
      </c>
      <c r="E179">
        <v>-0.40577669011552336</v>
      </c>
      <c r="F179">
        <v>1.6910749838557875E-2</v>
      </c>
      <c r="G179">
        <v>0.24231974224513403</v>
      </c>
      <c r="H179">
        <v>3.173560936965461E-2</v>
      </c>
      <c r="I179">
        <v>3.1735606144363923E-2</v>
      </c>
      <c r="J179">
        <v>0.34277250664606834</v>
      </c>
      <c r="K179">
        <v>1.1110380535792854</v>
      </c>
      <c r="L179">
        <v>0.41234721132909119</v>
      </c>
      <c r="M179">
        <v>0.98225790392413681</v>
      </c>
      <c r="N179">
        <v>0.88005712190358554</v>
      </c>
      <c r="O179">
        <v>0.80410451686152318</v>
      </c>
      <c r="P179">
        <v>-0.14001433388075765</v>
      </c>
      <c r="S179">
        <v>22.5</v>
      </c>
    </row>
    <row r="180" spans="1:19">
      <c r="A180">
        <v>1</v>
      </c>
      <c r="B180">
        <v>0.25125016150296148</v>
      </c>
      <c r="C180">
        <v>-0.46580878376430335</v>
      </c>
      <c r="D180">
        <v>2.1036710547535304</v>
      </c>
      <c r="E180">
        <v>1.5997113180263214</v>
      </c>
      <c r="F180">
        <v>2.1222991047368129</v>
      </c>
      <c r="G180">
        <v>1.0863760836758529</v>
      </c>
      <c r="H180">
        <v>1.197305202493578</v>
      </c>
      <c r="I180">
        <v>1.1973051184455759</v>
      </c>
      <c r="J180">
        <v>1.5949324795764752</v>
      </c>
      <c r="K180">
        <v>2.0982603282339252</v>
      </c>
      <c r="L180">
        <v>1.9798961521069145</v>
      </c>
      <c r="M180">
        <v>1.6515127295082761</v>
      </c>
      <c r="N180">
        <v>2.3555929196207392</v>
      </c>
      <c r="O180">
        <v>1.8952327168534502</v>
      </c>
      <c r="P180">
        <v>1.8396205066667286</v>
      </c>
      <c r="S180">
        <v>16.899999999999999</v>
      </c>
    </row>
    <row r="181" spans="1:19">
      <c r="A181">
        <v>1</v>
      </c>
      <c r="B181">
        <v>-0.90948155867178138</v>
      </c>
      <c r="C181">
        <v>-0.46580878376430335</v>
      </c>
      <c r="D181">
        <v>1.5258163642759122</v>
      </c>
      <c r="E181">
        <v>1.5042118890671861</v>
      </c>
      <c r="F181">
        <v>0.89415589771283133</v>
      </c>
      <c r="G181">
        <v>0.962250151112512</v>
      </c>
      <c r="H181">
        <v>1.2071829109098819</v>
      </c>
      <c r="I181">
        <v>1.2071828070409762</v>
      </c>
      <c r="J181">
        <v>1.5792804799148439</v>
      </c>
      <c r="K181">
        <v>1.8103204981263206</v>
      </c>
      <c r="L181">
        <v>1.8492670737087609</v>
      </c>
      <c r="M181">
        <v>0.61720981724188084</v>
      </c>
      <c r="N181">
        <v>1.1545754098509642</v>
      </c>
      <c r="O181">
        <v>0.15934694413902023</v>
      </c>
      <c r="P181">
        <v>0.84980308639298541</v>
      </c>
      <c r="S181">
        <v>26.6</v>
      </c>
    </row>
    <row r="182" spans="1:19">
      <c r="A182">
        <v>1</v>
      </c>
      <c r="B182">
        <v>0.90684863308313779</v>
      </c>
      <c r="C182">
        <v>-0.38690647957565605</v>
      </c>
      <c r="D182">
        <v>-1.2143332970211815</v>
      </c>
      <c r="E182">
        <v>-1.169772121788607</v>
      </c>
      <c r="F182">
        <v>-1.0796456850042839</v>
      </c>
      <c r="G182">
        <v>-0.65138697221092212</v>
      </c>
      <c r="H182">
        <v>-0.86713585651405001</v>
      </c>
      <c r="I182">
        <v>-0.86713581229349013</v>
      </c>
      <c r="J182">
        <v>-1.2693834585018324</v>
      </c>
      <c r="K182">
        <v>-1.0690778029497123</v>
      </c>
      <c r="L182">
        <v>-1.0245726510505786</v>
      </c>
      <c r="M182">
        <v>-0.78214118170677271</v>
      </c>
      <c r="N182">
        <v>-0.28664560187276689</v>
      </c>
      <c r="O182">
        <v>-0.18783021040386541</v>
      </c>
      <c r="P182">
        <v>-1.1298317541545047</v>
      </c>
      <c r="S182">
        <v>11.5</v>
      </c>
    </row>
    <row r="183" spans="1:19">
      <c r="A183">
        <v>1</v>
      </c>
      <c r="B183">
        <v>0.84236353751786963</v>
      </c>
      <c r="C183">
        <v>-0.38690647957565605</v>
      </c>
      <c r="D183">
        <v>-0.71104050208906222</v>
      </c>
      <c r="E183">
        <v>-0.21477783219725241</v>
      </c>
      <c r="F183">
        <v>-1.1673701997917125</v>
      </c>
      <c r="G183">
        <v>-1.0485899564136139</v>
      </c>
      <c r="H183">
        <v>-0.55104918719230778</v>
      </c>
      <c r="I183">
        <v>-0.55104927545313775</v>
      </c>
      <c r="J183">
        <v>-0.56504347372847852</v>
      </c>
      <c r="K183">
        <v>-0.26695970479281739</v>
      </c>
      <c r="L183">
        <v>0.36880418519637326</v>
      </c>
      <c r="M183">
        <v>-0.2345690516833876</v>
      </c>
      <c r="N183">
        <v>-0.76705260578067636</v>
      </c>
      <c r="O183">
        <v>-1.1301682013059855</v>
      </c>
      <c r="P183">
        <v>-0.90987232742700663</v>
      </c>
      <c r="S183">
        <v>12.1</v>
      </c>
    </row>
    <row r="184" spans="1:19">
      <c r="A184">
        <v>1</v>
      </c>
      <c r="B184">
        <v>0.16527003408260793</v>
      </c>
      <c r="C184">
        <v>-0.38690647957565605</v>
      </c>
      <c r="D184">
        <v>-0.29162983964562955</v>
      </c>
      <c r="E184">
        <v>1.5042118890671861</v>
      </c>
      <c r="F184">
        <v>-0.1146760223425819</v>
      </c>
      <c r="G184">
        <v>-0.22935880149556173</v>
      </c>
      <c r="H184">
        <v>-0.19545168420534717</v>
      </c>
      <c r="I184">
        <v>-0.19545173333739799</v>
      </c>
      <c r="J184">
        <v>-0.65895547169825819</v>
      </c>
      <c r="K184">
        <v>-0.8017051035640812</v>
      </c>
      <c r="L184">
        <v>0.15108905453278676</v>
      </c>
      <c r="M184">
        <v>-0.41709309502451669</v>
      </c>
      <c r="N184">
        <v>-0.59547867581356573</v>
      </c>
      <c r="O184">
        <v>0.10975020777575009</v>
      </c>
      <c r="P184">
        <v>-0.57993318733575761</v>
      </c>
      <c r="S184">
        <v>17.5</v>
      </c>
    </row>
    <row r="185" spans="1:19">
      <c r="A185">
        <v>1</v>
      </c>
      <c r="B185">
        <v>1.2776379325833969</v>
      </c>
      <c r="C185">
        <v>-0.38690647957565605</v>
      </c>
      <c r="D185">
        <v>-0.40347268296387828</v>
      </c>
      <c r="E185">
        <v>0.45371817051669583</v>
      </c>
      <c r="F185">
        <v>0.63098235335054864</v>
      </c>
      <c r="G185">
        <v>-1.3961425675909687</v>
      </c>
      <c r="H185">
        <v>-0.85725814809774481</v>
      </c>
      <c r="I185">
        <v>-0.85725812369809162</v>
      </c>
      <c r="J185">
        <v>-0.25200348049587679</v>
      </c>
      <c r="K185">
        <v>-0.41092961984661969</v>
      </c>
      <c r="L185">
        <v>0.499433263594527</v>
      </c>
      <c r="M185">
        <v>-0.29541039946376252</v>
      </c>
      <c r="N185">
        <v>0.2280761880285653</v>
      </c>
      <c r="O185">
        <v>0.30813715322882884</v>
      </c>
      <c r="P185">
        <v>-3.0034620517010589E-2</v>
      </c>
      <c r="S185">
        <v>8.6</v>
      </c>
    </row>
    <row r="186" spans="1:19">
      <c r="A186">
        <v>1</v>
      </c>
      <c r="B186">
        <v>-0.55481353306283654</v>
      </c>
      <c r="C186">
        <v>-0.30800417538700875</v>
      </c>
      <c r="D186">
        <v>2.0291091592080313</v>
      </c>
      <c r="E186">
        <v>1.5042118890671861</v>
      </c>
      <c r="F186">
        <v>1.7275387881933906</v>
      </c>
      <c r="G186">
        <v>2.0793835441825816</v>
      </c>
      <c r="H186">
        <v>1.6714352064761906</v>
      </c>
      <c r="I186">
        <v>1.6714351745998968</v>
      </c>
      <c r="J186">
        <v>1.422760483298543</v>
      </c>
      <c r="K186">
        <v>1.7280519752384356</v>
      </c>
      <c r="L186">
        <v>1.1961216817180014</v>
      </c>
      <c r="M186">
        <v>0.98225790392413681</v>
      </c>
      <c r="N186">
        <v>1.703611985745719</v>
      </c>
      <c r="O186">
        <v>1.5480555623105645</v>
      </c>
      <c r="P186">
        <v>1.9496002200304796</v>
      </c>
      <c r="S186">
        <v>23.6</v>
      </c>
    </row>
    <row r="187" spans="1:19">
      <c r="A187">
        <v>1</v>
      </c>
      <c r="B187">
        <v>-0.17327671763502292</v>
      </c>
      <c r="C187">
        <v>-0.30800417538700875</v>
      </c>
      <c r="D187">
        <v>1.1996080712643533</v>
      </c>
      <c r="E187">
        <v>0.64471702843496681</v>
      </c>
      <c r="F187">
        <v>0.23622203680712625</v>
      </c>
      <c r="G187">
        <v>0.82571162529283748</v>
      </c>
      <c r="H187">
        <v>0.64415353118052998</v>
      </c>
      <c r="I187">
        <v>0.64415355352806303</v>
      </c>
      <c r="J187">
        <v>0.68711649920192841</v>
      </c>
      <c r="K187">
        <v>0.86423248491562465</v>
      </c>
      <c r="L187">
        <v>0.54297628972724188</v>
      </c>
      <c r="M187">
        <v>0.2521617305596226</v>
      </c>
      <c r="N187">
        <v>1.4290936977983404</v>
      </c>
      <c r="O187">
        <v>0.85370125322479151</v>
      </c>
      <c r="P187">
        <v>0.95978279975673642</v>
      </c>
      <c r="S187">
        <v>20.399999999999999</v>
      </c>
    </row>
    <row r="188" spans="1:19">
      <c r="A188">
        <v>1</v>
      </c>
      <c r="B188">
        <v>-0.19477174949010834</v>
      </c>
      <c r="C188">
        <v>-0.30800417538700875</v>
      </c>
      <c r="D188">
        <v>0.89204025213916938</v>
      </c>
      <c r="E188">
        <v>0.83571588635323768</v>
      </c>
      <c r="F188">
        <v>1.2450539568625394</v>
      </c>
      <c r="G188">
        <v>1.0491383039068511</v>
      </c>
      <c r="H188">
        <v>0.55525415543378953</v>
      </c>
      <c r="I188">
        <v>0.55525410527567931</v>
      </c>
      <c r="J188">
        <v>0.3271205069844369</v>
      </c>
      <c r="K188">
        <v>0.72026256986182235</v>
      </c>
      <c r="L188">
        <v>1.1961216817180014</v>
      </c>
      <c r="M188">
        <v>1.0430992517045139</v>
      </c>
      <c r="N188">
        <v>1.4977232697851857</v>
      </c>
      <c r="O188">
        <v>1.8456359804901801</v>
      </c>
      <c r="P188">
        <v>0.62984365966548739</v>
      </c>
      <c r="S188">
        <v>20.5</v>
      </c>
    </row>
    <row r="189" spans="1:19">
      <c r="A189">
        <v>1</v>
      </c>
      <c r="B189">
        <v>-0.65691493437449222</v>
      </c>
      <c r="C189">
        <v>-0.30800417538700875</v>
      </c>
      <c r="D189">
        <v>0.24894390305923922</v>
      </c>
      <c r="E189">
        <v>-0.78777440595206516</v>
      </c>
      <c r="F189">
        <v>1.6910749838557875E-2</v>
      </c>
      <c r="G189">
        <v>0.32920789503947312</v>
      </c>
      <c r="H189">
        <v>0.87134082475553176</v>
      </c>
      <c r="I189">
        <v>0.87134089300982498</v>
      </c>
      <c r="J189">
        <v>0.53059650258562763</v>
      </c>
      <c r="K189">
        <v>0.45288987047619123</v>
      </c>
      <c r="L189">
        <v>0.80423444652354625</v>
      </c>
      <c r="M189">
        <v>-0.11288635612263559</v>
      </c>
      <c r="N189">
        <v>0.39965011799567601</v>
      </c>
      <c r="O189">
        <v>0.25854041686555873</v>
      </c>
      <c r="P189">
        <v>0.29990451957423842</v>
      </c>
      <c r="S189">
        <v>24.4</v>
      </c>
    </row>
    <row r="190" spans="1:19">
      <c r="A190">
        <v>1</v>
      </c>
      <c r="B190">
        <v>0.9229699069744518</v>
      </c>
      <c r="C190">
        <v>-0.30800417538700875</v>
      </c>
      <c r="D190">
        <v>-0.94404642566874708</v>
      </c>
      <c r="E190">
        <v>-0.40577669011552336</v>
      </c>
      <c r="F190">
        <v>-0.68488536846086157</v>
      </c>
      <c r="G190">
        <v>-1.1603032957206199</v>
      </c>
      <c r="H190">
        <v>-1.1634671090031832</v>
      </c>
      <c r="I190">
        <v>-1.1634672228368379</v>
      </c>
      <c r="J190">
        <v>-1.1598194608704213</v>
      </c>
      <c r="K190">
        <v>-1.0279435415057698</v>
      </c>
      <c r="L190">
        <v>-0.98102962491786372</v>
      </c>
      <c r="M190">
        <v>-0.78214118170677271</v>
      </c>
      <c r="N190">
        <v>-0.90431174975436446</v>
      </c>
      <c r="O190">
        <v>-0.68379757403655972</v>
      </c>
      <c r="P190">
        <v>-0.35997376060825959</v>
      </c>
      <c r="S190">
        <v>11.4</v>
      </c>
    </row>
    <row r="191" spans="1:19">
      <c r="A191">
        <v>1</v>
      </c>
      <c r="B191">
        <v>-2.2367997757234481</v>
      </c>
      <c r="C191">
        <v>-0.2291018711983614</v>
      </c>
      <c r="D191">
        <v>2.4578400585946514</v>
      </c>
      <c r="E191">
        <v>2.1727078917811342</v>
      </c>
      <c r="F191">
        <v>1.6836765307996762</v>
      </c>
      <c r="G191">
        <v>1.7938938992868976</v>
      </c>
      <c r="H191">
        <v>2.1060543767935864</v>
      </c>
      <c r="I191">
        <v>2.1060544763726217</v>
      </c>
      <c r="J191">
        <v>1.9862324711172274</v>
      </c>
      <c r="K191">
        <v>1.8925890210142085</v>
      </c>
      <c r="L191">
        <v>2.8072136486285428</v>
      </c>
      <c r="M191">
        <v>1.4689886861671471</v>
      </c>
      <c r="N191">
        <v>1.6692971997522963</v>
      </c>
      <c r="O191">
        <v>1.2504751441309472</v>
      </c>
      <c r="P191">
        <v>1.8396205066667286</v>
      </c>
      <c r="S191">
        <v>38.1</v>
      </c>
    </row>
    <row r="192" spans="1:19">
      <c r="A192">
        <v>1</v>
      </c>
      <c r="B192">
        <v>0.36409907874217173</v>
      </c>
      <c r="C192">
        <v>-0.2291018711983614</v>
      </c>
      <c r="D192">
        <v>0.56583195912761053</v>
      </c>
      <c r="E192">
        <v>7.1720454680153992E-2</v>
      </c>
      <c r="F192">
        <v>1.2011916994688283</v>
      </c>
      <c r="G192">
        <v>0.51539679388448478</v>
      </c>
      <c r="H192">
        <v>0.17002352719791589</v>
      </c>
      <c r="I192">
        <v>0.17002349737374214</v>
      </c>
      <c r="J192">
        <v>0.46798850393910857</v>
      </c>
      <c r="K192">
        <v>0.26778569397844643</v>
      </c>
      <c r="L192">
        <v>2.0459976134636088E-2</v>
      </c>
      <c r="M192">
        <v>0.98225790392413681</v>
      </c>
      <c r="N192">
        <v>0.60553883395620933</v>
      </c>
      <c r="O192">
        <v>0.70491104413498462</v>
      </c>
      <c r="P192">
        <v>0.51986394630173649</v>
      </c>
      <c r="S192">
        <v>15.9</v>
      </c>
    </row>
    <row r="193" spans="1:19">
      <c r="A193">
        <v>1</v>
      </c>
      <c r="B193">
        <v>-0.68378372419336086</v>
      </c>
      <c r="C193">
        <v>-0.2291018711983614</v>
      </c>
      <c r="D193">
        <v>1.7308615770260347</v>
      </c>
      <c r="E193">
        <v>1.6952107469854569</v>
      </c>
      <c r="F193">
        <v>0.23622203680712625</v>
      </c>
      <c r="G193">
        <v>0.73882347249849833</v>
      </c>
      <c r="H193">
        <v>1.3158377034892315</v>
      </c>
      <c r="I193">
        <v>1.315837632484157</v>
      </c>
      <c r="J193">
        <v>1.8923204731474457</v>
      </c>
      <c r="K193">
        <v>1.2344408379111143</v>
      </c>
      <c r="L193">
        <v>2.0669822043723474</v>
      </c>
      <c r="M193">
        <v>1.7731954250690283</v>
      </c>
      <c r="N193">
        <v>0.50259447597594398</v>
      </c>
      <c r="O193">
        <v>0.6057175714084444</v>
      </c>
      <c r="P193">
        <v>0.29990451957423842</v>
      </c>
      <c r="S193">
        <v>24.7</v>
      </c>
    </row>
    <row r="194" spans="1:19">
      <c r="A194">
        <v>1</v>
      </c>
      <c r="B194">
        <v>-0.46345964767871162</v>
      </c>
      <c r="C194">
        <v>-0.2291018711983614</v>
      </c>
      <c r="D194">
        <v>-0.58055718488443875</v>
      </c>
      <c r="E194">
        <v>0.93121531531237323</v>
      </c>
      <c r="F194">
        <v>-1.1235079423979983</v>
      </c>
      <c r="G194">
        <v>-1.0610025496699473</v>
      </c>
      <c r="H194">
        <v>-0.66958168818796127</v>
      </c>
      <c r="I194">
        <v>-0.66958178949171887</v>
      </c>
      <c r="J194">
        <v>-0.50243547508195729</v>
      </c>
      <c r="K194">
        <v>0.18551717109056001</v>
      </c>
      <c r="L194">
        <v>0.15108905453278676</v>
      </c>
      <c r="M194">
        <v>-0.41709309502451669</v>
      </c>
      <c r="N194">
        <v>-0.18370124389250017</v>
      </c>
      <c r="O194">
        <v>-0.78299104676309816</v>
      </c>
      <c r="P194">
        <v>-1.2398114675182517</v>
      </c>
      <c r="S194">
        <v>22.8</v>
      </c>
    </row>
    <row r="195" spans="1:19">
      <c r="A195">
        <v>1</v>
      </c>
      <c r="B195">
        <v>-0.78051136754125705</v>
      </c>
      <c r="C195">
        <v>-0.2291018711983614</v>
      </c>
      <c r="D195">
        <v>6.2539164195491354E-2</v>
      </c>
      <c r="E195">
        <v>-0.78777440595206516</v>
      </c>
      <c r="F195">
        <v>0.23622203680712625</v>
      </c>
      <c r="G195">
        <v>0.10578121642545778</v>
      </c>
      <c r="H195">
        <v>0.41696623760552681</v>
      </c>
      <c r="I195">
        <v>0.41696621404630113</v>
      </c>
      <c r="J195">
        <v>0.13929651104487542</v>
      </c>
      <c r="K195">
        <v>0.37062134758830478</v>
      </c>
      <c r="L195">
        <v>-6.6626076130799752E-2</v>
      </c>
      <c r="M195">
        <v>0.61720981724188084</v>
      </c>
      <c r="N195">
        <v>0.2280761880285653</v>
      </c>
      <c r="O195">
        <v>0.55612083504517595</v>
      </c>
      <c r="P195">
        <v>0.62984365966548739</v>
      </c>
      <c r="S195">
        <v>25.5</v>
      </c>
    </row>
    <row r="196" spans="1:19">
      <c r="A196">
        <v>1</v>
      </c>
      <c r="B196">
        <v>-0.36673200433081538</v>
      </c>
      <c r="C196">
        <v>-0.2291018711983614</v>
      </c>
      <c r="D196">
        <v>-0.82288334540731101</v>
      </c>
      <c r="E196">
        <v>-0.50127611907465885</v>
      </c>
      <c r="F196">
        <v>-1.0796456850042839</v>
      </c>
      <c r="G196">
        <v>-0.365897327315238</v>
      </c>
      <c r="H196">
        <v>-0.63007085452274303</v>
      </c>
      <c r="I196">
        <v>-0.63007078421632967</v>
      </c>
      <c r="J196">
        <v>-0.54939147406684707</v>
      </c>
      <c r="K196">
        <v>-0.32866109695873186</v>
      </c>
      <c r="L196">
        <v>2.0459976134636088E-2</v>
      </c>
      <c r="M196">
        <v>0.55636846946150376</v>
      </c>
      <c r="N196">
        <v>-0.35527517385961088</v>
      </c>
      <c r="O196">
        <v>-0.68379757403655972</v>
      </c>
      <c r="P196">
        <v>-0.90987232742700663</v>
      </c>
      <c r="S196">
        <v>22</v>
      </c>
    </row>
    <row r="197" spans="1:19">
      <c r="A197">
        <v>1</v>
      </c>
      <c r="B197">
        <v>0.14377500222752254</v>
      </c>
      <c r="C197">
        <v>-0.2291018711983614</v>
      </c>
      <c r="D197">
        <v>-0.38483220907750348</v>
      </c>
      <c r="E197">
        <v>0.45371817051669583</v>
      </c>
      <c r="F197">
        <v>-0.64102311106714727</v>
      </c>
      <c r="G197">
        <v>-1.0858277361826159</v>
      </c>
      <c r="H197">
        <v>-0.26459564311947853</v>
      </c>
      <c r="I197">
        <v>-0.26459555350519137</v>
      </c>
      <c r="J197">
        <v>0.20190450969139664</v>
      </c>
      <c r="K197">
        <v>0.617426916251964</v>
      </c>
      <c r="L197">
        <v>-0.24079818066166833</v>
      </c>
      <c r="M197">
        <v>-0.47793444280489161</v>
      </c>
      <c r="N197">
        <v>-0.49253431783329898</v>
      </c>
      <c r="O197">
        <v>-0.43581389222021255</v>
      </c>
      <c r="P197">
        <v>-1.4597708942457537</v>
      </c>
      <c r="S197">
        <v>17.7</v>
      </c>
    </row>
    <row r="198" spans="1:19">
      <c r="A198">
        <v>1</v>
      </c>
      <c r="B198">
        <v>1.5302045568806859</v>
      </c>
      <c r="C198">
        <v>-0.2291018711983614</v>
      </c>
      <c r="D198">
        <v>-0.41279291990706568</v>
      </c>
      <c r="E198">
        <v>0.93121531531237323</v>
      </c>
      <c r="F198">
        <v>-0.15853827973629619</v>
      </c>
      <c r="G198">
        <v>-0.83757587105593367</v>
      </c>
      <c r="H198">
        <v>-1.4202875278270979</v>
      </c>
      <c r="I198">
        <v>-1.4202876281047963</v>
      </c>
      <c r="J198">
        <v>-0.11113548354120509</v>
      </c>
      <c r="K198">
        <v>-0.36979535840267574</v>
      </c>
      <c r="L198">
        <v>0.63006234199267763</v>
      </c>
      <c r="M198">
        <v>-0.3562517472441396</v>
      </c>
      <c r="N198">
        <v>-0.56116388982014309</v>
      </c>
      <c r="O198">
        <v>0.65531430777171451</v>
      </c>
      <c r="P198">
        <v>0.29990451957423842</v>
      </c>
      <c r="S198">
        <v>6.6</v>
      </c>
    </row>
    <row r="199" spans="1:19">
      <c r="A199">
        <v>1</v>
      </c>
      <c r="B199">
        <v>-0.5064497113888824</v>
      </c>
      <c r="C199">
        <v>-0.15019956700971407</v>
      </c>
      <c r="D199">
        <v>-0.28230960270244221</v>
      </c>
      <c r="E199">
        <v>-1.0742726928294717</v>
      </c>
      <c r="F199">
        <v>-0.24626279452372479</v>
      </c>
      <c r="G199">
        <v>0.36644567480847512</v>
      </c>
      <c r="H199">
        <v>-0.26459564311947853</v>
      </c>
      <c r="I199">
        <v>-0.26459555350519137</v>
      </c>
      <c r="J199">
        <v>-0.86243146729944886</v>
      </c>
      <c r="K199">
        <v>-0.16412405118295903</v>
      </c>
      <c r="L199">
        <v>0.19463208066550466</v>
      </c>
      <c r="M199">
        <v>0.61720981724188084</v>
      </c>
      <c r="N199">
        <v>0.53690926196936417</v>
      </c>
      <c r="O199">
        <v>6.0153471412481722E-2</v>
      </c>
      <c r="P199">
        <v>0.62984365966548739</v>
      </c>
      <c r="S199">
        <v>23.6</v>
      </c>
    </row>
    <row r="200" spans="1:19">
      <c r="A200">
        <v>1</v>
      </c>
      <c r="B200">
        <v>0.82086850566278424</v>
      </c>
      <c r="C200">
        <v>-0.15019956700971407</v>
      </c>
      <c r="D200">
        <v>-2.7024944068203913E-3</v>
      </c>
      <c r="E200">
        <v>-2.3778974278981478E-2</v>
      </c>
      <c r="F200">
        <v>-7.0813764948870719E-2</v>
      </c>
      <c r="G200">
        <v>0.24231974224513403</v>
      </c>
      <c r="H200">
        <v>-0.31398418520100069</v>
      </c>
      <c r="I200">
        <v>-0.31398424737597735</v>
      </c>
      <c r="J200">
        <v>-7.9831484217944476E-2</v>
      </c>
      <c r="K200">
        <v>0.18551717109056001</v>
      </c>
      <c r="L200">
        <v>0.2817181329309405</v>
      </c>
      <c r="M200">
        <v>0.43468577390075169</v>
      </c>
      <c r="N200">
        <v>-0.18370124389250017</v>
      </c>
      <c r="O200">
        <v>-0.13823347404059705</v>
      </c>
      <c r="P200">
        <v>0.40988423293798937</v>
      </c>
      <c r="S200">
        <v>12.2</v>
      </c>
    </row>
    <row r="201" spans="1:19">
      <c r="A201">
        <v>1</v>
      </c>
      <c r="B201">
        <v>-0.38822703618590082</v>
      </c>
      <c r="C201">
        <v>-0.15019956700971407</v>
      </c>
      <c r="D201">
        <v>-1.0558892689869959</v>
      </c>
      <c r="E201">
        <v>-0.40577669011552336</v>
      </c>
      <c r="F201">
        <v>-1.2112324571854238</v>
      </c>
      <c r="G201">
        <v>-1.1975410754896236</v>
      </c>
      <c r="H201">
        <v>-0.65970397977165607</v>
      </c>
      <c r="I201">
        <v>-0.65970410089631859</v>
      </c>
      <c r="J201">
        <v>-0.43982747643543602</v>
      </c>
      <c r="K201">
        <v>-0.78113797284210928</v>
      </c>
      <c r="L201">
        <v>-1.2422877817141651</v>
      </c>
      <c r="M201">
        <v>-0.66045848614602076</v>
      </c>
      <c r="N201">
        <v>-0.97294132174120973</v>
      </c>
      <c r="O201">
        <v>-1.0309747285794453</v>
      </c>
      <c r="P201">
        <v>-0.90987232742700663</v>
      </c>
      <c r="S201">
        <v>22.1</v>
      </c>
    </row>
    <row r="202" spans="1:19">
      <c r="A202">
        <v>1</v>
      </c>
      <c r="B202">
        <v>-1.1620481829690588</v>
      </c>
      <c r="C202">
        <v>-0.15019956700971407</v>
      </c>
      <c r="D202">
        <v>0.82679859353685758</v>
      </c>
      <c r="E202">
        <v>0.45371817051669583</v>
      </c>
      <c r="F202">
        <v>-2.695150755515642E-2</v>
      </c>
      <c r="G202">
        <v>0.80088643878016885</v>
      </c>
      <c r="H202">
        <v>1.0590172846653152</v>
      </c>
      <c r="I202">
        <v>1.0590172272161977</v>
      </c>
      <c r="J202">
        <v>0.90624449446475053</v>
      </c>
      <c r="K202">
        <v>1.9542904131801229</v>
      </c>
      <c r="L202">
        <v>-0.11016910226351767</v>
      </c>
      <c r="M202">
        <v>0.37384442612037461</v>
      </c>
      <c r="N202">
        <v>-4.6442099918810875E-2</v>
      </c>
      <c r="O202">
        <v>0.10975020777575009</v>
      </c>
      <c r="P202">
        <v>0.51986394630173649</v>
      </c>
      <c r="S202">
        <v>28.7</v>
      </c>
    </row>
    <row r="203" spans="1:19">
      <c r="A203">
        <v>1</v>
      </c>
      <c r="B203">
        <v>1.6000634104097136</v>
      </c>
      <c r="C203">
        <v>-7.1297262821066756E-2</v>
      </c>
      <c r="D203">
        <v>0.21166295528648965</v>
      </c>
      <c r="E203">
        <v>1.4087124601080505</v>
      </c>
      <c r="F203">
        <v>-2.695150755515642E-2</v>
      </c>
      <c r="G203">
        <v>6.4804703747852709E-3</v>
      </c>
      <c r="H203">
        <v>-0.323861893617306</v>
      </c>
      <c r="I203">
        <v>-0.32386193597137586</v>
      </c>
      <c r="J203">
        <v>0.45233650427747718</v>
      </c>
      <c r="K203">
        <v>0.26778569397844643</v>
      </c>
      <c r="L203">
        <v>0.19463208066550466</v>
      </c>
      <c r="M203">
        <v>0.55636846946150376</v>
      </c>
      <c r="N203">
        <v>0.2280761880285653</v>
      </c>
      <c r="O203">
        <v>0.25854041686555873</v>
      </c>
      <c r="P203">
        <v>0.18992480621048743</v>
      </c>
      <c r="S203">
        <v>6</v>
      </c>
    </row>
    <row r="204" spans="1:19">
      <c r="A204">
        <v>1</v>
      </c>
      <c r="B204">
        <v>-1.8660104762231891</v>
      </c>
      <c r="C204">
        <v>-7.1297262821066756E-2</v>
      </c>
      <c r="D204">
        <v>1.665619918423723</v>
      </c>
      <c r="E204">
        <v>-0.21477783219725241</v>
      </c>
      <c r="F204">
        <v>1.2889162142562538</v>
      </c>
      <c r="G204">
        <v>2.5882998676922795</v>
      </c>
      <c r="H204">
        <v>2.1258097936261957</v>
      </c>
      <c r="I204">
        <v>2.1258098535634207</v>
      </c>
      <c r="J204">
        <v>1.156676489050831</v>
      </c>
      <c r="K204">
        <v>0.86423248491562465</v>
      </c>
      <c r="L204">
        <v>0.76069142039082838</v>
      </c>
      <c r="M204">
        <v>-0.78214118170677271</v>
      </c>
      <c r="N204">
        <v>0.88005712190358554</v>
      </c>
      <c r="O204">
        <v>1.0024914623146002</v>
      </c>
      <c r="P204">
        <v>-0.90987232742700663</v>
      </c>
      <c r="S204">
        <v>34.799999999999997</v>
      </c>
    </row>
    <row r="205" spans="1:19">
      <c r="A205">
        <v>1</v>
      </c>
      <c r="B205">
        <v>0.28886646724936094</v>
      </c>
      <c r="C205">
        <v>-7.1297262821066756E-2</v>
      </c>
      <c r="D205">
        <v>1.1343664126620416</v>
      </c>
      <c r="E205">
        <v>1.0267147442715086</v>
      </c>
      <c r="F205">
        <v>1.7275387881933906</v>
      </c>
      <c r="G205">
        <v>0.60228494667882215</v>
      </c>
      <c r="H205">
        <v>0.38733311235661377</v>
      </c>
      <c r="I205">
        <v>0.38733314826010551</v>
      </c>
      <c r="J205">
        <v>0.35842450630769751</v>
      </c>
      <c r="K205">
        <v>0.82309822347168071</v>
      </c>
      <c r="L205">
        <v>0.54297628972724188</v>
      </c>
      <c r="M205">
        <v>0.61720981724188084</v>
      </c>
      <c r="N205">
        <v>1.7379267717391391</v>
      </c>
      <c r="O205">
        <v>-2.7668605012938752</v>
      </c>
      <c r="P205">
        <v>1.2897219398479816</v>
      </c>
      <c r="S205">
        <v>16.600000000000001</v>
      </c>
    </row>
    <row r="206" spans="1:19">
      <c r="A206">
        <v>1</v>
      </c>
      <c r="B206">
        <v>-1.64568639970854</v>
      </c>
      <c r="C206">
        <v>-7.1297262821066756E-2</v>
      </c>
      <c r="D206">
        <v>-0.45939410462300267</v>
      </c>
      <c r="E206">
        <v>-1.8382681245025554</v>
      </c>
      <c r="F206">
        <v>0.49939558116940891</v>
      </c>
      <c r="G206">
        <v>-1.8344716137883299E-2</v>
      </c>
      <c r="H206">
        <v>0.15026811036530813</v>
      </c>
      <c r="I206">
        <v>0.15026812018294505</v>
      </c>
      <c r="J206">
        <v>6.1036512736724981E-2</v>
      </c>
      <c r="K206">
        <v>-8.1855528295072616E-2</v>
      </c>
      <c r="L206">
        <v>-0.41497028519253693</v>
      </c>
      <c r="M206">
        <v>-1.0255065728282788</v>
      </c>
      <c r="N206">
        <v>0.29670576001541055</v>
      </c>
      <c r="O206">
        <v>0.40733062595536734</v>
      </c>
      <c r="P206">
        <v>-1.0198520407907536</v>
      </c>
      <c r="S206">
        <v>32.9</v>
      </c>
    </row>
    <row r="207" spans="1:19">
      <c r="A207">
        <v>1</v>
      </c>
      <c r="B207">
        <v>-1.6241913678534425</v>
      </c>
      <c r="C207">
        <v>0.16540964974487521</v>
      </c>
      <c r="D207">
        <v>0.62175338078673492</v>
      </c>
      <c r="E207">
        <v>0.83571588635323768</v>
      </c>
      <c r="F207">
        <v>0.98188041250025992</v>
      </c>
      <c r="G207">
        <v>0.24231974224513403</v>
      </c>
      <c r="H207">
        <v>0.88121853317183563</v>
      </c>
      <c r="I207">
        <v>0.88121858160522348</v>
      </c>
      <c r="J207">
        <v>0.31146850732280773</v>
      </c>
      <c r="K207">
        <v>0.2883528247004184</v>
      </c>
      <c r="L207">
        <v>0.36880418519637326</v>
      </c>
      <c r="M207">
        <v>0.13047903499887059</v>
      </c>
      <c r="N207">
        <v>1.5320380557786082</v>
      </c>
      <c r="O207">
        <v>1.4488620895840261</v>
      </c>
      <c r="P207">
        <v>0.18992480621048743</v>
      </c>
      <c r="S207">
        <v>32.799999999999997</v>
      </c>
    </row>
    <row r="208" spans="1:19">
      <c r="A208">
        <v>1</v>
      </c>
      <c r="B208">
        <v>1.1540414994166437</v>
      </c>
      <c r="C208">
        <v>0.16540964974487521</v>
      </c>
      <c r="D208">
        <v>-0.66443931737312534</v>
      </c>
      <c r="E208">
        <v>-2.3778974278981478E-2</v>
      </c>
      <c r="F208">
        <v>-0.86033439803571554</v>
      </c>
      <c r="G208">
        <v>-0.11764546218855582</v>
      </c>
      <c r="H208">
        <v>-0.83750273126513564</v>
      </c>
      <c r="I208">
        <v>-0.8375027465072945</v>
      </c>
      <c r="J208">
        <v>-1.2380794591785718</v>
      </c>
      <c r="K208">
        <v>-1.2953162408914012</v>
      </c>
      <c r="L208">
        <v>-1.0245726510505786</v>
      </c>
      <c r="M208">
        <v>-0.3562517472441396</v>
      </c>
      <c r="N208">
        <v>-0.28664560187276689</v>
      </c>
      <c r="O208">
        <v>-0.58460410131002116</v>
      </c>
      <c r="P208">
        <v>-0.57993318733575761</v>
      </c>
      <c r="S208">
        <v>9.6</v>
      </c>
    </row>
    <row r="209" spans="1:19">
      <c r="A209">
        <v>1</v>
      </c>
      <c r="B209">
        <v>0.99820251846726271</v>
      </c>
      <c r="C209">
        <v>0.16540964974487521</v>
      </c>
      <c r="D209">
        <v>-0.69240002820268742</v>
      </c>
      <c r="E209">
        <v>0.16721988363928944</v>
      </c>
      <c r="F209">
        <v>-1.5182682589414207</v>
      </c>
      <c r="G209">
        <v>-0.97411439687560819</v>
      </c>
      <c r="H209">
        <v>-0.78811418918361342</v>
      </c>
      <c r="I209">
        <v>-0.78811430353029821</v>
      </c>
      <c r="J209">
        <v>-0.89373546662270942</v>
      </c>
      <c r="K209">
        <v>-0.67830231923225093</v>
      </c>
      <c r="L209">
        <v>-0.15371212839623249</v>
      </c>
      <c r="M209">
        <v>-0.29541039946376252</v>
      </c>
      <c r="N209">
        <v>-1.1102004657148978</v>
      </c>
      <c r="O209">
        <v>-1.2293616740325242</v>
      </c>
      <c r="P209">
        <v>-0.68991290069950473</v>
      </c>
      <c r="S209">
        <v>10.8</v>
      </c>
    </row>
    <row r="210" spans="1:19">
      <c r="A210">
        <v>1</v>
      </c>
      <c r="B210">
        <v>1.4657194613154179</v>
      </c>
      <c r="C210">
        <v>0.32321425812216986</v>
      </c>
      <c r="D210">
        <v>-1.4100582728281168</v>
      </c>
      <c r="E210">
        <v>-0.88327383491120071</v>
      </c>
      <c r="F210">
        <v>-0.94805891282314414</v>
      </c>
      <c r="G210">
        <v>-1.1851284822332884</v>
      </c>
      <c r="H210">
        <v>-1.2819996099988353</v>
      </c>
      <c r="I210">
        <v>-1.2819994859816257</v>
      </c>
      <c r="J210">
        <v>-1.6763354497042138</v>
      </c>
      <c r="K210">
        <v>-1.6860917246088627</v>
      </c>
      <c r="L210">
        <v>-1.5470889646431873</v>
      </c>
      <c r="M210">
        <v>-0.8429825294871498</v>
      </c>
      <c r="N210">
        <v>-0.45821953183987757</v>
      </c>
      <c r="O210">
        <v>6.0153471412481722E-2</v>
      </c>
      <c r="P210">
        <v>-0.90987232742700663</v>
      </c>
      <c r="S210">
        <v>7.1</v>
      </c>
    </row>
    <row r="211" spans="1:19">
      <c r="A211">
        <v>1</v>
      </c>
      <c r="B211">
        <v>-0.98471417016458029</v>
      </c>
      <c r="C211">
        <v>0.32321425812216986</v>
      </c>
      <c r="D211">
        <v>1.4139735209576634</v>
      </c>
      <c r="E211">
        <v>1.5997113180263214</v>
      </c>
      <c r="F211">
        <v>0.98188041250025992</v>
      </c>
      <c r="G211">
        <v>1.8435442723122328</v>
      </c>
      <c r="H211">
        <v>1.1479166604120559</v>
      </c>
      <c r="I211">
        <v>1.1479166754685814</v>
      </c>
      <c r="J211">
        <v>1.4540644826218037</v>
      </c>
      <c r="K211">
        <v>0.9053667463595686</v>
      </c>
      <c r="L211">
        <v>0.76069142039082838</v>
      </c>
      <c r="M211">
        <v>6.9637687218493505E-2</v>
      </c>
      <c r="N211">
        <v>1.5663528417720285</v>
      </c>
      <c r="O211">
        <v>1.1512816714044087</v>
      </c>
      <c r="P211">
        <v>0.73982337302923451</v>
      </c>
      <c r="S211">
        <v>27.2</v>
      </c>
    </row>
    <row r="212" spans="1:19">
      <c r="A212">
        <v>1</v>
      </c>
      <c r="B212">
        <v>-7.1175316323355331E-2</v>
      </c>
      <c r="C212">
        <v>0.32321425812216986</v>
      </c>
      <c r="D212">
        <v>-0.37551197213431609</v>
      </c>
      <c r="E212">
        <v>0.54921759947583126</v>
      </c>
      <c r="F212">
        <v>0.14849752201969765</v>
      </c>
      <c r="G212">
        <v>-0.30383436103356742</v>
      </c>
      <c r="H212">
        <v>-0.26459564311947853</v>
      </c>
      <c r="I212">
        <v>-0.26459555350519137</v>
      </c>
      <c r="J212">
        <v>-9.5483483879575892E-2</v>
      </c>
      <c r="K212">
        <v>-0.6166009270663364</v>
      </c>
      <c r="L212">
        <v>0.10754602840006883</v>
      </c>
      <c r="M212">
        <v>-5.204500834225851E-2</v>
      </c>
      <c r="N212">
        <v>-0.93862653574778709</v>
      </c>
      <c r="O212">
        <v>-0.38621715585694416</v>
      </c>
      <c r="P212">
        <v>0.40988423293798937</v>
      </c>
      <c r="S212">
        <v>19.5</v>
      </c>
    </row>
    <row r="213" spans="1:19">
      <c r="A213">
        <v>1</v>
      </c>
      <c r="B213">
        <v>2.55523270245409E-2</v>
      </c>
      <c r="C213">
        <v>0.40211656231081716</v>
      </c>
      <c r="D213">
        <v>0.61243314384354752</v>
      </c>
      <c r="E213">
        <v>0.16721988363928944</v>
      </c>
      <c r="F213">
        <v>0.45553332377569461</v>
      </c>
      <c r="G213">
        <v>0.36644567480847512</v>
      </c>
      <c r="H213">
        <v>0.51574332176857118</v>
      </c>
      <c r="I213">
        <v>0.51574335089408341</v>
      </c>
      <c r="J213">
        <v>0.70276849886355985</v>
      </c>
      <c r="K213">
        <v>0.1443829096466161</v>
      </c>
      <c r="L213">
        <v>1.0219495771871328</v>
      </c>
      <c r="M213">
        <v>1.4689886861671471</v>
      </c>
      <c r="N213">
        <v>0.15944661604172247</v>
      </c>
      <c r="O213">
        <v>0.65531430777171451</v>
      </c>
      <c r="P213">
        <v>0.84980308639298541</v>
      </c>
      <c r="S213">
        <v>18.7</v>
      </c>
    </row>
    <row r="214" spans="1:19">
      <c r="A214">
        <v>1</v>
      </c>
      <c r="B214">
        <v>-7.1175316323355331E-2</v>
      </c>
      <c r="C214">
        <v>0.40211656231081716</v>
      </c>
      <c r="D214">
        <v>-0.20774770715694305</v>
      </c>
      <c r="E214">
        <v>1.0267147442715086</v>
      </c>
      <c r="F214">
        <v>-0.24626279452372479</v>
      </c>
      <c r="G214">
        <v>-0.25418398800823028</v>
      </c>
      <c r="H214">
        <v>-0.47202751986187252</v>
      </c>
      <c r="I214">
        <v>-0.47202751579615443</v>
      </c>
      <c r="J214">
        <v>-0.56504347372847852</v>
      </c>
      <c r="K214">
        <v>-0.45206388129056219</v>
      </c>
      <c r="L214">
        <v>-0.1972551545289504</v>
      </c>
      <c r="M214">
        <v>-0.78214118170677271</v>
      </c>
      <c r="N214">
        <v>-1.2474596096885859</v>
      </c>
      <c r="O214">
        <v>-0.98137799221617694</v>
      </c>
      <c r="P214">
        <v>-0.24999404724450863</v>
      </c>
      <c r="S214">
        <v>19.5</v>
      </c>
    </row>
    <row r="215" spans="1:19">
      <c r="A215">
        <v>1</v>
      </c>
      <c r="B215">
        <v>-3.2578137888401182</v>
      </c>
      <c r="C215">
        <v>0.48101886649946446</v>
      </c>
      <c r="D215">
        <v>1.5164961273327247</v>
      </c>
      <c r="E215">
        <v>-2.411264698257368</v>
      </c>
      <c r="F215">
        <v>1.4205029864373966</v>
      </c>
      <c r="G215">
        <v>2.3648731890782657</v>
      </c>
      <c r="H215">
        <v>2.9357818837631582</v>
      </c>
      <c r="I215">
        <v>2.9357818237488926</v>
      </c>
      <c r="J215">
        <v>2.0488404697637463</v>
      </c>
      <c r="K215">
        <v>0.65856117769590794</v>
      </c>
      <c r="L215">
        <v>-0.71977146812155923</v>
      </c>
      <c r="M215">
        <v>0.31300307833999969</v>
      </c>
      <c r="N215">
        <v>0.84574233591016534</v>
      </c>
      <c r="O215">
        <v>0.20894368050229034</v>
      </c>
      <c r="P215">
        <v>0.18992480621048743</v>
      </c>
      <c r="S215">
        <v>47.5</v>
      </c>
    </row>
    <row r="216" spans="1:19">
      <c r="A216">
        <v>1</v>
      </c>
      <c r="B216">
        <v>0.65428200878586051</v>
      </c>
      <c r="C216">
        <v>0.48101886649946446</v>
      </c>
      <c r="D216">
        <v>-1.083849979816558</v>
      </c>
      <c r="E216">
        <v>-0.21477783219725241</v>
      </c>
      <c r="F216">
        <v>-1.386681486760281</v>
      </c>
      <c r="G216">
        <v>-0.98652699013194334</v>
      </c>
      <c r="H216">
        <v>-1.1140785669216611</v>
      </c>
      <c r="I216">
        <v>-1.11407852896605</v>
      </c>
      <c r="J216">
        <v>-0.53373947440521785</v>
      </c>
      <c r="K216">
        <v>-1.1307791951156283</v>
      </c>
      <c r="L216">
        <v>-0.89394357265242785</v>
      </c>
      <c r="M216">
        <v>-0.96466522504790186</v>
      </c>
      <c r="N216">
        <v>-0.32096038786618825</v>
      </c>
      <c r="O216">
        <v>-1.1797649376692541</v>
      </c>
      <c r="P216">
        <v>-0.46995347397200665</v>
      </c>
      <c r="S216">
        <v>13.6</v>
      </c>
    </row>
    <row r="217" spans="1:19">
      <c r="A217">
        <v>1</v>
      </c>
      <c r="B217">
        <v>1.4119818816777043</v>
      </c>
      <c r="C217">
        <v>0.48101886649946446</v>
      </c>
      <c r="D217">
        <v>-0.88812500400962269</v>
      </c>
      <c r="E217">
        <v>-0.11927840323811695</v>
      </c>
      <c r="F217">
        <v>-0.46557408149229318</v>
      </c>
      <c r="G217">
        <v>-0.92446402385027282</v>
      </c>
      <c r="H217">
        <v>-1.0745677332564427</v>
      </c>
      <c r="I217">
        <v>-1.0745677745844551</v>
      </c>
      <c r="J217">
        <v>-0.83112746797618819</v>
      </c>
      <c r="K217">
        <v>-0.94567501861788206</v>
      </c>
      <c r="L217">
        <v>0.19463208066550466</v>
      </c>
      <c r="M217">
        <v>-0.29541039946376252</v>
      </c>
      <c r="N217">
        <v>-1.6249222556162299</v>
      </c>
      <c r="O217">
        <v>-1.3781518831223327</v>
      </c>
      <c r="P217">
        <v>0.40988423293798937</v>
      </c>
      <c r="S217">
        <v>7.5</v>
      </c>
    </row>
    <row r="218" spans="1:19">
      <c r="A218">
        <v>1</v>
      </c>
      <c r="B218">
        <v>-0.66228869233827548</v>
      </c>
      <c r="C218">
        <v>0.55992117068811176</v>
      </c>
      <c r="D218">
        <v>0.78019740882092059</v>
      </c>
      <c r="E218">
        <v>0.54921759947583126</v>
      </c>
      <c r="F218">
        <v>0.63098235335054864</v>
      </c>
      <c r="G218">
        <v>0.75123606575483171</v>
      </c>
      <c r="H218">
        <v>0.75280832375987827</v>
      </c>
      <c r="I218">
        <v>0.75280837897124386</v>
      </c>
      <c r="J218">
        <v>0.82798449615660008</v>
      </c>
      <c r="K218">
        <v>0.9465010078035111</v>
      </c>
      <c r="L218">
        <v>0.2817181329309405</v>
      </c>
      <c r="M218">
        <v>-0.11288635612263559</v>
      </c>
      <c r="N218">
        <v>1.1888901958443867</v>
      </c>
      <c r="O218">
        <v>0.85370125322479151</v>
      </c>
      <c r="P218">
        <v>1.0697625131204835</v>
      </c>
      <c r="S218">
        <v>24.5</v>
      </c>
    </row>
    <row r="219" spans="1:19">
      <c r="A219">
        <v>1</v>
      </c>
      <c r="B219">
        <v>0.48232175394515342</v>
      </c>
      <c r="C219">
        <v>0.63882347487675917</v>
      </c>
      <c r="D219">
        <v>-0.88812500400962269</v>
      </c>
      <c r="E219">
        <v>-0.40577669011552336</v>
      </c>
      <c r="F219">
        <v>-0.15853827973629619</v>
      </c>
      <c r="G219">
        <v>-0.84998846431226716</v>
      </c>
      <c r="H219">
        <v>-0.3633727272825229</v>
      </c>
      <c r="I219">
        <v>-0.36337269035297359</v>
      </c>
      <c r="J219">
        <v>-0.81547546831455897</v>
      </c>
      <c r="K219">
        <v>-1.1513463258375989</v>
      </c>
      <c r="L219">
        <v>-1.0245726510505786</v>
      </c>
      <c r="M219">
        <v>-0.66045848614602076</v>
      </c>
      <c r="N219">
        <v>-1.2817743956820085</v>
      </c>
      <c r="O219">
        <v>-1.4773453558488712</v>
      </c>
      <c r="P219">
        <v>-1.2398114675182517</v>
      </c>
      <c r="S219">
        <v>15</v>
      </c>
    </row>
    <row r="220" spans="1:19">
      <c r="A220">
        <v>1</v>
      </c>
      <c r="B220">
        <v>0.80474723177147023</v>
      </c>
      <c r="C220">
        <v>0.71772577906540647</v>
      </c>
      <c r="D220">
        <v>-0.93472618872555968</v>
      </c>
      <c r="E220">
        <v>7.1720454680153992E-2</v>
      </c>
      <c r="F220">
        <v>0.23622203680712625</v>
      </c>
      <c r="G220">
        <v>-0.21694620823922833</v>
      </c>
      <c r="H220">
        <v>-5.7163766377085888E-2</v>
      </c>
      <c r="I220">
        <v>-5.7163842108019787E-2</v>
      </c>
      <c r="J220">
        <v>-0.54939147406684707</v>
      </c>
      <c r="K220">
        <v>-0.32866109695873186</v>
      </c>
      <c r="L220">
        <v>-0.1972551545289504</v>
      </c>
      <c r="M220">
        <v>0.49552712168112661</v>
      </c>
      <c r="N220">
        <v>-0.28664560187276689</v>
      </c>
      <c r="O220">
        <v>0.6057175714084444</v>
      </c>
      <c r="P220">
        <v>0.73982337302923451</v>
      </c>
      <c r="S220">
        <v>12.4</v>
      </c>
    </row>
    <row r="221" spans="1:19">
      <c r="A221">
        <v>1</v>
      </c>
      <c r="B221">
        <v>-0.84499646310651333</v>
      </c>
      <c r="C221">
        <v>0.71772577906540647</v>
      </c>
      <c r="D221">
        <v>1.92658655283297</v>
      </c>
      <c r="E221">
        <v>0.74021645739410225</v>
      </c>
      <c r="F221">
        <v>1.9907123325556733</v>
      </c>
      <c r="G221">
        <v>2.3772857823346007</v>
      </c>
      <c r="H221">
        <v>1.7800899990555403</v>
      </c>
      <c r="I221">
        <v>1.7800900000430795</v>
      </c>
      <c r="J221">
        <v>0.90624449446475053</v>
      </c>
      <c r="K221">
        <v>1.008202399969427</v>
      </c>
      <c r="L221">
        <v>1.8057240475760461</v>
      </c>
      <c r="M221">
        <v>2.3816089028727903</v>
      </c>
      <c r="N221">
        <v>2.1153894176667833</v>
      </c>
      <c r="O221">
        <v>1.647249035037103</v>
      </c>
      <c r="P221">
        <v>1.5096813665754836</v>
      </c>
      <c r="S221">
        <v>26</v>
      </c>
    </row>
    <row r="222" spans="1:19">
      <c r="A222">
        <v>1</v>
      </c>
      <c r="B222">
        <v>0.91222239104690916</v>
      </c>
      <c r="C222">
        <v>0.71772577906540647</v>
      </c>
      <c r="D222">
        <v>-0.61783813265718834</v>
      </c>
      <c r="E222">
        <v>-1.0742726928294717</v>
      </c>
      <c r="F222">
        <v>-0.24626279452372479</v>
      </c>
      <c r="G222">
        <v>-0.81275068454326516</v>
      </c>
      <c r="H222">
        <v>-0.47202751986187252</v>
      </c>
      <c r="I222">
        <v>-0.47202751579615443</v>
      </c>
      <c r="J222">
        <v>-0.64330347203662896</v>
      </c>
      <c r="K222">
        <v>8.2681517480701655E-2</v>
      </c>
      <c r="L222">
        <v>0.7171483942581135</v>
      </c>
      <c r="M222">
        <v>0.19132038277924551</v>
      </c>
      <c r="N222">
        <v>-1.4876631116425418</v>
      </c>
      <c r="O222">
        <v>-0.83258778312636827</v>
      </c>
      <c r="P222">
        <v>-0.46995347397200665</v>
      </c>
      <c r="S222">
        <v>11.5</v>
      </c>
    </row>
    <row r="223" spans="1:19">
      <c r="A223">
        <v>1</v>
      </c>
      <c r="B223">
        <v>1.7075385696851526</v>
      </c>
      <c r="C223">
        <v>0.79662808325405376</v>
      </c>
      <c r="D223">
        <v>-1.3448166142258049</v>
      </c>
      <c r="E223">
        <v>-1.169772121788607</v>
      </c>
      <c r="F223">
        <v>-1.2112324571854238</v>
      </c>
      <c r="G223">
        <v>-0.99893958338827682</v>
      </c>
      <c r="H223">
        <v>-0.94615752384448526</v>
      </c>
      <c r="I223">
        <v>-0.94615757195047534</v>
      </c>
      <c r="J223">
        <v>-1.2224274595169404</v>
      </c>
      <c r="K223">
        <v>-1.0073764107837979</v>
      </c>
      <c r="L223">
        <v>-1.4600029123777516</v>
      </c>
      <c r="M223">
        <v>-0.3562517472441396</v>
      </c>
      <c r="N223">
        <v>-0.97294132174120973</v>
      </c>
      <c r="O223">
        <v>-0.93178125585290683</v>
      </c>
      <c r="P223">
        <v>-1.3497911808820027</v>
      </c>
      <c r="S223">
        <v>5.2</v>
      </c>
    </row>
    <row r="224" spans="1:19">
      <c r="A224">
        <v>1</v>
      </c>
      <c r="B224">
        <v>0.98745500253971996</v>
      </c>
      <c r="C224">
        <v>0.79662808325405376</v>
      </c>
      <c r="D224">
        <v>5.3218927252303969E-2</v>
      </c>
      <c r="E224">
        <v>-0.59677554803379429</v>
      </c>
      <c r="F224">
        <v>1.3766407290436824</v>
      </c>
      <c r="G224">
        <v>0.76364865901116696</v>
      </c>
      <c r="H224">
        <v>0.2885560281935694</v>
      </c>
      <c r="I224">
        <v>0.28855601141232323</v>
      </c>
      <c r="J224">
        <v>-0.23635148083424534</v>
      </c>
      <c r="K224">
        <v>-0.39036248912464772</v>
      </c>
      <c r="L224">
        <v>-0.63268541585612337</v>
      </c>
      <c r="M224">
        <v>-0.78214118170677271</v>
      </c>
      <c r="N224">
        <v>0.63985361994963197</v>
      </c>
      <c r="O224">
        <v>1.2008784077676788</v>
      </c>
      <c r="P224">
        <v>1.0697625131204835</v>
      </c>
      <c r="S224">
        <v>10.9</v>
      </c>
    </row>
    <row r="225" spans="1:19">
      <c r="A225">
        <v>1</v>
      </c>
      <c r="B225">
        <v>0.7886259578801561</v>
      </c>
      <c r="C225">
        <v>0.79662808325405376</v>
      </c>
      <c r="D225">
        <v>-1.9319915416466107</v>
      </c>
      <c r="E225">
        <v>-1.3607709797068781</v>
      </c>
      <c r="F225">
        <v>-2.0007530902722719</v>
      </c>
      <c r="G225">
        <v>-1.4830307203853077</v>
      </c>
      <c r="H225">
        <v>-1.4005321109944888</v>
      </c>
      <c r="I225">
        <v>-1.4005320000202059</v>
      </c>
      <c r="J225">
        <v>-1.9111154446286651</v>
      </c>
      <c r="K225">
        <v>-1.7477931167747784</v>
      </c>
      <c r="L225">
        <v>-2.4179494872975331</v>
      </c>
      <c r="M225">
        <v>-2.0598094850946742</v>
      </c>
      <c r="N225">
        <v>-2.3798475474715168</v>
      </c>
      <c r="O225">
        <v>-3.3124246012898397</v>
      </c>
      <c r="P225">
        <v>-2.669547741246995</v>
      </c>
      <c r="S225">
        <v>12.5</v>
      </c>
    </row>
    <row r="226" spans="1:19">
      <c r="A226">
        <v>1</v>
      </c>
      <c r="B226">
        <v>0.50381678580023881</v>
      </c>
      <c r="C226">
        <v>0.79662808325405376</v>
      </c>
      <c r="D226">
        <v>-0.32891078741837915</v>
      </c>
      <c r="E226">
        <v>-0.78777440595206516</v>
      </c>
      <c r="F226">
        <v>-0.33398730931115028</v>
      </c>
      <c r="G226">
        <v>0.11819380968179295</v>
      </c>
      <c r="H226">
        <v>-0.12630772529121723</v>
      </c>
      <c r="I226">
        <v>-0.12630766227581136</v>
      </c>
      <c r="J226">
        <v>-0.40852347711217762</v>
      </c>
      <c r="K226">
        <v>-0.55489953490042054</v>
      </c>
      <c r="L226">
        <v>-2.308304999808183E-2</v>
      </c>
      <c r="M226">
        <v>-0.29541039946376252</v>
      </c>
      <c r="N226">
        <v>0.39965011799567601</v>
      </c>
      <c r="O226">
        <v>0.30813715322882884</v>
      </c>
      <c r="P226">
        <v>0.62984365966548739</v>
      </c>
      <c r="S226">
        <v>14.8</v>
      </c>
    </row>
    <row r="227" spans="1:19">
      <c r="A227">
        <v>1</v>
      </c>
      <c r="B227">
        <v>-0.74289506179484566</v>
      </c>
      <c r="C227">
        <v>0.79662808325405376</v>
      </c>
      <c r="D227">
        <v>0.75223669799135839</v>
      </c>
      <c r="E227">
        <v>1.5042118890671861</v>
      </c>
      <c r="F227">
        <v>0.14849752201969765</v>
      </c>
      <c r="G227">
        <v>0.56504716690982015</v>
      </c>
      <c r="H227">
        <v>0.42684394602183212</v>
      </c>
      <c r="I227">
        <v>0.42684390264170147</v>
      </c>
      <c r="J227">
        <v>1.0784164907426805</v>
      </c>
      <c r="K227">
        <v>0.96706813852548301</v>
      </c>
      <c r="L227">
        <v>1.762181021443328</v>
      </c>
      <c r="M227">
        <v>0.19132038277924551</v>
      </c>
      <c r="N227">
        <v>0.33102054600883318</v>
      </c>
      <c r="O227">
        <v>0.65531430777171451</v>
      </c>
      <c r="P227">
        <v>0.18992480621048743</v>
      </c>
      <c r="S227">
        <v>25.2</v>
      </c>
    </row>
    <row r="228" spans="1:19">
      <c r="A228">
        <v>1</v>
      </c>
      <c r="B228">
        <v>0.48769551190892474</v>
      </c>
      <c r="C228">
        <v>0.87553038744270106</v>
      </c>
      <c r="D228">
        <v>-0.14250604855463128</v>
      </c>
      <c r="E228">
        <v>-0.31027726115638787</v>
      </c>
      <c r="F228">
        <v>6.0773007232272171E-2</v>
      </c>
      <c r="G228">
        <v>0.40368345457747706</v>
      </c>
      <c r="H228">
        <v>-0.29422876836839157</v>
      </c>
      <c r="I228">
        <v>-0.29422887018518024</v>
      </c>
      <c r="J228">
        <v>-0.20504748151098473</v>
      </c>
      <c r="K228">
        <v>-0.184691181904931</v>
      </c>
      <c r="L228">
        <v>-0.50205633745797273</v>
      </c>
      <c r="M228">
        <v>-0.3562517472441396</v>
      </c>
      <c r="N228">
        <v>0.81142754991674271</v>
      </c>
      <c r="O228">
        <v>0.70491104413498462</v>
      </c>
      <c r="P228">
        <v>0.62984365966548739</v>
      </c>
      <c r="S228">
        <v>14.9</v>
      </c>
    </row>
    <row r="229" spans="1:19">
      <c r="A229">
        <v>1</v>
      </c>
      <c r="B229">
        <v>0.24050264557541878</v>
      </c>
      <c r="C229">
        <v>0.87553038744270106</v>
      </c>
      <c r="D229">
        <v>-0.39415244602069088</v>
      </c>
      <c r="E229">
        <v>-0.69227497699292972</v>
      </c>
      <c r="F229">
        <v>-0.24626279452372479</v>
      </c>
      <c r="G229">
        <v>-0.26659658126456548</v>
      </c>
      <c r="H229">
        <v>6.1368734618567643E-2</v>
      </c>
      <c r="I229">
        <v>6.1368671930561336E-2</v>
      </c>
      <c r="J229">
        <v>-0.42417547677380685</v>
      </c>
      <c r="K229">
        <v>-0.8017051035640812</v>
      </c>
      <c r="L229">
        <v>0.10754602840006883</v>
      </c>
      <c r="M229">
        <v>6.9637687218493505E-2</v>
      </c>
      <c r="N229">
        <v>5.6502258061454584E-2</v>
      </c>
      <c r="O229">
        <v>0.50652409868190584</v>
      </c>
      <c r="P229">
        <v>0.84980308639298541</v>
      </c>
      <c r="S229">
        <v>17</v>
      </c>
    </row>
    <row r="230" spans="1:19">
      <c r="A230">
        <v>1</v>
      </c>
      <c r="B230">
        <v>1.0143237923585768</v>
      </c>
      <c r="C230">
        <v>0.95443269163134836</v>
      </c>
      <c r="D230">
        <v>-1.1397714014756823</v>
      </c>
      <c r="E230">
        <v>-1.7427686955434198</v>
      </c>
      <c r="F230">
        <v>-1.2112324571854238</v>
      </c>
      <c r="G230">
        <v>-0.14247064870122439</v>
      </c>
      <c r="H230">
        <v>-0.59056002085752468</v>
      </c>
      <c r="I230">
        <v>-0.59056002983473377</v>
      </c>
      <c r="J230">
        <v>-1.5041634534262838</v>
      </c>
      <c r="K230">
        <v>-1.2953162408914012</v>
      </c>
      <c r="L230">
        <v>-1.5470889646431873</v>
      </c>
      <c r="M230">
        <v>-1.0863479206086539</v>
      </c>
      <c r="N230">
        <v>-0.18370124389250017</v>
      </c>
      <c r="O230">
        <v>-0.68379757403655972</v>
      </c>
      <c r="P230">
        <v>-1.4597708942457537</v>
      </c>
      <c r="S230">
        <v>10.6</v>
      </c>
    </row>
    <row r="231" spans="1:19">
      <c r="A231">
        <v>1</v>
      </c>
      <c r="B231">
        <v>0.34260404688708634</v>
      </c>
      <c r="C231">
        <v>0.95443269163134836</v>
      </c>
      <c r="D231">
        <v>0.14642129668417789</v>
      </c>
      <c r="E231">
        <v>0.54921759947583126</v>
      </c>
      <c r="F231">
        <v>0.63098235335054864</v>
      </c>
      <c r="G231">
        <v>0.32920789503947312</v>
      </c>
      <c r="H231">
        <v>0.42684394602183212</v>
      </c>
      <c r="I231">
        <v>0.42684390264170147</v>
      </c>
      <c r="J231">
        <v>0.15494851070650684</v>
      </c>
      <c r="K231">
        <v>4.1299459281378674E-4</v>
      </c>
      <c r="L231">
        <v>2.0459976134636088E-2</v>
      </c>
      <c r="M231">
        <v>-0.17372770390301051</v>
      </c>
      <c r="N231">
        <v>-0.14938645789907756</v>
      </c>
      <c r="O231">
        <v>0.20894368050229034</v>
      </c>
      <c r="P231">
        <v>0.84980308639298541</v>
      </c>
      <c r="S231">
        <v>16.100000000000001</v>
      </c>
    </row>
    <row r="232" spans="1:19">
      <c r="A232">
        <v>1</v>
      </c>
      <c r="B232">
        <v>0.42858417430743989</v>
      </c>
      <c r="C232">
        <v>1.0333349958199958</v>
      </c>
      <c r="D232">
        <v>-0.10522510078188171</v>
      </c>
      <c r="E232">
        <v>0.45371817051669583</v>
      </c>
      <c r="F232">
        <v>1.6910749838557875E-2</v>
      </c>
      <c r="G232">
        <v>-6.7995089163218669E-2</v>
      </c>
      <c r="H232">
        <v>-0.42263897778035037</v>
      </c>
      <c r="I232">
        <v>-0.42263907281915813</v>
      </c>
      <c r="J232">
        <v>-0.29895947948076657</v>
      </c>
      <c r="K232">
        <v>-0.45206388129056219</v>
      </c>
      <c r="L232">
        <v>0.15108905453278676</v>
      </c>
      <c r="M232">
        <v>0.31300307833999969</v>
      </c>
      <c r="N232">
        <v>-0.45821953183987757</v>
      </c>
      <c r="O232">
        <v>0.45692736231863751</v>
      </c>
      <c r="P232">
        <v>-0.24999404724450863</v>
      </c>
      <c r="S232">
        <v>15.4</v>
      </c>
    </row>
    <row r="233" spans="1:19">
      <c r="A233">
        <v>1</v>
      </c>
      <c r="B233">
        <v>-0.9256028325630955</v>
      </c>
      <c r="C233">
        <v>1.0333349958199958</v>
      </c>
      <c r="D233">
        <v>-0.61783813265718834</v>
      </c>
      <c r="E233">
        <v>-1.169772121788607</v>
      </c>
      <c r="F233">
        <v>-1.255094714579138</v>
      </c>
      <c r="G233">
        <v>-0.72586253174892601</v>
      </c>
      <c r="H233">
        <v>0.24904519452835253</v>
      </c>
      <c r="I233">
        <v>0.2490452570307273</v>
      </c>
      <c r="J233">
        <v>7.6688512398356404E-2</v>
      </c>
      <c r="K233">
        <v>-0.51376527345647804</v>
      </c>
      <c r="L233">
        <v>-1.1552017294487322</v>
      </c>
      <c r="M233">
        <v>-1.268871963949783</v>
      </c>
      <c r="N233">
        <v>-1.5219778976359633</v>
      </c>
      <c r="O233">
        <v>-1.2789584103957925</v>
      </c>
      <c r="P233">
        <v>-0.68991290069950473</v>
      </c>
      <c r="S233">
        <v>26.7</v>
      </c>
    </row>
    <row r="234" spans="1:19">
      <c r="A234">
        <v>1</v>
      </c>
      <c r="B234">
        <v>-0.82350143125142794</v>
      </c>
      <c r="C234">
        <v>1.1911396041972904</v>
      </c>
      <c r="D234">
        <v>-0.76696192374818661</v>
      </c>
      <c r="E234">
        <v>-1.0742726928294717</v>
      </c>
      <c r="F234">
        <v>1.0696049272876855</v>
      </c>
      <c r="G234">
        <v>-0.44037288685324188</v>
      </c>
      <c r="H234">
        <v>9.1001859867480675E-2</v>
      </c>
      <c r="I234">
        <v>9.1001737716758749E-2</v>
      </c>
      <c r="J234">
        <v>-0.89373546662270942</v>
      </c>
      <c r="K234">
        <v>-1.0279435415057698</v>
      </c>
      <c r="L234">
        <v>-1.2422877817141651</v>
      </c>
      <c r="M234">
        <v>-1.268871963949783</v>
      </c>
      <c r="N234">
        <v>-0.32096038786618825</v>
      </c>
      <c r="O234">
        <v>1.0556735049211587E-2</v>
      </c>
      <c r="P234">
        <v>7.9945092846740382E-2</v>
      </c>
      <c r="S234">
        <v>25.8</v>
      </c>
    </row>
    <row r="235" spans="1:19">
      <c r="A235">
        <v>1</v>
      </c>
      <c r="B235">
        <v>3.6299842952083598E-2</v>
      </c>
      <c r="C235">
        <v>1.348944212574585</v>
      </c>
      <c r="D235">
        <v>-0.35687149824794134</v>
      </c>
      <c r="E235">
        <v>-1.0742726928294717</v>
      </c>
      <c r="F235">
        <v>0.14849752201969765</v>
      </c>
      <c r="G235">
        <v>0.49057160737181621</v>
      </c>
      <c r="H235">
        <v>0.31818915344248244</v>
      </c>
      <c r="I235">
        <v>0.31818907719851891</v>
      </c>
      <c r="J235">
        <v>-0.94069146560759931</v>
      </c>
      <c r="K235">
        <v>-1.0073764107837979</v>
      </c>
      <c r="L235">
        <v>-0.63268541585612337</v>
      </c>
      <c r="M235">
        <v>-0.2345690516833876</v>
      </c>
      <c r="N235">
        <v>-0.66410824780040967</v>
      </c>
      <c r="O235">
        <v>-1.1797649376692541</v>
      </c>
      <c r="P235">
        <v>7.9945092846740382E-2</v>
      </c>
      <c r="S235">
        <v>18.600000000000001</v>
      </c>
    </row>
    <row r="236" spans="1:19">
      <c r="A236">
        <v>1</v>
      </c>
      <c r="B236">
        <v>-0.71065251401221763</v>
      </c>
      <c r="C236">
        <v>1.348944212574585</v>
      </c>
      <c r="D236">
        <v>0.49127006358211145</v>
      </c>
      <c r="E236">
        <v>0.74021645739410225</v>
      </c>
      <c r="F236">
        <v>1.1573294420751139</v>
      </c>
      <c r="G236">
        <v>0.40368345457747706</v>
      </c>
      <c r="H236">
        <v>0.57500957226639871</v>
      </c>
      <c r="I236">
        <v>0.57500948246647821</v>
      </c>
      <c r="J236">
        <v>0.21755650935302584</v>
      </c>
      <c r="K236">
        <v>4.1299459281378674E-4</v>
      </c>
      <c r="L236">
        <v>0.76069142039082838</v>
      </c>
      <c r="M236">
        <v>-5.204500834225851E-2</v>
      </c>
      <c r="N236">
        <v>0.12513183004829984</v>
      </c>
      <c r="O236">
        <v>-8.863673767732691E-2</v>
      </c>
      <c r="P236">
        <v>0.84980308639298541</v>
      </c>
      <c r="S236">
        <v>24.8</v>
      </c>
    </row>
    <row r="237" spans="1:19">
      <c r="A237">
        <v>1</v>
      </c>
      <c r="B237">
        <v>-0.99008792812836366</v>
      </c>
      <c r="C237">
        <v>1.4278465167632324</v>
      </c>
      <c r="D237">
        <v>1.5220882694986373</v>
      </c>
      <c r="E237">
        <v>-0.31027726115638787</v>
      </c>
      <c r="F237">
        <v>0.98188041250025992</v>
      </c>
      <c r="G237">
        <v>2.0917961374389149</v>
      </c>
      <c r="H237">
        <v>2.1159320852098902</v>
      </c>
      <c r="I237">
        <v>2.1159321649680223</v>
      </c>
      <c r="J237">
        <v>1.8923204731474457</v>
      </c>
      <c r="K237">
        <v>0.84366535419365274</v>
      </c>
      <c r="L237">
        <v>1.1090356294525685</v>
      </c>
      <c r="M237">
        <v>-0.47793444280489161</v>
      </c>
      <c r="N237">
        <v>0.98300147988385345</v>
      </c>
      <c r="O237">
        <v>0.45692736231863751</v>
      </c>
      <c r="P237">
        <v>0.29990451957423842</v>
      </c>
      <c r="S237">
        <v>27.3</v>
      </c>
    </row>
    <row r="238" spans="1:19">
      <c r="A238">
        <v>1</v>
      </c>
      <c r="B238">
        <v>0.79937347380769885</v>
      </c>
      <c r="C238">
        <v>1.5067488209518796</v>
      </c>
      <c r="D238">
        <v>-0.8601642931800606</v>
      </c>
      <c r="E238">
        <v>-0.31027726115638787</v>
      </c>
      <c r="F238">
        <v>-2.695150755515642E-2</v>
      </c>
      <c r="G238">
        <v>-0.61414919244192012</v>
      </c>
      <c r="H238">
        <v>-0.94615752384448526</v>
      </c>
      <c r="I238">
        <v>-0.94615757195047534</v>
      </c>
      <c r="J238">
        <v>-0.81547546831455897</v>
      </c>
      <c r="K238">
        <v>0.39118847831027675</v>
      </c>
      <c r="L238">
        <v>0.2381751067982226</v>
      </c>
      <c r="M238">
        <v>-0.47793444280489161</v>
      </c>
      <c r="N238">
        <v>-0.83568217776752041</v>
      </c>
      <c r="O238">
        <v>0.10975020777575009</v>
      </c>
      <c r="P238">
        <v>7.9945092846740382E-2</v>
      </c>
      <c r="S238">
        <v>12.4</v>
      </c>
    </row>
    <row r="239" spans="1:19">
      <c r="A239">
        <v>1</v>
      </c>
      <c r="B239">
        <v>-1.2910183740995831</v>
      </c>
      <c r="C239">
        <v>1.585651125140527</v>
      </c>
      <c r="D239">
        <v>0.42602840497979971</v>
      </c>
      <c r="E239">
        <v>-1.7427686955434198</v>
      </c>
      <c r="F239">
        <v>1.2450539568625394</v>
      </c>
      <c r="G239">
        <v>0.70158569272949634</v>
      </c>
      <c r="H239">
        <v>0.80219686584140049</v>
      </c>
      <c r="I239">
        <v>0.80219682194824016</v>
      </c>
      <c r="J239">
        <v>0.12364451138324621</v>
      </c>
      <c r="K239">
        <v>-2.015413612915672E-2</v>
      </c>
      <c r="L239">
        <v>-0.1972551545289504</v>
      </c>
      <c r="M239">
        <v>0.55636846946150376</v>
      </c>
      <c r="N239">
        <v>1.2575197678312295</v>
      </c>
      <c r="O239">
        <v>0.90329798958806162</v>
      </c>
      <c r="P239">
        <v>0.95978279975673642</v>
      </c>
      <c r="S239">
        <v>29.9</v>
      </c>
    </row>
    <row r="240" spans="1:19">
      <c r="A240">
        <v>1</v>
      </c>
      <c r="B240">
        <v>0.22975512964787606</v>
      </c>
      <c r="C240">
        <v>1.585651125140527</v>
      </c>
      <c r="D240">
        <v>-1.8947105938738611</v>
      </c>
      <c r="E240">
        <v>-1.7427686955434198</v>
      </c>
      <c r="F240">
        <v>-1.4305437441539921</v>
      </c>
      <c r="G240">
        <v>-0.96170180361927482</v>
      </c>
      <c r="H240">
        <v>-1.2523664847499223</v>
      </c>
      <c r="I240">
        <v>-1.2523664201954283</v>
      </c>
      <c r="J240">
        <v>-1.895463444967036</v>
      </c>
      <c r="K240">
        <v>-1.768360247496749</v>
      </c>
      <c r="L240">
        <v>-2.2437773827666647</v>
      </c>
      <c r="M240">
        <v>-1.8164440939731681</v>
      </c>
      <c r="N240">
        <v>-1.2817743956820085</v>
      </c>
      <c r="O240">
        <v>-1.9237159831182953</v>
      </c>
      <c r="P240">
        <v>-1.8996897477007497</v>
      </c>
      <c r="S240">
        <v>17</v>
      </c>
    </row>
    <row r="241" spans="1:251">
      <c r="A241">
        <v>1</v>
      </c>
      <c r="B241">
        <v>-1.8767579921507318</v>
      </c>
      <c r="C241">
        <v>1.585651125140527</v>
      </c>
      <c r="D241">
        <v>1.7215413400828472</v>
      </c>
      <c r="E241">
        <v>-0.78777440595206516</v>
      </c>
      <c r="F241">
        <v>0.36780880898826601</v>
      </c>
      <c r="G241">
        <v>2.3400480025655974</v>
      </c>
      <c r="H241">
        <v>2.5307958386946772</v>
      </c>
      <c r="I241">
        <v>2.5307958386561569</v>
      </c>
      <c r="J241">
        <v>2.2836204646881977</v>
      </c>
      <c r="K241">
        <v>0.41175560903224728</v>
      </c>
      <c r="L241">
        <v>1.5444658907797415</v>
      </c>
      <c r="M241">
        <v>0.19132038277924551</v>
      </c>
      <c r="N241">
        <v>0.91437190789700817</v>
      </c>
      <c r="O241">
        <v>0.70491104413498462</v>
      </c>
      <c r="P241">
        <v>1.2897219398479816</v>
      </c>
      <c r="S241">
        <v>35</v>
      </c>
    </row>
    <row r="242" spans="1:251">
      <c r="A242">
        <v>1</v>
      </c>
      <c r="B242">
        <v>-1.3555034696648511</v>
      </c>
      <c r="C242">
        <v>1.6645534293291744</v>
      </c>
      <c r="D242">
        <v>2.0850305808671554</v>
      </c>
      <c r="E242">
        <v>0.64471702843496681</v>
      </c>
      <c r="F242">
        <v>1.5082275012248221</v>
      </c>
      <c r="G242">
        <v>2.3524605958219325</v>
      </c>
      <c r="H242">
        <v>1.6418020812272776</v>
      </c>
      <c r="I242">
        <v>1.6418021088137011</v>
      </c>
      <c r="J242">
        <v>1.4697164822834328</v>
      </c>
      <c r="K242">
        <v>0.9053667463595686</v>
      </c>
      <c r="L242">
        <v>1.6750949691778922</v>
      </c>
      <c r="M242">
        <v>0.92141655614376194</v>
      </c>
      <c r="N242">
        <v>1.1545754098509642</v>
      </c>
      <c r="O242">
        <v>1.0024914623146002</v>
      </c>
      <c r="P242">
        <v>1.3997016532117326</v>
      </c>
      <c r="S242">
        <v>30.4</v>
      </c>
    </row>
    <row r="243" spans="1:251">
      <c r="A243">
        <v>1</v>
      </c>
      <c r="B243">
        <v>-1.6134438519259</v>
      </c>
      <c r="C243">
        <v>1.7434557335178216</v>
      </c>
      <c r="D243">
        <v>1.8427044203442835</v>
      </c>
      <c r="E243">
        <v>0.93121531531237323</v>
      </c>
      <c r="F243">
        <v>1.4643652438311079</v>
      </c>
      <c r="G243">
        <v>1.8683694588249016</v>
      </c>
      <c r="H243">
        <v>2.0764212515446734</v>
      </c>
      <c r="I243">
        <v>2.0764211596926327</v>
      </c>
      <c r="J243">
        <v>1.5792804799148439</v>
      </c>
      <c r="K243">
        <v>1.2961422300770287</v>
      </c>
      <c r="L243">
        <v>3.2426439099557158</v>
      </c>
      <c r="M243">
        <v>1.40814733838677</v>
      </c>
      <c r="N243">
        <v>1.0516310518706964</v>
      </c>
      <c r="O243">
        <v>0.55612083504517595</v>
      </c>
      <c r="P243">
        <v>1.3997016532117326</v>
      </c>
      <c r="S243">
        <v>32.6</v>
      </c>
    </row>
    <row r="244" spans="1:251">
      <c r="A244">
        <v>1</v>
      </c>
      <c r="B244">
        <v>-1.1942907307516868</v>
      </c>
      <c r="C244">
        <v>1.7434557335178216</v>
      </c>
      <c r="D244">
        <v>0.78951764576410799</v>
      </c>
      <c r="E244">
        <v>-0.69227497699292972</v>
      </c>
      <c r="F244">
        <v>1.2011916994688283</v>
      </c>
      <c r="G244">
        <v>2.1786842902332544</v>
      </c>
      <c r="H244">
        <v>1.3553485371544485</v>
      </c>
      <c r="I244">
        <v>1.3553486377595445</v>
      </c>
      <c r="J244">
        <v>0.29581650766117629</v>
      </c>
      <c r="K244">
        <v>-0.22582544334887347</v>
      </c>
      <c r="L244">
        <v>0.10754602840006883</v>
      </c>
      <c r="M244">
        <v>0.61720981724188084</v>
      </c>
      <c r="N244">
        <v>-4.6442099918810875E-2</v>
      </c>
      <c r="O244">
        <v>0.30813715322882884</v>
      </c>
      <c r="P244">
        <v>0.29990451957423842</v>
      </c>
      <c r="S244">
        <v>29</v>
      </c>
    </row>
    <row r="245" spans="1:251">
      <c r="A245">
        <v>1</v>
      </c>
      <c r="B245">
        <v>0.45545296412629666</v>
      </c>
      <c r="C245">
        <v>1.822358037706469</v>
      </c>
      <c r="D245">
        <v>-0.8508440562368732</v>
      </c>
      <c r="E245">
        <v>-0.40577669011552336</v>
      </c>
      <c r="F245">
        <v>-0.72874762585457586</v>
      </c>
      <c r="G245">
        <v>-0.41554770034057337</v>
      </c>
      <c r="H245">
        <v>-0.79799189759991873</v>
      </c>
      <c r="I245">
        <v>-0.7979919921256986</v>
      </c>
      <c r="J245">
        <v>-0.83112746797618819</v>
      </c>
      <c r="K245">
        <v>-1.0279435415057698</v>
      </c>
      <c r="L245">
        <v>-0.4585133113252548</v>
      </c>
      <c r="M245">
        <v>-0.29541039946376252</v>
      </c>
      <c r="N245">
        <v>-1.0415708937280539</v>
      </c>
      <c r="O245">
        <v>-0.68379757403655972</v>
      </c>
      <c r="P245">
        <v>0.29990451957423842</v>
      </c>
      <c r="S245">
        <v>15.2</v>
      </c>
    </row>
    <row r="246" spans="1:251">
      <c r="A246">
        <v>1</v>
      </c>
      <c r="B246">
        <v>-1.3340084378097659</v>
      </c>
      <c r="C246">
        <v>1.9012603418951162</v>
      </c>
      <c r="D246">
        <v>1.3860128101281011</v>
      </c>
      <c r="E246">
        <v>7.1720454680153992E-2</v>
      </c>
      <c r="F246">
        <v>1.2450539568625394</v>
      </c>
      <c r="G246">
        <v>1.607705000441886</v>
      </c>
      <c r="H246">
        <v>1.503514163399015</v>
      </c>
      <c r="I246">
        <v>1.503514217584323</v>
      </c>
      <c r="J246">
        <v>1.6105844792381045</v>
      </c>
      <c r="K246">
        <v>0.82309822347168071</v>
      </c>
      <c r="L246">
        <v>2.3717833873013698</v>
      </c>
      <c r="M246">
        <v>-0.29541039946376252</v>
      </c>
      <c r="N246">
        <v>1.8065563437259844</v>
      </c>
      <c r="O246">
        <v>1.9448294532167203</v>
      </c>
      <c r="P246">
        <v>0.62984365966548739</v>
      </c>
      <c r="S246">
        <v>30.2</v>
      </c>
    </row>
    <row r="247" spans="1:251">
      <c r="A247">
        <v>1</v>
      </c>
      <c r="B247">
        <v>0.96595997068463457</v>
      </c>
      <c r="C247">
        <v>1.9801626460837636</v>
      </c>
      <c r="D247">
        <v>-1.6430641964078017</v>
      </c>
      <c r="E247">
        <v>-1.2652715507477426</v>
      </c>
      <c r="F247">
        <v>-1.3428192293665666</v>
      </c>
      <c r="G247">
        <v>-1.4333803473599707</v>
      </c>
      <c r="H247">
        <v>-0.86713585651405001</v>
      </c>
      <c r="I247">
        <v>-0.86713581229349013</v>
      </c>
      <c r="J247">
        <v>-1.7076394490274744</v>
      </c>
      <c r="K247">
        <v>-1.9945986854384377</v>
      </c>
      <c r="L247">
        <v>-1.6341750169086231</v>
      </c>
      <c r="M247">
        <v>-0.96466522504790186</v>
      </c>
      <c r="N247">
        <v>-2.2769031894912501</v>
      </c>
      <c r="O247">
        <v>-1.4773453558488712</v>
      </c>
      <c r="P247">
        <v>0.29990451957423842</v>
      </c>
      <c r="S247">
        <v>11</v>
      </c>
    </row>
    <row r="248" spans="1:251">
      <c r="A248">
        <v>1</v>
      </c>
      <c r="B248">
        <v>-1.7209190112013388</v>
      </c>
      <c r="C248">
        <v>2.1379672544610582</v>
      </c>
      <c r="D248">
        <v>0.84543906742323238</v>
      </c>
      <c r="E248">
        <v>-0.21477783219725241</v>
      </c>
      <c r="F248">
        <v>1.2889162142562538</v>
      </c>
      <c r="G248">
        <v>0.962250151112512</v>
      </c>
      <c r="H248">
        <v>1.2466937445751001</v>
      </c>
      <c r="I248">
        <v>1.2466938123163636</v>
      </c>
      <c r="J248">
        <v>0.74972449784844974</v>
      </c>
      <c r="K248">
        <v>6.2114386758729684E-2</v>
      </c>
      <c r="L248">
        <v>0.97840655105441487</v>
      </c>
      <c r="M248">
        <v>6.9637687218493505E-2</v>
      </c>
      <c r="N248">
        <v>1.0173162658772761</v>
      </c>
      <c r="O248">
        <v>-3.9040001314056785E-2</v>
      </c>
      <c r="P248">
        <v>2.0595799333942306</v>
      </c>
      <c r="S248">
        <v>33.6</v>
      </c>
    </row>
    <row r="249" spans="1:251">
      <c r="A249">
        <v>1</v>
      </c>
      <c r="B249">
        <v>-1.2265332785343268</v>
      </c>
      <c r="C249">
        <v>2.1379672544610582</v>
      </c>
      <c r="D249">
        <v>0.31418556166155098</v>
      </c>
      <c r="E249">
        <v>-1.6472692665842843</v>
      </c>
      <c r="F249">
        <v>0.41167106638198031</v>
      </c>
      <c r="G249">
        <v>1.284977575777198</v>
      </c>
      <c r="H249">
        <v>1.8887447916348885</v>
      </c>
      <c r="I249">
        <v>1.8887448254862602</v>
      </c>
      <c r="J249">
        <v>0.31146850732280773</v>
      </c>
      <c r="K249">
        <v>0.20608430181253054</v>
      </c>
      <c r="L249">
        <v>-0.54559936359069061</v>
      </c>
      <c r="M249">
        <v>-0.96466522504790186</v>
      </c>
      <c r="N249">
        <v>-0.32096038786618825</v>
      </c>
      <c r="O249">
        <v>-0.73339431039982983</v>
      </c>
      <c r="P249">
        <v>-0.24999404724450863</v>
      </c>
      <c r="S249">
        <v>29.3</v>
      </c>
    </row>
    <row r="250" spans="1:251">
      <c r="A250">
        <v>1</v>
      </c>
      <c r="B250">
        <v>-0.84499646310651333</v>
      </c>
      <c r="C250">
        <v>2.1379672544610582</v>
      </c>
      <c r="D250">
        <v>0.46330935275254925</v>
      </c>
      <c r="E250">
        <v>7.1720454680153992E-2</v>
      </c>
      <c r="F250">
        <v>0.41167106638198031</v>
      </c>
      <c r="G250">
        <v>0.93742496459984337</v>
      </c>
      <c r="H250">
        <v>0.88121853317183563</v>
      </c>
      <c r="I250">
        <v>0.88121858160522348</v>
      </c>
      <c r="J250">
        <v>-0.29895947948076657</v>
      </c>
      <c r="K250">
        <v>-0.67830231923225093</v>
      </c>
      <c r="L250">
        <v>1.326750760116155</v>
      </c>
      <c r="M250">
        <v>-0.2345690516833876</v>
      </c>
      <c r="N250">
        <v>-0.59547867581356573</v>
      </c>
      <c r="O250">
        <v>0.35773388959209723</v>
      </c>
      <c r="P250">
        <v>1.7296407933029816</v>
      </c>
      <c r="S250">
        <v>26</v>
      </c>
    </row>
    <row r="251" spans="1:251">
      <c r="A251">
        <v>1</v>
      </c>
      <c r="B251">
        <v>-1.5328374824693296</v>
      </c>
      <c r="C251">
        <v>2.295771862838353</v>
      </c>
      <c r="D251">
        <v>1.0877652279461045</v>
      </c>
      <c r="E251">
        <v>-0.11927840323811695</v>
      </c>
      <c r="F251">
        <v>1.2450539568625394</v>
      </c>
      <c r="G251">
        <v>1.4463412881095428</v>
      </c>
      <c r="H251">
        <v>1.5924135391457555</v>
      </c>
      <c r="I251">
        <v>1.5924134149429134</v>
      </c>
      <c r="J251">
        <v>1.156676489050831</v>
      </c>
      <c r="K251">
        <v>4.1299459281378674E-4</v>
      </c>
      <c r="L251">
        <v>1.5880089169124596</v>
      </c>
      <c r="M251">
        <v>0.92141655614376194</v>
      </c>
      <c r="N251">
        <v>0.50259447597594398</v>
      </c>
      <c r="O251">
        <v>0.65531430777171451</v>
      </c>
      <c r="P251">
        <v>2.9394176403042227</v>
      </c>
      <c r="S251">
        <v>31.9</v>
      </c>
    </row>
    <row r="255" spans="1:251" ht="21">
      <c r="B255" s="171" t="s">
        <v>250</v>
      </c>
    </row>
    <row r="256" spans="1:251">
      <c r="B256" t="s">
        <v>227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</row>
    <row r="257" spans="2:251">
      <c r="B257" t="s">
        <v>224</v>
      </c>
      <c r="C257">
        <v>0.81549474769901287</v>
      </c>
      <c r="D257">
        <v>1.5946896524459422</v>
      </c>
      <c r="E257">
        <v>-0.76439009364993116</v>
      </c>
      <c r="F257">
        <v>1.0465663401412049</v>
      </c>
      <c r="G257">
        <v>-1.1620481829690588</v>
      </c>
      <c r="H257">
        <v>-0.29149939283800458</v>
      </c>
      <c r="I257">
        <v>-3.8932768540727233E-2</v>
      </c>
      <c r="J257">
        <v>0.79399971584392748</v>
      </c>
      <c r="K257">
        <v>1.8472562767432315</v>
      </c>
      <c r="L257">
        <v>0.89072735919182378</v>
      </c>
      <c r="M257">
        <v>1.4710932192791892</v>
      </c>
      <c r="N257">
        <v>1.3743655759312929</v>
      </c>
      <c r="O257">
        <v>-0.2323880552365197</v>
      </c>
      <c r="P257">
        <v>-0.27537811894669051</v>
      </c>
      <c r="Q257">
        <v>-0.38822703618590082</v>
      </c>
      <c r="R257">
        <v>-0.23776181320029105</v>
      </c>
      <c r="S257">
        <v>-1.1996644887154582</v>
      </c>
      <c r="T257">
        <v>-0.47420716360625431</v>
      </c>
      <c r="U257">
        <v>0.35335156281462904</v>
      </c>
      <c r="V257">
        <v>0.28886646724936094</v>
      </c>
      <c r="W257">
        <v>-2.8185252613184535E-2</v>
      </c>
      <c r="X257">
        <v>0.45007920616252528</v>
      </c>
      <c r="Y257">
        <v>0.40171538448857119</v>
      </c>
      <c r="Z257">
        <v>0.14914876019129389</v>
      </c>
      <c r="AA257">
        <v>0.60054442914813499</v>
      </c>
      <c r="AB257">
        <v>1.9063676143447164</v>
      </c>
      <c r="AC257">
        <v>1.3689918179675216</v>
      </c>
      <c r="AD257">
        <v>-0.47420716360625431</v>
      </c>
      <c r="AE257">
        <v>1.900993856380945</v>
      </c>
      <c r="AF257">
        <v>1.2561429007283114</v>
      </c>
      <c r="AG257">
        <v>0.85848481140919564</v>
      </c>
      <c r="AH257">
        <v>1.6430534741198963</v>
      </c>
      <c r="AI257">
        <v>0.87460608530050965</v>
      </c>
      <c r="AJ257">
        <v>-0.29149939283800458</v>
      </c>
      <c r="AK257">
        <v>-1.5758275461795004</v>
      </c>
      <c r="AL257">
        <v>-2.4463763363105548</v>
      </c>
      <c r="AM257">
        <v>-0.63541990251940672</v>
      </c>
      <c r="AN257">
        <v>-1.1298056351864307</v>
      </c>
      <c r="AO257">
        <v>-1.6026963359983573</v>
      </c>
      <c r="AP257">
        <v>-1.8230204125130065</v>
      </c>
      <c r="AQ257">
        <v>-1.4898474187591468</v>
      </c>
      <c r="AR257">
        <v>-1.5435849983968724</v>
      </c>
      <c r="AS257">
        <v>1.3851130918588357</v>
      </c>
      <c r="AT257">
        <v>0.61129194507567775</v>
      </c>
      <c r="AU257">
        <v>0.99820251846726271</v>
      </c>
      <c r="AV257">
        <v>0.58442315525682098</v>
      </c>
      <c r="AW257">
        <v>0.65428200878586051</v>
      </c>
      <c r="AX257">
        <v>1.8633775506345456</v>
      </c>
      <c r="AY257">
        <v>1.0734351299600615</v>
      </c>
      <c r="AZ257">
        <v>1.5248307989169148</v>
      </c>
      <c r="BA257">
        <v>1.3474967861124363</v>
      </c>
      <c r="BB257">
        <v>1.5678208626270855</v>
      </c>
      <c r="BC257">
        <v>1.8794988245258595</v>
      </c>
      <c r="BD257">
        <v>-0.4473383737873976</v>
      </c>
      <c r="BE257">
        <v>-0.17327671763502292</v>
      </c>
      <c r="BF257">
        <v>-1.0760680555487052</v>
      </c>
      <c r="BG257">
        <v>-1.4844736607953755</v>
      </c>
      <c r="BH257">
        <v>-0.67840996622958949</v>
      </c>
      <c r="BI257">
        <v>-0.86111773699782734</v>
      </c>
      <c r="BJ257">
        <v>-1.2856446161358117</v>
      </c>
      <c r="BK257">
        <v>-1.3877460174474794</v>
      </c>
      <c r="BL257">
        <v>-0.82350143125142794</v>
      </c>
      <c r="BM257">
        <v>-1.570453788215729</v>
      </c>
      <c r="BN257">
        <v>-1.3071396479908972</v>
      </c>
      <c r="BO257">
        <v>-0.30762066672931859</v>
      </c>
      <c r="BP257">
        <v>0.62741321896699176</v>
      </c>
      <c r="BQ257">
        <v>1.5624471046633142</v>
      </c>
      <c r="BR257">
        <v>0.7348883782424307</v>
      </c>
      <c r="BS257">
        <v>-0.63004614455563546</v>
      </c>
      <c r="BT257">
        <v>1.2453953848007686</v>
      </c>
      <c r="BU257">
        <v>1.2883854485109394</v>
      </c>
      <c r="BV257">
        <v>0.66502952471340315</v>
      </c>
      <c r="BW257">
        <v>0.87997984326428103</v>
      </c>
      <c r="BX257">
        <v>0.58979691322059236</v>
      </c>
      <c r="BY257">
        <v>1.2561429007283114</v>
      </c>
      <c r="BZ257">
        <v>-0.39360079414967214</v>
      </c>
      <c r="CA257">
        <v>-0.31299442469308997</v>
      </c>
      <c r="CB257">
        <v>2.0178569060769549E-2</v>
      </c>
      <c r="CC257">
        <v>-1.4683523869040616</v>
      </c>
      <c r="CD257">
        <v>-0.93635034849063814</v>
      </c>
      <c r="CE257">
        <v>6.3168632770940356E-2</v>
      </c>
      <c r="CF257">
        <v>-0.9632191383094949</v>
      </c>
      <c r="CG257">
        <v>-0.95784538034572353</v>
      </c>
      <c r="CH257">
        <v>-0.91485531663555275</v>
      </c>
      <c r="CI257">
        <v>0.49306926987269611</v>
      </c>
      <c r="CJ257">
        <v>-0.5064497113888824</v>
      </c>
      <c r="CK257">
        <v>1.3098804803660369</v>
      </c>
      <c r="CL257">
        <v>0.58979691322059236</v>
      </c>
      <c r="CM257">
        <v>-0.19477174949010834</v>
      </c>
      <c r="CN257">
        <v>9.0037422589797106E-2</v>
      </c>
      <c r="CO257">
        <v>1.283011690547168</v>
      </c>
      <c r="CP257">
        <v>-0.71065251401221763</v>
      </c>
      <c r="CQ257">
        <v>1.2292741109094547</v>
      </c>
      <c r="CR257">
        <v>2.3362682514464721</v>
      </c>
      <c r="CS257">
        <v>1.1486677414528723</v>
      </c>
      <c r="CT257">
        <v>0.93371742290199455</v>
      </c>
      <c r="CU257">
        <v>0.13840124426375119</v>
      </c>
      <c r="CV257">
        <v>-0.38822703618590082</v>
      </c>
      <c r="CW257">
        <v>-0.27000436098291913</v>
      </c>
      <c r="CX257">
        <v>-0.17327671763502292</v>
      </c>
      <c r="CY257">
        <v>-0.14103416985239481</v>
      </c>
      <c r="CZ257">
        <v>-0.40972206804098621</v>
      </c>
      <c r="DA257">
        <v>-0.77513760957748579</v>
      </c>
      <c r="DB257">
        <v>0.11690621240866579</v>
      </c>
      <c r="DC257">
        <v>-4.9680284468269935E-2</v>
      </c>
      <c r="DD257">
        <v>6.8542390734711703E-2</v>
      </c>
      <c r="DE257">
        <v>0.19751258186523604</v>
      </c>
      <c r="DF257">
        <v>-0.30224690876554727</v>
      </c>
      <c r="DG257">
        <v>-9.8044106142212081E-2</v>
      </c>
      <c r="DH257">
        <v>-1.0814418135124766</v>
      </c>
      <c r="DI257">
        <v>-0.37747952025835807</v>
      </c>
      <c r="DJ257">
        <v>-0.2861256348742332</v>
      </c>
      <c r="DK257">
        <v>-0.9256028325630955</v>
      </c>
      <c r="DL257">
        <v>0.27274519335804687</v>
      </c>
      <c r="DM257">
        <v>-0.14640792781616618</v>
      </c>
      <c r="DN257">
        <v>0.61666570303944912</v>
      </c>
      <c r="DO257">
        <v>-0.81812767328765656</v>
      </c>
      <c r="DP257">
        <v>0.10078493851735174</v>
      </c>
      <c r="DQ257">
        <v>-1.0653205396211625</v>
      </c>
      <c r="DR257">
        <v>-0.76439009364993116</v>
      </c>
      <c r="DS257">
        <v>0.51456430172778145</v>
      </c>
      <c r="DT257">
        <v>0.35872532077840041</v>
      </c>
      <c r="DU257">
        <v>0.63278697693076313</v>
      </c>
      <c r="DV257">
        <v>0.16527003408260793</v>
      </c>
      <c r="DW257">
        <v>-0.98471417016458029</v>
      </c>
      <c r="DX257">
        <v>0.181391307973922</v>
      </c>
      <c r="DY257">
        <v>-0.22164053930896507</v>
      </c>
      <c r="DZ257">
        <v>0.49306926987269611</v>
      </c>
      <c r="EA257">
        <v>0.10078493851735174</v>
      </c>
      <c r="EB257">
        <v>-0.45271213175116892</v>
      </c>
      <c r="EC257">
        <v>-0.56018729102660791</v>
      </c>
      <c r="ED257">
        <v>-0.85037022107028459</v>
      </c>
      <c r="EE257">
        <v>-0.65154117641072085</v>
      </c>
      <c r="EF257">
        <v>-0.97934041220080903</v>
      </c>
      <c r="EG257">
        <v>-0.35061073043950136</v>
      </c>
      <c r="EH257">
        <v>-1.2426545524256409</v>
      </c>
      <c r="EI257">
        <v>-0.40434831007721483</v>
      </c>
      <c r="EJ257">
        <v>-0.18402423356256561</v>
      </c>
      <c r="EK257">
        <v>-0.72140002993976027</v>
      </c>
      <c r="EL257">
        <v>7.9289906662254397E-2</v>
      </c>
      <c r="EM257">
        <v>-0.52257098528019652</v>
      </c>
      <c r="EN257">
        <v>1.1755365312717292</v>
      </c>
      <c r="EO257">
        <v>1.062687614032519</v>
      </c>
      <c r="EP257">
        <v>0.57904939729304961</v>
      </c>
      <c r="EQ257">
        <v>-3.3559010576955886E-2</v>
      </c>
      <c r="ER257">
        <v>-1.2587758263169551</v>
      </c>
      <c r="ES257">
        <v>1.7021648117213812</v>
      </c>
      <c r="ET257">
        <v>-0.75364257772238841</v>
      </c>
      <c r="EU257">
        <v>1.1809102892355006</v>
      </c>
      <c r="EV257">
        <v>-7.6549074287126692E-2</v>
      </c>
      <c r="EW257">
        <v>1.0841826458876163</v>
      </c>
      <c r="EX257">
        <v>0.28886646724936094</v>
      </c>
      <c r="EY257">
        <v>-0.24850932912783374</v>
      </c>
      <c r="EZ257">
        <v>0.20288633982900739</v>
      </c>
      <c r="FA257">
        <v>-1.4468573550489761</v>
      </c>
      <c r="FB257">
        <v>1.1003039197789302</v>
      </c>
      <c r="FC257">
        <v>0.79399971584392748</v>
      </c>
      <c r="FD257">
        <v>-0.42584334193230022</v>
      </c>
      <c r="FE257">
        <v>1.1755365312717292</v>
      </c>
      <c r="FF257">
        <v>0.51993805969155282</v>
      </c>
      <c r="FG257">
        <v>0.71876710435111668</v>
      </c>
      <c r="FH257">
        <v>0.47157423801761067</v>
      </c>
      <c r="FI257">
        <v>-1.0008354440559064</v>
      </c>
      <c r="FJ257">
        <v>-3.8932768540727233E-2</v>
      </c>
      <c r="FK257">
        <v>-0.34523697247572999</v>
      </c>
      <c r="FL257">
        <v>-0.16790295967125157</v>
      </c>
      <c r="FM257">
        <v>-2.02184945717257</v>
      </c>
      <c r="FN257">
        <v>0.28886646724936094</v>
      </c>
      <c r="FO257">
        <v>1.9869739838012985</v>
      </c>
      <c r="FP257">
        <v>2.2932781877363011</v>
      </c>
      <c r="FQ257">
        <v>-0.18939799152633696</v>
      </c>
      <c r="FR257">
        <v>0.25125016150296148</v>
      </c>
      <c r="FS257">
        <v>-0.76439009364993116</v>
      </c>
      <c r="FT257">
        <v>1.1110514357064729</v>
      </c>
      <c r="FU257">
        <v>0.71339334638734531</v>
      </c>
      <c r="FV257">
        <v>-1.2910183740995831</v>
      </c>
      <c r="FW257">
        <v>-0.42584334193230022</v>
      </c>
      <c r="FX257">
        <v>0.25125016150296148</v>
      </c>
      <c r="FY257">
        <v>-0.90948155867178138</v>
      </c>
      <c r="FZ257">
        <v>0.90684863308313779</v>
      </c>
      <c r="GA257">
        <v>0.84236353751786963</v>
      </c>
      <c r="GB257">
        <v>0.16527003408260793</v>
      </c>
      <c r="GC257">
        <v>1.2776379325833969</v>
      </c>
      <c r="GD257">
        <v>-0.55481353306283654</v>
      </c>
      <c r="GE257">
        <v>-0.17327671763502292</v>
      </c>
      <c r="GF257">
        <v>-0.19477174949010834</v>
      </c>
      <c r="GG257">
        <v>-0.65691493437449222</v>
      </c>
      <c r="GH257">
        <v>0.9229699069744518</v>
      </c>
      <c r="GI257">
        <v>-2.2367997757234481</v>
      </c>
      <c r="GJ257">
        <v>0.36409907874217173</v>
      </c>
      <c r="GK257">
        <v>-0.68378372419336086</v>
      </c>
      <c r="GL257">
        <v>-0.46345964767871162</v>
      </c>
      <c r="GM257">
        <v>-0.78051136754125705</v>
      </c>
      <c r="GN257">
        <v>-0.36673200433081538</v>
      </c>
      <c r="GO257">
        <v>0.14377500222752254</v>
      </c>
      <c r="GP257">
        <v>1.5302045568806859</v>
      </c>
      <c r="GQ257">
        <v>-0.5064497113888824</v>
      </c>
      <c r="GR257">
        <v>0.82086850566278424</v>
      </c>
      <c r="GS257">
        <v>-0.38822703618590082</v>
      </c>
      <c r="GT257">
        <v>-1.1620481829690588</v>
      </c>
      <c r="GU257">
        <v>1.6000634104097136</v>
      </c>
      <c r="GV257">
        <v>-1.8660104762231891</v>
      </c>
      <c r="GW257">
        <v>0.28886646724936094</v>
      </c>
      <c r="GX257">
        <v>-1.64568639970854</v>
      </c>
      <c r="GY257">
        <v>-1.6241913678534425</v>
      </c>
      <c r="GZ257">
        <v>1.1540414994166437</v>
      </c>
      <c r="HA257">
        <v>0.99820251846726271</v>
      </c>
      <c r="HB257">
        <v>1.4657194613154179</v>
      </c>
      <c r="HC257">
        <v>-0.98471417016458029</v>
      </c>
      <c r="HD257">
        <v>-7.1175316323355331E-2</v>
      </c>
      <c r="HE257">
        <v>2.55523270245409E-2</v>
      </c>
      <c r="HF257">
        <v>-7.1175316323355331E-2</v>
      </c>
      <c r="HG257">
        <v>-3.2578137888401182</v>
      </c>
      <c r="HH257">
        <v>0.65428200878586051</v>
      </c>
      <c r="HI257">
        <v>1.4119818816777043</v>
      </c>
      <c r="HJ257">
        <v>-0.66228869233827548</v>
      </c>
      <c r="HK257">
        <v>0.48232175394515342</v>
      </c>
      <c r="HL257">
        <v>0.80474723177147023</v>
      </c>
      <c r="HM257">
        <v>-0.84499646310651333</v>
      </c>
      <c r="HN257">
        <v>0.91222239104690916</v>
      </c>
      <c r="HO257">
        <v>1.7075385696851526</v>
      </c>
      <c r="HP257">
        <v>0.98745500253971996</v>
      </c>
      <c r="HQ257">
        <v>0.7886259578801561</v>
      </c>
      <c r="HR257">
        <v>0.50381678580023881</v>
      </c>
      <c r="HS257">
        <v>-0.74289506179484566</v>
      </c>
      <c r="HT257">
        <v>0.48769551190892474</v>
      </c>
      <c r="HU257">
        <v>0.24050264557541878</v>
      </c>
      <c r="HV257">
        <v>1.0143237923585768</v>
      </c>
      <c r="HW257">
        <v>0.34260404688708634</v>
      </c>
      <c r="HX257">
        <v>0.42858417430743989</v>
      </c>
      <c r="HY257">
        <v>-0.9256028325630955</v>
      </c>
      <c r="HZ257">
        <v>-0.82350143125142794</v>
      </c>
      <c r="IA257">
        <v>3.6299842952083598E-2</v>
      </c>
      <c r="IB257">
        <v>-0.71065251401221763</v>
      </c>
      <c r="IC257">
        <v>-0.99008792812836366</v>
      </c>
      <c r="ID257">
        <v>0.79937347380769885</v>
      </c>
      <c r="IE257">
        <v>-1.2910183740995831</v>
      </c>
      <c r="IF257">
        <v>0.22975512964787606</v>
      </c>
      <c r="IG257">
        <v>-1.8767579921507318</v>
      </c>
      <c r="IH257">
        <v>-1.3555034696648511</v>
      </c>
      <c r="II257">
        <v>-1.6134438519259</v>
      </c>
      <c r="IJ257">
        <v>-1.1942907307516868</v>
      </c>
      <c r="IK257">
        <v>0.45545296412629666</v>
      </c>
      <c r="IL257">
        <v>-1.3340084378097659</v>
      </c>
      <c r="IM257">
        <v>0.96595997068463457</v>
      </c>
      <c r="IN257">
        <v>-1.7209190112013388</v>
      </c>
      <c r="IO257">
        <v>-1.2265332785343268</v>
      </c>
      <c r="IP257">
        <v>-0.84499646310651333</v>
      </c>
      <c r="IQ257">
        <v>-1.5328374824693296</v>
      </c>
    </row>
    <row r="258" spans="2:251">
      <c r="B258" t="s">
        <v>225</v>
      </c>
      <c r="C258">
        <v>-1.7282456507826605</v>
      </c>
      <c r="D258">
        <v>-1.8071479549713079</v>
      </c>
      <c r="E258">
        <v>-1.8071479549713079</v>
      </c>
      <c r="F258">
        <v>-1.4915387382167185</v>
      </c>
      <c r="G258">
        <v>-1.6493433465940133</v>
      </c>
      <c r="H258">
        <v>-1.6493433465940133</v>
      </c>
      <c r="I258">
        <v>-1.4915387382167185</v>
      </c>
      <c r="J258">
        <v>-1.5704410424053659</v>
      </c>
      <c r="K258">
        <v>-1.5704410424053659</v>
      </c>
      <c r="L258">
        <v>-1.7282456507826605</v>
      </c>
      <c r="M258">
        <v>-1.4915387382167185</v>
      </c>
      <c r="N258">
        <v>-1.4126364340280713</v>
      </c>
      <c r="O258">
        <v>-1.0181249130848347</v>
      </c>
      <c r="P258">
        <v>-1.1759295214621293</v>
      </c>
      <c r="Q258">
        <v>-0.78141800051889265</v>
      </c>
      <c r="R258">
        <v>-0.78141800051889265</v>
      </c>
      <c r="S258">
        <v>-0.86032030470753995</v>
      </c>
      <c r="T258">
        <v>-1.0181249130848347</v>
      </c>
      <c r="U258">
        <v>-1.3337341298394239</v>
      </c>
      <c r="V258">
        <v>-0.93922260889618725</v>
      </c>
      <c r="W258">
        <v>-1.3337341298394239</v>
      </c>
      <c r="X258">
        <v>-1.3337341298394239</v>
      </c>
      <c r="Y258">
        <v>-1.0970272172734818</v>
      </c>
      <c r="Z258">
        <v>-1.0181249130848347</v>
      </c>
      <c r="AA258">
        <v>-1.3337341298394239</v>
      </c>
      <c r="AB258">
        <v>-1.4126364340280713</v>
      </c>
      <c r="AC258">
        <v>-0.86032030470753995</v>
      </c>
      <c r="AD258">
        <v>-1.0970272172734818</v>
      </c>
      <c r="AE258">
        <v>-1.4126364340280713</v>
      </c>
      <c r="AF258">
        <v>-1.2548318256507767</v>
      </c>
      <c r="AG258">
        <v>-1.0181249130848347</v>
      </c>
      <c r="AH258">
        <v>-1.2548318256507767</v>
      </c>
      <c r="AI258">
        <v>-1.4126364340280713</v>
      </c>
      <c r="AJ258">
        <v>-0.30800417538700875</v>
      </c>
      <c r="AK258">
        <v>-0.30800417538700875</v>
      </c>
      <c r="AL258">
        <v>0.32321425812216986</v>
      </c>
      <c r="AM258">
        <v>-0.38690647957565605</v>
      </c>
      <c r="AN258">
        <v>0.40211656231081716</v>
      </c>
      <c r="AO258">
        <v>0.40211656231081716</v>
      </c>
      <c r="AP258">
        <v>7.6050413675805596E-3</v>
      </c>
      <c r="AQ258">
        <v>0.24431195393352251</v>
      </c>
      <c r="AR258">
        <v>-0.30800417538700875</v>
      </c>
      <c r="AS258">
        <v>-0.46580878376430335</v>
      </c>
      <c r="AT258">
        <v>-0.15019956700971407</v>
      </c>
      <c r="AU258">
        <v>-0.38690647957565605</v>
      </c>
      <c r="AV258">
        <v>-0.46580878376430335</v>
      </c>
      <c r="AW258">
        <v>7.6050413675805596E-3</v>
      </c>
      <c r="AX258">
        <v>0.16540964974487521</v>
      </c>
      <c r="AY258">
        <v>0.16540964974487521</v>
      </c>
      <c r="AZ258">
        <v>-0.38690647957565605</v>
      </c>
      <c r="BA258">
        <v>0.48101886649946446</v>
      </c>
      <c r="BB258">
        <v>0.32321425812216986</v>
      </c>
      <c r="BC258">
        <v>-0.2291018711983614</v>
      </c>
      <c r="BD258">
        <v>0.71772577906540647</v>
      </c>
      <c r="BE258">
        <v>1.0333349958199958</v>
      </c>
      <c r="BF258">
        <v>1.348944212574585</v>
      </c>
      <c r="BG258">
        <v>0.71772577906540647</v>
      </c>
      <c r="BH258">
        <v>1.2700419083859378</v>
      </c>
      <c r="BI258">
        <v>1.348944212574585</v>
      </c>
      <c r="BJ258">
        <v>0.87553038744270106</v>
      </c>
      <c r="BK258">
        <v>0.71772577906540647</v>
      </c>
      <c r="BL258">
        <v>1.2700419083859378</v>
      </c>
      <c r="BM258">
        <v>0.95443269163134836</v>
      </c>
      <c r="BN258">
        <v>0.79662808325405376</v>
      </c>
      <c r="BO258">
        <v>0.71772577906540647</v>
      </c>
      <c r="BP258">
        <v>0.79662808325405376</v>
      </c>
      <c r="BQ258">
        <v>0.71772577906540647</v>
      </c>
      <c r="BR258">
        <v>0.79662808325405376</v>
      </c>
      <c r="BS258">
        <v>1.348944212574585</v>
      </c>
      <c r="BT258">
        <v>0.79662808325405376</v>
      </c>
      <c r="BU258">
        <v>0.87553038744270106</v>
      </c>
      <c r="BV258">
        <v>0.79662808325405376</v>
      </c>
      <c r="BW258">
        <v>1.2700419083859378</v>
      </c>
      <c r="BX258">
        <v>1.2700419083859378</v>
      </c>
      <c r="BY258">
        <v>0.95443269163134836</v>
      </c>
      <c r="BZ258">
        <v>1.9012603418951162</v>
      </c>
      <c r="CA258">
        <v>2.848087992158884</v>
      </c>
      <c r="CB258">
        <v>1.6645534293291744</v>
      </c>
      <c r="CC258">
        <v>1.7434557335178216</v>
      </c>
      <c r="CD258">
        <v>1.5067488209518796</v>
      </c>
      <c r="CE258">
        <v>1.5067488209518796</v>
      </c>
      <c r="CF258">
        <v>1.9801626460837636</v>
      </c>
      <c r="CG258">
        <v>2.1379672544610582</v>
      </c>
      <c r="CH258">
        <v>1.7434557335178216</v>
      </c>
      <c r="CI258">
        <v>2.1379672544610582</v>
      </c>
      <c r="CJ258">
        <v>1.5067488209518796</v>
      </c>
      <c r="CK258">
        <v>8.6507345556227883E-2</v>
      </c>
      <c r="CL258">
        <v>0.24431195393352251</v>
      </c>
      <c r="CM258">
        <v>8.6507345556227883E-2</v>
      </c>
      <c r="CN258">
        <v>-7.1297262821066756E-2</v>
      </c>
      <c r="CO258">
        <v>0.16540964974487521</v>
      </c>
      <c r="CP258">
        <v>8.6507345556227883E-2</v>
      </c>
      <c r="CQ258">
        <v>0.16540964974487521</v>
      </c>
      <c r="CR258">
        <v>0.63882347487675917</v>
      </c>
      <c r="CS258">
        <v>-0.54471108795295065</v>
      </c>
      <c r="CT258">
        <v>0.40211656231081716</v>
      </c>
      <c r="CU258">
        <v>8.6507345556227883E-2</v>
      </c>
      <c r="CV258">
        <v>0.16540964974487521</v>
      </c>
      <c r="CW258">
        <v>0.32321425812216986</v>
      </c>
      <c r="CX258">
        <v>0.24431195393352251</v>
      </c>
      <c r="CY258">
        <v>-0.30800417538700875</v>
      </c>
      <c r="CZ258">
        <v>0.32321425812216986</v>
      </c>
      <c r="DA258">
        <v>-0.15019956700971407</v>
      </c>
      <c r="DB258">
        <v>-0.15019956700971407</v>
      </c>
      <c r="DC258">
        <v>-0.15019956700971407</v>
      </c>
      <c r="DD258">
        <v>0.55992117068811176</v>
      </c>
      <c r="DE258">
        <v>-0.15019956700971407</v>
      </c>
      <c r="DF258">
        <v>-0.38690647957565605</v>
      </c>
      <c r="DG258">
        <v>-0.15019956700971407</v>
      </c>
      <c r="DH258">
        <v>-0.15019956700971407</v>
      </c>
      <c r="DI258">
        <v>0.16540964974487521</v>
      </c>
      <c r="DJ258">
        <v>-0.2291018711983614</v>
      </c>
      <c r="DK258">
        <v>0.24431195393352251</v>
      </c>
      <c r="DL258">
        <v>-0.38690647957565605</v>
      </c>
      <c r="DM258">
        <v>0.24431195393352251</v>
      </c>
      <c r="DN258">
        <v>0.48101886649946446</v>
      </c>
      <c r="DO258">
        <v>-0.38690647957565605</v>
      </c>
      <c r="DP258">
        <v>-7.1297262821066756E-2</v>
      </c>
      <c r="DQ258">
        <v>0.55992117068811176</v>
      </c>
      <c r="DR258">
        <v>-7.1297262821066756E-2</v>
      </c>
      <c r="DS258">
        <v>-0.38690647957565605</v>
      </c>
      <c r="DT258">
        <v>0.16540964974487521</v>
      </c>
      <c r="DU258">
        <v>0.40211656231081716</v>
      </c>
      <c r="DV258">
        <v>8.6507345556227883E-2</v>
      </c>
      <c r="DW258">
        <v>-0.2291018711983614</v>
      </c>
      <c r="DX258">
        <v>-0.15019956700971407</v>
      </c>
      <c r="DY258">
        <v>-0.38690647957565605</v>
      </c>
      <c r="DZ258">
        <v>-0.2291018711983614</v>
      </c>
      <c r="EA258">
        <v>0.32321425812216986</v>
      </c>
      <c r="EB258">
        <v>-0.38690647957565605</v>
      </c>
      <c r="EC258">
        <v>0.16540964974487521</v>
      </c>
      <c r="ED258">
        <v>0.40211656231081716</v>
      </c>
      <c r="EE258">
        <v>-0.30800417538700875</v>
      </c>
      <c r="EF258">
        <v>-7.1297262821066756E-2</v>
      </c>
      <c r="EG258">
        <v>-0.46580878376430335</v>
      </c>
      <c r="EH258">
        <v>-0.15019956700971407</v>
      </c>
      <c r="EI258">
        <v>-0.38690647957565605</v>
      </c>
      <c r="EJ258">
        <v>0.32321425812216986</v>
      </c>
      <c r="EK258">
        <v>-0.38690647957565605</v>
      </c>
      <c r="EL258">
        <v>-0.38690647957565605</v>
      </c>
      <c r="EM258">
        <v>0.55992117068811176</v>
      </c>
      <c r="EN258">
        <v>-1.7282456507826605</v>
      </c>
      <c r="EO258">
        <v>-1.7282456507826605</v>
      </c>
      <c r="EP258">
        <v>-1.6493433465940133</v>
      </c>
      <c r="EQ258">
        <v>-1.6493433465940133</v>
      </c>
      <c r="ER258">
        <v>-1.5704410424053659</v>
      </c>
      <c r="ES258">
        <v>-1.5704410424053659</v>
      </c>
      <c r="ET258">
        <v>-1.4915387382167185</v>
      </c>
      <c r="EU258">
        <v>-1.4915387382167185</v>
      </c>
      <c r="EV258">
        <v>-1.4915387382167185</v>
      </c>
      <c r="EW258">
        <v>-1.4126364340280713</v>
      </c>
      <c r="EX258">
        <v>-1.4126364340280713</v>
      </c>
      <c r="EY258">
        <v>-1.4126364340280713</v>
      </c>
      <c r="EZ258">
        <v>-1.3337341298394239</v>
      </c>
      <c r="FA258">
        <v>-1.3337341298394239</v>
      </c>
      <c r="FB258">
        <v>-1.3337341298394239</v>
      </c>
      <c r="FC258">
        <v>-1.1759295214621293</v>
      </c>
      <c r="FD258">
        <v>-1.0970272172734818</v>
      </c>
      <c r="FE258">
        <v>-1.0970272172734818</v>
      </c>
      <c r="FF258">
        <v>-0.93922260889618725</v>
      </c>
      <c r="FG258">
        <v>-0.93922260889618725</v>
      </c>
      <c r="FH258">
        <v>-0.86032030470753995</v>
      </c>
      <c r="FI258">
        <v>-0.86032030470753995</v>
      </c>
      <c r="FJ258">
        <v>-0.78141800051889265</v>
      </c>
      <c r="FK258">
        <v>-0.78141800051889265</v>
      </c>
      <c r="FL258">
        <v>-0.78141800051889265</v>
      </c>
      <c r="FM258">
        <v>-0.78141800051889265</v>
      </c>
      <c r="FN258">
        <v>-0.78141800051889265</v>
      </c>
      <c r="FO258">
        <v>-0.78141800051889265</v>
      </c>
      <c r="FP258">
        <v>-0.78141800051889265</v>
      </c>
      <c r="FQ258">
        <v>-0.78141800051889265</v>
      </c>
      <c r="FR258">
        <v>-0.70251569633024535</v>
      </c>
      <c r="FS258">
        <v>-0.70251569633024535</v>
      </c>
      <c r="FT258">
        <v>-0.62361339214159806</v>
      </c>
      <c r="FU258">
        <v>-0.62361339214159806</v>
      </c>
      <c r="FV258">
        <v>-0.62361339214159806</v>
      </c>
      <c r="FW258">
        <v>-0.54471108795295065</v>
      </c>
      <c r="FX258">
        <v>-0.46580878376430335</v>
      </c>
      <c r="FY258">
        <v>-0.46580878376430335</v>
      </c>
      <c r="FZ258">
        <v>-0.38690647957565605</v>
      </c>
      <c r="GA258">
        <v>-0.38690647957565605</v>
      </c>
      <c r="GB258">
        <v>-0.38690647957565605</v>
      </c>
      <c r="GC258">
        <v>-0.38690647957565605</v>
      </c>
      <c r="GD258">
        <v>-0.30800417538700875</v>
      </c>
      <c r="GE258">
        <v>-0.30800417538700875</v>
      </c>
      <c r="GF258">
        <v>-0.30800417538700875</v>
      </c>
      <c r="GG258">
        <v>-0.30800417538700875</v>
      </c>
      <c r="GH258">
        <v>-0.30800417538700875</v>
      </c>
      <c r="GI258">
        <v>-0.2291018711983614</v>
      </c>
      <c r="GJ258">
        <v>-0.2291018711983614</v>
      </c>
      <c r="GK258">
        <v>-0.2291018711983614</v>
      </c>
      <c r="GL258">
        <v>-0.2291018711983614</v>
      </c>
      <c r="GM258">
        <v>-0.2291018711983614</v>
      </c>
      <c r="GN258">
        <v>-0.2291018711983614</v>
      </c>
      <c r="GO258">
        <v>-0.2291018711983614</v>
      </c>
      <c r="GP258">
        <v>-0.2291018711983614</v>
      </c>
      <c r="GQ258">
        <v>-0.15019956700971407</v>
      </c>
      <c r="GR258">
        <v>-0.15019956700971407</v>
      </c>
      <c r="GS258">
        <v>-0.15019956700971407</v>
      </c>
      <c r="GT258">
        <v>-0.15019956700971407</v>
      </c>
      <c r="GU258">
        <v>-7.1297262821066756E-2</v>
      </c>
      <c r="GV258">
        <v>-7.1297262821066756E-2</v>
      </c>
      <c r="GW258">
        <v>-7.1297262821066756E-2</v>
      </c>
      <c r="GX258">
        <v>-7.1297262821066756E-2</v>
      </c>
      <c r="GY258">
        <v>0.16540964974487521</v>
      </c>
      <c r="GZ258">
        <v>0.16540964974487521</v>
      </c>
      <c r="HA258">
        <v>0.16540964974487521</v>
      </c>
      <c r="HB258">
        <v>0.32321425812216986</v>
      </c>
      <c r="HC258">
        <v>0.32321425812216986</v>
      </c>
      <c r="HD258">
        <v>0.32321425812216986</v>
      </c>
      <c r="HE258">
        <v>0.40211656231081716</v>
      </c>
      <c r="HF258">
        <v>0.40211656231081716</v>
      </c>
      <c r="HG258">
        <v>0.48101886649946446</v>
      </c>
      <c r="HH258">
        <v>0.48101886649946446</v>
      </c>
      <c r="HI258">
        <v>0.48101886649946446</v>
      </c>
      <c r="HJ258">
        <v>0.55992117068811176</v>
      </c>
      <c r="HK258">
        <v>0.63882347487675917</v>
      </c>
      <c r="HL258">
        <v>0.71772577906540647</v>
      </c>
      <c r="HM258">
        <v>0.71772577906540647</v>
      </c>
      <c r="HN258">
        <v>0.71772577906540647</v>
      </c>
      <c r="HO258">
        <v>0.79662808325405376</v>
      </c>
      <c r="HP258">
        <v>0.79662808325405376</v>
      </c>
      <c r="HQ258">
        <v>0.79662808325405376</v>
      </c>
      <c r="HR258">
        <v>0.79662808325405376</v>
      </c>
      <c r="HS258">
        <v>0.79662808325405376</v>
      </c>
      <c r="HT258">
        <v>0.87553038744270106</v>
      </c>
      <c r="HU258">
        <v>0.87553038744270106</v>
      </c>
      <c r="HV258">
        <v>0.95443269163134836</v>
      </c>
      <c r="HW258">
        <v>0.95443269163134836</v>
      </c>
      <c r="HX258">
        <v>1.0333349958199958</v>
      </c>
      <c r="HY258">
        <v>1.0333349958199958</v>
      </c>
      <c r="HZ258">
        <v>1.1911396041972904</v>
      </c>
      <c r="IA258">
        <v>1.348944212574585</v>
      </c>
      <c r="IB258">
        <v>1.348944212574585</v>
      </c>
      <c r="IC258">
        <v>1.4278465167632324</v>
      </c>
      <c r="ID258">
        <v>1.5067488209518796</v>
      </c>
      <c r="IE258">
        <v>1.585651125140527</v>
      </c>
      <c r="IF258">
        <v>1.585651125140527</v>
      </c>
      <c r="IG258">
        <v>1.585651125140527</v>
      </c>
      <c r="IH258">
        <v>1.6645534293291744</v>
      </c>
      <c r="II258">
        <v>1.7434557335178216</v>
      </c>
      <c r="IJ258">
        <v>1.7434557335178216</v>
      </c>
      <c r="IK258">
        <v>1.822358037706469</v>
      </c>
      <c r="IL258">
        <v>1.9012603418951162</v>
      </c>
      <c r="IM258">
        <v>1.9801626460837636</v>
      </c>
      <c r="IN258">
        <v>2.1379672544610582</v>
      </c>
      <c r="IO258">
        <v>2.1379672544610582</v>
      </c>
      <c r="IP258">
        <v>2.1379672544610582</v>
      </c>
      <c r="IQ258">
        <v>2.295771862838353</v>
      </c>
    </row>
    <row r="259" spans="2:251">
      <c r="B259" t="s">
        <v>237</v>
      </c>
      <c r="C259">
        <v>-0.89744524095281009</v>
      </c>
      <c r="D259">
        <v>-0.18910723327056825</v>
      </c>
      <c r="E259">
        <v>-0.90676547789599748</v>
      </c>
      <c r="F259">
        <v>0.23962366611605182</v>
      </c>
      <c r="G259">
        <v>0.22098319222967705</v>
      </c>
      <c r="H259">
        <v>1.1902878343211658</v>
      </c>
      <c r="I259">
        <v>9.9820111968240935E-2</v>
      </c>
      <c r="J259">
        <v>-8.658462689550693E-2</v>
      </c>
      <c r="K259">
        <v>0.47262958969573665</v>
      </c>
      <c r="L259">
        <v>0.742916461048171</v>
      </c>
      <c r="M259">
        <v>0.29554508777517619</v>
      </c>
      <c r="N259">
        <v>1.4046532840144759</v>
      </c>
      <c r="O259">
        <v>8.1179638081866151E-2</v>
      </c>
      <c r="P259">
        <v>1.0038830954574181</v>
      </c>
      <c r="Q259">
        <v>0.35146650943430052</v>
      </c>
      <c r="R259">
        <v>-0.58055718488443875</v>
      </c>
      <c r="S259">
        <v>0.64971409161629712</v>
      </c>
      <c r="T259">
        <v>1.1530068865484164</v>
      </c>
      <c r="U259">
        <v>0.20234271834330225</v>
      </c>
      <c r="V259">
        <v>1.2462092559802902</v>
      </c>
      <c r="W259">
        <v>2.5258216422741786E-2</v>
      </c>
      <c r="X259">
        <v>0.82679859353685758</v>
      </c>
      <c r="Y259">
        <v>-1.4193785097713041</v>
      </c>
      <c r="Z259">
        <v>-1.1024904537029327</v>
      </c>
      <c r="AA259">
        <v>-1.0092880842710588</v>
      </c>
      <c r="AB259">
        <v>-0.71104050208906222</v>
      </c>
      <c r="AC259">
        <v>-1.7455868027828629</v>
      </c>
      <c r="AD259">
        <v>-1.1304511645324948</v>
      </c>
      <c r="AE259">
        <v>-1.680345144180551</v>
      </c>
      <c r="AF259">
        <v>-0.65511908042993794</v>
      </c>
      <c r="AG259">
        <v>0.13710105974099052</v>
      </c>
      <c r="AH259">
        <v>-0.67375955431631274</v>
      </c>
      <c r="AI259">
        <v>-0.38483220907750348</v>
      </c>
      <c r="AJ259">
        <v>1.4978556534463499</v>
      </c>
      <c r="AK259">
        <v>2.5696829019129002</v>
      </c>
      <c r="AL259">
        <v>0.50059030052529885</v>
      </c>
      <c r="AM259">
        <v>0.89204025213916938</v>
      </c>
      <c r="AN259">
        <v>0.68699503938904671</v>
      </c>
      <c r="AO259">
        <v>0.92000096296873146</v>
      </c>
      <c r="AP259">
        <v>3.1475375923905182</v>
      </c>
      <c r="AQ259">
        <v>1.4419342317872255</v>
      </c>
      <c r="AR259">
        <v>1.2555294929234777</v>
      </c>
      <c r="AS259">
        <v>-1.9785927263625478</v>
      </c>
      <c r="AT259">
        <v>-0.52463576322531436</v>
      </c>
      <c r="AU259">
        <v>-1.6710249072373637</v>
      </c>
      <c r="AV259">
        <v>-1.1118106906461203</v>
      </c>
      <c r="AW259">
        <v>-1.5871427747486773</v>
      </c>
      <c r="AX259">
        <v>-1.8947105938738611</v>
      </c>
      <c r="AY259">
        <v>-0.74832144986181182</v>
      </c>
      <c r="AZ259">
        <v>-1.4566594575440537</v>
      </c>
      <c r="BA259">
        <v>-1.5312213530895529</v>
      </c>
      <c r="BB259">
        <v>-0.95336666261193448</v>
      </c>
      <c r="BC259">
        <v>-1.5685023008623025</v>
      </c>
      <c r="BD259">
        <v>0.73359622410498371</v>
      </c>
      <c r="BE259">
        <v>0.11846058585461572</v>
      </c>
      <c r="BF259">
        <v>0.85475930436641978</v>
      </c>
      <c r="BG259">
        <v>0.90136048908235678</v>
      </c>
      <c r="BH259">
        <v>5.3218927252303969E-2</v>
      </c>
      <c r="BI259">
        <v>1.4046532840144759</v>
      </c>
      <c r="BJ259">
        <v>1.5937979479554394E-2</v>
      </c>
      <c r="BK259">
        <v>0.55651172218442324</v>
      </c>
      <c r="BL259">
        <v>-1.2022731350007785E-2</v>
      </c>
      <c r="BM259">
        <v>1.0132033324006053</v>
      </c>
      <c r="BN259">
        <v>0.19302248140011485</v>
      </c>
      <c r="BO259">
        <v>-0.99996784732787147</v>
      </c>
      <c r="BP259">
        <v>-0.87880476706643529</v>
      </c>
      <c r="BQ259">
        <v>-0.8601642931800606</v>
      </c>
      <c r="BR259">
        <v>-0.80424287152093621</v>
      </c>
      <c r="BS259">
        <v>-0.40347268296387828</v>
      </c>
      <c r="BT259">
        <v>-1.1770523492484319</v>
      </c>
      <c r="BU259">
        <v>-0.65511908042993794</v>
      </c>
      <c r="BV259">
        <v>-1.9879129633057351</v>
      </c>
      <c r="BW259">
        <v>-1.3168559033962428</v>
      </c>
      <c r="BX259">
        <v>-1.1211309275893075</v>
      </c>
      <c r="BY259">
        <v>-0.58987742182762615</v>
      </c>
      <c r="BZ259">
        <v>-2.1342968293195177E-2</v>
      </c>
      <c r="CA259">
        <v>-0.63647860654356314</v>
      </c>
      <c r="CB259">
        <v>-0.26366912881606741</v>
      </c>
      <c r="CC259">
        <v>-0.54327623711168915</v>
      </c>
      <c r="CD259">
        <v>-1.0465690320438084</v>
      </c>
      <c r="CE259">
        <v>0.44466887886617446</v>
      </c>
      <c r="CF259">
        <v>-0.28230960270244221</v>
      </c>
      <c r="CG259">
        <v>-0.38483220907750348</v>
      </c>
      <c r="CH259">
        <v>-0.42211315685025308</v>
      </c>
      <c r="CI259">
        <v>-0.76696192374818661</v>
      </c>
      <c r="CJ259">
        <v>-0.68307979125950014</v>
      </c>
      <c r="CK259">
        <v>-5.8623916065944748E-2</v>
      </c>
      <c r="CL259">
        <v>-8.658462689550693E-2</v>
      </c>
      <c r="CM259">
        <v>-4.9303679122757356E-2</v>
      </c>
      <c r="CN259">
        <v>5.3218927252303969E-2</v>
      </c>
      <c r="CO259">
        <v>-0.48735481545256482</v>
      </c>
      <c r="CP259">
        <v>0.52855101135486104</v>
      </c>
      <c r="CQ259">
        <v>0.22098319222967705</v>
      </c>
      <c r="CR259">
        <v>1.7215413400828472</v>
      </c>
      <c r="CS259">
        <v>0.38874745720705012</v>
      </c>
      <c r="CT259">
        <v>-0.58987742182762615</v>
      </c>
      <c r="CU259">
        <v>-0.81356310846412361</v>
      </c>
      <c r="CV259">
        <v>0.69631527633223411</v>
      </c>
      <c r="CW259">
        <v>0.75223669799135839</v>
      </c>
      <c r="CX259">
        <v>-0.17046675938419348</v>
      </c>
      <c r="CY259">
        <v>-0.20774770715694305</v>
      </c>
      <c r="CZ259">
        <v>0.68699503938904671</v>
      </c>
      <c r="DA259">
        <v>-4.9303679122757356E-2</v>
      </c>
      <c r="DB259">
        <v>-0.47803457850937742</v>
      </c>
      <c r="DC259">
        <v>0.81747835659367019</v>
      </c>
      <c r="DD259">
        <v>0.92932119991191886</v>
      </c>
      <c r="DE259">
        <v>0.58447243301398533</v>
      </c>
      <c r="DF259">
        <v>-0.36619173519112874</v>
      </c>
      <c r="DG259">
        <v>-0.28230960270244221</v>
      </c>
      <c r="DH259">
        <v>0.18370224445692745</v>
      </c>
      <c r="DI259">
        <v>-2.7024944068203913E-3</v>
      </c>
      <c r="DJ259">
        <v>-0.57123694794125135</v>
      </c>
      <c r="DK259">
        <v>-0.11454533772506911</v>
      </c>
      <c r="DL259">
        <v>-0.75764168680499921</v>
      </c>
      <c r="DM259">
        <v>-3.9983442179569964E-2</v>
      </c>
      <c r="DN259">
        <v>2.5258216422741786E-2</v>
      </c>
      <c r="DO259">
        <v>0.47262958969573665</v>
      </c>
      <c r="DP259">
        <v>0.34214627249111312</v>
      </c>
      <c r="DQ259">
        <v>1.0504842801733549</v>
      </c>
      <c r="DR259">
        <v>0.25826414000242659</v>
      </c>
      <c r="DS259">
        <v>-0.67375955431631274</v>
      </c>
      <c r="DT259">
        <v>-0.99996784732787147</v>
      </c>
      <c r="DU259">
        <v>-0.64579884348675054</v>
      </c>
      <c r="DV259">
        <v>-0.42211315685025308</v>
      </c>
      <c r="DW259">
        <v>-3.0663205236382572E-2</v>
      </c>
      <c r="DX259">
        <v>-0.97200713649830928</v>
      </c>
      <c r="DY259">
        <v>0.51923077441167365</v>
      </c>
      <c r="DZ259">
        <v>-0.48735481545256482</v>
      </c>
      <c r="EA259">
        <v>-0.24502865492969261</v>
      </c>
      <c r="EB259">
        <v>-0.26366912881606741</v>
      </c>
      <c r="EC259">
        <v>0.69631527633223411</v>
      </c>
      <c r="ED259">
        <v>-0.79492263457774881</v>
      </c>
      <c r="EE259">
        <v>-0.37551197213431609</v>
      </c>
      <c r="EF259">
        <v>0.28622485083198879</v>
      </c>
      <c r="EG259">
        <v>-0.43143339379344048</v>
      </c>
      <c r="EH259">
        <v>0.35146650943430052</v>
      </c>
      <c r="EI259">
        <v>-0.37551197213431609</v>
      </c>
      <c r="EJ259">
        <v>1.2834902037530398</v>
      </c>
      <c r="EK259">
        <v>-5.8623916065944748E-2</v>
      </c>
      <c r="EL259">
        <v>-0.18910723327056825</v>
      </c>
      <c r="EM259">
        <v>-0.42211315685025308</v>
      </c>
      <c r="EN259">
        <v>-0.69240002820268742</v>
      </c>
      <c r="EO259">
        <v>0.36637888854340056</v>
      </c>
      <c r="EP259">
        <v>-0.83220358235049841</v>
      </c>
      <c r="EQ259">
        <v>1.1250461757188541</v>
      </c>
      <c r="ER259">
        <v>1.0504842801733549</v>
      </c>
      <c r="ES259">
        <v>-1.2888951925666807</v>
      </c>
      <c r="ET259">
        <v>1.665619918423723</v>
      </c>
      <c r="EU259">
        <v>-0.97200713649830928</v>
      </c>
      <c r="EV259">
        <v>2.3646376891627776</v>
      </c>
      <c r="EW259">
        <v>-1.205013060077994</v>
      </c>
      <c r="EX259">
        <v>-0.80424287152093621</v>
      </c>
      <c r="EY259">
        <v>0.81747835659367019</v>
      </c>
      <c r="EZ259">
        <v>-0.25434889187288001</v>
      </c>
      <c r="FA259">
        <v>1.0225235693437928</v>
      </c>
      <c r="FB259">
        <v>0.15574153362736529</v>
      </c>
      <c r="FC259">
        <v>-1.559182063919115</v>
      </c>
      <c r="FD259">
        <v>-3.9983442179569964E-2</v>
      </c>
      <c r="FE259">
        <v>-1.0092880842710588</v>
      </c>
      <c r="FF259">
        <v>0.65903432855948452</v>
      </c>
      <c r="FG259">
        <v>0.22098319222967705</v>
      </c>
      <c r="FH259">
        <v>-1.4286987467144916</v>
      </c>
      <c r="FI259">
        <v>1.5071758903895374</v>
      </c>
      <c r="FJ259">
        <v>1.4419342317872255</v>
      </c>
      <c r="FK259">
        <v>-0.45007386767981528</v>
      </c>
      <c r="FL259">
        <v>1.7308615770260347</v>
      </c>
      <c r="FM259">
        <v>1.8613448942306583</v>
      </c>
      <c r="FN259">
        <v>-0.20774770715694305</v>
      </c>
      <c r="FO259">
        <v>-0.97200713649830928</v>
      </c>
      <c r="FP259">
        <v>-1.959952252476173</v>
      </c>
      <c r="FQ259">
        <v>-3.9983442179569964E-2</v>
      </c>
      <c r="FR259">
        <v>-7.7264389952319532E-2</v>
      </c>
      <c r="FS259">
        <v>1.8054234725715339</v>
      </c>
      <c r="FT259">
        <v>-1.2329737709075563</v>
      </c>
      <c r="FU259">
        <v>-1.0186083212142463</v>
      </c>
      <c r="FV259">
        <v>2.3459972152764026</v>
      </c>
      <c r="FW259">
        <v>0.33282603554792578</v>
      </c>
      <c r="FX259">
        <v>2.1036710547535304</v>
      </c>
      <c r="FY259">
        <v>1.5258163642759122</v>
      </c>
      <c r="FZ259">
        <v>-1.2143332970211815</v>
      </c>
      <c r="GA259">
        <v>-0.71104050208906222</v>
      </c>
      <c r="GB259">
        <v>-0.29162983964562955</v>
      </c>
      <c r="GC259">
        <v>-0.40347268296387828</v>
      </c>
      <c r="GD259">
        <v>2.0291091592080313</v>
      </c>
      <c r="GE259">
        <v>1.1996080712643533</v>
      </c>
      <c r="GF259">
        <v>0.89204025213916938</v>
      </c>
      <c r="GG259">
        <v>0.24894390305923922</v>
      </c>
      <c r="GH259">
        <v>-0.94404642566874708</v>
      </c>
      <c r="GI259">
        <v>2.4578400585946514</v>
      </c>
      <c r="GJ259">
        <v>0.56583195912761053</v>
      </c>
      <c r="GK259">
        <v>1.7308615770260347</v>
      </c>
      <c r="GL259">
        <v>-0.58055718488443875</v>
      </c>
      <c r="GM259">
        <v>6.2539164195491354E-2</v>
      </c>
      <c r="GN259">
        <v>-0.82288334540731101</v>
      </c>
      <c r="GO259">
        <v>-0.38483220907750348</v>
      </c>
      <c r="GP259">
        <v>-0.41279291990706568</v>
      </c>
      <c r="GQ259">
        <v>-0.28230960270244221</v>
      </c>
      <c r="GR259">
        <v>-2.7024944068203913E-3</v>
      </c>
      <c r="GS259">
        <v>-1.0558892689869959</v>
      </c>
      <c r="GT259">
        <v>0.82679859353685758</v>
      </c>
      <c r="GU259">
        <v>0.21166295528648965</v>
      </c>
      <c r="GV259">
        <v>1.665619918423723</v>
      </c>
      <c r="GW259">
        <v>1.1343664126620416</v>
      </c>
      <c r="GX259">
        <v>-0.45939410462300267</v>
      </c>
      <c r="GY259">
        <v>0.62175338078673492</v>
      </c>
      <c r="GZ259">
        <v>-0.66443931737312534</v>
      </c>
      <c r="HA259">
        <v>-0.69240002820268742</v>
      </c>
      <c r="HB259">
        <v>-1.4100582728281168</v>
      </c>
      <c r="HC259">
        <v>1.4139735209576634</v>
      </c>
      <c r="HD259">
        <v>-0.37551197213431609</v>
      </c>
      <c r="HE259">
        <v>0.61243314384354752</v>
      </c>
      <c r="HF259">
        <v>-0.20774770715694305</v>
      </c>
      <c r="HG259">
        <v>1.5164961273327247</v>
      </c>
      <c r="HH259">
        <v>-1.083849979816558</v>
      </c>
      <c r="HI259">
        <v>-0.88812500400962269</v>
      </c>
      <c r="HJ259">
        <v>0.78019740882092059</v>
      </c>
      <c r="HK259">
        <v>-0.88812500400962269</v>
      </c>
      <c r="HL259">
        <v>-0.93472618872555968</v>
      </c>
      <c r="HM259">
        <v>1.92658655283297</v>
      </c>
      <c r="HN259">
        <v>-0.61783813265718834</v>
      </c>
      <c r="HO259">
        <v>-1.3448166142258049</v>
      </c>
      <c r="HP259">
        <v>5.3218927252303969E-2</v>
      </c>
      <c r="HQ259">
        <v>-1.9319915416466107</v>
      </c>
      <c r="HR259">
        <v>-0.32891078741837915</v>
      </c>
      <c r="HS259">
        <v>0.75223669799135839</v>
      </c>
      <c r="HT259">
        <v>-0.14250604855463128</v>
      </c>
      <c r="HU259">
        <v>-0.39415244602069088</v>
      </c>
      <c r="HV259">
        <v>-1.1397714014756823</v>
      </c>
      <c r="HW259">
        <v>0.14642129668417789</v>
      </c>
      <c r="HX259">
        <v>-0.10522510078188171</v>
      </c>
      <c r="HY259">
        <v>-0.61783813265718834</v>
      </c>
      <c r="HZ259">
        <v>-0.76696192374818661</v>
      </c>
      <c r="IA259">
        <v>-0.35687149824794134</v>
      </c>
      <c r="IB259">
        <v>0.49127006358211145</v>
      </c>
      <c r="IC259">
        <v>1.5220882694986373</v>
      </c>
      <c r="ID259">
        <v>-0.8601642931800606</v>
      </c>
      <c r="IE259">
        <v>0.42602840497979971</v>
      </c>
      <c r="IF259">
        <v>-1.8947105938738611</v>
      </c>
      <c r="IG259">
        <v>1.7215413400828472</v>
      </c>
      <c r="IH259">
        <v>2.0850305808671554</v>
      </c>
      <c r="II259">
        <v>1.8427044203442835</v>
      </c>
      <c r="IJ259">
        <v>0.78951764576410799</v>
      </c>
      <c r="IK259">
        <v>-0.8508440562368732</v>
      </c>
      <c r="IL259">
        <v>1.3860128101281011</v>
      </c>
      <c r="IM259">
        <v>-1.6430641964078017</v>
      </c>
      <c r="IN259">
        <v>0.84543906742323238</v>
      </c>
      <c r="IO259">
        <v>0.31418556166155098</v>
      </c>
      <c r="IP259">
        <v>0.46330935275254925</v>
      </c>
      <c r="IQ259">
        <v>1.0877652279461045</v>
      </c>
    </row>
    <row r="260" spans="2:251">
      <c r="B260" t="s">
        <v>238</v>
      </c>
      <c r="C260">
        <v>-0.97877326387033614</v>
      </c>
      <c r="D260">
        <v>0.74021645739410225</v>
      </c>
      <c r="E260">
        <v>-1.551769837625149</v>
      </c>
      <c r="F260">
        <v>0.74021645739410225</v>
      </c>
      <c r="G260">
        <v>0.35821874155756039</v>
      </c>
      <c r="H260">
        <v>1.6952107469854569</v>
      </c>
      <c r="I260">
        <v>-0.21477783219725241</v>
      </c>
      <c r="J260">
        <v>0.83571588635323768</v>
      </c>
      <c r="K260">
        <v>1.4087124601080505</v>
      </c>
      <c r="L260">
        <v>1.2177136021897796</v>
      </c>
      <c r="M260">
        <v>1.5997113180263214</v>
      </c>
      <c r="N260">
        <v>2.1727078917811342</v>
      </c>
      <c r="O260">
        <v>-0.31027726115638787</v>
      </c>
      <c r="P260">
        <v>0.35821874155756039</v>
      </c>
      <c r="Q260">
        <v>-0.31027726115638787</v>
      </c>
      <c r="R260">
        <v>-1.6472692665842843</v>
      </c>
      <c r="S260">
        <v>0.2627193125984249</v>
      </c>
      <c r="T260">
        <v>0.2627193125984249</v>
      </c>
      <c r="U260">
        <v>-0.97877326387033614</v>
      </c>
      <c r="V260">
        <v>1.2177136021897796</v>
      </c>
      <c r="W260">
        <v>-0.88327383491120071</v>
      </c>
      <c r="X260">
        <v>-0.21477783219725241</v>
      </c>
      <c r="Y260">
        <v>-0.78777440595206516</v>
      </c>
      <c r="Z260">
        <v>-0.11927840323811695</v>
      </c>
      <c r="AA260">
        <v>-0.97877326387033614</v>
      </c>
      <c r="AB260">
        <v>0.45371817051669583</v>
      </c>
      <c r="AC260">
        <v>-1.0742726928294717</v>
      </c>
      <c r="AD260">
        <v>-1.0742726928294717</v>
      </c>
      <c r="AE260">
        <v>-2.1247664113799618</v>
      </c>
      <c r="AF260">
        <v>-0.50127611907465885</v>
      </c>
      <c r="AG260">
        <v>1.313213031148915</v>
      </c>
      <c r="AH260">
        <v>0.35821874155756039</v>
      </c>
      <c r="AI260">
        <v>0.35821874155756039</v>
      </c>
      <c r="AJ260">
        <v>0.2627193125984249</v>
      </c>
      <c r="AK260">
        <v>1.2177136021897796</v>
      </c>
      <c r="AL260">
        <v>-2.0292669824208263</v>
      </c>
      <c r="AM260">
        <v>-0.11927840323811695</v>
      </c>
      <c r="AN260">
        <v>-0.78777440595206516</v>
      </c>
      <c r="AO260">
        <v>-1.2652715507477426</v>
      </c>
      <c r="AP260">
        <v>-0.59677554803379429</v>
      </c>
      <c r="AQ260">
        <v>-0.11927840323811695</v>
      </c>
      <c r="AR260">
        <v>0.45371817051669583</v>
      </c>
      <c r="AS260">
        <v>-0.88327383491120071</v>
      </c>
      <c r="AT260">
        <v>1.1222141732306441</v>
      </c>
      <c r="AU260">
        <v>-1.0742726928294717</v>
      </c>
      <c r="AV260">
        <v>0.35821874155756039</v>
      </c>
      <c r="AW260">
        <v>-0.69227497699292972</v>
      </c>
      <c r="AX260">
        <v>-1.3607709797068781</v>
      </c>
      <c r="AY260">
        <v>0.74021645739410225</v>
      </c>
      <c r="AZ260">
        <v>-0.50127611907465885</v>
      </c>
      <c r="BA260">
        <v>-0.97877326387033614</v>
      </c>
      <c r="BB260">
        <v>1.2177136021897796</v>
      </c>
      <c r="BC260">
        <v>-1.0742726928294717</v>
      </c>
      <c r="BD260">
        <v>0.64471702843496681</v>
      </c>
      <c r="BE260">
        <v>-0.88327383491120071</v>
      </c>
      <c r="BF260">
        <v>-0.31027726115638787</v>
      </c>
      <c r="BG260">
        <v>0.16721988363928944</v>
      </c>
      <c r="BH260">
        <v>-1.7427686955434198</v>
      </c>
      <c r="BI260">
        <v>1.1222141732306441</v>
      </c>
      <c r="BJ260">
        <v>-0.69227497699292972</v>
      </c>
      <c r="BK260">
        <v>-2.3778974278981478E-2</v>
      </c>
      <c r="BL260">
        <v>-1.2652715507477426</v>
      </c>
      <c r="BM260">
        <v>-0.11927840323811695</v>
      </c>
      <c r="BN260">
        <v>-1.0742726928294717</v>
      </c>
      <c r="BO260">
        <v>0.16721988363928944</v>
      </c>
      <c r="BP260">
        <v>0.45371817051669583</v>
      </c>
      <c r="BQ260">
        <v>-0.40577669011552336</v>
      </c>
      <c r="BR260">
        <v>0.45371817051669583</v>
      </c>
      <c r="BS260">
        <v>0.45371817051669583</v>
      </c>
      <c r="BT260">
        <v>-0.59677554803379429</v>
      </c>
      <c r="BU260">
        <v>1.313213031148915</v>
      </c>
      <c r="BV260">
        <v>-2.411264698257368</v>
      </c>
      <c r="BW260">
        <v>-1.7427686955434198</v>
      </c>
      <c r="BX260">
        <v>-1.0742726928294717</v>
      </c>
      <c r="BY260">
        <v>-0.31027726115638787</v>
      </c>
      <c r="BZ260">
        <v>-0.69227497699292972</v>
      </c>
      <c r="CA260">
        <v>-2.3778974278981478E-2</v>
      </c>
      <c r="CB260">
        <v>-0.40577669011552336</v>
      </c>
      <c r="CC260">
        <v>-0.97877326387033614</v>
      </c>
      <c r="CD260">
        <v>-1.169772121788607</v>
      </c>
      <c r="CE260">
        <v>0.93121531531237323</v>
      </c>
      <c r="CF260">
        <v>-0.11927840323811695</v>
      </c>
      <c r="CG260">
        <v>-0.40577669011552336</v>
      </c>
      <c r="CH260">
        <v>-1.0742726928294717</v>
      </c>
      <c r="CI260">
        <v>-1.169772121788607</v>
      </c>
      <c r="CJ260">
        <v>-1.7427686955434198</v>
      </c>
      <c r="CK260">
        <v>0.83571588635323768</v>
      </c>
      <c r="CL260">
        <v>1.0267147442715086</v>
      </c>
      <c r="CM260">
        <v>-0.11927840323811695</v>
      </c>
      <c r="CN260">
        <v>-0.31027726115638787</v>
      </c>
      <c r="CO260">
        <v>7.1720454680153992E-2</v>
      </c>
      <c r="CP260">
        <v>0.54921759947583126</v>
      </c>
      <c r="CQ260">
        <v>1.5997113180263214</v>
      </c>
      <c r="CR260">
        <v>2.8412038944950826</v>
      </c>
      <c r="CS260">
        <v>1.1222141732306441</v>
      </c>
      <c r="CT260">
        <v>-1.4562704086660134</v>
      </c>
      <c r="CU260">
        <v>-0.78777440595206516</v>
      </c>
      <c r="CV260">
        <v>0.64471702843496681</v>
      </c>
      <c r="CW260">
        <v>1.2177136021897796</v>
      </c>
      <c r="CX260">
        <v>0.64471702843496681</v>
      </c>
      <c r="CY260">
        <v>0.35821874155756039</v>
      </c>
      <c r="CZ260">
        <v>1.313213031148915</v>
      </c>
      <c r="DA260">
        <v>-0.40577669011552336</v>
      </c>
      <c r="DB260">
        <v>-0.69227497699292972</v>
      </c>
      <c r="DC260">
        <v>1.2177136021897796</v>
      </c>
      <c r="DD260">
        <v>1.5042118890671861</v>
      </c>
      <c r="DE260">
        <v>1.9817090338628633</v>
      </c>
      <c r="DF260">
        <v>-0.40577669011552336</v>
      </c>
      <c r="DG260">
        <v>-0.69227497699292972</v>
      </c>
      <c r="DH260">
        <v>-0.11927840323811695</v>
      </c>
      <c r="DI260">
        <v>-0.11927840323811695</v>
      </c>
      <c r="DJ260">
        <v>-2.3778974278981478E-2</v>
      </c>
      <c r="DK260">
        <v>0.54921759947583126</v>
      </c>
      <c r="DL260">
        <v>-0.40577669011552336</v>
      </c>
      <c r="DM260">
        <v>0.93121531531237323</v>
      </c>
      <c r="DN260">
        <v>0.64471702843496681</v>
      </c>
      <c r="DO260">
        <v>1.4087124601080505</v>
      </c>
      <c r="DP260">
        <v>0.74021645739410225</v>
      </c>
      <c r="DQ260">
        <v>1.5997113180263214</v>
      </c>
      <c r="DR260">
        <v>0.45371817051669583</v>
      </c>
      <c r="DS260">
        <v>-0.59677554803379429</v>
      </c>
      <c r="DT260">
        <v>-1.3607709797068781</v>
      </c>
      <c r="DU260">
        <v>-1.4562704086660134</v>
      </c>
      <c r="DV260">
        <v>-1.2652715507477426</v>
      </c>
      <c r="DW260">
        <v>-0.59677554803379429</v>
      </c>
      <c r="DX260">
        <v>-0.97877326387033614</v>
      </c>
      <c r="DY260">
        <v>1.1222141732306441</v>
      </c>
      <c r="DZ260">
        <v>-0.21477783219725241</v>
      </c>
      <c r="EA260">
        <v>0.45371817051669583</v>
      </c>
      <c r="EB260">
        <v>7.1720454680153992E-2</v>
      </c>
      <c r="EC260">
        <v>1.1222141732306441</v>
      </c>
      <c r="ED260">
        <v>-1.3607709797068781</v>
      </c>
      <c r="EE260">
        <v>-0.31027726115638787</v>
      </c>
      <c r="EF260">
        <v>-0.21477783219725241</v>
      </c>
      <c r="EG260">
        <v>0.16721988363928944</v>
      </c>
      <c r="EH260">
        <v>1.4087124601080505</v>
      </c>
      <c r="EI260">
        <v>0.35821874155756039</v>
      </c>
      <c r="EJ260">
        <v>1.7907101759445925</v>
      </c>
      <c r="EK260">
        <v>0.2627193125984249</v>
      </c>
      <c r="EL260">
        <v>-0.31027726115638787</v>
      </c>
      <c r="EM260">
        <v>-0.97877326387033614</v>
      </c>
      <c r="EN260">
        <v>0.74021645739410225</v>
      </c>
      <c r="EO260">
        <v>2.745704465535947</v>
      </c>
      <c r="EP260">
        <v>0.16721988363928944</v>
      </c>
      <c r="EQ260">
        <v>0.93121531531237323</v>
      </c>
      <c r="ER260">
        <v>-0.21477783219725241</v>
      </c>
      <c r="ES260">
        <v>0.83571588635323768</v>
      </c>
      <c r="ET260">
        <v>-2.3778974278981478E-2</v>
      </c>
      <c r="EU260">
        <v>-0.50127611907465885</v>
      </c>
      <c r="EV260">
        <v>1.5997113180263214</v>
      </c>
      <c r="EW260">
        <v>0.74021645739410225</v>
      </c>
      <c r="EX260">
        <v>-1.169772121788607</v>
      </c>
      <c r="EY260">
        <v>1.2177136021897796</v>
      </c>
      <c r="EZ260">
        <v>1.8862096049037278</v>
      </c>
      <c r="FA260">
        <v>-0.50127611907465885</v>
      </c>
      <c r="FB260">
        <v>0.74021645739410225</v>
      </c>
      <c r="FC260">
        <v>-0.59677554803379429</v>
      </c>
      <c r="FD260">
        <v>0.45371817051669583</v>
      </c>
      <c r="FE260">
        <v>0.74021645739410225</v>
      </c>
      <c r="FF260">
        <v>1.0267147442715086</v>
      </c>
      <c r="FG260">
        <v>-0.59677554803379429</v>
      </c>
      <c r="FH260">
        <v>7.1720454680153992E-2</v>
      </c>
      <c r="FI260">
        <v>0.64471702843496681</v>
      </c>
      <c r="FJ260">
        <v>1.313213031148915</v>
      </c>
      <c r="FK260">
        <v>-0.88327383491120071</v>
      </c>
      <c r="FL260">
        <v>0.74021645739410225</v>
      </c>
      <c r="FM260">
        <v>-0.31027726115638787</v>
      </c>
      <c r="FN260">
        <v>-0.31027726115638787</v>
      </c>
      <c r="FO260">
        <v>-0.97877326387033614</v>
      </c>
      <c r="FP260">
        <v>-1.8382681245025554</v>
      </c>
      <c r="FQ260">
        <v>0.2627193125984249</v>
      </c>
      <c r="FR260">
        <v>0.45371817051669583</v>
      </c>
      <c r="FS260">
        <v>0.54921759947583126</v>
      </c>
      <c r="FT260">
        <v>-0.40577669011552336</v>
      </c>
      <c r="FU260">
        <v>-1.2652715507477426</v>
      </c>
      <c r="FV260">
        <v>0.45371817051669583</v>
      </c>
      <c r="FW260">
        <v>-0.40577669011552336</v>
      </c>
      <c r="FX260">
        <v>1.5997113180263214</v>
      </c>
      <c r="FY260">
        <v>1.5042118890671861</v>
      </c>
      <c r="FZ260">
        <v>-1.169772121788607</v>
      </c>
      <c r="GA260">
        <v>-0.21477783219725241</v>
      </c>
      <c r="GB260">
        <v>1.5042118890671861</v>
      </c>
      <c r="GC260">
        <v>0.45371817051669583</v>
      </c>
      <c r="GD260">
        <v>1.5042118890671861</v>
      </c>
      <c r="GE260">
        <v>0.64471702843496681</v>
      </c>
      <c r="GF260">
        <v>0.83571588635323768</v>
      </c>
      <c r="GG260">
        <v>-0.78777440595206516</v>
      </c>
      <c r="GH260">
        <v>-0.40577669011552336</v>
      </c>
      <c r="GI260">
        <v>2.1727078917811342</v>
      </c>
      <c r="GJ260">
        <v>7.1720454680153992E-2</v>
      </c>
      <c r="GK260">
        <v>1.6952107469854569</v>
      </c>
      <c r="GL260">
        <v>0.93121531531237323</v>
      </c>
      <c r="GM260">
        <v>-0.78777440595206516</v>
      </c>
      <c r="GN260">
        <v>-0.50127611907465885</v>
      </c>
      <c r="GO260">
        <v>0.45371817051669583</v>
      </c>
      <c r="GP260">
        <v>0.93121531531237323</v>
      </c>
      <c r="GQ260">
        <v>-1.0742726928294717</v>
      </c>
      <c r="GR260">
        <v>-2.3778974278981478E-2</v>
      </c>
      <c r="GS260">
        <v>-0.40577669011552336</v>
      </c>
      <c r="GT260">
        <v>0.45371817051669583</v>
      </c>
      <c r="GU260">
        <v>1.4087124601080505</v>
      </c>
      <c r="GV260">
        <v>-0.21477783219725241</v>
      </c>
      <c r="GW260">
        <v>1.0267147442715086</v>
      </c>
      <c r="GX260">
        <v>-1.8382681245025554</v>
      </c>
      <c r="GY260">
        <v>0.83571588635323768</v>
      </c>
      <c r="GZ260">
        <v>-2.3778974278981478E-2</v>
      </c>
      <c r="HA260">
        <v>0.16721988363928944</v>
      </c>
      <c r="HB260">
        <v>-0.88327383491120071</v>
      </c>
      <c r="HC260">
        <v>1.5997113180263214</v>
      </c>
      <c r="HD260">
        <v>0.54921759947583126</v>
      </c>
      <c r="HE260">
        <v>0.16721988363928944</v>
      </c>
      <c r="HF260">
        <v>1.0267147442715086</v>
      </c>
      <c r="HG260">
        <v>-2.411264698257368</v>
      </c>
      <c r="HH260">
        <v>-0.21477783219725241</v>
      </c>
      <c r="HI260">
        <v>-0.11927840323811695</v>
      </c>
      <c r="HJ260">
        <v>0.54921759947583126</v>
      </c>
      <c r="HK260">
        <v>-0.40577669011552336</v>
      </c>
      <c r="HL260">
        <v>7.1720454680153992E-2</v>
      </c>
      <c r="HM260">
        <v>0.74021645739410225</v>
      </c>
      <c r="HN260">
        <v>-1.0742726928294717</v>
      </c>
      <c r="HO260">
        <v>-1.169772121788607</v>
      </c>
      <c r="HP260">
        <v>-0.59677554803379429</v>
      </c>
      <c r="HQ260">
        <v>-1.3607709797068781</v>
      </c>
      <c r="HR260">
        <v>-0.78777440595206516</v>
      </c>
      <c r="HS260">
        <v>1.5042118890671861</v>
      </c>
      <c r="HT260">
        <v>-0.31027726115638787</v>
      </c>
      <c r="HU260">
        <v>-0.69227497699292972</v>
      </c>
      <c r="HV260">
        <v>-1.7427686955434198</v>
      </c>
      <c r="HW260">
        <v>0.54921759947583126</v>
      </c>
      <c r="HX260">
        <v>0.45371817051669583</v>
      </c>
      <c r="HY260">
        <v>-1.169772121788607</v>
      </c>
      <c r="HZ260">
        <v>-1.0742726928294717</v>
      </c>
      <c r="IA260">
        <v>-1.0742726928294717</v>
      </c>
      <c r="IB260">
        <v>0.74021645739410225</v>
      </c>
      <c r="IC260">
        <v>-0.31027726115638787</v>
      </c>
      <c r="ID260">
        <v>-0.31027726115638787</v>
      </c>
      <c r="IE260">
        <v>-1.7427686955434198</v>
      </c>
      <c r="IF260">
        <v>-1.7427686955434198</v>
      </c>
      <c r="IG260">
        <v>-0.78777440595206516</v>
      </c>
      <c r="IH260">
        <v>0.64471702843496681</v>
      </c>
      <c r="II260">
        <v>0.93121531531237323</v>
      </c>
      <c r="IJ260">
        <v>-0.69227497699292972</v>
      </c>
      <c r="IK260">
        <v>-0.40577669011552336</v>
      </c>
      <c r="IL260">
        <v>7.1720454680153992E-2</v>
      </c>
      <c r="IM260">
        <v>-1.2652715507477426</v>
      </c>
      <c r="IN260">
        <v>-0.21477783219725241</v>
      </c>
      <c r="IO260">
        <v>-1.6472692665842843</v>
      </c>
      <c r="IP260">
        <v>7.1720454680153992E-2</v>
      </c>
      <c r="IQ260">
        <v>-0.11927840323811695</v>
      </c>
    </row>
    <row r="261" spans="2:251">
      <c r="B261" t="s">
        <v>239</v>
      </c>
      <c r="C261">
        <v>-0.77260988324828705</v>
      </c>
      <c r="D261">
        <v>0.23622203680712625</v>
      </c>
      <c r="E261">
        <v>-1.737579545909989</v>
      </c>
      <c r="F261">
        <v>-0.24626279452372479</v>
      </c>
      <c r="G261">
        <v>-1.5621305163351349</v>
      </c>
      <c r="H261">
        <v>0.45553332377569461</v>
      </c>
      <c r="I261">
        <v>-0.68488536846086157</v>
      </c>
      <c r="J261">
        <v>-7.0813764948870719E-2</v>
      </c>
      <c r="K261">
        <v>6.0773007232272171E-2</v>
      </c>
      <c r="L261">
        <v>1.8152633029808192</v>
      </c>
      <c r="M261">
        <v>0.23622203680712625</v>
      </c>
      <c r="N261">
        <v>0.63098235335054864</v>
      </c>
      <c r="O261">
        <v>0.19235977941341195</v>
      </c>
      <c r="P261">
        <v>0.63098235335054864</v>
      </c>
      <c r="Q261">
        <v>1.1134671846813997</v>
      </c>
      <c r="R261">
        <v>-0.68488536846086157</v>
      </c>
      <c r="S261">
        <v>0.41167106638198031</v>
      </c>
      <c r="T261">
        <v>1.8152633029808192</v>
      </c>
      <c r="U261">
        <v>1.6910749838557875E-2</v>
      </c>
      <c r="V261">
        <v>0.89415589771283133</v>
      </c>
      <c r="W261">
        <v>0.49939558116940891</v>
      </c>
      <c r="X261">
        <v>1.4643652438311079</v>
      </c>
      <c r="Y261">
        <v>-1.7814418033037034</v>
      </c>
      <c r="Z261">
        <v>-1.0796456850042839</v>
      </c>
      <c r="AA261">
        <v>-1.5182682589414207</v>
      </c>
      <c r="AB261">
        <v>-0.99192117021685533</v>
      </c>
      <c r="AC261">
        <v>-0.77260988324828705</v>
      </c>
      <c r="AD261">
        <v>0.36780880898826601</v>
      </c>
      <c r="AE261">
        <v>-0.68488536846086157</v>
      </c>
      <c r="AF261">
        <v>-0.55329859627971867</v>
      </c>
      <c r="AG261">
        <v>0.32394655159455482</v>
      </c>
      <c r="AH261">
        <v>-0.29012505191743909</v>
      </c>
      <c r="AI261">
        <v>6.0773007232272171E-2</v>
      </c>
      <c r="AJ261">
        <v>0.80643138292540273</v>
      </c>
      <c r="AK261">
        <v>1.8152633029808192</v>
      </c>
      <c r="AL261">
        <v>0.19235977941341195</v>
      </c>
      <c r="AM261">
        <v>0.23622203680712625</v>
      </c>
      <c r="AN261">
        <v>1.8152633029808192</v>
      </c>
      <c r="AO261">
        <v>0.98188041250025992</v>
      </c>
      <c r="AP261">
        <v>2.2977481343116701</v>
      </c>
      <c r="AQ261">
        <v>-0.29012505191743909</v>
      </c>
      <c r="AR261">
        <v>1.5520897586185365</v>
      </c>
      <c r="AS261">
        <v>-2.8341359807528308</v>
      </c>
      <c r="AT261">
        <v>-0.99192117021685533</v>
      </c>
      <c r="AU261">
        <v>-1.9130285754848431</v>
      </c>
      <c r="AV261">
        <v>-1.4744060015477063</v>
      </c>
      <c r="AW261">
        <v>-2.2639266346345543</v>
      </c>
      <c r="AX261">
        <v>-1.737579545909989</v>
      </c>
      <c r="AY261">
        <v>-1.3428192293665666</v>
      </c>
      <c r="AZ261">
        <v>-1.6059927737288493</v>
      </c>
      <c r="BA261">
        <v>-0.64102311106714727</v>
      </c>
      <c r="BB261">
        <v>-1.255094714579138</v>
      </c>
      <c r="BC261">
        <v>-7.0813764948870719E-2</v>
      </c>
      <c r="BD261">
        <v>0.85029364031911703</v>
      </c>
      <c r="BE261">
        <v>0.49939558116940891</v>
      </c>
      <c r="BF261">
        <v>1.1134671846813997</v>
      </c>
      <c r="BG261">
        <v>1.1134671846813997</v>
      </c>
      <c r="BH261">
        <v>0.19235977941341195</v>
      </c>
      <c r="BI261">
        <v>1.5082275012248221</v>
      </c>
      <c r="BJ261">
        <v>-1.0357834276105697</v>
      </c>
      <c r="BK261">
        <v>1.6910749838557875E-2</v>
      </c>
      <c r="BL261">
        <v>-0.24626279452372479</v>
      </c>
      <c r="BM261">
        <v>0.93801815510654563</v>
      </c>
      <c r="BN261">
        <v>1.2889162142562538</v>
      </c>
      <c r="BO261">
        <v>-1.0357834276105697</v>
      </c>
      <c r="BP261">
        <v>-0.46557408149229318</v>
      </c>
      <c r="BQ261">
        <v>-0.20240053713001049</v>
      </c>
      <c r="BR261">
        <v>-0.72874762585457586</v>
      </c>
      <c r="BS261">
        <v>-1.0796456850042839</v>
      </c>
      <c r="BT261">
        <v>0.32394655159455482</v>
      </c>
      <c r="BU261">
        <v>-0.68488536846086157</v>
      </c>
      <c r="BV261">
        <v>-2.0884776050596972</v>
      </c>
      <c r="BW261">
        <v>-0.64102311106714727</v>
      </c>
      <c r="BX261">
        <v>-0.86033439803571554</v>
      </c>
      <c r="BY261">
        <v>0.32394655159455482</v>
      </c>
      <c r="BZ261">
        <v>0.32394655159455482</v>
      </c>
      <c r="CA261">
        <v>-7.0813764948870719E-2</v>
      </c>
      <c r="CB261">
        <v>-0.24626279452372479</v>
      </c>
      <c r="CC261">
        <v>0.19235977941341195</v>
      </c>
      <c r="CD261">
        <v>6.0773007232272171E-2</v>
      </c>
      <c r="CE261">
        <v>0.58712009595683434</v>
      </c>
      <c r="CF261">
        <v>0.32394655159455482</v>
      </c>
      <c r="CG261">
        <v>0.23622203680712625</v>
      </c>
      <c r="CH261">
        <v>-0.64102311106714727</v>
      </c>
      <c r="CI261">
        <v>-0.1146760223425819</v>
      </c>
      <c r="CJ261">
        <v>-0.64102311106714727</v>
      </c>
      <c r="CK261">
        <v>1.6910749838557875E-2</v>
      </c>
      <c r="CL261">
        <v>-0.55329859627971867</v>
      </c>
      <c r="CM261">
        <v>-0.33398730931115028</v>
      </c>
      <c r="CN261">
        <v>0.54325783856312315</v>
      </c>
      <c r="CO261">
        <v>-0.20240053713001049</v>
      </c>
      <c r="CP261">
        <v>1.6910749838557875E-2</v>
      </c>
      <c r="CQ261">
        <v>-0.29012505191743909</v>
      </c>
      <c r="CR261">
        <v>1.3766407290436824</v>
      </c>
      <c r="CS261">
        <v>-0.20240053713001049</v>
      </c>
      <c r="CT261">
        <v>0.32394655159455482</v>
      </c>
      <c r="CU261">
        <v>-0.90419665542942984</v>
      </c>
      <c r="CV261">
        <v>0.89415589771283133</v>
      </c>
      <c r="CW261">
        <v>0.93801815510654563</v>
      </c>
      <c r="CX261">
        <v>-0.42171182409857888</v>
      </c>
      <c r="CY261">
        <v>-0.72874762585457586</v>
      </c>
      <c r="CZ261">
        <v>1.2011916994688283</v>
      </c>
      <c r="DA261">
        <v>0.71870686813797724</v>
      </c>
      <c r="DB261">
        <v>-3.0095850103276849</v>
      </c>
      <c r="DC261">
        <v>0.28008429420084052</v>
      </c>
      <c r="DD261">
        <v>1.7714010455871048</v>
      </c>
      <c r="DE261">
        <v>0.23622203680712625</v>
      </c>
      <c r="DF261">
        <v>-1.6498550311225604</v>
      </c>
      <c r="DG261">
        <v>-0.33398730931115028</v>
      </c>
      <c r="DH261">
        <v>-0.37784956670486458</v>
      </c>
      <c r="DI261">
        <v>0.98188041250025992</v>
      </c>
      <c r="DJ261">
        <v>-1.1673701997917125</v>
      </c>
      <c r="DK261">
        <v>1.6910749838557875E-2</v>
      </c>
      <c r="DL261">
        <v>-0.72874762585457586</v>
      </c>
      <c r="DM261">
        <v>-0.50943633888600748</v>
      </c>
      <c r="DN261">
        <v>1.332778471649968</v>
      </c>
      <c r="DO261">
        <v>0.14849752201969765</v>
      </c>
      <c r="DP261">
        <v>1.6910749838557875E-2</v>
      </c>
      <c r="DQ261">
        <v>1.2450539568625394</v>
      </c>
      <c r="DR261">
        <v>0.67484461074426294</v>
      </c>
      <c r="DS261">
        <v>-0.46557408149229318</v>
      </c>
      <c r="DT261">
        <v>-0.46557408149229318</v>
      </c>
      <c r="DU261">
        <v>-0.1146760223425819</v>
      </c>
      <c r="DV261">
        <v>-0.59716085367343297</v>
      </c>
      <c r="DW261">
        <v>0.41167106638198031</v>
      </c>
      <c r="DX261">
        <v>-0.20240053713001049</v>
      </c>
      <c r="DY261">
        <v>0.80643138292540273</v>
      </c>
      <c r="DZ261">
        <v>0.14849752201969765</v>
      </c>
      <c r="EA261">
        <v>-1.0796456850042839</v>
      </c>
      <c r="EB261">
        <v>-0.72874762585457586</v>
      </c>
      <c r="EC261">
        <v>-7.0813764948870719E-2</v>
      </c>
      <c r="ED261">
        <v>-7.0813764948870719E-2</v>
      </c>
      <c r="EE261">
        <v>-0.64102311106714727</v>
      </c>
      <c r="EF261">
        <v>-7.0813764948870719E-2</v>
      </c>
      <c r="EG261">
        <v>-0.42171182409857888</v>
      </c>
      <c r="EH261">
        <v>-0.1146760223425819</v>
      </c>
      <c r="EI261">
        <v>-1.6059927737288493</v>
      </c>
      <c r="EJ261">
        <v>1.2450539568625394</v>
      </c>
      <c r="EK261">
        <v>-0.24626279452372479</v>
      </c>
      <c r="EL261">
        <v>-0.64102311106714727</v>
      </c>
      <c r="EM261">
        <v>-0.20240053713001049</v>
      </c>
      <c r="EN261">
        <v>-1.0796456850042839</v>
      </c>
      <c r="EO261">
        <v>1.6910749838557875E-2</v>
      </c>
      <c r="EP261">
        <v>-0.99192117021685533</v>
      </c>
      <c r="EQ261">
        <v>0.54325783856312315</v>
      </c>
      <c r="ER261">
        <v>1.2889162142562538</v>
      </c>
      <c r="ES261">
        <v>-1.2112324571854238</v>
      </c>
      <c r="ET261">
        <v>1.1573294420751139</v>
      </c>
      <c r="EU261">
        <v>-1.1235079423979983</v>
      </c>
      <c r="EV261">
        <v>1.6836765307996762</v>
      </c>
      <c r="EW261">
        <v>-1.6937172885162748</v>
      </c>
      <c r="EX261">
        <v>-2.695150755515642E-2</v>
      </c>
      <c r="EY261">
        <v>0.10463526462598646</v>
      </c>
      <c r="EZ261">
        <v>-1.0357834276105697</v>
      </c>
      <c r="FA261">
        <v>0.23622203680712625</v>
      </c>
      <c r="FB261">
        <v>-0.42171182409857888</v>
      </c>
      <c r="FC261">
        <v>-0.90419665542942984</v>
      </c>
      <c r="FD261">
        <v>-0.77260988324828705</v>
      </c>
      <c r="FE261">
        <v>-1.2989569719728524</v>
      </c>
      <c r="FF261">
        <v>0.23622203680712625</v>
      </c>
      <c r="FG261">
        <v>1.2011916994688283</v>
      </c>
      <c r="FH261">
        <v>-0.86033439803571554</v>
      </c>
      <c r="FI261">
        <v>0.67484461074426294</v>
      </c>
      <c r="FJ261">
        <v>1.1134671846813997</v>
      </c>
      <c r="FK261">
        <v>0.23622203680712625</v>
      </c>
      <c r="FL261">
        <v>2.6047839360676641</v>
      </c>
      <c r="FM261">
        <v>1.0696049272876855</v>
      </c>
      <c r="FN261">
        <v>-0.15853827973629619</v>
      </c>
      <c r="FO261">
        <v>-0.42171182409857888</v>
      </c>
      <c r="FP261">
        <v>-1.737579545909989</v>
      </c>
      <c r="FQ261">
        <v>0.19235977941341195</v>
      </c>
      <c r="FR261">
        <v>0.32394655159455482</v>
      </c>
      <c r="FS261">
        <v>1.5520897586185365</v>
      </c>
      <c r="FT261">
        <v>-0.86033439803571554</v>
      </c>
      <c r="FU261">
        <v>-1.1673701997917125</v>
      </c>
      <c r="FV261">
        <v>1.8152633029808192</v>
      </c>
      <c r="FW261">
        <v>1.6910749838557875E-2</v>
      </c>
      <c r="FX261">
        <v>2.1222991047368129</v>
      </c>
      <c r="FY261">
        <v>0.89415589771283133</v>
      </c>
      <c r="FZ261">
        <v>-1.0796456850042839</v>
      </c>
      <c r="GA261">
        <v>-1.1673701997917125</v>
      </c>
      <c r="GB261">
        <v>-0.1146760223425819</v>
      </c>
      <c r="GC261">
        <v>0.63098235335054864</v>
      </c>
      <c r="GD261">
        <v>1.7275387881933906</v>
      </c>
      <c r="GE261">
        <v>0.23622203680712625</v>
      </c>
      <c r="GF261">
        <v>1.2450539568625394</v>
      </c>
      <c r="GG261">
        <v>1.6910749838557875E-2</v>
      </c>
      <c r="GH261">
        <v>-0.68488536846086157</v>
      </c>
      <c r="GI261">
        <v>1.6836765307996762</v>
      </c>
      <c r="GJ261">
        <v>1.2011916994688283</v>
      </c>
      <c r="GK261">
        <v>0.23622203680712625</v>
      </c>
      <c r="GL261">
        <v>-1.1235079423979983</v>
      </c>
      <c r="GM261">
        <v>0.23622203680712625</v>
      </c>
      <c r="GN261">
        <v>-1.0796456850042839</v>
      </c>
      <c r="GO261">
        <v>-0.64102311106714727</v>
      </c>
      <c r="GP261">
        <v>-0.15853827973629619</v>
      </c>
      <c r="GQ261">
        <v>-0.24626279452372479</v>
      </c>
      <c r="GR261">
        <v>-7.0813764948870719E-2</v>
      </c>
      <c r="GS261">
        <v>-1.2112324571854238</v>
      </c>
      <c r="GT261">
        <v>-2.695150755515642E-2</v>
      </c>
      <c r="GU261">
        <v>-2.695150755515642E-2</v>
      </c>
      <c r="GV261">
        <v>1.2889162142562538</v>
      </c>
      <c r="GW261">
        <v>1.7275387881933906</v>
      </c>
      <c r="GX261">
        <v>0.49939558116940891</v>
      </c>
      <c r="GY261">
        <v>0.98188041250025992</v>
      </c>
      <c r="GZ261">
        <v>-0.86033439803571554</v>
      </c>
      <c r="HA261">
        <v>-1.5182682589414207</v>
      </c>
      <c r="HB261">
        <v>-0.94805891282314414</v>
      </c>
      <c r="HC261">
        <v>0.98188041250025992</v>
      </c>
      <c r="HD261">
        <v>0.14849752201969765</v>
      </c>
      <c r="HE261">
        <v>0.45553332377569461</v>
      </c>
      <c r="HF261">
        <v>-0.24626279452372479</v>
      </c>
      <c r="HG261">
        <v>1.4205029864373966</v>
      </c>
      <c r="HH261">
        <v>-1.386681486760281</v>
      </c>
      <c r="HI261">
        <v>-0.46557408149229318</v>
      </c>
      <c r="HJ261">
        <v>0.63098235335054864</v>
      </c>
      <c r="HK261">
        <v>-0.15853827973629619</v>
      </c>
      <c r="HL261">
        <v>0.23622203680712625</v>
      </c>
      <c r="HM261">
        <v>1.9907123325556733</v>
      </c>
      <c r="HN261">
        <v>-0.24626279452372479</v>
      </c>
      <c r="HO261">
        <v>-1.2112324571854238</v>
      </c>
      <c r="HP261">
        <v>1.3766407290436824</v>
      </c>
      <c r="HQ261">
        <v>-2.0007530902722719</v>
      </c>
      <c r="HR261">
        <v>-0.33398730931115028</v>
      </c>
      <c r="HS261">
        <v>0.14849752201969765</v>
      </c>
      <c r="HT261">
        <v>6.0773007232272171E-2</v>
      </c>
      <c r="HU261">
        <v>-0.24626279452372479</v>
      </c>
      <c r="HV261">
        <v>-1.2112324571854238</v>
      </c>
      <c r="HW261">
        <v>0.63098235335054864</v>
      </c>
      <c r="HX261">
        <v>1.6910749838557875E-2</v>
      </c>
      <c r="HY261">
        <v>-1.255094714579138</v>
      </c>
      <c r="HZ261">
        <v>1.0696049272876855</v>
      </c>
      <c r="IA261">
        <v>0.14849752201969765</v>
      </c>
      <c r="IB261">
        <v>1.1573294420751139</v>
      </c>
      <c r="IC261">
        <v>0.98188041250025992</v>
      </c>
      <c r="ID261">
        <v>-2.695150755515642E-2</v>
      </c>
      <c r="IE261">
        <v>1.2450539568625394</v>
      </c>
      <c r="IF261">
        <v>-1.4305437441539921</v>
      </c>
      <c r="IG261">
        <v>0.36780880898826601</v>
      </c>
      <c r="IH261">
        <v>1.5082275012248221</v>
      </c>
      <c r="II261">
        <v>1.4643652438311079</v>
      </c>
      <c r="IJ261">
        <v>1.2011916994688283</v>
      </c>
      <c r="IK261">
        <v>-0.72874762585457586</v>
      </c>
      <c r="IL261">
        <v>1.2450539568625394</v>
      </c>
      <c r="IM261">
        <v>-1.3428192293665666</v>
      </c>
      <c r="IN261">
        <v>1.2889162142562538</v>
      </c>
      <c r="IO261">
        <v>0.41167106638198031</v>
      </c>
      <c r="IP261">
        <v>0.41167106638198031</v>
      </c>
      <c r="IQ261">
        <v>1.2450539568625394</v>
      </c>
    </row>
    <row r="262" spans="2:251">
      <c r="B262" t="s">
        <v>240</v>
      </c>
      <c r="C262">
        <v>-0.94928921036294145</v>
      </c>
      <c r="D262">
        <v>-0.88722624408127082</v>
      </c>
      <c r="E262">
        <v>-0.61414919244192012</v>
      </c>
      <c r="F262">
        <v>0.13060640293812636</v>
      </c>
      <c r="G262">
        <v>-0.42796029359690851</v>
      </c>
      <c r="H262">
        <v>0.46574642085914764</v>
      </c>
      <c r="I262">
        <v>0.54022198039715152</v>
      </c>
      <c r="J262">
        <v>-0.14247064870122439</v>
      </c>
      <c r="K262">
        <v>1.8893063631120439E-2</v>
      </c>
      <c r="L262">
        <v>-0.14247064870122439</v>
      </c>
      <c r="M262">
        <v>9.3368623169124379E-2</v>
      </c>
      <c r="N262">
        <v>0.35403308155213992</v>
      </c>
      <c r="O262">
        <v>0.15543158945079491</v>
      </c>
      <c r="P262">
        <v>0.41609604783381049</v>
      </c>
      <c r="Q262">
        <v>6.8543436656455806E-2</v>
      </c>
      <c r="R262">
        <v>-0.20453361498289491</v>
      </c>
      <c r="S262">
        <v>0.14301899619446151</v>
      </c>
      <c r="T262">
        <v>0.85053681180550422</v>
      </c>
      <c r="U262">
        <v>0.75123606575483171</v>
      </c>
      <c r="V262">
        <v>0.67676050621682782</v>
      </c>
      <c r="W262">
        <v>0.31679530178313797</v>
      </c>
      <c r="X262">
        <v>1.3222153555462017</v>
      </c>
      <c r="Y262">
        <v>-1.8305833315626623</v>
      </c>
      <c r="Z262">
        <v>-1.7436951787683233</v>
      </c>
      <c r="AA262">
        <v>-1.3092544147966294</v>
      </c>
      <c r="AB262">
        <v>-1.3837299743346352</v>
      </c>
      <c r="AC262">
        <v>-1.5078559068979762</v>
      </c>
      <c r="AD262">
        <v>-0.41554770034057337</v>
      </c>
      <c r="AE262">
        <v>-0.8996388373376043</v>
      </c>
      <c r="AF262">
        <v>-0.41554770034057337</v>
      </c>
      <c r="AG262">
        <v>-3.0757309394216701E-2</v>
      </c>
      <c r="AH262">
        <v>-0.8996388373376043</v>
      </c>
      <c r="AI262">
        <v>-0.96170180361927482</v>
      </c>
      <c r="AJ262">
        <v>1.3594531353152037</v>
      </c>
      <c r="AK262">
        <v>2.0173205779009109</v>
      </c>
      <c r="AL262">
        <v>2.2035094767459227</v>
      </c>
      <c r="AM262">
        <v>0.71399828598582982</v>
      </c>
      <c r="AN262">
        <v>0.60228494667882215</v>
      </c>
      <c r="AO262">
        <v>1.7442435262615603</v>
      </c>
      <c r="AP262">
        <v>3.419943615866667</v>
      </c>
      <c r="AQ262">
        <v>1.5580546274165488</v>
      </c>
      <c r="AR262">
        <v>0.72641087924216319</v>
      </c>
      <c r="AS262">
        <v>-1.9422966708696701</v>
      </c>
      <c r="AT262">
        <v>-0.51484844639124761</v>
      </c>
      <c r="AU262">
        <v>-1.5575062799233117</v>
      </c>
      <c r="AV262">
        <v>-1.3589047878219667</v>
      </c>
      <c r="AW262">
        <v>-1.0485899564136139</v>
      </c>
      <c r="AX262">
        <v>-2.1533107562273486</v>
      </c>
      <c r="AY262">
        <v>-1.3092544147966294</v>
      </c>
      <c r="AZ262">
        <v>-1.4333803473599707</v>
      </c>
      <c r="BA262">
        <v>-1.3713173810782999</v>
      </c>
      <c r="BB262">
        <v>-0.92446402385027282</v>
      </c>
      <c r="BC262">
        <v>-1.6319818394613173</v>
      </c>
      <c r="BD262">
        <v>0.85053681180550422</v>
      </c>
      <c r="BE262">
        <v>-9.2820275675887243E-2</v>
      </c>
      <c r="BF262">
        <v>1.3346279488025352</v>
      </c>
      <c r="BG262">
        <v>1.8187190857995661</v>
      </c>
      <c r="BH262">
        <v>0.50298420062814964</v>
      </c>
      <c r="BI262">
        <v>1.4339286948532077</v>
      </c>
      <c r="BJ262">
        <v>0.2671449287578026</v>
      </c>
      <c r="BK262">
        <v>0.85053681180550422</v>
      </c>
      <c r="BL262">
        <v>0.56504716690982015</v>
      </c>
      <c r="BM262">
        <v>0.56504716690982015</v>
      </c>
      <c r="BN262">
        <v>0.27955752201413597</v>
      </c>
      <c r="BO262">
        <v>-1.3340796013092981</v>
      </c>
      <c r="BP262">
        <v>-0.66379956546725549</v>
      </c>
      <c r="BQ262">
        <v>-1.4209677541036372</v>
      </c>
      <c r="BR262">
        <v>-0.78792549803059664</v>
      </c>
      <c r="BS262">
        <v>-0.39072251382790651</v>
      </c>
      <c r="BT262">
        <v>-1.5202685001543097</v>
      </c>
      <c r="BU262">
        <v>-0.88722624408127082</v>
      </c>
      <c r="BV262">
        <v>-1.6195692462049822</v>
      </c>
      <c r="BW262">
        <v>-0.91205143059393767</v>
      </c>
      <c r="BX262">
        <v>-1.1354781092079531</v>
      </c>
      <c r="BY262">
        <v>-1.1354781092079531</v>
      </c>
      <c r="BZ262">
        <v>0.15543158945079491</v>
      </c>
      <c r="CA262">
        <v>-0.53967363290391446</v>
      </c>
      <c r="CB262">
        <v>0.24231974224513403</v>
      </c>
      <c r="CC262">
        <v>-0.37830992057157137</v>
      </c>
      <c r="CD262">
        <v>-0.45278548010957709</v>
      </c>
      <c r="CE262">
        <v>0.2919701152704694</v>
      </c>
      <c r="CF262">
        <v>0.13060640293812636</v>
      </c>
      <c r="CG262">
        <v>8.095602991279098E-2</v>
      </c>
      <c r="CH262">
        <v>-0.22935880149556173</v>
      </c>
      <c r="CI262">
        <v>-0.40313510708423994</v>
      </c>
      <c r="CJ262">
        <v>0.44092123434647906</v>
      </c>
      <c r="CK262">
        <v>-0.42796029359690851</v>
      </c>
      <c r="CL262">
        <v>-0.50243585313491246</v>
      </c>
      <c r="CM262">
        <v>-0.13005805544488921</v>
      </c>
      <c r="CN262">
        <v>0.14301899619446151</v>
      </c>
      <c r="CO262">
        <v>-0.44037288685324188</v>
      </c>
      <c r="CP262">
        <v>0.72641087924216319</v>
      </c>
      <c r="CQ262">
        <v>-0.14247064870122439</v>
      </c>
      <c r="CR262">
        <v>1.5456420341602153</v>
      </c>
      <c r="CS262">
        <v>-0.20453361498289491</v>
      </c>
      <c r="CT262">
        <v>-0.16729583521389119</v>
      </c>
      <c r="CU262">
        <v>-0.70103734523625927</v>
      </c>
      <c r="CV262">
        <v>0.83812421854917085</v>
      </c>
      <c r="CW262">
        <v>0.71399828598582982</v>
      </c>
      <c r="CX262">
        <v>-0.20453361498289491</v>
      </c>
      <c r="CY262">
        <v>-0.50243585313491246</v>
      </c>
      <c r="CZ262">
        <v>0.34162048829580655</v>
      </c>
      <c r="DA262">
        <v>0.40368345457747706</v>
      </c>
      <c r="DB262">
        <v>-0.94928921036294145</v>
      </c>
      <c r="DC262">
        <v>0.55263457365348678</v>
      </c>
      <c r="DD262">
        <v>1.1484390499575237</v>
      </c>
      <c r="DE262">
        <v>1.1608516432138569</v>
      </c>
      <c r="DF262">
        <v>-0.365897327315238</v>
      </c>
      <c r="DG262">
        <v>-0.5520862261602496</v>
      </c>
      <c r="DH262">
        <v>0.90018718483084137</v>
      </c>
      <c r="DI262">
        <v>-0.13005805544488921</v>
      </c>
      <c r="DJ262">
        <v>-0.8996388373376043</v>
      </c>
      <c r="DK262">
        <v>-5.9321228815481311E-3</v>
      </c>
      <c r="DL262">
        <v>-0.46519807336591046</v>
      </c>
      <c r="DM262">
        <v>-0.5893240059292516</v>
      </c>
      <c r="DN262">
        <v>-0.19212102172655976</v>
      </c>
      <c r="DO262">
        <v>-0.66379956546725549</v>
      </c>
      <c r="DP262">
        <v>0.13060640293812636</v>
      </c>
      <c r="DQ262">
        <v>0.44092123434647906</v>
      </c>
      <c r="DR262">
        <v>-0.19212102172655976</v>
      </c>
      <c r="DS262">
        <v>-0.17970842847022636</v>
      </c>
      <c r="DT262">
        <v>-0.83757587105593367</v>
      </c>
      <c r="DU262">
        <v>-0.22935880149556173</v>
      </c>
      <c r="DV262">
        <v>3.1305656887453841E-2</v>
      </c>
      <c r="DW262">
        <v>-0.25418398800823028</v>
      </c>
      <c r="DX262">
        <v>-0.60173659918558497</v>
      </c>
      <c r="DY262">
        <v>0.39127086132114369</v>
      </c>
      <c r="DZ262">
        <v>-0.56449881941658298</v>
      </c>
      <c r="EA262">
        <v>-0.365897327315238</v>
      </c>
      <c r="EB262">
        <v>-0.76310031151792979</v>
      </c>
      <c r="EC262">
        <v>0.35403308155213992</v>
      </c>
      <c r="ED262">
        <v>-4.3169902650550103E-2</v>
      </c>
      <c r="EE262">
        <v>-0.29142176777723228</v>
      </c>
      <c r="EF262">
        <v>0.47815901411548101</v>
      </c>
      <c r="EG262">
        <v>-0.97411439687560819</v>
      </c>
      <c r="EH262">
        <v>-0.365897327315238</v>
      </c>
      <c r="EI262">
        <v>-0.30383436103356742</v>
      </c>
      <c r="EJ262">
        <v>0.49057160737181621</v>
      </c>
      <c r="EK262">
        <v>-0.26659658126456548</v>
      </c>
      <c r="EL262">
        <v>-0.15488324195755779</v>
      </c>
      <c r="EM262">
        <v>0.24231974224513403</v>
      </c>
      <c r="EN262">
        <v>-1.0734151429262824</v>
      </c>
      <c r="EO262">
        <v>-0.51484844639124761</v>
      </c>
      <c r="EP262">
        <v>-0.99893958338827682</v>
      </c>
      <c r="EQ262">
        <v>0.15543158945079491</v>
      </c>
      <c r="ER262">
        <v>1.2601523892645312</v>
      </c>
      <c r="ES262">
        <v>-1.0485899564136139</v>
      </c>
      <c r="ET262">
        <v>1.6573553734672213</v>
      </c>
      <c r="EU262">
        <v>-0.97411439687560819</v>
      </c>
      <c r="EV262">
        <v>0.93742496459984337</v>
      </c>
      <c r="EW262">
        <v>-1.5202685001543097</v>
      </c>
      <c r="EX262">
        <v>-0.83757587105593367</v>
      </c>
      <c r="EY262">
        <v>4.3718250143787239E-2</v>
      </c>
      <c r="EZ262">
        <v>-1.0734151429262824</v>
      </c>
      <c r="FA262">
        <v>0.60228494667882215</v>
      </c>
      <c r="FB262">
        <v>-0.27900917452089885</v>
      </c>
      <c r="FC262">
        <v>-1.4954433136416412</v>
      </c>
      <c r="FD262">
        <v>4.3718250143787239E-2</v>
      </c>
      <c r="FE262">
        <v>-0.83757587105593367</v>
      </c>
      <c r="FF262">
        <v>0.37885826806480849</v>
      </c>
      <c r="FG262">
        <v>-0.22935880149556173</v>
      </c>
      <c r="FH262">
        <v>-1.4333803473599707</v>
      </c>
      <c r="FI262">
        <v>1.3222153555462017</v>
      </c>
      <c r="FJ262">
        <v>0.83812421854917085</v>
      </c>
      <c r="FK262">
        <v>-0.20453361498289491</v>
      </c>
      <c r="FL262">
        <v>0.92501237134351</v>
      </c>
      <c r="FM262">
        <v>1.7566561195178956</v>
      </c>
      <c r="FN262">
        <v>-0.20453361498289491</v>
      </c>
      <c r="FO262">
        <v>-1.0610025496699473</v>
      </c>
      <c r="FP262">
        <v>-1.2347788552586256</v>
      </c>
      <c r="FQ262">
        <v>-3.0757309394216701E-2</v>
      </c>
      <c r="FR262">
        <v>-0.31624695428990085</v>
      </c>
      <c r="FS262">
        <v>1.8063064925432308</v>
      </c>
      <c r="FT262">
        <v>-0.49002325987857903</v>
      </c>
      <c r="FU262">
        <v>-1.0113521766446119</v>
      </c>
      <c r="FV262">
        <v>2.2903976295402617</v>
      </c>
      <c r="FW262">
        <v>0.24231974224513403</v>
      </c>
      <c r="FX262">
        <v>1.0863760836758529</v>
      </c>
      <c r="FY262">
        <v>0.962250151112512</v>
      </c>
      <c r="FZ262">
        <v>-0.65138697221092212</v>
      </c>
      <c r="GA262">
        <v>-1.0485899564136139</v>
      </c>
      <c r="GB262">
        <v>-0.22935880149556173</v>
      </c>
      <c r="GC262">
        <v>-1.3961425675909687</v>
      </c>
      <c r="GD262">
        <v>2.0793835441825816</v>
      </c>
      <c r="GE262">
        <v>0.82571162529283748</v>
      </c>
      <c r="GF262">
        <v>1.0491383039068511</v>
      </c>
      <c r="GG262">
        <v>0.32920789503947312</v>
      </c>
      <c r="GH262">
        <v>-1.1603032957206199</v>
      </c>
      <c r="GI262">
        <v>1.7938938992868976</v>
      </c>
      <c r="GJ262">
        <v>0.51539679388448478</v>
      </c>
      <c r="GK262">
        <v>0.73882347249849833</v>
      </c>
      <c r="GL262">
        <v>-1.0610025496699473</v>
      </c>
      <c r="GM262">
        <v>0.10578121642545778</v>
      </c>
      <c r="GN262">
        <v>-0.365897327315238</v>
      </c>
      <c r="GO262">
        <v>-1.0858277361826159</v>
      </c>
      <c r="GP262">
        <v>-0.83757587105593367</v>
      </c>
      <c r="GQ262">
        <v>0.36644567480847512</v>
      </c>
      <c r="GR262">
        <v>0.24231974224513403</v>
      </c>
      <c r="GS262">
        <v>-1.1975410754896236</v>
      </c>
      <c r="GT262">
        <v>0.80088643878016885</v>
      </c>
      <c r="GU262">
        <v>6.4804703747852709E-3</v>
      </c>
      <c r="GV262">
        <v>2.5882998676922795</v>
      </c>
      <c r="GW262">
        <v>0.60228494667882215</v>
      </c>
      <c r="GX262">
        <v>-1.8344716137883299E-2</v>
      </c>
      <c r="GY262">
        <v>0.24231974224513403</v>
      </c>
      <c r="GZ262">
        <v>-0.11764546218855582</v>
      </c>
      <c r="HA262">
        <v>-0.97411439687560819</v>
      </c>
      <c r="HB262">
        <v>-1.1851284822332884</v>
      </c>
      <c r="HC262">
        <v>1.8435442723122328</v>
      </c>
      <c r="HD262">
        <v>-0.30383436103356742</v>
      </c>
      <c r="HE262">
        <v>0.36644567480847512</v>
      </c>
      <c r="HF262">
        <v>-0.25418398800823028</v>
      </c>
      <c r="HG262">
        <v>2.3648731890782657</v>
      </c>
      <c r="HH262">
        <v>-0.98652699013194334</v>
      </c>
      <c r="HI262">
        <v>-0.92446402385027282</v>
      </c>
      <c r="HJ262">
        <v>0.75123606575483171</v>
      </c>
      <c r="HK262">
        <v>-0.84998846431226716</v>
      </c>
      <c r="HL262">
        <v>-0.21694620823922833</v>
      </c>
      <c r="HM262">
        <v>2.3772857823346007</v>
      </c>
      <c r="HN262">
        <v>-0.81275068454326516</v>
      </c>
      <c r="HO262">
        <v>-0.99893958338827682</v>
      </c>
      <c r="HP262">
        <v>0.76364865901116696</v>
      </c>
      <c r="HQ262">
        <v>-1.4830307203853077</v>
      </c>
      <c r="HR262">
        <v>0.11819380968179295</v>
      </c>
      <c r="HS262">
        <v>0.56504716690982015</v>
      </c>
      <c r="HT262">
        <v>0.40368345457747706</v>
      </c>
      <c r="HU262">
        <v>-0.26659658126456548</v>
      </c>
      <c r="HV262">
        <v>-0.14247064870122439</v>
      </c>
      <c r="HW262">
        <v>0.32920789503947312</v>
      </c>
      <c r="HX262">
        <v>-6.7995089163218669E-2</v>
      </c>
      <c r="HY262">
        <v>-0.72586253174892601</v>
      </c>
      <c r="HZ262">
        <v>-0.44037288685324188</v>
      </c>
      <c r="IA262">
        <v>0.49057160737181621</v>
      </c>
      <c r="IB262">
        <v>0.40368345457747706</v>
      </c>
      <c r="IC262">
        <v>2.0917961374389149</v>
      </c>
      <c r="ID262">
        <v>-0.61414919244192012</v>
      </c>
      <c r="IE262">
        <v>0.70158569272949634</v>
      </c>
      <c r="IF262">
        <v>-0.96170180361927482</v>
      </c>
      <c r="IG262">
        <v>2.3400480025655974</v>
      </c>
      <c r="IH262">
        <v>2.3524605958219325</v>
      </c>
      <c r="II262">
        <v>1.8683694588249016</v>
      </c>
      <c r="IJ262">
        <v>2.1786842902332544</v>
      </c>
      <c r="IK262">
        <v>-0.41554770034057337</v>
      </c>
      <c r="IL262">
        <v>1.607705000441886</v>
      </c>
      <c r="IM262">
        <v>-1.4333803473599707</v>
      </c>
      <c r="IN262">
        <v>0.962250151112512</v>
      </c>
      <c r="IO262">
        <v>1.284977575777198</v>
      </c>
      <c r="IP262">
        <v>0.93742496459984337</v>
      </c>
      <c r="IQ262">
        <v>1.4463412881095428</v>
      </c>
    </row>
    <row r="263" spans="2:251">
      <c r="B263" t="s">
        <v>241</v>
      </c>
      <c r="C263">
        <v>-0.70909252185317817</v>
      </c>
      <c r="D263">
        <v>-0.92640210701187609</v>
      </c>
      <c r="E263">
        <v>-0.4423943946129581</v>
      </c>
      <c r="F263">
        <v>-0.59056002085752468</v>
      </c>
      <c r="G263">
        <v>0.75280832375987827</v>
      </c>
      <c r="H263">
        <v>0.19965665244683034</v>
      </c>
      <c r="I263">
        <v>-0.16581855895643413</v>
      </c>
      <c r="J263">
        <v>-0.38312814411513207</v>
      </c>
      <c r="K263">
        <v>-0.9757906490933983</v>
      </c>
      <c r="L263">
        <v>-0.37325043569882815</v>
      </c>
      <c r="M263">
        <v>-0.86713585651405001</v>
      </c>
      <c r="N263">
        <v>-0.14606314212382498</v>
      </c>
      <c r="O263">
        <v>-7.6919183209695041E-2</v>
      </c>
      <c r="P263">
        <v>0.93060707525335784</v>
      </c>
      <c r="Q263">
        <v>0.39721082077291908</v>
      </c>
      <c r="R263">
        <v>4.1613317785958483E-2</v>
      </c>
      <c r="S263">
        <v>0.39721082077291908</v>
      </c>
      <c r="T263">
        <v>0.50586561335226732</v>
      </c>
      <c r="U263">
        <v>-0.27447335153578378</v>
      </c>
      <c r="V263">
        <v>0.80219686584140049</v>
      </c>
      <c r="W263">
        <v>0.34782227869139687</v>
      </c>
      <c r="X263">
        <v>0.63427582276422478</v>
      </c>
      <c r="Y263">
        <v>-1.5783308624879684</v>
      </c>
      <c r="Z263">
        <v>-1.2227333595010093</v>
      </c>
      <c r="AA263">
        <v>-1.5882085709042737</v>
      </c>
      <c r="AB263">
        <v>-1.2523664847499223</v>
      </c>
      <c r="AC263">
        <v>-1.7561296139814495</v>
      </c>
      <c r="AD263">
        <v>-0.3633727272825229</v>
      </c>
      <c r="AE263">
        <v>-1.8252735728955793</v>
      </c>
      <c r="AF263">
        <v>-0.87701356493035387</v>
      </c>
      <c r="AG263">
        <v>-0.3633727272825229</v>
      </c>
      <c r="AH263">
        <v>-0.77823648076730956</v>
      </c>
      <c r="AI263">
        <v>-1.3116327352477497</v>
      </c>
      <c r="AJ263">
        <v>0.80219686584140049</v>
      </c>
      <c r="AK263">
        <v>2.2937308367033697</v>
      </c>
      <c r="AL263">
        <v>2.046788126295759</v>
      </c>
      <c r="AM263">
        <v>0.84170769950661872</v>
      </c>
      <c r="AN263">
        <v>0.63427582276422478</v>
      </c>
      <c r="AO263">
        <v>1.5529027054805371</v>
      </c>
      <c r="AP263">
        <v>3.340767928831641</v>
      </c>
      <c r="AQ263">
        <v>1.8591116663859755</v>
      </c>
      <c r="AR263">
        <v>1.1775497856609689</v>
      </c>
      <c r="AS263">
        <v>-1.6178416961531867</v>
      </c>
      <c r="AT263">
        <v>-1.0745677332564427</v>
      </c>
      <c r="AU263">
        <v>-1.8450289897281886</v>
      </c>
      <c r="AV263">
        <v>-1.2721219015825314</v>
      </c>
      <c r="AW263">
        <v>-0.88689127334665785</v>
      </c>
      <c r="AX263">
        <v>-2.1709933674662345</v>
      </c>
      <c r="AY263">
        <v>-0.56092689560861164</v>
      </c>
      <c r="AZ263">
        <v>-1.4301652362434019</v>
      </c>
      <c r="BA263">
        <v>-1.0251791911749204</v>
      </c>
      <c r="BB263">
        <v>-1.2622441931662276</v>
      </c>
      <c r="BC263">
        <v>-1.4597983614923162</v>
      </c>
      <c r="BD263">
        <v>0.75280832375987827</v>
      </c>
      <c r="BE263">
        <v>0.7330529069272691</v>
      </c>
      <c r="BF263">
        <v>1.1676720772446649</v>
      </c>
      <c r="BG263">
        <v>1.2763268698240131</v>
      </c>
      <c r="BH263">
        <v>0.58488728068270257</v>
      </c>
      <c r="BI263">
        <v>1.226938327742491</v>
      </c>
      <c r="BJ263">
        <v>0.22928977769574335</v>
      </c>
      <c r="BK263">
        <v>0.98987332575118536</v>
      </c>
      <c r="BL263">
        <v>0.72317519851096523</v>
      </c>
      <c r="BM263">
        <v>1.2960822866566224</v>
      </c>
      <c r="BN263">
        <v>0.78244144900879131</v>
      </c>
      <c r="BO263">
        <v>-0.83750273126513564</v>
      </c>
      <c r="BP263">
        <v>-0.57080460402491695</v>
      </c>
      <c r="BQ263">
        <v>-1.3807766941618798</v>
      </c>
      <c r="BR263">
        <v>-0.76835877235100569</v>
      </c>
      <c r="BS263">
        <v>-8.679689162599892E-2</v>
      </c>
      <c r="BT263">
        <v>-0.94615752384448526</v>
      </c>
      <c r="BU263">
        <v>-0.93627981542817995</v>
      </c>
      <c r="BV263">
        <v>-1.6178416961531867</v>
      </c>
      <c r="BW263">
        <v>-0.89676898176296305</v>
      </c>
      <c r="BX263">
        <v>-1.0449346080075297</v>
      </c>
      <c r="BY263">
        <v>-1.3412658604966627</v>
      </c>
      <c r="BZ263">
        <v>0.25892290294465642</v>
      </c>
      <c r="CA263">
        <v>0.29843373660987471</v>
      </c>
      <c r="CB263">
        <v>0.61452040593161561</v>
      </c>
      <c r="CC263">
        <v>0.33794457027509162</v>
      </c>
      <c r="CD263">
        <v>-0.33373960203360986</v>
      </c>
      <c r="CE263">
        <v>0.53549873860118036</v>
      </c>
      <c r="CF263">
        <v>0.24904519452835253</v>
      </c>
      <c r="CG263">
        <v>0.7330529069272691</v>
      </c>
      <c r="CH263">
        <v>-0.26459564311947853</v>
      </c>
      <c r="CI263">
        <v>-0.42263897778035037</v>
      </c>
      <c r="CJ263">
        <v>-0.14606314212382498</v>
      </c>
      <c r="CK263">
        <v>-0.63007085452274303</v>
      </c>
      <c r="CL263">
        <v>-0.58068231244122082</v>
      </c>
      <c r="CM263">
        <v>0.31818915344248244</v>
      </c>
      <c r="CN263">
        <v>8.1124151451176796E-2</v>
      </c>
      <c r="CO263">
        <v>-0.91652439859557222</v>
      </c>
      <c r="CP263">
        <v>0.50586561335226732</v>
      </c>
      <c r="CQ263">
        <v>-0.35349501886621904</v>
      </c>
      <c r="CR263">
        <v>0.67378665642944302</v>
      </c>
      <c r="CS263">
        <v>-7.6919183209695041E-2</v>
      </c>
      <c r="CT263">
        <v>-0.56092689560861164</v>
      </c>
      <c r="CU263">
        <v>-0.41276126936404506</v>
      </c>
      <c r="CV263">
        <v>0.16014581878161202</v>
      </c>
      <c r="CW263">
        <v>0.25892290294465642</v>
      </c>
      <c r="CX263">
        <v>-3.7408349544476735E-2</v>
      </c>
      <c r="CY263">
        <v>-0.31398418520100069</v>
      </c>
      <c r="CZ263">
        <v>0.30831144502617858</v>
      </c>
      <c r="DA263">
        <v>0.61452040593161561</v>
      </c>
      <c r="DB263">
        <v>-0.50166064511078556</v>
      </c>
      <c r="DC263">
        <v>1.0293841594164022</v>
      </c>
      <c r="DD263">
        <v>0.91085165842074867</v>
      </c>
      <c r="DE263">
        <v>-0.3633727272825229</v>
      </c>
      <c r="DF263">
        <v>-7.7752242955637018E-3</v>
      </c>
      <c r="DG263">
        <v>-0.17569626737273941</v>
      </c>
      <c r="DH263">
        <v>1.2466937445751001</v>
      </c>
      <c r="DI263">
        <v>0.25892290294465642</v>
      </c>
      <c r="DJ263">
        <v>-0.27447335153578378</v>
      </c>
      <c r="DK263">
        <v>2.1024841207415777E-3</v>
      </c>
      <c r="DL263">
        <v>-0.57080460402491695</v>
      </c>
      <c r="DM263">
        <v>-0.23496251787056549</v>
      </c>
      <c r="DN263">
        <v>-0.23496251787056549</v>
      </c>
      <c r="DO263">
        <v>2.1024841207415777E-3</v>
      </c>
      <c r="DP263">
        <v>-0.48190522827817645</v>
      </c>
      <c r="DQ263">
        <v>0.67378665642944302</v>
      </c>
      <c r="DR263">
        <v>0.5651318638500934</v>
      </c>
      <c r="DS263">
        <v>-0.89676898176296305</v>
      </c>
      <c r="DT263">
        <v>-0.62019314610643916</v>
      </c>
      <c r="DU263">
        <v>-0.81774731443252791</v>
      </c>
      <c r="DV263">
        <v>-0.24484022628686936</v>
      </c>
      <c r="DW263">
        <v>-2.7530641128172859E-2</v>
      </c>
      <c r="DX263">
        <v>-1.4202875278270979</v>
      </c>
      <c r="DY263">
        <v>0.11075727670008984</v>
      </c>
      <c r="DZ263">
        <v>-0.5312937703596986</v>
      </c>
      <c r="EA263">
        <v>-0.2250848094542616</v>
      </c>
      <c r="EB263">
        <v>-0.20532939262165245</v>
      </c>
      <c r="EC263">
        <v>0.7330529069272691</v>
      </c>
      <c r="ED263">
        <v>-0.29422876836839157</v>
      </c>
      <c r="EE263">
        <v>-0.51153835352708943</v>
      </c>
      <c r="EF263">
        <v>0.86146311633922656</v>
      </c>
      <c r="EG263">
        <v>-0.62019314610643916</v>
      </c>
      <c r="EH263">
        <v>0.61452040593161561</v>
      </c>
      <c r="EI263">
        <v>-0.38312814411513207</v>
      </c>
      <c r="EJ263">
        <v>1.4047370792359706</v>
      </c>
      <c r="EK263">
        <v>7.1246443034871515E-2</v>
      </c>
      <c r="EL263">
        <v>6.1368734618567643E-2</v>
      </c>
      <c r="EM263">
        <v>-0.13618543370752112</v>
      </c>
      <c r="EN263">
        <v>-1.5091869035738386</v>
      </c>
      <c r="EO263">
        <v>-0.69921481343687431</v>
      </c>
      <c r="EP263">
        <v>-1.0350568995912244</v>
      </c>
      <c r="EQ263">
        <v>0.66390894801313782</v>
      </c>
      <c r="ER263">
        <v>0.80219686584140049</v>
      </c>
      <c r="ES263">
        <v>-1.5684531540716646</v>
      </c>
      <c r="ET263">
        <v>1.4244924960685796</v>
      </c>
      <c r="EU263">
        <v>-1.4597983614923162</v>
      </c>
      <c r="EV263">
        <v>1.0392618678327075</v>
      </c>
      <c r="EW263">
        <v>-1.9339283654749291</v>
      </c>
      <c r="EX263">
        <v>-0.41276126936404506</v>
      </c>
      <c r="EY263">
        <v>0.76268603217618214</v>
      </c>
      <c r="EZ263">
        <v>-0.87701356493035387</v>
      </c>
      <c r="FA263">
        <v>1.2466937445751001</v>
      </c>
      <c r="FB263">
        <v>-0.15594085054013027</v>
      </c>
      <c r="FC263">
        <v>-1.5585754456553607</v>
      </c>
      <c r="FD263">
        <v>2.1024841207415777E-3</v>
      </c>
      <c r="FE263">
        <v>-1.1042008585053558</v>
      </c>
      <c r="FF263">
        <v>0.31818915344248244</v>
      </c>
      <c r="FG263">
        <v>-2.7530641128172859E-2</v>
      </c>
      <c r="FH263">
        <v>-0.88689127334665785</v>
      </c>
      <c r="FI263">
        <v>1.3454708287381445</v>
      </c>
      <c r="FJ263">
        <v>0.26880061136096028</v>
      </c>
      <c r="FK263">
        <v>-0.19545168420534717</v>
      </c>
      <c r="FL263">
        <v>0.79231915742509662</v>
      </c>
      <c r="FM263">
        <v>2.3233639619522846</v>
      </c>
      <c r="FN263">
        <v>-0.15594085054013027</v>
      </c>
      <c r="FO263">
        <v>-1.0350568995912244</v>
      </c>
      <c r="FP263">
        <v>-1.7166187803162312</v>
      </c>
      <c r="FQ263">
        <v>-0.20532939262165245</v>
      </c>
      <c r="FR263">
        <v>-0.20532939262165245</v>
      </c>
      <c r="FS263">
        <v>1.6220466643946685</v>
      </c>
      <c r="FT263">
        <v>-1.2819996099988353</v>
      </c>
      <c r="FU263">
        <v>-0.90664669017926691</v>
      </c>
      <c r="FV263">
        <v>1.770212290639235</v>
      </c>
      <c r="FW263">
        <v>3.173560936965461E-2</v>
      </c>
      <c r="FX263">
        <v>1.197305202493578</v>
      </c>
      <c r="FY263">
        <v>1.2071829109098819</v>
      </c>
      <c r="FZ263">
        <v>-0.86713585651405001</v>
      </c>
      <c r="GA263">
        <v>-0.55104918719230778</v>
      </c>
      <c r="GB263">
        <v>-0.19545168420534717</v>
      </c>
      <c r="GC263">
        <v>-0.85725814809774481</v>
      </c>
      <c r="GD263">
        <v>1.6714352064761906</v>
      </c>
      <c r="GE263">
        <v>0.64415353118052998</v>
      </c>
      <c r="GF263">
        <v>0.55525415543378953</v>
      </c>
      <c r="GG263">
        <v>0.87134082475553176</v>
      </c>
      <c r="GH263">
        <v>-1.1634671090031832</v>
      </c>
      <c r="GI263">
        <v>2.1060543767935864</v>
      </c>
      <c r="GJ263">
        <v>0.17002352719791589</v>
      </c>
      <c r="GK263">
        <v>1.3158377034892315</v>
      </c>
      <c r="GL263">
        <v>-0.66958168818796127</v>
      </c>
      <c r="GM263">
        <v>0.41696623760552681</v>
      </c>
      <c r="GN263">
        <v>-0.63007085452274303</v>
      </c>
      <c r="GO263">
        <v>-0.26459564311947853</v>
      </c>
      <c r="GP263">
        <v>-1.4202875278270979</v>
      </c>
      <c r="GQ263">
        <v>-0.26459564311947853</v>
      </c>
      <c r="GR263">
        <v>-0.31398418520100069</v>
      </c>
      <c r="GS263">
        <v>-0.65970397977165607</v>
      </c>
      <c r="GT263">
        <v>1.0590172846653152</v>
      </c>
      <c r="GU263">
        <v>-0.323861893617306</v>
      </c>
      <c r="GV263">
        <v>2.1258097936261957</v>
      </c>
      <c r="GW263">
        <v>0.38733311235661377</v>
      </c>
      <c r="GX263">
        <v>0.15026811036530813</v>
      </c>
      <c r="GY263">
        <v>0.88121853317183563</v>
      </c>
      <c r="GZ263">
        <v>-0.83750273126513564</v>
      </c>
      <c r="HA263">
        <v>-0.78811418918361342</v>
      </c>
      <c r="HB263">
        <v>-1.2819996099988353</v>
      </c>
      <c r="HC263">
        <v>1.1479166604120559</v>
      </c>
      <c r="HD263">
        <v>-0.26459564311947853</v>
      </c>
      <c r="HE263">
        <v>0.51574332176857118</v>
      </c>
      <c r="HF263">
        <v>-0.47202751986187252</v>
      </c>
      <c r="HG263">
        <v>2.9357818837631582</v>
      </c>
      <c r="HH263">
        <v>-1.1140785669216611</v>
      </c>
      <c r="HI263">
        <v>-1.0745677332564427</v>
      </c>
      <c r="HJ263">
        <v>0.75280832375987827</v>
      </c>
      <c r="HK263">
        <v>-0.3633727272825229</v>
      </c>
      <c r="HL263">
        <v>-5.7163766377085888E-2</v>
      </c>
      <c r="HM263">
        <v>1.7800899990555403</v>
      </c>
      <c r="HN263">
        <v>-0.47202751986187252</v>
      </c>
      <c r="HO263">
        <v>-0.94615752384448526</v>
      </c>
      <c r="HP263">
        <v>0.2885560281935694</v>
      </c>
      <c r="HQ263">
        <v>-1.4005321109944888</v>
      </c>
      <c r="HR263">
        <v>-0.12630772529121723</v>
      </c>
      <c r="HS263">
        <v>0.42684394602183212</v>
      </c>
      <c r="HT263">
        <v>-0.29422876836839157</v>
      </c>
      <c r="HU263">
        <v>6.1368734618567643E-2</v>
      </c>
      <c r="HV263">
        <v>-0.59056002085752468</v>
      </c>
      <c r="HW263">
        <v>0.42684394602183212</v>
      </c>
      <c r="HX263">
        <v>-0.42263897778035037</v>
      </c>
      <c r="HY263">
        <v>0.24904519452835253</v>
      </c>
      <c r="HZ263">
        <v>9.1001859867480675E-2</v>
      </c>
      <c r="IA263">
        <v>0.31818915344248244</v>
      </c>
      <c r="IB263">
        <v>0.57500957226639871</v>
      </c>
      <c r="IC263">
        <v>2.1159320852098902</v>
      </c>
      <c r="ID263">
        <v>-0.94615752384448526</v>
      </c>
      <c r="IE263">
        <v>0.80219686584140049</v>
      </c>
      <c r="IF263">
        <v>-1.2523664847499223</v>
      </c>
      <c r="IG263">
        <v>2.5307958386946772</v>
      </c>
      <c r="IH263">
        <v>1.6418020812272776</v>
      </c>
      <c r="II263">
        <v>2.0764212515446734</v>
      </c>
      <c r="IJ263">
        <v>1.3553485371544485</v>
      </c>
      <c r="IK263">
        <v>-0.79799189759991873</v>
      </c>
      <c r="IL263">
        <v>1.503514163399015</v>
      </c>
      <c r="IM263">
        <v>-0.86713585651405001</v>
      </c>
      <c r="IN263">
        <v>1.2466937445751001</v>
      </c>
      <c r="IO263">
        <v>1.8887447916348885</v>
      </c>
      <c r="IP263">
        <v>0.88121853317183563</v>
      </c>
      <c r="IQ263">
        <v>1.5924135391457555</v>
      </c>
    </row>
    <row r="264" spans="2:251">
      <c r="B264" t="s">
        <v>242</v>
      </c>
      <c r="C264">
        <v>-0.70909254387331488</v>
      </c>
      <c r="D264">
        <v>-0.92640219475967645</v>
      </c>
      <c r="E264">
        <v>-0.44239445000995697</v>
      </c>
      <c r="F264">
        <v>-0.59056002983473377</v>
      </c>
      <c r="G264">
        <v>0.75280837897124386</v>
      </c>
      <c r="H264">
        <v>0.19965656315993954</v>
      </c>
      <c r="I264">
        <v>-0.16581866755120059</v>
      </c>
      <c r="J264">
        <v>-0.38312806754377071</v>
      </c>
      <c r="K264">
        <v>-0.97579063773667274</v>
      </c>
      <c r="L264">
        <v>-0.37325037894837215</v>
      </c>
      <c r="M264">
        <v>-0.86713581229349013</v>
      </c>
      <c r="N264">
        <v>-0.14606303946661023</v>
      </c>
      <c r="O264">
        <v>-7.6919219298816871E-2</v>
      </c>
      <c r="P264">
        <v>0.93060702458221978</v>
      </c>
      <c r="Q264">
        <v>0.39721083685550407</v>
      </c>
      <c r="R264">
        <v>4.1613294739762469E-2</v>
      </c>
      <c r="S264">
        <v>0.39721083685550407</v>
      </c>
      <c r="T264">
        <v>0.50586566229868479</v>
      </c>
      <c r="U264">
        <v>-0.27447324210058988</v>
      </c>
      <c r="V264">
        <v>0.80219682194824016</v>
      </c>
      <c r="W264">
        <v>0.34782239387850955</v>
      </c>
      <c r="X264">
        <v>0.63427586493266452</v>
      </c>
      <c r="Y264">
        <v>-1.5783308965249725</v>
      </c>
      <c r="Z264">
        <v>-1.2227333544092318</v>
      </c>
      <c r="AA264">
        <v>-1.5882085851203709</v>
      </c>
      <c r="AB264">
        <v>-1.2523664201954283</v>
      </c>
      <c r="AC264">
        <v>-1.7561295421359466</v>
      </c>
      <c r="AD264">
        <v>-0.36337269035297359</v>
      </c>
      <c r="AE264">
        <v>-1.8252736131975322</v>
      </c>
      <c r="AF264">
        <v>-0.87701350088889052</v>
      </c>
      <c r="AG264">
        <v>-0.36337269035297359</v>
      </c>
      <c r="AH264">
        <v>-0.77823636404110819</v>
      </c>
      <c r="AI264">
        <v>-1.3116328026616146</v>
      </c>
      <c r="AJ264">
        <v>0.80219682194824016</v>
      </c>
      <c r="AK264">
        <v>2.2937308105789964</v>
      </c>
      <c r="AL264">
        <v>2.0467880939064353</v>
      </c>
      <c r="AM264">
        <v>0.84170757632983606</v>
      </c>
      <c r="AN264">
        <v>0.63427586493266452</v>
      </c>
      <c r="AO264">
        <v>1.5529026605613174</v>
      </c>
      <c r="AP264">
        <v>3.3407678088416288</v>
      </c>
      <c r="AQ264">
        <v>1.8591117597000628</v>
      </c>
      <c r="AR264">
        <v>1.1775497412547788</v>
      </c>
      <c r="AS264">
        <v>-1.6178416509065685</v>
      </c>
      <c r="AT264">
        <v>-1.0745677745844551</v>
      </c>
      <c r="AU264">
        <v>-1.8450289903883303</v>
      </c>
      <c r="AV264">
        <v>-1.2721217973862262</v>
      </c>
      <c r="AW264">
        <v>-0.88689118948428902</v>
      </c>
      <c r="AX264">
        <v>-2.1709934667178734</v>
      </c>
      <c r="AY264">
        <v>-0.56092696404853815</v>
      </c>
      <c r="AZ264">
        <v>-1.4301653167001949</v>
      </c>
      <c r="BA264">
        <v>-1.0251790807136671</v>
      </c>
      <c r="BB264">
        <v>-1.2622441087908276</v>
      </c>
      <c r="BC264">
        <v>-1.4597983824863923</v>
      </c>
      <c r="BD264">
        <v>0.75280837897124386</v>
      </c>
      <c r="BE264">
        <v>0.73305300178044674</v>
      </c>
      <c r="BF264">
        <v>1.1676720526593802</v>
      </c>
      <c r="BG264">
        <v>1.276326878102561</v>
      </c>
      <c r="BH264">
        <v>0.58488717106187671</v>
      </c>
      <c r="BI264">
        <v>1.2269384351255648</v>
      </c>
      <c r="BJ264">
        <v>0.22928987983992843</v>
      </c>
      <c r="BK264">
        <v>0.98987340704840432</v>
      </c>
      <c r="BL264">
        <v>0.72317531318504824</v>
      </c>
      <c r="BM264">
        <v>1.2960822552933582</v>
      </c>
      <c r="BN264">
        <v>0.78244144475744126</v>
      </c>
      <c r="BO264">
        <v>-0.8375027465072945</v>
      </c>
      <c r="BP264">
        <v>-0.57080465264393665</v>
      </c>
      <c r="BQ264">
        <v>-1.3807766228294078</v>
      </c>
      <c r="BR264">
        <v>-0.76835867544570791</v>
      </c>
      <c r="BS264">
        <v>-8.6796907894215417E-2</v>
      </c>
      <c r="BT264">
        <v>-0.94615757195047534</v>
      </c>
      <c r="BU264">
        <v>-0.93627988335507684</v>
      </c>
      <c r="BV264">
        <v>-1.6178416509065685</v>
      </c>
      <c r="BW264">
        <v>-0.89676887807968753</v>
      </c>
      <c r="BX264">
        <v>-1.0449347087982577</v>
      </c>
      <c r="BY264">
        <v>-1.341265868447812</v>
      </c>
      <c r="BZ264">
        <v>0.25892294562612583</v>
      </c>
      <c r="CA264">
        <v>0.29843370000772179</v>
      </c>
      <c r="CB264">
        <v>0.61452048774186563</v>
      </c>
      <c r="CC264">
        <v>0.33794445438931775</v>
      </c>
      <c r="CD264">
        <v>-0.33373962456677619</v>
      </c>
      <c r="CE264">
        <v>0.5354987280848823</v>
      </c>
      <c r="CF264">
        <v>0.2490452570307273</v>
      </c>
      <c r="CG264">
        <v>0.73305300178044674</v>
      </c>
      <c r="CH264">
        <v>-0.26459555350519137</v>
      </c>
      <c r="CI264">
        <v>-0.42263907281915813</v>
      </c>
      <c r="CJ264">
        <v>-0.14606303946661023</v>
      </c>
      <c r="CK264">
        <v>-0.63007078421632967</v>
      </c>
      <c r="CL264">
        <v>-0.58068234123933515</v>
      </c>
      <c r="CM264">
        <v>0.31818907719851891</v>
      </c>
      <c r="CN264">
        <v>8.1124049121358427E-2</v>
      </c>
      <c r="CO264">
        <v>-0.91652450616427794</v>
      </c>
      <c r="CP264">
        <v>0.50586566229868479</v>
      </c>
      <c r="CQ264">
        <v>-0.35349500175757331</v>
      </c>
      <c r="CR264">
        <v>0.67378661931426043</v>
      </c>
      <c r="CS264">
        <v>-7.6919219298816871E-2</v>
      </c>
      <c r="CT264">
        <v>-0.56092696404853815</v>
      </c>
      <c r="CU264">
        <v>-0.41276138422375958</v>
      </c>
      <c r="CV264">
        <v>0.16014580877834358</v>
      </c>
      <c r="CW264">
        <v>0.25892294562612583</v>
      </c>
      <c r="CX264">
        <v>-3.740846491722092E-2</v>
      </c>
      <c r="CY264">
        <v>-0.31398424737597735</v>
      </c>
      <c r="CZ264">
        <v>0.30831138860312035</v>
      </c>
      <c r="DA264">
        <v>0.61452048774186563</v>
      </c>
      <c r="DB264">
        <v>-0.50166058158235183</v>
      </c>
      <c r="DC264">
        <v>1.0293841614300021</v>
      </c>
      <c r="DD264">
        <v>0.91085164739142088</v>
      </c>
      <c r="DE264">
        <v>-0.36337269035297359</v>
      </c>
      <c r="DF264">
        <v>-7.77514823723203E-3</v>
      </c>
      <c r="DG264">
        <v>-0.17569635614659912</v>
      </c>
      <c r="DH264">
        <v>1.2466938123163636</v>
      </c>
      <c r="DI264">
        <v>0.25892294562612583</v>
      </c>
      <c r="DJ264">
        <v>-0.27447324210058988</v>
      </c>
      <c r="DK264">
        <v>2.1025403581665129E-3</v>
      </c>
      <c r="DL264">
        <v>-0.57080465264393665</v>
      </c>
      <c r="DM264">
        <v>-0.23496248771899395</v>
      </c>
      <c r="DN264">
        <v>-0.23496248771899395</v>
      </c>
      <c r="DO264">
        <v>2.1025403581665129E-3</v>
      </c>
      <c r="DP264">
        <v>-0.48190520439155293</v>
      </c>
      <c r="DQ264">
        <v>0.67378661931426043</v>
      </c>
      <c r="DR264">
        <v>0.5651317938710797</v>
      </c>
      <c r="DS264">
        <v>-0.89676887807968753</v>
      </c>
      <c r="DT264">
        <v>-0.62019309562093117</v>
      </c>
      <c r="DU264">
        <v>-0.81774736931649572</v>
      </c>
      <c r="DV264">
        <v>-0.2448401763143925</v>
      </c>
      <c r="DW264">
        <v>-2.7530525428030899E-2</v>
      </c>
      <c r="DX264">
        <v>-1.4202876281047963</v>
      </c>
      <c r="DY264">
        <v>0.11075736580134909</v>
      </c>
      <c r="DZ264">
        <v>-0.53129364736854745</v>
      </c>
      <c r="EA264">
        <v>-0.22508479912359364</v>
      </c>
      <c r="EB264">
        <v>-0.20532942193279655</v>
      </c>
      <c r="EC264">
        <v>0.73305300178044674</v>
      </c>
      <c r="ED264">
        <v>-0.29422887018518024</v>
      </c>
      <c r="EE264">
        <v>-0.51153827017775033</v>
      </c>
      <c r="EF264">
        <v>0.86146320441442648</v>
      </c>
      <c r="EG264">
        <v>-0.62019309562093117</v>
      </c>
      <c r="EH264">
        <v>0.61452048774186563</v>
      </c>
      <c r="EI264">
        <v>-0.38312806754377071</v>
      </c>
      <c r="EJ264">
        <v>1.4047370807365407</v>
      </c>
      <c r="EK264">
        <v>7.1246360525959881E-2</v>
      </c>
      <c r="EL264">
        <v>6.1368671930561336E-2</v>
      </c>
      <c r="EM264">
        <v>-0.1361853508712117</v>
      </c>
      <c r="EN264">
        <v>-1.5091868254633876</v>
      </c>
      <c r="EO264">
        <v>-0.69921485527791638</v>
      </c>
      <c r="EP264">
        <v>-1.0350570202028591</v>
      </c>
      <c r="EQ264">
        <v>0.66390893071886192</v>
      </c>
      <c r="ER264">
        <v>0.80219682194824016</v>
      </c>
      <c r="ES264">
        <v>-1.568453207929573</v>
      </c>
      <c r="ET264">
        <v>1.4244924579273377</v>
      </c>
      <c r="EU264">
        <v>-1.4597983824863923</v>
      </c>
      <c r="EV264">
        <v>1.0392618500254005</v>
      </c>
      <c r="EW264">
        <v>-1.9339284386407132</v>
      </c>
      <c r="EX264">
        <v>-0.41276138422375958</v>
      </c>
      <c r="EY264">
        <v>0.76268606756664414</v>
      </c>
      <c r="EZ264">
        <v>-0.87701350088889052</v>
      </c>
      <c r="FA264">
        <v>1.2466938123163636</v>
      </c>
      <c r="FB264">
        <v>-0.15594097895580203</v>
      </c>
      <c r="FC264">
        <v>-1.5585755193341744</v>
      </c>
      <c r="FD264">
        <v>2.1025403581665129E-3</v>
      </c>
      <c r="FE264">
        <v>-1.1042008403706516</v>
      </c>
      <c r="FF264">
        <v>0.31818907719851891</v>
      </c>
      <c r="FG264">
        <v>-2.7530525428030899E-2</v>
      </c>
      <c r="FH264">
        <v>-0.88689118948428902</v>
      </c>
      <c r="FI264">
        <v>1.3454706982703544</v>
      </c>
      <c r="FJ264">
        <v>0.26880063422152439</v>
      </c>
      <c r="FK264">
        <v>-0.19545173333739799</v>
      </c>
      <c r="FL264">
        <v>0.79231913335283977</v>
      </c>
      <c r="FM264">
        <v>2.3233638763651938</v>
      </c>
      <c r="FN264">
        <v>-0.15594097895580203</v>
      </c>
      <c r="FO264">
        <v>-1.0350570202028591</v>
      </c>
      <c r="FP264">
        <v>-1.7166187877543506</v>
      </c>
      <c r="FQ264">
        <v>-0.20532942193279655</v>
      </c>
      <c r="FR264">
        <v>-0.20532942193279655</v>
      </c>
      <c r="FS264">
        <v>1.6220467316229024</v>
      </c>
      <c r="FT264">
        <v>-1.2819994859816257</v>
      </c>
      <c r="FU264">
        <v>-0.90664656667508614</v>
      </c>
      <c r="FV264">
        <v>1.7702123114476791</v>
      </c>
      <c r="FW264">
        <v>3.1735606144363923E-2</v>
      </c>
      <c r="FX264">
        <v>1.1973051184455759</v>
      </c>
      <c r="FY264">
        <v>1.2071828070409762</v>
      </c>
      <c r="FZ264">
        <v>-0.86713581229349013</v>
      </c>
      <c r="GA264">
        <v>-0.55104927545313775</v>
      </c>
      <c r="GB264">
        <v>-0.19545173333739799</v>
      </c>
      <c r="GC264">
        <v>-0.85725812369809162</v>
      </c>
      <c r="GD264">
        <v>1.6714351745998968</v>
      </c>
      <c r="GE264">
        <v>0.64415355352806303</v>
      </c>
      <c r="GF264">
        <v>0.55525410527567931</v>
      </c>
      <c r="GG264">
        <v>0.87134089300982498</v>
      </c>
      <c r="GH264">
        <v>-1.1634672228368379</v>
      </c>
      <c r="GI264">
        <v>2.1060544763726217</v>
      </c>
      <c r="GJ264">
        <v>0.17002349737374214</v>
      </c>
      <c r="GK264">
        <v>1.315837632484157</v>
      </c>
      <c r="GL264">
        <v>-0.66958178949171887</v>
      </c>
      <c r="GM264">
        <v>0.41696621404630113</v>
      </c>
      <c r="GN264">
        <v>-0.63007078421632967</v>
      </c>
      <c r="GO264">
        <v>-0.26459555350519137</v>
      </c>
      <c r="GP264">
        <v>-1.4202876281047963</v>
      </c>
      <c r="GQ264">
        <v>-0.26459555350519137</v>
      </c>
      <c r="GR264">
        <v>-0.31398424737597735</v>
      </c>
      <c r="GS264">
        <v>-0.65970410089631859</v>
      </c>
      <c r="GT264">
        <v>1.0590172272161977</v>
      </c>
      <c r="GU264">
        <v>-0.32386193597137586</v>
      </c>
      <c r="GV264">
        <v>2.1258098535634207</v>
      </c>
      <c r="GW264">
        <v>0.38733314826010551</v>
      </c>
      <c r="GX264">
        <v>0.15026812018294505</v>
      </c>
      <c r="GY264">
        <v>0.88121858160522348</v>
      </c>
      <c r="GZ264">
        <v>-0.8375027465072945</v>
      </c>
      <c r="HA264">
        <v>-0.78811430353029821</v>
      </c>
      <c r="HB264">
        <v>-1.2819994859816257</v>
      </c>
      <c r="HC264">
        <v>1.1479166754685814</v>
      </c>
      <c r="HD264">
        <v>-0.26459555350519137</v>
      </c>
      <c r="HE264">
        <v>0.51574335089408341</v>
      </c>
      <c r="HF264">
        <v>-0.47202751579615443</v>
      </c>
      <c r="HG264">
        <v>2.9357818237488926</v>
      </c>
      <c r="HH264">
        <v>-1.11407852896605</v>
      </c>
      <c r="HI264">
        <v>-1.0745677745844551</v>
      </c>
      <c r="HJ264">
        <v>0.75280837897124386</v>
      </c>
      <c r="HK264">
        <v>-0.36337269035297359</v>
      </c>
      <c r="HL264">
        <v>-5.7163842108019787E-2</v>
      </c>
      <c r="HM264">
        <v>1.7800900000430795</v>
      </c>
      <c r="HN264">
        <v>-0.47202751579615443</v>
      </c>
      <c r="HO264">
        <v>-0.94615757195047534</v>
      </c>
      <c r="HP264">
        <v>0.28855601141232323</v>
      </c>
      <c r="HQ264">
        <v>-1.4005320000202059</v>
      </c>
      <c r="HR264">
        <v>-0.12630766227581136</v>
      </c>
      <c r="HS264">
        <v>0.42684390264170147</v>
      </c>
      <c r="HT264">
        <v>-0.29422887018518024</v>
      </c>
      <c r="HU264">
        <v>6.1368671930561336E-2</v>
      </c>
      <c r="HV264">
        <v>-0.59056002983473377</v>
      </c>
      <c r="HW264">
        <v>0.42684390264170147</v>
      </c>
      <c r="HX264">
        <v>-0.42263907281915813</v>
      </c>
      <c r="HY264">
        <v>0.2490452570307273</v>
      </c>
      <c r="HZ264">
        <v>9.1001737716758749E-2</v>
      </c>
      <c r="IA264">
        <v>0.31818907719851891</v>
      </c>
      <c r="IB264">
        <v>0.57500948246647821</v>
      </c>
      <c r="IC264">
        <v>2.1159321649680223</v>
      </c>
      <c r="ID264">
        <v>-0.94615757195047534</v>
      </c>
      <c r="IE264">
        <v>0.80219682194824016</v>
      </c>
      <c r="IF264">
        <v>-1.2523664201954283</v>
      </c>
      <c r="IG264">
        <v>2.5307958386561569</v>
      </c>
      <c r="IH264">
        <v>1.6418021088137011</v>
      </c>
      <c r="II264">
        <v>2.0764211596926327</v>
      </c>
      <c r="IJ264">
        <v>1.3553486377595445</v>
      </c>
      <c r="IK264">
        <v>-0.7979919921256986</v>
      </c>
      <c r="IL264">
        <v>1.503514217584323</v>
      </c>
      <c r="IM264">
        <v>-0.86713581229349013</v>
      </c>
      <c r="IN264">
        <v>1.2466938123163636</v>
      </c>
      <c r="IO264">
        <v>1.8887448254862602</v>
      </c>
      <c r="IP264">
        <v>0.88121858160522348</v>
      </c>
      <c r="IQ264">
        <v>1.5924134149429134</v>
      </c>
    </row>
    <row r="265" spans="2:251">
      <c r="B265" t="s">
        <v>243</v>
      </c>
      <c r="C265">
        <v>-0.81547546831455897</v>
      </c>
      <c r="D265">
        <v>-0.1580914825260949</v>
      </c>
      <c r="E265">
        <v>-7.9831484217944476E-2</v>
      </c>
      <c r="F265">
        <v>0.23320850901465728</v>
      </c>
      <c r="G265">
        <v>0.34277250664606834</v>
      </c>
      <c r="H265">
        <v>1.2662404866822421</v>
      </c>
      <c r="I265">
        <v>9.2340512059985599E-2</v>
      </c>
      <c r="J265">
        <v>-0.40852347711217762</v>
      </c>
      <c r="K265">
        <v>2.9732513413466582E-2</v>
      </c>
      <c r="L265">
        <v>0.68711649920192841</v>
      </c>
      <c r="M265">
        <v>-0.23635148083424534</v>
      </c>
      <c r="N265">
        <v>1.250588487020613</v>
      </c>
      <c r="O265">
        <v>0.65581249987867007</v>
      </c>
      <c r="P265">
        <v>1.3914564839752823</v>
      </c>
      <c r="Q265">
        <v>6.1036512736724981E-2</v>
      </c>
      <c r="R265">
        <v>-7.9831484217944476E-2</v>
      </c>
      <c r="S265">
        <v>0.85928849547986075</v>
      </c>
      <c r="T265">
        <v>1.1410244893892019</v>
      </c>
      <c r="U265">
        <v>0.42103250495421873</v>
      </c>
      <c r="V265">
        <v>1.4540644826218037</v>
      </c>
      <c r="W265">
        <v>0.81233249649497097</v>
      </c>
      <c r="X265">
        <v>0.79668049683333952</v>
      </c>
      <c r="Y265">
        <v>-0.79982346865292986</v>
      </c>
      <c r="Z265">
        <v>-0.98764746459248909</v>
      </c>
      <c r="AA265">
        <v>-0.6119994727133683</v>
      </c>
      <c r="AB265">
        <v>-0.50243547508195729</v>
      </c>
      <c r="AC265">
        <v>-2.2554594371845273</v>
      </c>
      <c r="AD265">
        <v>-0.78417146899129841</v>
      </c>
      <c r="AE265">
        <v>-1.7545954480123642</v>
      </c>
      <c r="AF265">
        <v>-0.1580914825260949</v>
      </c>
      <c r="AG265">
        <v>1.4080513751835163E-2</v>
      </c>
      <c r="AH265">
        <v>0.13929651104487542</v>
      </c>
      <c r="AI265">
        <v>-0.81547546831455897</v>
      </c>
      <c r="AJ265">
        <v>1.3445004849903925</v>
      </c>
      <c r="AK265">
        <v>2.565356458597539</v>
      </c>
      <c r="AL265">
        <v>2.2053604663800472</v>
      </c>
      <c r="AM265">
        <v>1.0158084920961616</v>
      </c>
      <c r="AN265">
        <v>0.79668049683333952</v>
      </c>
      <c r="AO265">
        <v>0.43668450461584796</v>
      </c>
      <c r="AP265">
        <v>4.0522964264523971</v>
      </c>
      <c r="AQ265">
        <v>2.2523164653649372</v>
      </c>
      <c r="AR265">
        <v>0.98450449277290097</v>
      </c>
      <c r="AS265">
        <v>-1.801551446997254</v>
      </c>
      <c r="AT265">
        <v>-0.39287147745054624</v>
      </c>
      <c r="AU265">
        <v>-1.7545954480123642</v>
      </c>
      <c r="AV265">
        <v>-1.0972114622239002</v>
      </c>
      <c r="AW265">
        <v>-1.4572074544413918</v>
      </c>
      <c r="AX265">
        <v>-1.9580714436135549</v>
      </c>
      <c r="AY265">
        <v>-0.22069948117261615</v>
      </c>
      <c r="AZ265">
        <v>-1.363295456471612</v>
      </c>
      <c r="BA265">
        <v>-1.6606834500425847</v>
      </c>
      <c r="BB265">
        <v>-1.2693834585018324</v>
      </c>
      <c r="BC265">
        <v>-1.7389434483507351</v>
      </c>
      <c r="BD265">
        <v>-1.7223485571425456E-2</v>
      </c>
      <c r="BE265">
        <v>0.43668450461584796</v>
      </c>
      <c r="BF265">
        <v>0.95320049344964042</v>
      </c>
      <c r="BG265">
        <v>-0.42417547677380685</v>
      </c>
      <c r="BH265">
        <v>-1.7223485571425456E-2</v>
      </c>
      <c r="BI265">
        <v>0.53059650258562763</v>
      </c>
      <c r="BJ265">
        <v>0.17060051036813603</v>
      </c>
      <c r="BK265">
        <v>-4.8527484894683851E-2</v>
      </c>
      <c r="BL265">
        <v>-1.5714859097940351E-3</v>
      </c>
      <c r="BM265">
        <v>1.3445004849903925</v>
      </c>
      <c r="BN265">
        <v>0.70276849886355985</v>
      </c>
      <c r="BO265">
        <v>-0.90938746628433864</v>
      </c>
      <c r="BP265">
        <v>-1.2380794591785718</v>
      </c>
      <c r="BQ265">
        <v>-0.56504347372847852</v>
      </c>
      <c r="BR265">
        <v>-0.84677946763781964</v>
      </c>
      <c r="BS265">
        <v>-0.18939548184935553</v>
      </c>
      <c r="BT265">
        <v>-0.65895547169825819</v>
      </c>
      <c r="BU265">
        <v>-0.53373947440521785</v>
      </c>
      <c r="BV265">
        <v>-1.7389434483507351</v>
      </c>
      <c r="BW265">
        <v>-1.0502554632390104</v>
      </c>
      <c r="BX265">
        <v>-0.76851946932966919</v>
      </c>
      <c r="BY265">
        <v>-0.84677946763781964</v>
      </c>
      <c r="BZ265">
        <v>-0.22069948117261615</v>
      </c>
      <c r="CA265">
        <v>-6.4179484556315267E-2</v>
      </c>
      <c r="CB265">
        <v>7.6688512398356404E-2</v>
      </c>
      <c r="CC265">
        <v>-0.40852347711217762</v>
      </c>
      <c r="CD265">
        <v>-0.43982747643543602</v>
      </c>
      <c r="CE265">
        <v>-1.7223485571425456E-2</v>
      </c>
      <c r="CF265">
        <v>-0.73721547000640852</v>
      </c>
      <c r="CG265">
        <v>-0.54939147406684707</v>
      </c>
      <c r="CH265">
        <v>-0.54939147406684707</v>
      </c>
      <c r="CI265">
        <v>-0.43982747643543602</v>
      </c>
      <c r="CJ265">
        <v>-0.92503946594597009</v>
      </c>
      <c r="CK265">
        <v>-6.4179484556315267E-2</v>
      </c>
      <c r="CL265">
        <v>-0.22069948117261615</v>
      </c>
      <c r="CM265">
        <v>0.38972850563095812</v>
      </c>
      <c r="CN265">
        <v>0.13929651104487542</v>
      </c>
      <c r="CO265">
        <v>-0.6746074713598873</v>
      </c>
      <c r="CP265">
        <v>0.13929651104487542</v>
      </c>
      <c r="CQ265">
        <v>0.2645125083379179</v>
      </c>
      <c r="CR265">
        <v>1.2192844876973523</v>
      </c>
      <c r="CS265">
        <v>0.42103250495421873</v>
      </c>
      <c r="CT265">
        <v>-0.54939147406684707</v>
      </c>
      <c r="CU265">
        <v>-1.0815594625622709</v>
      </c>
      <c r="CV265">
        <v>0.62450850055540941</v>
      </c>
      <c r="CW265">
        <v>0.31146850732280773</v>
      </c>
      <c r="CX265">
        <v>-0.22069948117261615</v>
      </c>
      <c r="CY265">
        <v>-0.22069948117261615</v>
      </c>
      <c r="CZ265">
        <v>0.29581650766117629</v>
      </c>
      <c r="DA265">
        <v>-3.2875485233054655E-2</v>
      </c>
      <c r="DB265">
        <v>-0.48678347542032807</v>
      </c>
      <c r="DC265">
        <v>0.60885650089377807</v>
      </c>
      <c r="DD265">
        <v>0.15494851070650684</v>
      </c>
      <c r="DE265">
        <v>0.37407650596932673</v>
      </c>
      <c r="DF265">
        <v>0.13929651104487542</v>
      </c>
      <c r="DG265">
        <v>-6.4179484556315267E-2</v>
      </c>
      <c r="DH265">
        <v>0.5149445029239984</v>
      </c>
      <c r="DI265">
        <v>-0.17374348218772634</v>
      </c>
      <c r="DJ265">
        <v>1.4080513751835163E-2</v>
      </c>
      <c r="DK265">
        <v>-0.3459154784656564</v>
      </c>
      <c r="DL265">
        <v>-1.1128634618855315</v>
      </c>
      <c r="DM265">
        <v>-1.5714859097940351E-3</v>
      </c>
      <c r="DN265">
        <v>-0.51808747474358652</v>
      </c>
      <c r="DO265">
        <v>0.71842049852518908</v>
      </c>
      <c r="DP265">
        <v>0.20190450969139664</v>
      </c>
      <c r="DQ265">
        <v>0.68711649920192841</v>
      </c>
      <c r="DR265">
        <v>0.2645125083379179</v>
      </c>
      <c r="DS265">
        <v>-0.3459154784656564</v>
      </c>
      <c r="DT265">
        <v>-0.70591147068314797</v>
      </c>
      <c r="DU265">
        <v>-0.89373546662270942</v>
      </c>
      <c r="DV265">
        <v>4.5384513075095778E-2</v>
      </c>
      <c r="DW265">
        <v>-0.18939548184935553</v>
      </c>
      <c r="DX265">
        <v>-1.0189514639157498</v>
      </c>
      <c r="DY265">
        <v>-3.2875485233054655E-2</v>
      </c>
      <c r="DZ265">
        <v>-0.29895947948076657</v>
      </c>
      <c r="EA265">
        <v>-0.6119994727133683</v>
      </c>
      <c r="EB265">
        <v>-9.5483483879575892E-2</v>
      </c>
      <c r="EC265">
        <v>0.54624850224725896</v>
      </c>
      <c r="ED265">
        <v>-1.1598194608704213</v>
      </c>
      <c r="EE265">
        <v>-0.20504748151098473</v>
      </c>
      <c r="EF265">
        <v>0.37407650596932673</v>
      </c>
      <c r="EG265">
        <v>-0.64330347203662896</v>
      </c>
      <c r="EH265">
        <v>0.13929651104487542</v>
      </c>
      <c r="EI265">
        <v>-0.22069948117261615</v>
      </c>
      <c r="EJ265">
        <v>1.250588487020613</v>
      </c>
      <c r="EK265">
        <v>0.29581650766117629</v>
      </c>
      <c r="EL265">
        <v>-6.4179484556315267E-2</v>
      </c>
      <c r="EM265">
        <v>-0.12678748320283428</v>
      </c>
      <c r="EN265">
        <v>-0.90938746628433864</v>
      </c>
      <c r="EO265">
        <v>0.43668450461584796</v>
      </c>
      <c r="EP265">
        <v>-0.69025947102151874</v>
      </c>
      <c r="EQ265">
        <v>1.6262364788997337</v>
      </c>
      <c r="ER265">
        <v>1.0158084920961616</v>
      </c>
      <c r="ES265">
        <v>-1.191123460193682</v>
      </c>
      <c r="ET265">
        <v>2.2210124660416786</v>
      </c>
      <c r="EU265">
        <v>-0.97199546493085986</v>
      </c>
      <c r="EV265">
        <v>2.299272464349829</v>
      </c>
      <c r="EW265">
        <v>-1.3476434568099829</v>
      </c>
      <c r="EX265">
        <v>-0.70591147068314797</v>
      </c>
      <c r="EY265">
        <v>0.82798449615660008</v>
      </c>
      <c r="EZ265">
        <v>-0.22069948117261615</v>
      </c>
      <c r="FA265">
        <v>1.0471124914194223</v>
      </c>
      <c r="FB265">
        <v>0.43668450461584796</v>
      </c>
      <c r="FC265">
        <v>-1.5511194524111735</v>
      </c>
      <c r="FD265">
        <v>-6.4179484556315267E-2</v>
      </c>
      <c r="FE265">
        <v>-1.2850354581634615</v>
      </c>
      <c r="FF265">
        <v>0.8436364958182293</v>
      </c>
      <c r="FG265">
        <v>0.59320450123214885</v>
      </c>
      <c r="FH265">
        <v>-1.5824234517344342</v>
      </c>
      <c r="FI265">
        <v>1.422760483298543</v>
      </c>
      <c r="FJ265">
        <v>0.74972449784844974</v>
      </c>
      <c r="FK265">
        <v>-0.64330347203662896</v>
      </c>
      <c r="FL265">
        <v>1.1097204900659412</v>
      </c>
      <c r="FM265">
        <v>1.907972472809077</v>
      </c>
      <c r="FN265">
        <v>-0.25200348049587679</v>
      </c>
      <c r="FO265">
        <v>-1.0815594625622709</v>
      </c>
      <c r="FP265">
        <v>-1.6450314503809531</v>
      </c>
      <c r="FQ265">
        <v>-0.1580914825260949</v>
      </c>
      <c r="FR265">
        <v>2.9732513413466582E-2</v>
      </c>
      <c r="FS265">
        <v>2.299272464349829</v>
      </c>
      <c r="FT265">
        <v>-1.6450314503809531</v>
      </c>
      <c r="FU265">
        <v>-0.51808747474358652</v>
      </c>
      <c r="FV265">
        <v>2.2210124660416786</v>
      </c>
      <c r="FW265">
        <v>0.34277250664606834</v>
      </c>
      <c r="FX265">
        <v>1.5949324795764752</v>
      </c>
      <c r="FY265">
        <v>1.5792804799148439</v>
      </c>
      <c r="FZ265">
        <v>-1.2693834585018324</v>
      </c>
      <c r="GA265">
        <v>-0.56504347372847852</v>
      </c>
      <c r="GB265">
        <v>-0.65895547169825819</v>
      </c>
      <c r="GC265">
        <v>-0.25200348049587679</v>
      </c>
      <c r="GD265">
        <v>1.422760483298543</v>
      </c>
      <c r="GE265">
        <v>0.68711649920192841</v>
      </c>
      <c r="GF265">
        <v>0.3271205069844369</v>
      </c>
      <c r="GG265">
        <v>0.53059650258562763</v>
      </c>
      <c r="GH265">
        <v>-1.1598194608704213</v>
      </c>
      <c r="GI265">
        <v>1.9862324711172274</v>
      </c>
      <c r="GJ265">
        <v>0.46798850393910857</v>
      </c>
      <c r="GK265">
        <v>1.8923204731474457</v>
      </c>
      <c r="GL265">
        <v>-0.50243547508195729</v>
      </c>
      <c r="GM265">
        <v>0.13929651104487542</v>
      </c>
      <c r="GN265">
        <v>-0.54939147406684707</v>
      </c>
      <c r="GO265">
        <v>0.20190450969139664</v>
      </c>
      <c r="GP265">
        <v>-0.11113548354120509</v>
      </c>
      <c r="GQ265">
        <v>-0.86243146729944886</v>
      </c>
      <c r="GR265">
        <v>-7.9831484217944476E-2</v>
      </c>
      <c r="GS265">
        <v>-0.43982747643543602</v>
      </c>
      <c r="GT265">
        <v>0.90624449446475053</v>
      </c>
      <c r="GU265">
        <v>0.45233650427747718</v>
      </c>
      <c r="GV265">
        <v>1.156676489050831</v>
      </c>
      <c r="GW265">
        <v>0.35842450630769751</v>
      </c>
      <c r="GX265">
        <v>6.1036512736724981E-2</v>
      </c>
      <c r="GY265">
        <v>0.31146850732280773</v>
      </c>
      <c r="GZ265">
        <v>-1.2380794591785718</v>
      </c>
      <c r="HA265">
        <v>-0.89373546662270942</v>
      </c>
      <c r="HB265">
        <v>-1.6763354497042138</v>
      </c>
      <c r="HC265">
        <v>1.4540644826218037</v>
      </c>
      <c r="HD265">
        <v>-9.5483483879575892E-2</v>
      </c>
      <c r="HE265">
        <v>0.70276849886355985</v>
      </c>
      <c r="HF265">
        <v>-0.56504347372847852</v>
      </c>
      <c r="HG265">
        <v>2.0488404697637463</v>
      </c>
      <c r="HH265">
        <v>-0.53373947440521785</v>
      </c>
      <c r="HI265">
        <v>-0.83112746797618819</v>
      </c>
      <c r="HJ265">
        <v>0.82798449615660008</v>
      </c>
      <c r="HK265">
        <v>-0.81547546831455897</v>
      </c>
      <c r="HL265">
        <v>-0.54939147406684707</v>
      </c>
      <c r="HM265">
        <v>0.90624449446475053</v>
      </c>
      <c r="HN265">
        <v>-0.64330347203662896</v>
      </c>
      <c r="HO265">
        <v>-1.2224274595169404</v>
      </c>
      <c r="HP265">
        <v>-0.23635148083424534</v>
      </c>
      <c r="HQ265">
        <v>-1.9111154446286651</v>
      </c>
      <c r="HR265">
        <v>-0.40852347711217762</v>
      </c>
      <c r="HS265">
        <v>1.0784164907426805</v>
      </c>
      <c r="HT265">
        <v>-0.20504748151098473</v>
      </c>
      <c r="HU265">
        <v>-0.42417547677380685</v>
      </c>
      <c r="HV265">
        <v>-1.5041634534262838</v>
      </c>
      <c r="HW265">
        <v>0.15494851070650684</v>
      </c>
      <c r="HX265">
        <v>-0.29895947948076657</v>
      </c>
      <c r="HY265">
        <v>7.6688512398356404E-2</v>
      </c>
      <c r="HZ265">
        <v>-0.89373546662270942</v>
      </c>
      <c r="IA265">
        <v>-0.94069146560759931</v>
      </c>
      <c r="IB265">
        <v>0.21755650935302584</v>
      </c>
      <c r="IC265">
        <v>1.8923204731474457</v>
      </c>
      <c r="ID265">
        <v>-0.81547546831455897</v>
      </c>
      <c r="IE265">
        <v>0.12364451138324621</v>
      </c>
      <c r="IF265">
        <v>-1.895463444967036</v>
      </c>
      <c r="IG265">
        <v>2.2836204646881977</v>
      </c>
      <c r="IH265">
        <v>1.4697164822834328</v>
      </c>
      <c r="II265">
        <v>1.5792804799148439</v>
      </c>
      <c r="IJ265">
        <v>0.29581650766117629</v>
      </c>
      <c r="IK265">
        <v>-0.83112746797618819</v>
      </c>
      <c r="IL265">
        <v>1.6105844792381045</v>
      </c>
      <c r="IM265">
        <v>-1.7076394490274744</v>
      </c>
      <c r="IN265">
        <v>0.74972449784844974</v>
      </c>
      <c r="IO265">
        <v>0.31146850732280773</v>
      </c>
      <c r="IP265">
        <v>-0.29895947948076657</v>
      </c>
      <c r="IQ265">
        <v>1.156676489050831</v>
      </c>
    </row>
    <row r="266" spans="2:251">
      <c r="B266" t="s">
        <v>244</v>
      </c>
      <c r="C266">
        <v>-6.1288397573100652E-2</v>
      </c>
      <c r="D266">
        <v>-0.12298978973901509</v>
      </c>
      <c r="E266">
        <v>6.2114386758729684E-2</v>
      </c>
      <c r="F266">
        <v>0.16495004036858807</v>
      </c>
      <c r="G266">
        <v>0.80253109274971024</v>
      </c>
      <c r="H266">
        <v>1.3784107529649166</v>
      </c>
      <c r="I266">
        <v>-0.184691181904931</v>
      </c>
      <c r="J266">
        <v>0.1443829096466161</v>
      </c>
      <c r="K266">
        <v>0.74082970058379438</v>
      </c>
      <c r="L266">
        <v>0.78196396202773832</v>
      </c>
      <c r="M266">
        <v>8.2681517480701655E-2</v>
      </c>
      <c r="N266">
        <v>1.4195450144088604</v>
      </c>
      <c r="O266">
        <v>0.84366535419365274</v>
      </c>
      <c r="P266">
        <v>1.3784107529649166</v>
      </c>
      <c r="Q266">
        <v>1.9954246746240667</v>
      </c>
      <c r="R266">
        <v>0.78196396202773832</v>
      </c>
      <c r="S266">
        <v>1.1316051843012558</v>
      </c>
      <c r="T266">
        <v>1.5635149294626627</v>
      </c>
      <c r="U266">
        <v>1.008202399969427</v>
      </c>
      <c r="V266">
        <v>1.3372764915209727</v>
      </c>
      <c r="W266">
        <v>0.86423248491562465</v>
      </c>
      <c r="X266">
        <v>0.84366535419365274</v>
      </c>
      <c r="Y266">
        <v>-0.39036248912464772</v>
      </c>
      <c r="Z266">
        <v>-0.90454075717393956</v>
      </c>
      <c r="AA266">
        <v>-0.184691181904931</v>
      </c>
      <c r="AB266">
        <v>-0.88397362645196764</v>
      </c>
      <c r="AC266">
        <v>-1.5626889402770323</v>
      </c>
      <c r="AD266">
        <v>-0.36979535840267574</v>
      </c>
      <c r="AE266">
        <v>-1.8917630318285794</v>
      </c>
      <c r="AF266">
        <v>-8.1855528295072616E-2</v>
      </c>
      <c r="AG266">
        <v>-0.36979535840267574</v>
      </c>
      <c r="AH266">
        <v>-0.16412405118295903</v>
      </c>
      <c r="AI266">
        <v>-0.41092961984661969</v>
      </c>
      <c r="AJ266">
        <v>1.6046491909066039</v>
      </c>
      <c r="AK266">
        <v>2.4479015505074444</v>
      </c>
      <c r="AL266">
        <v>0.53515839336407756</v>
      </c>
      <c r="AM266">
        <v>0.86423248491562465</v>
      </c>
      <c r="AN266">
        <v>1.3784107529649166</v>
      </c>
      <c r="AO266">
        <v>0.41175560903224728</v>
      </c>
      <c r="AP266">
        <v>2.7152742498930755</v>
      </c>
      <c r="AQ266">
        <v>1.7280519752384356</v>
      </c>
      <c r="AR266">
        <v>1.1727394457451998</v>
      </c>
      <c r="AS266">
        <v>-1.9123301625505513</v>
      </c>
      <c r="AT266">
        <v>-0.184691181904931</v>
      </c>
      <c r="AU266">
        <v>-1.2336148487254868</v>
      </c>
      <c r="AV266">
        <v>-1.3570176330573156</v>
      </c>
      <c r="AW266">
        <v>-1.5009875481111179</v>
      </c>
      <c r="AX266">
        <v>-1.7889273782187209</v>
      </c>
      <c r="AY266">
        <v>-1.3775847637792875</v>
      </c>
      <c r="AZ266">
        <v>-1.6243903324429483</v>
      </c>
      <c r="BA266">
        <v>-2.0563000776043538</v>
      </c>
      <c r="BB266">
        <v>-1.3775847637792875</v>
      </c>
      <c r="BC266">
        <v>-1.5215546788330898</v>
      </c>
      <c r="BD266">
        <v>-0.43149675056859021</v>
      </c>
      <c r="BE266">
        <v>0.5762926548080215</v>
      </c>
      <c r="BF266">
        <v>0.51459126264210564</v>
      </c>
      <c r="BG266">
        <v>-4.0721266851128687E-2</v>
      </c>
      <c r="BH266">
        <v>0.26778569397844643</v>
      </c>
      <c r="BI266">
        <v>0.4734570011981632</v>
      </c>
      <c r="BJ266">
        <v>0.32948708614436084</v>
      </c>
      <c r="BK266">
        <v>0.35005421686633281</v>
      </c>
      <c r="BL266">
        <v>0.30891995542238893</v>
      </c>
      <c r="BM266">
        <v>1.1727394457451998</v>
      </c>
      <c r="BN266">
        <v>1.1316051843012558</v>
      </c>
      <c r="BO266">
        <v>-0.88397362645196764</v>
      </c>
      <c r="BP266">
        <v>-1.0279435415057698</v>
      </c>
      <c r="BQ266">
        <v>-0.67830231923225093</v>
      </c>
      <c r="BR266">
        <v>-1.6655245938868906</v>
      </c>
      <c r="BS266">
        <v>-0.55489953490042054</v>
      </c>
      <c r="BT266">
        <v>-8.1855528295072616E-2</v>
      </c>
      <c r="BU266">
        <v>-1.3158833716133731</v>
      </c>
      <c r="BV266">
        <v>-1.7272259860528065</v>
      </c>
      <c r="BW266">
        <v>-0.78113797284210928</v>
      </c>
      <c r="BX266">
        <v>-0.986809280061826</v>
      </c>
      <c r="BY266">
        <v>-0.53433240417844863</v>
      </c>
      <c r="BZ266">
        <v>-0.88397362645196764</v>
      </c>
      <c r="CA266">
        <v>-1.1924805872815427</v>
      </c>
      <c r="CB266">
        <v>-0.57546666562239246</v>
      </c>
      <c r="CC266">
        <v>-0.92510788789591158</v>
      </c>
      <c r="CD266">
        <v>-0.92510788789591158</v>
      </c>
      <c r="CE266">
        <v>-8.1855528295072616E-2</v>
      </c>
      <c r="CF266">
        <v>-0.67830231923225093</v>
      </c>
      <c r="CG266">
        <v>-0.6166009270663364</v>
      </c>
      <c r="CH266">
        <v>-0.94567501861788206</v>
      </c>
      <c r="CI266">
        <v>-0.43149675056859021</v>
      </c>
      <c r="CJ266">
        <v>-0.30809396623676133</v>
      </c>
      <c r="CK266">
        <v>0.35005421686633281</v>
      </c>
      <c r="CL266">
        <v>0.22665143253450248</v>
      </c>
      <c r="CM266">
        <v>-0.20525831262690294</v>
      </c>
      <c r="CN266">
        <v>-8.1855528295072616E-2</v>
      </c>
      <c r="CO266">
        <v>-0.49319814273450613</v>
      </c>
      <c r="CP266">
        <v>-8.1855528295072616E-2</v>
      </c>
      <c r="CQ266">
        <v>-0.39036248912464772</v>
      </c>
      <c r="CR266">
        <v>0.49402413192013511</v>
      </c>
      <c r="CS266">
        <v>0.26778569397844643</v>
      </c>
      <c r="CT266">
        <v>0.5762926548080215</v>
      </c>
      <c r="CU266">
        <v>-0.94567501861788206</v>
      </c>
      <c r="CV266">
        <v>0.69969543913985188</v>
      </c>
      <c r="CW266">
        <v>-6.1288397573100652E-2</v>
      </c>
      <c r="CX266">
        <v>4.1299459281378674E-4</v>
      </c>
      <c r="CY266">
        <v>0.1443829096466161</v>
      </c>
      <c r="CZ266">
        <v>-4.0721266851128687E-2</v>
      </c>
      <c r="DA266">
        <v>4.154725603675772E-2</v>
      </c>
      <c r="DB266">
        <v>-0.94567501861788206</v>
      </c>
      <c r="DC266">
        <v>0.39118847831027675</v>
      </c>
      <c r="DD266">
        <v>-0.71943658067619476</v>
      </c>
      <c r="DE266">
        <v>-0.36979535840267574</v>
      </c>
      <c r="DF266">
        <v>-0.36979535840267574</v>
      </c>
      <c r="DG266">
        <v>0.53515839336407756</v>
      </c>
      <c r="DH266">
        <v>0.9053667463595686</v>
      </c>
      <c r="DI266">
        <v>0.617426916251964</v>
      </c>
      <c r="DJ266">
        <v>0.45288987047619123</v>
      </c>
      <c r="DK266">
        <v>4.1299459281378674E-4</v>
      </c>
      <c r="DL266">
        <v>-0.69886944995422284</v>
      </c>
      <c r="DM266">
        <v>-0.10242265901704459</v>
      </c>
      <c r="DN266">
        <v>-0.51376527345647804</v>
      </c>
      <c r="DO266">
        <v>1.090470922857312</v>
      </c>
      <c r="DP266">
        <v>-0.16412405118295903</v>
      </c>
      <c r="DQ266">
        <v>-0.16412405118295903</v>
      </c>
      <c r="DR266">
        <v>-0.45206388129056219</v>
      </c>
      <c r="DS266">
        <v>0.24721856325647446</v>
      </c>
      <c r="DT266">
        <v>-0.24639257407084542</v>
      </c>
      <c r="DU266">
        <v>-0.16412405118295903</v>
      </c>
      <c r="DV266">
        <v>0.2883528247004184</v>
      </c>
      <c r="DW266">
        <v>0.2883528247004184</v>
      </c>
      <c r="DX266">
        <v>-1.1924805872815427</v>
      </c>
      <c r="DY266">
        <v>0.49402413192013511</v>
      </c>
      <c r="DZ266">
        <v>-0.39036248912464772</v>
      </c>
      <c r="EA266">
        <v>-0.47263101201253416</v>
      </c>
      <c r="EB266">
        <v>0.20608430181253054</v>
      </c>
      <c r="EC266">
        <v>0.39118847831027675</v>
      </c>
      <c r="ED266">
        <v>-0.6577351885102789</v>
      </c>
      <c r="EE266">
        <v>-0.67830231923225093</v>
      </c>
      <c r="EF266">
        <v>-8.1855528295072616E-2</v>
      </c>
      <c r="EG266">
        <v>-0.10242265901704459</v>
      </c>
      <c r="EH266">
        <v>0.88479961563759668</v>
      </c>
      <c r="EI266">
        <v>-0.24639257407084542</v>
      </c>
      <c r="EJ266">
        <v>1.481246406574775</v>
      </c>
      <c r="EK266">
        <v>-4.0721266851128687E-2</v>
      </c>
      <c r="EL266">
        <v>0.22665143253450248</v>
      </c>
      <c r="EM266">
        <v>-0.45206388129056219</v>
      </c>
      <c r="EN266">
        <v>-0.6577351885102789</v>
      </c>
      <c r="EO266">
        <v>-4.0721266851128687E-2</v>
      </c>
      <c r="EP266">
        <v>-0.59603379634436449</v>
      </c>
      <c r="EQ266">
        <v>2.4479015505074444</v>
      </c>
      <c r="ER266">
        <v>1.8720218902922379</v>
      </c>
      <c r="ES266">
        <v>-1.5215546788330898</v>
      </c>
      <c r="ET266">
        <v>1.7074848445164621</v>
      </c>
      <c r="EU266">
        <v>-0.49319814273450613</v>
      </c>
      <c r="EV266">
        <v>2.7975427727809632</v>
      </c>
      <c r="EW266">
        <v>-1.1719134565595708</v>
      </c>
      <c r="EX266">
        <v>-0.51376527345647804</v>
      </c>
      <c r="EY266">
        <v>0.5762926548080215</v>
      </c>
      <c r="EZ266">
        <v>-0.41092961984661969</v>
      </c>
      <c r="FA266">
        <v>1.9131561517361788</v>
      </c>
      <c r="FB266">
        <v>0.30891995542238893</v>
      </c>
      <c r="FC266">
        <v>-1.8917630318285794</v>
      </c>
      <c r="FD266">
        <v>2.0980125314785752E-2</v>
      </c>
      <c r="FE266">
        <v>-1.3981518945012594</v>
      </c>
      <c r="FF266">
        <v>0.43232273975421925</v>
      </c>
      <c r="FG266">
        <v>0.96706813852548301</v>
      </c>
      <c r="FH266">
        <v>-1.4187190252232313</v>
      </c>
      <c r="FI266">
        <v>0.92593387708153918</v>
      </c>
      <c r="FJ266">
        <v>1.1316051843012558</v>
      </c>
      <c r="FK266">
        <v>-0.78113797284210928</v>
      </c>
      <c r="FL266">
        <v>0.82309822347168071</v>
      </c>
      <c r="FM266">
        <v>3.1060497336105382</v>
      </c>
      <c r="FN266">
        <v>0.16495004036858807</v>
      </c>
      <c r="FO266">
        <v>-0.94567501861788206</v>
      </c>
      <c r="FP266">
        <v>-1.9123301625505513</v>
      </c>
      <c r="FQ266">
        <v>-0.30809396623676133</v>
      </c>
      <c r="FR266">
        <v>-2.015413612915672E-2</v>
      </c>
      <c r="FS266">
        <v>2.0365589360680105</v>
      </c>
      <c r="FT266">
        <v>-1.8506287703846369</v>
      </c>
      <c r="FU266">
        <v>0.1443829096466161</v>
      </c>
      <c r="FV266">
        <v>2.1599617203998398</v>
      </c>
      <c r="FW266">
        <v>1.1110380535792854</v>
      </c>
      <c r="FX266">
        <v>2.0982603282339252</v>
      </c>
      <c r="FY266">
        <v>1.8103204981263206</v>
      </c>
      <c r="FZ266">
        <v>-1.0690778029497123</v>
      </c>
      <c r="GA266">
        <v>-0.26695970479281739</v>
      </c>
      <c r="GB266">
        <v>-0.8017051035640812</v>
      </c>
      <c r="GC266">
        <v>-0.41092961984661969</v>
      </c>
      <c r="GD266">
        <v>1.7280519752384356</v>
      </c>
      <c r="GE266">
        <v>0.86423248491562465</v>
      </c>
      <c r="GF266">
        <v>0.72026256986182235</v>
      </c>
      <c r="GG266">
        <v>0.45288987047619123</v>
      </c>
      <c r="GH266">
        <v>-1.0279435415057698</v>
      </c>
      <c r="GI266">
        <v>1.8925890210142085</v>
      </c>
      <c r="GJ266">
        <v>0.26778569397844643</v>
      </c>
      <c r="GK266">
        <v>1.2344408379111143</v>
      </c>
      <c r="GL266">
        <v>0.18551717109056001</v>
      </c>
      <c r="GM266">
        <v>0.37062134758830478</v>
      </c>
      <c r="GN266">
        <v>-0.32866109695873186</v>
      </c>
      <c r="GO266">
        <v>0.617426916251964</v>
      </c>
      <c r="GP266">
        <v>-0.36979535840267574</v>
      </c>
      <c r="GQ266">
        <v>-0.16412405118295903</v>
      </c>
      <c r="GR266">
        <v>0.18551717109056001</v>
      </c>
      <c r="GS266">
        <v>-0.78113797284210928</v>
      </c>
      <c r="GT266">
        <v>1.9542904131801229</v>
      </c>
      <c r="GU266">
        <v>0.26778569397844643</v>
      </c>
      <c r="GV266">
        <v>0.86423248491562465</v>
      </c>
      <c r="GW266">
        <v>0.82309822347168071</v>
      </c>
      <c r="GX266">
        <v>-8.1855528295072616E-2</v>
      </c>
      <c r="GY266">
        <v>0.2883528247004184</v>
      </c>
      <c r="GZ266">
        <v>-1.2953162408914012</v>
      </c>
      <c r="HA266">
        <v>-0.67830231923225093</v>
      </c>
      <c r="HB266">
        <v>-1.6860917246088627</v>
      </c>
      <c r="HC266">
        <v>0.9053667463595686</v>
      </c>
      <c r="HD266">
        <v>-0.6166009270663364</v>
      </c>
      <c r="HE266">
        <v>0.1443829096466161</v>
      </c>
      <c r="HF266">
        <v>-0.45206388129056219</v>
      </c>
      <c r="HG266">
        <v>0.65856117769590794</v>
      </c>
      <c r="HH266">
        <v>-1.1307791951156283</v>
      </c>
      <c r="HI266">
        <v>-0.94567501861788206</v>
      </c>
      <c r="HJ266">
        <v>0.9465010078035111</v>
      </c>
      <c r="HK266">
        <v>-1.1513463258375989</v>
      </c>
      <c r="HL266">
        <v>-0.32866109695873186</v>
      </c>
      <c r="HM266">
        <v>1.008202399969427</v>
      </c>
      <c r="HN266">
        <v>8.2681517480701655E-2</v>
      </c>
      <c r="HO266">
        <v>-1.0073764107837979</v>
      </c>
      <c r="HP266">
        <v>-0.39036248912464772</v>
      </c>
      <c r="HQ266">
        <v>-1.7477931167747784</v>
      </c>
      <c r="HR266">
        <v>-0.55489953490042054</v>
      </c>
      <c r="HS266">
        <v>0.96706813852548301</v>
      </c>
      <c r="HT266">
        <v>-0.184691181904931</v>
      </c>
      <c r="HU266">
        <v>-0.8017051035640812</v>
      </c>
      <c r="HV266">
        <v>-1.2953162408914012</v>
      </c>
      <c r="HW266">
        <v>4.1299459281378674E-4</v>
      </c>
      <c r="HX266">
        <v>-0.45206388129056219</v>
      </c>
      <c r="HY266">
        <v>-0.51376527345647804</v>
      </c>
      <c r="HZ266">
        <v>-1.0279435415057698</v>
      </c>
      <c r="IA266">
        <v>-1.0073764107837979</v>
      </c>
      <c r="IB266">
        <v>4.1299459281378674E-4</v>
      </c>
      <c r="IC266">
        <v>0.84366535419365274</v>
      </c>
      <c r="ID266">
        <v>0.39118847831027675</v>
      </c>
      <c r="IE266">
        <v>-2.015413612915672E-2</v>
      </c>
      <c r="IF266">
        <v>-1.768360247496749</v>
      </c>
      <c r="IG266">
        <v>0.41175560903224728</v>
      </c>
      <c r="IH266">
        <v>0.9053667463595686</v>
      </c>
      <c r="II266">
        <v>1.2961422300770287</v>
      </c>
      <c r="IJ266">
        <v>-0.22582544334887347</v>
      </c>
      <c r="IK266">
        <v>-1.0279435415057698</v>
      </c>
      <c r="IL266">
        <v>0.82309822347168071</v>
      </c>
      <c r="IM266">
        <v>-1.9945986854384377</v>
      </c>
      <c r="IN266">
        <v>6.2114386758729684E-2</v>
      </c>
      <c r="IO266">
        <v>0.20608430181253054</v>
      </c>
      <c r="IP266">
        <v>-0.67830231923225093</v>
      </c>
      <c r="IQ266">
        <v>4.1299459281378674E-4</v>
      </c>
    </row>
    <row r="267" spans="2:251">
      <c r="B267" t="s">
        <v>245</v>
      </c>
      <c r="C267">
        <v>-0.54559936359069061</v>
      </c>
      <c r="D267">
        <v>-0.54559936359069061</v>
      </c>
      <c r="E267">
        <v>0.15108905453278676</v>
      </c>
      <c r="F267">
        <v>-0.54559936359069061</v>
      </c>
      <c r="G267">
        <v>1.5880089169124596</v>
      </c>
      <c r="H267">
        <v>1.5009228646470236</v>
      </c>
      <c r="I267">
        <v>-0.11016910226351767</v>
      </c>
      <c r="J267">
        <v>0.36880418519637326</v>
      </c>
      <c r="K267">
        <v>-0.11016910226351767</v>
      </c>
      <c r="L267">
        <v>1.3702937862488731</v>
      </c>
      <c r="M267">
        <v>0.499433263594527</v>
      </c>
      <c r="N267">
        <v>0.2817181329309405</v>
      </c>
      <c r="O267">
        <v>-0.11016910226351767</v>
      </c>
      <c r="P267">
        <v>1.2832077339834371</v>
      </c>
      <c r="Q267">
        <v>0.19463208066550466</v>
      </c>
      <c r="R267">
        <v>6.4003002267354003E-2</v>
      </c>
      <c r="S267">
        <v>0.97840655105441487</v>
      </c>
      <c r="T267">
        <v>0.63006234199267763</v>
      </c>
      <c r="U267">
        <v>6.4003002267354003E-2</v>
      </c>
      <c r="V267">
        <v>0.89132049878898212</v>
      </c>
      <c r="W267">
        <v>-0.24079818066166833</v>
      </c>
      <c r="X267">
        <v>0.89132049878898212</v>
      </c>
      <c r="Y267">
        <v>-1.4164598862450366</v>
      </c>
      <c r="Z267">
        <v>-1.0245726510505786</v>
      </c>
      <c r="AA267">
        <v>-1.3293738339796008</v>
      </c>
      <c r="AB267">
        <v>-0.80685752038699199</v>
      </c>
      <c r="AC267">
        <v>-1.6777180430413381</v>
      </c>
      <c r="AD267">
        <v>-1.1116587033160144</v>
      </c>
      <c r="AE267">
        <v>-1.7648040953067738</v>
      </c>
      <c r="AF267">
        <v>-1.4164598862450366</v>
      </c>
      <c r="AG267">
        <v>6.4003002267354003E-2</v>
      </c>
      <c r="AH267">
        <v>0.10754602840006883</v>
      </c>
      <c r="AI267">
        <v>-1.0245726510505786</v>
      </c>
      <c r="AJ267">
        <v>2.4588694395668056</v>
      </c>
      <c r="AK267">
        <v>2.0669822043723474</v>
      </c>
      <c r="AL267">
        <v>-0.11016910226351767</v>
      </c>
      <c r="AM267">
        <v>0.58651931585995976</v>
      </c>
      <c r="AN267">
        <v>1.2832077339834371</v>
      </c>
      <c r="AO267">
        <v>1.1090356294525685</v>
      </c>
      <c r="AP267">
        <v>0.45589023746180907</v>
      </c>
      <c r="AQ267">
        <v>1.0219495771871328</v>
      </c>
      <c r="AR267">
        <v>0.7171483942581135</v>
      </c>
      <c r="AS267">
        <v>-1.6777180430413381</v>
      </c>
      <c r="AT267">
        <v>-0.15371212839623249</v>
      </c>
      <c r="AU267">
        <v>-1.7648040953067738</v>
      </c>
      <c r="AV267">
        <v>-0.4585133113252548</v>
      </c>
      <c r="AW267">
        <v>-1.1987447555814501</v>
      </c>
      <c r="AX267">
        <v>-1.8083471214394917</v>
      </c>
      <c r="AY267">
        <v>-0.58914238972340549</v>
      </c>
      <c r="AZ267">
        <v>-1.5906319907759052</v>
      </c>
      <c r="BA267">
        <v>-2.1131483043685111</v>
      </c>
      <c r="BB267">
        <v>-0.41497028519253693</v>
      </c>
      <c r="BC267">
        <v>-1.5906319907759052</v>
      </c>
      <c r="BD267">
        <v>-0.24079818066166833</v>
      </c>
      <c r="BE267">
        <v>0.45589023746180907</v>
      </c>
      <c r="BF267">
        <v>0.54297628972724188</v>
      </c>
      <c r="BG267">
        <v>-0.24079818066166833</v>
      </c>
      <c r="BH267">
        <v>-0.37142725905981899</v>
      </c>
      <c r="BI267">
        <v>1.0219495771871328</v>
      </c>
      <c r="BJ267">
        <v>-0.24079818066166833</v>
      </c>
      <c r="BK267">
        <v>0.36880418519637326</v>
      </c>
      <c r="BL267">
        <v>0.67360536812539562</v>
      </c>
      <c r="BM267">
        <v>1.1525786555852866</v>
      </c>
      <c r="BN267">
        <v>0.7171483942581135</v>
      </c>
      <c r="BO267">
        <v>-1.0681156771832965</v>
      </c>
      <c r="BP267">
        <v>-1.3729168601123187</v>
      </c>
      <c r="BQ267">
        <v>-0.50205633745797273</v>
      </c>
      <c r="BR267">
        <v>-0.50205633745797273</v>
      </c>
      <c r="BS267">
        <v>2.0459976134636088E-2</v>
      </c>
      <c r="BT267">
        <v>-0.41497028519253693</v>
      </c>
      <c r="BU267">
        <v>-0.4585133113252548</v>
      </c>
      <c r="BV267">
        <v>-1.3729168601123187</v>
      </c>
      <c r="BW267">
        <v>-1.4600029123777516</v>
      </c>
      <c r="BX267">
        <v>-0.67622844198884136</v>
      </c>
      <c r="BY267">
        <v>0.499433263594527</v>
      </c>
      <c r="BZ267">
        <v>-0.11016910226351767</v>
      </c>
      <c r="CA267">
        <v>-0.4585133113252548</v>
      </c>
      <c r="CB267">
        <v>0.32526115906365533</v>
      </c>
      <c r="CC267">
        <v>-0.15371212839623249</v>
      </c>
      <c r="CD267">
        <v>-0.24079818066166833</v>
      </c>
      <c r="CE267">
        <v>0.19463208066550466</v>
      </c>
      <c r="CF267">
        <v>-0.89394357265242785</v>
      </c>
      <c r="CG267">
        <v>-0.85040054651970987</v>
      </c>
      <c r="CH267">
        <v>-0.32788423292710417</v>
      </c>
      <c r="CI267">
        <v>-0.37142725905981899</v>
      </c>
      <c r="CJ267">
        <v>0.41234721132909119</v>
      </c>
      <c r="CK267">
        <v>-6.6626076130799752E-2</v>
      </c>
      <c r="CL267">
        <v>0.58651931585995976</v>
      </c>
      <c r="CM267">
        <v>-0.15371212839623249</v>
      </c>
      <c r="CN267">
        <v>0.499433263594527</v>
      </c>
      <c r="CO267">
        <v>-0.11016910226351767</v>
      </c>
      <c r="CP267">
        <v>0.84777747265626413</v>
      </c>
      <c r="CQ267">
        <v>0.45589023746180907</v>
      </c>
      <c r="CR267">
        <v>1.6315519430451744</v>
      </c>
      <c r="CS267">
        <v>0.36880418519637326</v>
      </c>
      <c r="CT267">
        <v>0.32526115906365533</v>
      </c>
      <c r="CU267">
        <v>-0.54559936359069061</v>
      </c>
      <c r="CV267">
        <v>0.19463208066550466</v>
      </c>
      <c r="CW267">
        <v>0.36880418519637326</v>
      </c>
      <c r="CX267">
        <v>-6.6626076130799752E-2</v>
      </c>
      <c r="CY267">
        <v>-6.6626076130799752E-2</v>
      </c>
      <c r="CZ267">
        <v>0.54297628972724188</v>
      </c>
      <c r="DA267">
        <v>-1.0681156771832965</v>
      </c>
      <c r="DB267">
        <v>0.19463208066550466</v>
      </c>
      <c r="DC267">
        <v>0.32526115906365533</v>
      </c>
      <c r="DD267">
        <v>6.4003002267354003E-2</v>
      </c>
      <c r="DE267">
        <v>0.63006234199267763</v>
      </c>
      <c r="DF267">
        <v>-0.76331449425427722</v>
      </c>
      <c r="DG267">
        <v>-0.24079818066166833</v>
      </c>
      <c r="DH267">
        <v>0.63006234199267763</v>
      </c>
      <c r="DI267">
        <v>-0.1972551545289504</v>
      </c>
      <c r="DJ267">
        <v>-0.32788423292710417</v>
      </c>
      <c r="DK267">
        <v>-0.1972551545289504</v>
      </c>
      <c r="DL267">
        <v>-0.98102962491786372</v>
      </c>
      <c r="DM267">
        <v>-6.6626076130799752E-2</v>
      </c>
      <c r="DN267">
        <v>0.10754602840006883</v>
      </c>
      <c r="DO267">
        <v>1.1090356294525685</v>
      </c>
      <c r="DP267">
        <v>0.2817181329309405</v>
      </c>
      <c r="DQ267">
        <v>0.32526115906365533</v>
      </c>
      <c r="DR267">
        <v>0.84777747265626413</v>
      </c>
      <c r="DS267">
        <v>6.4003002267354003E-2</v>
      </c>
      <c r="DT267">
        <v>-0.89394357265242785</v>
      </c>
      <c r="DU267">
        <v>-0.85040054651970987</v>
      </c>
      <c r="DV267">
        <v>-1.1116587033160144</v>
      </c>
      <c r="DW267">
        <v>-0.76331449425427722</v>
      </c>
      <c r="DX267">
        <v>-1.1987447555814501</v>
      </c>
      <c r="DY267">
        <v>0.19463208066550466</v>
      </c>
      <c r="DZ267">
        <v>-0.71977146812155923</v>
      </c>
      <c r="EA267">
        <v>6.4003002267354003E-2</v>
      </c>
      <c r="EB267">
        <v>-2.308304999808183E-2</v>
      </c>
      <c r="EC267">
        <v>-0.1972551545289504</v>
      </c>
      <c r="ED267">
        <v>-1.285830807846883</v>
      </c>
      <c r="EE267">
        <v>-0.71977146812155923</v>
      </c>
      <c r="EF267">
        <v>-0.28434120679438624</v>
      </c>
      <c r="EG267">
        <v>-1.0681156771832965</v>
      </c>
      <c r="EH267">
        <v>0.2817181329309405</v>
      </c>
      <c r="EI267">
        <v>-6.6626076130799752E-2</v>
      </c>
      <c r="EJ267">
        <v>1.7186379953106101</v>
      </c>
      <c r="EK267">
        <v>0.45589023746180907</v>
      </c>
      <c r="EL267">
        <v>-0.15371212839623249</v>
      </c>
      <c r="EM267">
        <v>-0.80685752038699199</v>
      </c>
      <c r="EN267">
        <v>-1.0681156771832965</v>
      </c>
      <c r="EO267">
        <v>-0.41497028519253693</v>
      </c>
      <c r="EP267">
        <v>-0.89394357265242785</v>
      </c>
      <c r="EQ267">
        <v>2.1540682566377831</v>
      </c>
      <c r="ER267">
        <v>0.97840655105441487</v>
      </c>
      <c r="ES267">
        <v>-1.2422877817141651</v>
      </c>
      <c r="ET267">
        <v>1.8057240475760461</v>
      </c>
      <c r="EU267">
        <v>-1.1552017294487322</v>
      </c>
      <c r="EV267">
        <v>2.1540682566377831</v>
      </c>
      <c r="EW267">
        <v>-0.76331449425427722</v>
      </c>
      <c r="EX267">
        <v>-0.50205633745797273</v>
      </c>
      <c r="EY267">
        <v>0.63006234199267763</v>
      </c>
      <c r="EZ267">
        <v>-0.32788423292710417</v>
      </c>
      <c r="FA267">
        <v>0.63006234199267763</v>
      </c>
      <c r="FB267">
        <v>-2.308304999808183E-2</v>
      </c>
      <c r="FC267">
        <v>-1.6341750169086231</v>
      </c>
      <c r="FD267">
        <v>0.19463208066550466</v>
      </c>
      <c r="FE267">
        <v>-0.85040054651970987</v>
      </c>
      <c r="FF267">
        <v>0.89132049878898212</v>
      </c>
      <c r="FG267">
        <v>-0.54559936359069061</v>
      </c>
      <c r="FH267">
        <v>-1.285830807846883</v>
      </c>
      <c r="FI267">
        <v>1.5009228646470236</v>
      </c>
      <c r="FJ267">
        <v>1.1961216817180014</v>
      </c>
      <c r="FK267">
        <v>-1.8954331737049246</v>
      </c>
      <c r="FL267">
        <v>1.3702937862488731</v>
      </c>
      <c r="FM267">
        <v>0.89132049878898212</v>
      </c>
      <c r="FN267">
        <v>0.2381751067982226</v>
      </c>
      <c r="FO267">
        <v>-1.0245726510505786</v>
      </c>
      <c r="FP267">
        <v>-1.6341750169086231</v>
      </c>
      <c r="FQ267">
        <v>-0.54559936359069061</v>
      </c>
      <c r="FR267">
        <v>-0.37142725905981899</v>
      </c>
      <c r="FS267">
        <v>1.6750949691778922</v>
      </c>
      <c r="FT267">
        <v>-1.6341750169086231</v>
      </c>
      <c r="FU267">
        <v>-0.1972551545289504</v>
      </c>
      <c r="FV267">
        <v>1.762181021443328</v>
      </c>
      <c r="FW267">
        <v>0.41234721132909119</v>
      </c>
      <c r="FX267">
        <v>1.9798961521069145</v>
      </c>
      <c r="FY267">
        <v>1.8492670737087609</v>
      </c>
      <c r="FZ267">
        <v>-1.0245726510505786</v>
      </c>
      <c r="GA267">
        <v>0.36880418519637326</v>
      </c>
      <c r="GB267">
        <v>0.15108905453278676</v>
      </c>
      <c r="GC267">
        <v>0.499433263594527</v>
      </c>
      <c r="GD267">
        <v>1.1961216817180014</v>
      </c>
      <c r="GE267">
        <v>0.54297628972724188</v>
      </c>
      <c r="GF267">
        <v>1.1961216817180014</v>
      </c>
      <c r="GG267">
        <v>0.80423444652354625</v>
      </c>
      <c r="GH267">
        <v>-0.98102962491786372</v>
      </c>
      <c r="GI267">
        <v>2.8072136486285428</v>
      </c>
      <c r="GJ267">
        <v>2.0459976134636088E-2</v>
      </c>
      <c r="GK267">
        <v>2.0669822043723474</v>
      </c>
      <c r="GL267">
        <v>0.15108905453278676</v>
      </c>
      <c r="GM267">
        <v>-6.6626076130799752E-2</v>
      </c>
      <c r="GN267">
        <v>2.0459976134636088E-2</v>
      </c>
      <c r="GO267">
        <v>-0.24079818066166833</v>
      </c>
      <c r="GP267">
        <v>0.63006234199267763</v>
      </c>
      <c r="GQ267">
        <v>0.19463208066550466</v>
      </c>
      <c r="GR267">
        <v>0.2817181329309405</v>
      </c>
      <c r="GS267">
        <v>-1.2422877817141651</v>
      </c>
      <c r="GT267">
        <v>-0.11016910226351767</v>
      </c>
      <c r="GU267">
        <v>0.19463208066550466</v>
      </c>
      <c r="GV267">
        <v>0.76069142039082838</v>
      </c>
      <c r="GW267">
        <v>0.54297628972724188</v>
      </c>
      <c r="GX267">
        <v>-0.41497028519253693</v>
      </c>
      <c r="GY267">
        <v>0.36880418519637326</v>
      </c>
      <c r="GZ267">
        <v>-1.0245726510505786</v>
      </c>
      <c r="HA267">
        <v>-0.15371212839623249</v>
      </c>
      <c r="HB267">
        <v>-1.5470889646431873</v>
      </c>
      <c r="HC267">
        <v>0.76069142039082838</v>
      </c>
      <c r="HD267">
        <v>0.10754602840006883</v>
      </c>
      <c r="HE267">
        <v>1.0219495771871328</v>
      </c>
      <c r="HF267">
        <v>-0.1972551545289504</v>
      </c>
      <c r="HG267">
        <v>-0.71977146812155923</v>
      </c>
      <c r="HH267">
        <v>-0.89394357265242785</v>
      </c>
      <c r="HI267">
        <v>0.19463208066550466</v>
      </c>
      <c r="HJ267">
        <v>0.2817181329309405</v>
      </c>
      <c r="HK267">
        <v>-1.0245726510505786</v>
      </c>
      <c r="HL267">
        <v>-0.1972551545289504</v>
      </c>
      <c r="HM267">
        <v>1.8057240475760461</v>
      </c>
      <c r="HN267">
        <v>0.7171483942581135</v>
      </c>
      <c r="HO267">
        <v>-1.4600029123777516</v>
      </c>
      <c r="HP267">
        <v>-0.63268541585612337</v>
      </c>
      <c r="HQ267">
        <v>-2.4179494872975331</v>
      </c>
      <c r="HR267">
        <v>-2.308304999808183E-2</v>
      </c>
      <c r="HS267">
        <v>1.762181021443328</v>
      </c>
      <c r="HT267">
        <v>-0.50205633745797273</v>
      </c>
      <c r="HU267">
        <v>0.10754602840006883</v>
      </c>
      <c r="HV267">
        <v>-1.5470889646431873</v>
      </c>
      <c r="HW267">
        <v>2.0459976134636088E-2</v>
      </c>
      <c r="HX267">
        <v>0.15108905453278676</v>
      </c>
      <c r="HY267">
        <v>-1.1552017294487322</v>
      </c>
      <c r="HZ267">
        <v>-1.2422877817141651</v>
      </c>
      <c r="IA267">
        <v>-0.63268541585612337</v>
      </c>
      <c r="IB267">
        <v>0.76069142039082838</v>
      </c>
      <c r="IC267">
        <v>1.1090356294525685</v>
      </c>
      <c r="ID267">
        <v>0.2381751067982226</v>
      </c>
      <c r="IE267">
        <v>-0.1972551545289504</v>
      </c>
      <c r="IF267">
        <v>-2.2437773827666647</v>
      </c>
      <c r="IG267">
        <v>1.5444658907797415</v>
      </c>
      <c r="IH267">
        <v>1.6750949691778922</v>
      </c>
      <c r="II267">
        <v>3.2426439099557158</v>
      </c>
      <c r="IJ267">
        <v>0.10754602840006883</v>
      </c>
      <c r="IK267">
        <v>-0.4585133113252548</v>
      </c>
      <c r="IL267">
        <v>2.3717833873013698</v>
      </c>
      <c r="IM267">
        <v>-1.6341750169086231</v>
      </c>
      <c r="IN267">
        <v>0.97840655105441487</v>
      </c>
      <c r="IO267">
        <v>-0.54559936359069061</v>
      </c>
      <c r="IP267">
        <v>1.326750760116155</v>
      </c>
      <c r="IQ267">
        <v>1.5880089169124596</v>
      </c>
    </row>
    <row r="268" spans="2:251">
      <c r="B268" t="s">
        <v>246</v>
      </c>
      <c r="C268">
        <v>-0.72129983392639785</v>
      </c>
      <c r="D268">
        <v>0.19132038277924551</v>
      </c>
      <c r="E268">
        <v>0.55636846946150376</v>
      </c>
      <c r="F268">
        <v>-0.17372770390301051</v>
      </c>
      <c r="G268">
        <v>0.55636846946150376</v>
      </c>
      <c r="H268">
        <v>1.5298300339475241</v>
      </c>
      <c r="I268">
        <v>-0.11288635612263559</v>
      </c>
      <c r="J268">
        <v>6.9637687218493505E-2</v>
      </c>
      <c r="K268">
        <v>0.43468577390075169</v>
      </c>
      <c r="L268">
        <v>1.1647819472652658</v>
      </c>
      <c r="M268">
        <v>1.286464642826018</v>
      </c>
      <c r="N268">
        <v>1.7123540772886512</v>
      </c>
      <c r="O268">
        <v>-0.96466522504790186</v>
      </c>
      <c r="P268">
        <v>0.37384442612037461</v>
      </c>
      <c r="Q268">
        <v>8.7963394381185781E-3</v>
      </c>
      <c r="R268">
        <v>-0.8429825294871498</v>
      </c>
      <c r="S268">
        <v>8.7963394381185781E-3</v>
      </c>
      <c r="T268">
        <v>0.79973386058300777</v>
      </c>
      <c r="U268">
        <v>-0.11288635612263559</v>
      </c>
      <c r="V268">
        <v>0.55636846946150376</v>
      </c>
      <c r="W268">
        <v>-0.59961713836564368</v>
      </c>
      <c r="X268">
        <v>0.92141655614376194</v>
      </c>
      <c r="Y268">
        <v>-0.5387757905852687</v>
      </c>
      <c r="Z268">
        <v>-0.59961713836564368</v>
      </c>
      <c r="AA268">
        <v>-0.11288635612263559</v>
      </c>
      <c r="AB268">
        <v>-0.3562517472441396</v>
      </c>
      <c r="AC268">
        <v>-1.0255065728282788</v>
      </c>
      <c r="AD268">
        <v>-1.268871963949783</v>
      </c>
      <c r="AE268">
        <v>-1.0863479206086539</v>
      </c>
      <c r="AF268">
        <v>-0.29541039946376252</v>
      </c>
      <c r="AG268">
        <v>6.579661899718749</v>
      </c>
      <c r="AH268">
        <v>-0.96466522504790186</v>
      </c>
      <c r="AI268">
        <v>0.86057520836338486</v>
      </c>
      <c r="AJ268">
        <v>1.286464642826018</v>
      </c>
      <c r="AK268">
        <v>1.9557194684101573</v>
      </c>
      <c r="AL268">
        <v>-0.72129983392639785</v>
      </c>
      <c r="AM268">
        <v>-0.29541039946376252</v>
      </c>
      <c r="AN268">
        <v>0.98225790392413681</v>
      </c>
      <c r="AO268">
        <v>0.98225790392413681</v>
      </c>
      <c r="AP268">
        <v>2.1382435117512864</v>
      </c>
      <c r="AQ268">
        <v>1.1647819472652658</v>
      </c>
      <c r="AR268">
        <v>-5.204500834225851E-2</v>
      </c>
      <c r="AS268">
        <v>-1.268871963949783</v>
      </c>
      <c r="AT268">
        <v>0.19132038277924551</v>
      </c>
      <c r="AU268">
        <v>-0.3562517472441396</v>
      </c>
      <c r="AV268">
        <v>-0.72129983392639785</v>
      </c>
      <c r="AW268">
        <v>-1.5122373550712871</v>
      </c>
      <c r="AX268">
        <v>-0.72129983392639785</v>
      </c>
      <c r="AY268">
        <v>-0.41709309502451669</v>
      </c>
      <c r="AZ268">
        <v>-1.268871963949783</v>
      </c>
      <c r="BA268">
        <v>-1.0255065728282788</v>
      </c>
      <c r="BB268">
        <v>-0.29541039946376252</v>
      </c>
      <c r="BC268">
        <v>-0.3562517472441396</v>
      </c>
      <c r="BD268">
        <v>-0.66045848614602076</v>
      </c>
      <c r="BE268">
        <v>-0.3562517472441396</v>
      </c>
      <c r="BF268">
        <v>-0.2345690516833876</v>
      </c>
      <c r="BG268">
        <v>-0.3562517472441396</v>
      </c>
      <c r="BH268">
        <v>-0.11288635612263559</v>
      </c>
      <c r="BI268">
        <v>8.7963394381185781E-3</v>
      </c>
      <c r="BJ268">
        <v>-0.59961713836564368</v>
      </c>
      <c r="BK268">
        <v>0.31300307833999969</v>
      </c>
      <c r="BL268">
        <v>-0.2345690516833876</v>
      </c>
      <c r="BM268">
        <v>0.98225790392413681</v>
      </c>
      <c r="BN268">
        <v>-0.2345690516833876</v>
      </c>
      <c r="BO268">
        <v>-0.8429825294871498</v>
      </c>
      <c r="BP268">
        <v>-0.96466522504790186</v>
      </c>
      <c r="BQ268">
        <v>-0.41709309502451669</v>
      </c>
      <c r="BR268">
        <v>-0.90382387726752478</v>
      </c>
      <c r="BS268">
        <v>-0.41709309502451669</v>
      </c>
      <c r="BT268">
        <v>-0.90382387726752478</v>
      </c>
      <c r="BU268">
        <v>8.7963394381185781E-3</v>
      </c>
      <c r="BV268">
        <v>-2.4248575717769305</v>
      </c>
      <c r="BW268">
        <v>-1.3297133117301601</v>
      </c>
      <c r="BX268">
        <v>-1.0255065728282788</v>
      </c>
      <c r="BY268">
        <v>0.67805116502225571</v>
      </c>
      <c r="BZ268">
        <v>-0.78214118170677271</v>
      </c>
      <c r="CA268">
        <v>-0.96466522504790186</v>
      </c>
      <c r="CB268">
        <v>-0.2345690516833876</v>
      </c>
      <c r="CC268">
        <v>0.37384442612037461</v>
      </c>
      <c r="CD268">
        <v>-0.66045848614602076</v>
      </c>
      <c r="CE268">
        <v>-5.204500834225851E-2</v>
      </c>
      <c r="CF268">
        <v>0.61720981724188084</v>
      </c>
      <c r="CG268">
        <v>-0.66045848614602076</v>
      </c>
      <c r="CH268">
        <v>6.4579792041579989</v>
      </c>
      <c r="CI268">
        <v>-0.78214118170677271</v>
      </c>
      <c r="CJ268">
        <v>0.13047903499887059</v>
      </c>
      <c r="CK268">
        <v>0.43468577390075169</v>
      </c>
      <c r="CL268">
        <v>0.79973386058300777</v>
      </c>
      <c r="CM268">
        <v>-0.3562517472441396</v>
      </c>
      <c r="CN268">
        <v>8.7963394381185781E-3</v>
      </c>
      <c r="CO268">
        <v>-0.59961713836564368</v>
      </c>
      <c r="CP268">
        <v>0.86057520836338486</v>
      </c>
      <c r="CQ268">
        <v>0.92141655614376194</v>
      </c>
      <c r="CR268">
        <v>6.9637687218493505E-2</v>
      </c>
      <c r="CS268">
        <v>-0.11288635612263559</v>
      </c>
      <c r="CT268">
        <v>0.13047903499887059</v>
      </c>
      <c r="CU268">
        <v>-0.72129983392639785</v>
      </c>
      <c r="CV268">
        <v>-0.47793444280489161</v>
      </c>
      <c r="CW268">
        <v>-0.47793444280489161</v>
      </c>
      <c r="CX268">
        <v>-0.41709309502451669</v>
      </c>
      <c r="CY268">
        <v>6.9637687218493505E-2</v>
      </c>
      <c r="CZ268">
        <v>1.40814733838677</v>
      </c>
      <c r="DA268">
        <v>-0.66045848614602076</v>
      </c>
      <c r="DB268">
        <v>1.0430992517045139</v>
      </c>
      <c r="DC268">
        <v>0.2521617305596226</v>
      </c>
      <c r="DD268">
        <v>0.19132038277924551</v>
      </c>
      <c r="DE268">
        <v>1.0430992517045139</v>
      </c>
      <c r="DF268">
        <v>-0.17372770390301051</v>
      </c>
      <c r="DG268">
        <v>-0.47793444280489161</v>
      </c>
      <c r="DH268">
        <v>0.31300307833999969</v>
      </c>
      <c r="DI268">
        <v>0.49552712168112661</v>
      </c>
      <c r="DJ268">
        <v>-0.72129983392639785</v>
      </c>
      <c r="DK268">
        <v>-0.78214118170677271</v>
      </c>
      <c r="DL268">
        <v>-0.59961713836564368</v>
      </c>
      <c r="DM268">
        <v>-0.17372770390301051</v>
      </c>
      <c r="DN268">
        <v>0.13047903499887059</v>
      </c>
      <c r="DO268">
        <v>1.0430992517045139</v>
      </c>
      <c r="DP268">
        <v>0.86057520836338486</v>
      </c>
      <c r="DQ268">
        <v>0.92141655614376194</v>
      </c>
      <c r="DR268">
        <v>6.9637687218493505E-2</v>
      </c>
      <c r="DS268">
        <v>-0.29541039946376252</v>
      </c>
      <c r="DT268">
        <v>-0.59961713836564368</v>
      </c>
      <c r="DU268">
        <v>0.2521617305596226</v>
      </c>
      <c r="DV268">
        <v>-0.72129983392639785</v>
      </c>
      <c r="DW268">
        <v>-0.5387757905852687</v>
      </c>
      <c r="DX268">
        <v>-1.3905546595105349</v>
      </c>
      <c r="DY268">
        <v>-0.78214118170677271</v>
      </c>
      <c r="DZ268">
        <v>-0.5387757905852687</v>
      </c>
      <c r="EA268">
        <v>6.9637687218493505E-2</v>
      </c>
      <c r="EB268">
        <v>-5.204500834225851E-2</v>
      </c>
      <c r="EC268">
        <v>-0.29541039946376252</v>
      </c>
      <c r="ED268">
        <v>-1.5730787028516642</v>
      </c>
      <c r="EE268">
        <v>-5.204500834225851E-2</v>
      </c>
      <c r="EF268">
        <v>-0.2345690516833876</v>
      </c>
      <c r="EG268">
        <v>-0.41709309502451669</v>
      </c>
      <c r="EH268">
        <v>0.43468577390075169</v>
      </c>
      <c r="EI268">
        <v>-0.3562517472441396</v>
      </c>
      <c r="EJ268">
        <v>0.86057520836338486</v>
      </c>
      <c r="EK268">
        <v>-0.90382387726752478</v>
      </c>
      <c r="EL268">
        <v>-0.66045848614602076</v>
      </c>
      <c r="EM268">
        <v>-0.47793444280489161</v>
      </c>
      <c r="EN268">
        <v>-0.2345690516833876</v>
      </c>
      <c r="EO268">
        <v>6.9637687218493505E-2</v>
      </c>
      <c r="EP268">
        <v>-0.66045848614602076</v>
      </c>
      <c r="EQ268">
        <v>1.286464642826018</v>
      </c>
      <c r="ER268">
        <v>0.92141655614376194</v>
      </c>
      <c r="ES268">
        <v>-0.66045848614602076</v>
      </c>
      <c r="ET268">
        <v>0.98225790392413681</v>
      </c>
      <c r="EU268">
        <v>-1.6339200506320413</v>
      </c>
      <c r="EV268">
        <v>1.2256232950456429</v>
      </c>
      <c r="EW268">
        <v>0.43468577390075169</v>
      </c>
      <c r="EX268">
        <v>-0.17372770390301051</v>
      </c>
      <c r="EY268">
        <v>1.1039405994848888</v>
      </c>
      <c r="EZ268">
        <v>-0.8429825294871498</v>
      </c>
      <c r="FA268">
        <v>1.286464642826018</v>
      </c>
      <c r="FB268">
        <v>1.1647819472652658</v>
      </c>
      <c r="FC268">
        <v>-0.78214118170677271</v>
      </c>
      <c r="FD268">
        <v>0.92141655614376194</v>
      </c>
      <c r="FE268">
        <v>-1.268871963949783</v>
      </c>
      <c r="FF268">
        <v>1.1647819472652658</v>
      </c>
      <c r="FG268">
        <v>0.2521617305596226</v>
      </c>
      <c r="FH268">
        <v>-1.6339200506320413</v>
      </c>
      <c r="FI268">
        <v>0.19132038277924551</v>
      </c>
      <c r="FJ268">
        <v>1.5298300339475241</v>
      </c>
      <c r="FK268">
        <v>-0.72129983392639785</v>
      </c>
      <c r="FL268">
        <v>0.92141655614376194</v>
      </c>
      <c r="FM268">
        <v>0.55636846946150376</v>
      </c>
      <c r="FN268">
        <v>0.19132038277924551</v>
      </c>
      <c r="FO268">
        <v>-0.59961713836564368</v>
      </c>
      <c r="FP268">
        <v>-0.66045848614602076</v>
      </c>
      <c r="FQ268">
        <v>-0.41709309502451669</v>
      </c>
      <c r="FR268">
        <v>-0.96466522504790186</v>
      </c>
      <c r="FS268">
        <v>0.55636846946150376</v>
      </c>
      <c r="FT268">
        <v>-0.5387757905852687</v>
      </c>
      <c r="FU268">
        <v>-0.66045848614602076</v>
      </c>
      <c r="FV268">
        <v>1.0430992517045139</v>
      </c>
      <c r="FW268">
        <v>0.98225790392413681</v>
      </c>
      <c r="FX268">
        <v>1.6515127295082761</v>
      </c>
      <c r="FY268">
        <v>0.61720981724188084</v>
      </c>
      <c r="FZ268">
        <v>-0.78214118170677271</v>
      </c>
      <c r="GA268">
        <v>-0.2345690516833876</v>
      </c>
      <c r="GB268">
        <v>-0.41709309502451669</v>
      </c>
      <c r="GC268">
        <v>-0.29541039946376252</v>
      </c>
      <c r="GD268">
        <v>0.98225790392413681</v>
      </c>
      <c r="GE268">
        <v>0.2521617305596226</v>
      </c>
      <c r="GF268">
        <v>1.0430992517045139</v>
      </c>
      <c r="GG268">
        <v>-0.11288635612263559</v>
      </c>
      <c r="GH268">
        <v>-0.78214118170677271</v>
      </c>
      <c r="GI268">
        <v>1.4689886861671471</v>
      </c>
      <c r="GJ268">
        <v>0.98225790392413681</v>
      </c>
      <c r="GK268">
        <v>1.7731954250690283</v>
      </c>
      <c r="GL268">
        <v>-0.41709309502451669</v>
      </c>
      <c r="GM268">
        <v>0.61720981724188084</v>
      </c>
      <c r="GN268">
        <v>0.55636846946150376</v>
      </c>
      <c r="GO268">
        <v>-0.47793444280489161</v>
      </c>
      <c r="GP268">
        <v>-0.3562517472441396</v>
      </c>
      <c r="GQ268">
        <v>0.61720981724188084</v>
      </c>
      <c r="GR268">
        <v>0.43468577390075169</v>
      </c>
      <c r="GS268">
        <v>-0.66045848614602076</v>
      </c>
      <c r="GT268">
        <v>0.37384442612037461</v>
      </c>
      <c r="GU268">
        <v>0.55636846946150376</v>
      </c>
      <c r="GV268">
        <v>-0.78214118170677271</v>
      </c>
      <c r="GW268">
        <v>0.61720981724188084</v>
      </c>
      <c r="GX268">
        <v>-1.0255065728282788</v>
      </c>
      <c r="GY268">
        <v>0.13047903499887059</v>
      </c>
      <c r="GZ268">
        <v>-0.3562517472441396</v>
      </c>
      <c r="HA268">
        <v>-0.29541039946376252</v>
      </c>
      <c r="HB268">
        <v>-0.8429825294871498</v>
      </c>
      <c r="HC268">
        <v>6.9637687218493505E-2</v>
      </c>
      <c r="HD268">
        <v>-5.204500834225851E-2</v>
      </c>
      <c r="HE268">
        <v>1.4689886861671471</v>
      </c>
      <c r="HF268">
        <v>-0.78214118170677271</v>
      </c>
      <c r="HG268">
        <v>0.31300307833999969</v>
      </c>
      <c r="HH268">
        <v>-0.96466522504790186</v>
      </c>
      <c r="HI268">
        <v>-0.29541039946376252</v>
      </c>
      <c r="HJ268">
        <v>-0.11288635612263559</v>
      </c>
      <c r="HK268">
        <v>-0.66045848614602076</v>
      </c>
      <c r="HL268">
        <v>0.49552712168112661</v>
      </c>
      <c r="HM268">
        <v>2.3816089028727903</v>
      </c>
      <c r="HN268">
        <v>0.19132038277924551</v>
      </c>
      <c r="HO268">
        <v>-0.3562517472441396</v>
      </c>
      <c r="HP268">
        <v>-0.78214118170677271</v>
      </c>
      <c r="HQ268">
        <v>-2.0598094850946742</v>
      </c>
      <c r="HR268">
        <v>-0.29541039946376252</v>
      </c>
      <c r="HS268">
        <v>0.19132038277924551</v>
      </c>
      <c r="HT268">
        <v>-0.3562517472441396</v>
      </c>
      <c r="HU268">
        <v>6.9637687218493505E-2</v>
      </c>
      <c r="HV268">
        <v>-1.0863479206086539</v>
      </c>
      <c r="HW268">
        <v>-0.17372770390301051</v>
      </c>
      <c r="HX268">
        <v>0.31300307833999969</v>
      </c>
      <c r="HY268">
        <v>-1.268871963949783</v>
      </c>
      <c r="HZ268">
        <v>-1.268871963949783</v>
      </c>
      <c r="IA268">
        <v>-0.2345690516833876</v>
      </c>
      <c r="IB268">
        <v>-5.204500834225851E-2</v>
      </c>
      <c r="IC268">
        <v>-0.47793444280489161</v>
      </c>
      <c r="ID268">
        <v>-0.47793444280489161</v>
      </c>
      <c r="IE268">
        <v>0.55636846946150376</v>
      </c>
      <c r="IF268">
        <v>-1.8164440939731681</v>
      </c>
      <c r="IG268">
        <v>0.19132038277924551</v>
      </c>
      <c r="IH268">
        <v>0.92141655614376194</v>
      </c>
      <c r="II268">
        <v>1.40814733838677</v>
      </c>
      <c r="IJ268">
        <v>0.61720981724188084</v>
      </c>
      <c r="IK268">
        <v>-0.29541039946376252</v>
      </c>
      <c r="IL268">
        <v>-0.29541039946376252</v>
      </c>
      <c r="IM268">
        <v>-0.96466522504790186</v>
      </c>
      <c r="IN268">
        <v>6.9637687218493505E-2</v>
      </c>
      <c r="IO268">
        <v>-0.96466522504790186</v>
      </c>
      <c r="IP268">
        <v>-0.2345690516833876</v>
      </c>
      <c r="IQ268">
        <v>0.92141655614376194</v>
      </c>
    </row>
    <row r="269" spans="2:251">
      <c r="B269" t="s">
        <v>247</v>
      </c>
      <c r="C269">
        <v>-8.0756885912233511E-2</v>
      </c>
      <c r="D269">
        <v>-0.59547867581356573</v>
      </c>
      <c r="E269">
        <v>-1.178830037701742</v>
      </c>
      <c r="F269">
        <v>5.6502258061454584E-2</v>
      </c>
      <c r="G269">
        <v>-1.2127313925388241E-2</v>
      </c>
      <c r="H269">
        <v>1.1888901958443867</v>
      </c>
      <c r="I269">
        <v>-0.11507167190565613</v>
      </c>
      <c r="J269">
        <v>-0.59547867581356573</v>
      </c>
      <c r="K269">
        <v>1.2575197678312295</v>
      </c>
      <c r="L269">
        <v>1.1545754098509642</v>
      </c>
      <c r="M269">
        <v>0.19376140203514267</v>
      </c>
      <c r="N269">
        <v>1.703611985745719</v>
      </c>
      <c r="O269">
        <v>9.0817044054877213E-2</v>
      </c>
      <c r="P269">
        <v>1.600667627765451</v>
      </c>
      <c r="Q269">
        <v>1.3261493398180748</v>
      </c>
      <c r="R269">
        <v>-0.3895899598530323</v>
      </c>
      <c r="S269">
        <v>1.3604641258114976</v>
      </c>
      <c r="T269">
        <v>2.0467598456799405</v>
      </c>
      <c r="U269">
        <v>1.703611985745719</v>
      </c>
      <c r="V269">
        <v>1.6692971997522963</v>
      </c>
      <c r="W269">
        <v>9.0817044054877213E-2</v>
      </c>
      <c r="X269">
        <v>0.26239097402198797</v>
      </c>
      <c r="Y269">
        <v>-1.4876631116425418</v>
      </c>
      <c r="Z269">
        <v>-0.83568217776752041</v>
      </c>
      <c r="AA269">
        <v>-0.3895899598530323</v>
      </c>
      <c r="AB269">
        <v>-0.80136739177409899</v>
      </c>
      <c r="AC269">
        <v>-1.2131448236951645</v>
      </c>
      <c r="AD269">
        <v>-1.0415708937280539</v>
      </c>
      <c r="AE269">
        <v>-0.59547867581356573</v>
      </c>
      <c r="AF269">
        <v>-0.73273781978725372</v>
      </c>
      <c r="AG269">
        <v>9.0817044054877213E-2</v>
      </c>
      <c r="AH269">
        <v>-0.73273781978725372</v>
      </c>
      <c r="AI269">
        <v>-1.1102004657148978</v>
      </c>
      <c r="AJ269">
        <v>1.8065563437259844</v>
      </c>
      <c r="AK269">
        <v>1.7379267717391391</v>
      </c>
      <c r="AL269">
        <v>-8.0756885912233511E-2</v>
      </c>
      <c r="AM269">
        <v>0.98300147988385345</v>
      </c>
      <c r="AN269">
        <v>0.33102054600883318</v>
      </c>
      <c r="AO269">
        <v>0.63985361994963197</v>
      </c>
      <c r="AP269">
        <v>1.4290936977983404</v>
      </c>
      <c r="AQ269">
        <v>1.5320380557786082</v>
      </c>
      <c r="AR269">
        <v>1.223204981837807</v>
      </c>
      <c r="AS269">
        <v>-2.1053292595241397</v>
      </c>
      <c r="AT269">
        <v>-0.86999696376094304</v>
      </c>
      <c r="AU269">
        <v>-1.4876631116425418</v>
      </c>
      <c r="AV269">
        <v>-1.178830037701742</v>
      </c>
      <c r="AW269">
        <v>-1.178830037701742</v>
      </c>
      <c r="AX269">
        <v>-1.8651257575701847</v>
      </c>
      <c r="AY269">
        <v>-2.1396440455175623</v>
      </c>
      <c r="AZ269">
        <v>-1.8994405435636075</v>
      </c>
      <c r="BA269">
        <v>-0.90431174975436446</v>
      </c>
      <c r="BB269">
        <v>2.1497042036602059</v>
      </c>
      <c r="BC269">
        <v>-1.556292683629386</v>
      </c>
      <c r="BD269">
        <v>1.2575197678312295</v>
      </c>
      <c r="BE269">
        <v>0.29670576001541055</v>
      </c>
      <c r="BF269">
        <v>1.8751859157128297</v>
      </c>
      <c r="BG269">
        <v>-0.21801602988592159</v>
      </c>
      <c r="BH269">
        <v>0.77711276392332007</v>
      </c>
      <c r="BI269">
        <v>1.3604641258114976</v>
      </c>
      <c r="BJ269">
        <v>9.0817044054877213E-2</v>
      </c>
      <c r="BK269">
        <v>0.15944661604172247</v>
      </c>
      <c r="BL269">
        <v>0.46827968998252129</v>
      </c>
      <c r="BM269">
        <v>1.0516310518706964</v>
      </c>
      <c r="BN269">
        <v>0.88005712190358554</v>
      </c>
      <c r="BO269">
        <v>-0.90431174975436446</v>
      </c>
      <c r="BP269">
        <v>0.19376140203514267</v>
      </c>
      <c r="BQ269">
        <v>0.12513183004829984</v>
      </c>
      <c r="BR269">
        <v>-1.6935518276030741</v>
      </c>
      <c r="BS269">
        <v>-0.25233081587934425</v>
      </c>
      <c r="BT269">
        <v>-0.66410824780040967</v>
      </c>
      <c r="BU269">
        <v>-0.86999696376094304</v>
      </c>
      <c r="BV269">
        <v>-1.0072561077346311</v>
      </c>
      <c r="BW269">
        <v>-0.97294132174120973</v>
      </c>
      <c r="BX269">
        <v>-1.0072561077346311</v>
      </c>
      <c r="BY269">
        <v>-0.6984230337938323</v>
      </c>
      <c r="BZ269">
        <v>-0.49253431783329898</v>
      </c>
      <c r="CA269">
        <v>-0.28664560187276689</v>
      </c>
      <c r="CB269">
        <v>-0.66410824780040967</v>
      </c>
      <c r="CC269">
        <v>-0.97294132174120973</v>
      </c>
      <c r="CD269">
        <v>-0.80136739177409899</v>
      </c>
      <c r="CE269">
        <v>0.7084831919364748</v>
      </c>
      <c r="CF269">
        <v>-0.35527517385961088</v>
      </c>
      <c r="CG269">
        <v>-0.86999696376094304</v>
      </c>
      <c r="CH269">
        <v>5.6502258061454584E-2</v>
      </c>
      <c r="CI269">
        <v>0.12513183004829984</v>
      </c>
      <c r="CJ269">
        <v>-1.0415708937280539</v>
      </c>
      <c r="CK269">
        <v>-0.6984230337938323</v>
      </c>
      <c r="CL269">
        <v>-1.178830037701742</v>
      </c>
      <c r="CM269">
        <v>-1.0758856797214753</v>
      </c>
      <c r="CN269">
        <v>-0.28664560187276689</v>
      </c>
      <c r="CO269">
        <v>-0.73273781978725372</v>
      </c>
      <c r="CP269">
        <v>0.36533533200225338</v>
      </c>
      <c r="CQ269">
        <v>-0.66410824780040967</v>
      </c>
      <c r="CR269">
        <v>0.2280761880285653</v>
      </c>
      <c r="CS269">
        <v>-0.21801602988592159</v>
      </c>
      <c r="CT269">
        <v>-0.56116388982014309</v>
      </c>
      <c r="CU269">
        <v>-0.21801602988592159</v>
      </c>
      <c r="CV269">
        <v>1.0516310518706964</v>
      </c>
      <c r="CW269">
        <v>-1.2127313925388241E-2</v>
      </c>
      <c r="CX269">
        <v>-1.4876631116425418</v>
      </c>
      <c r="CY269">
        <v>-0.42390474584645493</v>
      </c>
      <c r="CZ269">
        <v>-0.42390474584645493</v>
      </c>
      <c r="DA269">
        <v>-0.73273781978725372</v>
      </c>
      <c r="DB269">
        <v>-0.42390474584645493</v>
      </c>
      <c r="DC269">
        <v>-0.59547867581356573</v>
      </c>
      <c r="DD269">
        <v>0.98300147988385345</v>
      </c>
      <c r="DE269">
        <v>0.98300147988385345</v>
      </c>
      <c r="DF269">
        <v>-4.6442099918810875E-2</v>
      </c>
      <c r="DG269">
        <v>0.36533533200225338</v>
      </c>
      <c r="DH269">
        <v>0.43396490398909865</v>
      </c>
      <c r="DI269">
        <v>1.0516310518706964</v>
      </c>
      <c r="DJ269">
        <v>-0.52684910382672168</v>
      </c>
      <c r="DK269">
        <v>-0.14938645789907756</v>
      </c>
      <c r="DL269">
        <v>-0.83568217776752041</v>
      </c>
      <c r="DM269">
        <v>-0.80136739177409899</v>
      </c>
      <c r="DN269">
        <v>0.39965011799567601</v>
      </c>
      <c r="DO269">
        <v>0.46827968998252129</v>
      </c>
      <c r="DP269">
        <v>-4.6442099918810875E-2</v>
      </c>
      <c r="DQ269">
        <v>0.57122404796278681</v>
      </c>
      <c r="DR269">
        <v>0.26239097402198797</v>
      </c>
      <c r="DS269">
        <v>0.74279797792989743</v>
      </c>
      <c r="DT269">
        <v>-0.56116388982014309</v>
      </c>
      <c r="DU269">
        <v>0.74279797792989743</v>
      </c>
      <c r="DV269">
        <v>1.1545754098509642</v>
      </c>
      <c r="DW269">
        <v>0.53690926196936417</v>
      </c>
      <c r="DX269">
        <v>0.57122404796278681</v>
      </c>
      <c r="DY269">
        <v>0.36533533200225338</v>
      </c>
      <c r="DZ269">
        <v>-0.21801602988592159</v>
      </c>
      <c r="EA269">
        <v>-1.6249222556162299</v>
      </c>
      <c r="EB269">
        <v>-0.35527517385961088</v>
      </c>
      <c r="EC269">
        <v>0.43396490398909865</v>
      </c>
      <c r="ED269">
        <v>0.46827968998252129</v>
      </c>
      <c r="EE269">
        <v>0.60553883395620933</v>
      </c>
      <c r="EF269">
        <v>-0.45821953183987757</v>
      </c>
      <c r="EG269">
        <v>0.15944661604172247</v>
      </c>
      <c r="EH269">
        <v>0.7084831919364748</v>
      </c>
      <c r="EI269">
        <v>-0.18370124389250017</v>
      </c>
      <c r="EJ269">
        <v>1.1202606238575417</v>
      </c>
      <c r="EK269">
        <v>-0.49253431783329898</v>
      </c>
      <c r="EL269">
        <v>-8.0756885912233511E-2</v>
      </c>
      <c r="EM269">
        <v>-0.21801602988592159</v>
      </c>
      <c r="EN269">
        <v>-0.59547867581356573</v>
      </c>
      <c r="EO269">
        <v>-0.14938645789907756</v>
      </c>
      <c r="EP269">
        <v>0.43396490398909865</v>
      </c>
      <c r="EQ269">
        <v>1.3261493398180748</v>
      </c>
      <c r="ER269">
        <v>0.36533533200225338</v>
      </c>
      <c r="ES269">
        <v>-2.2082736175044064</v>
      </c>
      <c r="ET269">
        <v>1.2918345538246523</v>
      </c>
      <c r="EU269">
        <v>-0.21801602988592159</v>
      </c>
      <c r="EV269">
        <v>2.1497042036602059</v>
      </c>
      <c r="EW269">
        <v>-1.5219778976359633</v>
      </c>
      <c r="EX269">
        <v>-0.56116388982014309</v>
      </c>
      <c r="EY269">
        <v>0.50259447597594398</v>
      </c>
      <c r="EZ269">
        <v>-1.2127313925388241E-2</v>
      </c>
      <c r="FA269">
        <v>1.0173162658772761</v>
      </c>
      <c r="FB269">
        <v>-0.21801602988592159</v>
      </c>
      <c r="FC269">
        <v>-1.7964961855833408</v>
      </c>
      <c r="FD269">
        <v>-0.73273781978725372</v>
      </c>
      <c r="FE269">
        <v>-1.7964961855833408</v>
      </c>
      <c r="FF269">
        <v>-0.32096038786618825</v>
      </c>
      <c r="FG269">
        <v>0.43396490398909865</v>
      </c>
      <c r="FH269">
        <v>-1.3504039676688526</v>
      </c>
      <c r="FI269">
        <v>0.60553883395620933</v>
      </c>
      <c r="FJ269">
        <v>1.4290936977983404</v>
      </c>
      <c r="FK269">
        <v>-0.6984230337938323</v>
      </c>
      <c r="FL269">
        <v>1.703611985745719</v>
      </c>
      <c r="FM269">
        <v>1.3261493398180748</v>
      </c>
      <c r="FN269">
        <v>9.0817044054877213E-2</v>
      </c>
      <c r="FO269">
        <v>-0.62979346180698825</v>
      </c>
      <c r="FP269">
        <v>-2.5514214774386277</v>
      </c>
      <c r="FQ269">
        <v>-0.42390474584645493</v>
      </c>
      <c r="FR269">
        <v>5.6502258061454584E-2</v>
      </c>
      <c r="FS269">
        <v>1.0859458378641189</v>
      </c>
      <c r="FT269">
        <v>-0.42390474584645493</v>
      </c>
      <c r="FU269">
        <v>-0.25233081587934425</v>
      </c>
      <c r="FV269">
        <v>0.74279797792989743</v>
      </c>
      <c r="FW269">
        <v>0.88005712190358554</v>
      </c>
      <c r="FX269">
        <v>2.3555929196207392</v>
      </c>
      <c r="FY269">
        <v>1.1545754098509642</v>
      </c>
      <c r="FZ269">
        <v>-0.28664560187276689</v>
      </c>
      <c r="GA269">
        <v>-0.76705260578067636</v>
      </c>
      <c r="GB269">
        <v>-0.59547867581356573</v>
      </c>
      <c r="GC269">
        <v>0.2280761880285653</v>
      </c>
      <c r="GD269">
        <v>1.703611985745719</v>
      </c>
      <c r="GE269">
        <v>1.4290936977983404</v>
      </c>
      <c r="GF269">
        <v>1.4977232697851857</v>
      </c>
      <c r="GG269">
        <v>0.39965011799567601</v>
      </c>
      <c r="GH269">
        <v>-0.90431174975436446</v>
      </c>
      <c r="GI269">
        <v>1.6692971997522963</v>
      </c>
      <c r="GJ269">
        <v>0.60553883395620933</v>
      </c>
      <c r="GK269">
        <v>0.50259447597594398</v>
      </c>
      <c r="GL269">
        <v>-0.18370124389250017</v>
      </c>
      <c r="GM269">
        <v>0.2280761880285653</v>
      </c>
      <c r="GN269">
        <v>-0.35527517385961088</v>
      </c>
      <c r="GO269">
        <v>-0.49253431783329898</v>
      </c>
      <c r="GP269">
        <v>-0.56116388982014309</v>
      </c>
      <c r="GQ269">
        <v>0.53690926196936417</v>
      </c>
      <c r="GR269">
        <v>-0.18370124389250017</v>
      </c>
      <c r="GS269">
        <v>-0.97294132174120973</v>
      </c>
      <c r="GT269">
        <v>-4.6442099918810875E-2</v>
      </c>
      <c r="GU269">
        <v>0.2280761880285653</v>
      </c>
      <c r="GV269">
        <v>0.88005712190358554</v>
      </c>
      <c r="GW269">
        <v>1.7379267717391391</v>
      </c>
      <c r="GX269">
        <v>0.29670576001541055</v>
      </c>
      <c r="GY269">
        <v>1.5320380557786082</v>
      </c>
      <c r="GZ269">
        <v>-0.28664560187276689</v>
      </c>
      <c r="HA269">
        <v>-1.1102004657148978</v>
      </c>
      <c r="HB269">
        <v>-0.45821953183987757</v>
      </c>
      <c r="HC269">
        <v>1.5663528417720285</v>
      </c>
      <c r="HD269">
        <v>-0.93862653574778709</v>
      </c>
      <c r="HE269">
        <v>0.15944661604172247</v>
      </c>
      <c r="HF269">
        <v>-1.2474596096885859</v>
      </c>
      <c r="HG269">
        <v>0.84574233591016534</v>
      </c>
      <c r="HH269">
        <v>-0.32096038786618825</v>
      </c>
      <c r="HI269">
        <v>-1.6249222556162299</v>
      </c>
      <c r="HJ269">
        <v>1.1888901958443867</v>
      </c>
      <c r="HK269">
        <v>-1.2817743956820085</v>
      </c>
      <c r="HL269">
        <v>-0.28664560187276689</v>
      </c>
      <c r="HM269">
        <v>2.1153894176667833</v>
      </c>
      <c r="HN269">
        <v>-1.4876631116425418</v>
      </c>
      <c r="HO269">
        <v>-0.97294132174120973</v>
      </c>
      <c r="HP269">
        <v>0.63985361994963197</v>
      </c>
      <c r="HQ269">
        <v>-2.3798475474715168</v>
      </c>
      <c r="HR269">
        <v>0.39965011799567601</v>
      </c>
      <c r="HS269">
        <v>0.33102054600883318</v>
      </c>
      <c r="HT269">
        <v>0.81142754991674271</v>
      </c>
      <c r="HU269">
        <v>5.6502258061454584E-2</v>
      </c>
      <c r="HV269">
        <v>-0.18370124389250017</v>
      </c>
      <c r="HW269">
        <v>-0.14938645789907756</v>
      </c>
      <c r="HX269">
        <v>-0.45821953183987757</v>
      </c>
      <c r="HY269">
        <v>-1.5219778976359633</v>
      </c>
      <c r="HZ269">
        <v>-0.32096038786618825</v>
      </c>
      <c r="IA269">
        <v>-0.66410824780040967</v>
      </c>
      <c r="IB269">
        <v>0.12513183004829984</v>
      </c>
      <c r="IC269">
        <v>0.98300147988385345</v>
      </c>
      <c r="ID269">
        <v>-0.83568217776752041</v>
      </c>
      <c r="IE269">
        <v>1.2575197678312295</v>
      </c>
      <c r="IF269">
        <v>-1.2817743956820085</v>
      </c>
      <c r="IG269">
        <v>0.91437190789700817</v>
      </c>
      <c r="IH269">
        <v>1.1545754098509642</v>
      </c>
      <c r="II269">
        <v>1.0516310518706964</v>
      </c>
      <c r="IJ269">
        <v>-4.6442099918810875E-2</v>
      </c>
      <c r="IK269">
        <v>-1.0415708937280539</v>
      </c>
      <c r="IL269">
        <v>1.8065563437259844</v>
      </c>
      <c r="IM269">
        <v>-2.2769031894912501</v>
      </c>
      <c r="IN269">
        <v>1.0173162658772761</v>
      </c>
      <c r="IO269">
        <v>-0.32096038786618825</v>
      </c>
      <c r="IP269">
        <v>-0.59547867581356573</v>
      </c>
      <c r="IQ269">
        <v>0.50259447597594398</v>
      </c>
    </row>
    <row r="270" spans="2:251">
      <c r="B270" t="s">
        <v>248</v>
      </c>
      <c r="C270">
        <v>-0.63420083767329127</v>
      </c>
      <c r="D270">
        <v>0.10975020777575009</v>
      </c>
      <c r="E270">
        <v>-1.7253290376652184</v>
      </c>
      <c r="F270">
        <v>0.35773388959209723</v>
      </c>
      <c r="G270">
        <v>-0.48541062858348266</v>
      </c>
      <c r="H270">
        <v>0.95289472595133173</v>
      </c>
      <c r="I270">
        <v>-0.43581389222021255</v>
      </c>
      <c r="J270">
        <v>0.15934694413902023</v>
      </c>
      <c r="K270">
        <v>1.2008784077676788</v>
      </c>
      <c r="L270">
        <v>0.65531430777171451</v>
      </c>
      <c r="M270">
        <v>0.35773388959209723</v>
      </c>
      <c r="N270">
        <v>0.75450778049825296</v>
      </c>
      <c r="O270">
        <v>-3.9040001314056785E-2</v>
      </c>
      <c r="P270">
        <v>1.4488620895840261</v>
      </c>
      <c r="Q270">
        <v>0.90329798958806162</v>
      </c>
      <c r="R270">
        <v>-1.1301682013059855</v>
      </c>
      <c r="S270">
        <v>1.0520881986778703</v>
      </c>
      <c r="T270">
        <v>1.4488620895840261</v>
      </c>
      <c r="U270">
        <v>0.90329798958806162</v>
      </c>
      <c r="V270">
        <v>0.70491104413498462</v>
      </c>
      <c r="W270">
        <v>0.80410451686152318</v>
      </c>
      <c r="X270">
        <v>2.0440229259432572</v>
      </c>
      <c r="Y270">
        <v>-1.3781518831223327</v>
      </c>
      <c r="Z270">
        <v>-0.98137799221617694</v>
      </c>
      <c r="AA270">
        <v>-0.33662041949367405</v>
      </c>
      <c r="AB270">
        <v>-0.23742694676713555</v>
      </c>
      <c r="AC270">
        <v>-0.83258778312636827</v>
      </c>
      <c r="AD270">
        <v>-1.0309747285794453</v>
      </c>
      <c r="AE270">
        <v>-0.38621715585694416</v>
      </c>
      <c r="AF270">
        <v>-0.98137799221617694</v>
      </c>
      <c r="AG270">
        <v>-0.48541062858348266</v>
      </c>
      <c r="AH270">
        <v>-1.1301682013059855</v>
      </c>
      <c r="AI270">
        <v>0.65531430777171451</v>
      </c>
      <c r="AJ270">
        <v>1.399265353220756</v>
      </c>
      <c r="AK270">
        <v>1.4984588259472944</v>
      </c>
      <c r="AL270">
        <v>0.55612083504517595</v>
      </c>
      <c r="AM270">
        <v>0.95289472595133173</v>
      </c>
      <c r="AN270">
        <v>0.90329798958806162</v>
      </c>
      <c r="AO270">
        <v>1.1512816714044087</v>
      </c>
      <c r="AP270">
        <v>1.9944261895799904</v>
      </c>
      <c r="AQ270">
        <v>0.55612083504517595</v>
      </c>
      <c r="AR270">
        <v>1.399265353220756</v>
      </c>
      <c r="AS270">
        <v>-2.7668605012938752</v>
      </c>
      <c r="AT270">
        <v>-0.63420083767329127</v>
      </c>
      <c r="AU270">
        <v>-1.2293616740325242</v>
      </c>
      <c r="AV270">
        <v>-0.93178125585290683</v>
      </c>
      <c r="AW270">
        <v>-1.5765388285754098</v>
      </c>
      <c r="AX270">
        <v>-1.4277486194856011</v>
      </c>
      <c r="AY270">
        <v>-1.4277486194856011</v>
      </c>
      <c r="AZ270">
        <v>-1.2789584103957925</v>
      </c>
      <c r="BA270">
        <v>-1.3285551467590626</v>
      </c>
      <c r="BB270">
        <v>-0.63420083767329127</v>
      </c>
      <c r="BC270">
        <v>-0.58460410131002116</v>
      </c>
      <c r="BD270">
        <v>0.75450778049825296</v>
      </c>
      <c r="BE270">
        <v>-0.18783021040386541</v>
      </c>
      <c r="BF270">
        <v>1.1016849350411386</v>
      </c>
      <c r="BG270">
        <v>6.0153471412481722E-2</v>
      </c>
      <c r="BH270">
        <v>0.45692736231863751</v>
      </c>
      <c r="BI270">
        <v>1.5480555623105645</v>
      </c>
      <c r="BJ270">
        <v>0.55612083504517595</v>
      </c>
      <c r="BK270">
        <v>0.6057175714084444</v>
      </c>
      <c r="BL270">
        <v>0.15934694413902023</v>
      </c>
      <c r="BM270">
        <v>1.2008784077676788</v>
      </c>
      <c r="BN270">
        <v>0.70491104413498462</v>
      </c>
      <c r="BO270">
        <v>-0.63420083767329127</v>
      </c>
      <c r="BP270">
        <v>-0.63420083767329127</v>
      </c>
      <c r="BQ270">
        <v>-0.28702368313040394</v>
      </c>
      <c r="BR270">
        <v>-0.78299104676309816</v>
      </c>
      <c r="BS270">
        <v>-0.68379757403655972</v>
      </c>
      <c r="BT270">
        <v>-0.68379757403655972</v>
      </c>
      <c r="BU270">
        <v>-0.68379757403655972</v>
      </c>
      <c r="BV270">
        <v>-1.4773453558488712</v>
      </c>
      <c r="BW270">
        <v>-0.83258778312636827</v>
      </c>
      <c r="BX270">
        <v>-0.83258778312636827</v>
      </c>
      <c r="BY270">
        <v>0.25854041686555873</v>
      </c>
      <c r="BZ270">
        <v>-1.4773453558488712</v>
      </c>
      <c r="CA270">
        <v>-0.93178125585290683</v>
      </c>
      <c r="CB270">
        <v>1.0556735049211587E-2</v>
      </c>
      <c r="CC270">
        <v>-0.73339431039982983</v>
      </c>
      <c r="CD270">
        <v>-1.7253290376652184</v>
      </c>
      <c r="CE270">
        <v>0.45692736231863751</v>
      </c>
      <c r="CF270">
        <v>-0.68379757403655972</v>
      </c>
      <c r="CG270">
        <v>-1.1797649376692541</v>
      </c>
      <c r="CH270">
        <v>-0.48541062858348266</v>
      </c>
      <c r="CI270">
        <v>-0.33662041949367405</v>
      </c>
      <c r="CJ270">
        <v>-0.13823347404059705</v>
      </c>
      <c r="CK270">
        <v>0.30813715322882884</v>
      </c>
      <c r="CL270">
        <v>0.45692736231863751</v>
      </c>
      <c r="CM270">
        <v>-0.48541062858348266</v>
      </c>
      <c r="CN270">
        <v>-0.13823347404059705</v>
      </c>
      <c r="CO270">
        <v>-0.23742694676713555</v>
      </c>
      <c r="CP270">
        <v>0.45692736231863751</v>
      </c>
      <c r="CQ270">
        <v>-0.38621715585694416</v>
      </c>
      <c r="CR270">
        <v>1.0520881986778703</v>
      </c>
      <c r="CS270">
        <v>0.70491104413498462</v>
      </c>
      <c r="CT270">
        <v>-0.43581389222021255</v>
      </c>
      <c r="CU270">
        <v>-0.58460410131002116</v>
      </c>
      <c r="CV270">
        <v>1.1016849350411386</v>
      </c>
      <c r="CW270">
        <v>1.1512816714044087</v>
      </c>
      <c r="CX270">
        <v>-1.2293616740325242</v>
      </c>
      <c r="CY270">
        <v>0.25854041686555873</v>
      </c>
      <c r="CZ270">
        <v>0.80410451686152318</v>
      </c>
      <c r="DA270">
        <v>-0.73339431039982983</v>
      </c>
      <c r="DB270">
        <v>0.35773388959209723</v>
      </c>
      <c r="DC270">
        <v>-8.863673767732691E-2</v>
      </c>
      <c r="DD270">
        <v>0.45692736231863751</v>
      </c>
      <c r="DE270">
        <v>1.0024914623146002</v>
      </c>
      <c r="DF270">
        <v>-1.3285551467590626</v>
      </c>
      <c r="DG270">
        <v>-0.23742694676713555</v>
      </c>
      <c r="DH270">
        <v>-0.43581389222021255</v>
      </c>
      <c r="DI270">
        <v>1.2008784077676788</v>
      </c>
      <c r="DJ270">
        <v>-0.53500736494675105</v>
      </c>
      <c r="DK270">
        <v>-0.68379757403655972</v>
      </c>
      <c r="DL270">
        <v>-1.1797649376692541</v>
      </c>
      <c r="DM270">
        <v>-0.33662041949367405</v>
      </c>
      <c r="DN270">
        <v>0.55612083504517595</v>
      </c>
      <c r="DO270">
        <v>0.40733062595536734</v>
      </c>
      <c r="DP270">
        <v>-3.9040001314056785E-2</v>
      </c>
      <c r="DQ270">
        <v>1.2504751441309472</v>
      </c>
      <c r="DR270">
        <v>0.45692736231863751</v>
      </c>
      <c r="DS270">
        <v>-0.33662041949367405</v>
      </c>
      <c r="DT270">
        <v>-0.58460410131002116</v>
      </c>
      <c r="DU270">
        <v>0.25854041686555873</v>
      </c>
      <c r="DV270">
        <v>0.75450778049825296</v>
      </c>
      <c r="DW270">
        <v>0.80410451686152318</v>
      </c>
      <c r="DX270">
        <v>-0.23742694676713555</v>
      </c>
      <c r="DY270">
        <v>0.45692736231863751</v>
      </c>
      <c r="DZ270">
        <v>-0.43581389222021255</v>
      </c>
      <c r="EA270">
        <v>-1.0805714649427154</v>
      </c>
      <c r="EB270">
        <v>-0.13823347404059705</v>
      </c>
      <c r="EC270">
        <v>-3.9040001314056785E-2</v>
      </c>
      <c r="ED270">
        <v>0.30813715322882884</v>
      </c>
      <c r="EE270">
        <v>0.55612083504517595</v>
      </c>
      <c r="EF270">
        <v>6.0153471412481722E-2</v>
      </c>
      <c r="EG270">
        <v>-0.18783021040386541</v>
      </c>
      <c r="EH270">
        <v>-0.13823347404059705</v>
      </c>
      <c r="EI270">
        <v>-0.63420083767329127</v>
      </c>
      <c r="EJ270">
        <v>0.55612083504517595</v>
      </c>
      <c r="EK270">
        <v>-0.38621715585694416</v>
      </c>
      <c r="EL270">
        <v>-8.863673767732691E-2</v>
      </c>
      <c r="EM270">
        <v>-0.58460410131002116</v>
      </c>
      <c r="EN270">
        <v>-0.73339431039982983</v>
      </c>
      <c r="EO270">
        <v>0.50652409868190584</v>
      </c>
      <c r="EP270">
        <v>-0.18783021040386541</v>
      </c>
      <c r="EQ270">
        <v>0.80410451686152318</v>
      </c>
      <c r="ER270">
        <v>0.50652409868190584</v>
      </c>
      <c r="ES270">
        <v>-1.7253290376652184</v>
      </c>
      <c r="ET270">
        <v>0.85370125322479151</v>
      </c>
      <c r="EU270">
        <v>0.15934694413902023</v>
      </c>
      <c r="EV270">
        <v>2.5399902895759512</v>
      </c>
      <c r="EW270">
        <v>-1.1797649376692541</v>
      </c>
      <c r="EX270">
        <v>-0.18783021040386541</v>
      </c>
      <c r="EY270">
        <v>0.25854041686555873</v>
      </c>
      <c r="EZ270">
        <v>-0.48541062858348266</v>
      </c>
      <c r="FA270">
        <v>1.0024914623146002</v>
      </c>
      <c r="FB270">
        <v>-0.33662041949367405</v>
      </c>
      <c r="FC270">
        <v>3.0855543895719157</v>
      </c>
      <c r="FD270">
        <v>-0.23742694676713555</v>
      </c>
      <c r="FE270">
        <v>-1.1797649376692541</v>
      </c>
      <c r="FF270">
        <v>0.25854041686555873</v>
      </c>
      <c r="FG270">
        <v>0.95289472595133173</v>
      </c>
      <c r="FH270">
        <v>-1.2293616740325242</v>
      </c>
      <c r="FI270">
        <v>1.2504751441309472</v>
      </c>
      <c r="FJ270">
        <v>2.4903935532126846</v>
      </c>
      <c r="FK270">
        <v>1.0556735049211587E-2</v>
      </c>
      <c r="FL270">
        <v>2.1928131350330675</v>
      </c>
      <c r="FM270">
        <v>1.5480555623105645</v>
      </c>
      <c r="FN270">
        <v>0.55612083504517595</v>
      </c>
      <c r="FO270">
        <v>-0.63420083767329127</v>
      </c>
      <c r="FP270">
        <v>-1.3781518831223327</v>
      </c>
      <c r="FQ270">
        <v>1.0556735049211587E-2</v>
      </c>
      <c r="FR270">
        <v>-0.13823347404059705</v>
      </c>
      <c r="FS270">
        <v>-3.8083919649225337</v>
      </c>
      <c r="FT270">
        <v>-0.8821845194896385</v>
      </c>
      <c r="FU270">
        <v>-1.0309747285794453</v>
      </c>
      <c r="FV270">
        <v>0.40733062595536734</v>
      </c>
      <c r="FW270">
        <v>0.80410451686152318</v>
      </c>
      <c r="FX270">
        <v>1.8952327168534502</v>
      </c>
      <c r="FY270">
        <v>0.15934694413902023</v>
      </c>
      <c r="FZ270">
        <v>-0.18783021040386541</v>
      </c>
      <c r="GA270">
        <v>-1.1301682013059855</v>
      </c>
      <c r="GB270">
        <v>0.10975020777575009</v>
      </c>
      <c r="GC270">
        <v>0.30813715322882884</v>
      </c>
      <c r="GD270">
        <v>1.5480555623105645</v>
      </c>
      <c r="GE270">
        <v>0.85370125322479151</v>
      </c>
      <c r="GF270">
        <v>1.8456359804901801</v>
      </c>
      <c r="GG270">
        <v>0.25854041686555873</v>
      </c>
      <c r="GH270">
        <v>-0.68379757403655972</v>
      </c>
      <c r="GI270">
        <v>1.2504751441309472</v>
      </c>
      <c r="GJ270">
        <v>0.70491104413498462</v>
      </c>
      <c r="GK270">
        <v>0.6057175714084444</v>
      </c>
      <c r="GL270">
        <v>-0.78299104676309816</v>
      </c>
      <c r="GM270">
        <v>0.55612083504517595</v>
      </c>
      <c r="GN270">
        <v>-0.68379757403655972</v>
      </c>
      <c r="GO270">
        <v>-0.43581389222021255</v>
      </c>
      <c r="GP270">
        <v>0.65531430777171451</v>
      </c>
      <c r="GQ270">
        <v>6.0153471412481722E-2</v>
      </c>
      <c r="GR270">
        <v>-0.13823347404059705</v>
      </c>
      <c r="GS270">
        <v>-1.0309747285794453</v>
      </c>
      <c r="GT270">
        <v>0.10975020777575009</v>
      </c>
      <c r="GU270">
        <v>0.25854041686555873</v>
      </c>
      <c r="GV270">
        <v>1.0024914623146002</v>
      </c>
      <c r="GW270">
        <v>-2.7668605012938752</v>
      </c>
      <c r="GX270">
        <v>0.40733062595536734</v>
      </c>
      <c r="GY270">
        <v>1.4488620895840261</v>
      </c>
      <c r="GZ270">
        <v>-0.58460410131002116</v>
      </c>
      <c r="HA270">
        <v>-1.2293616740325242</v>
      </c>
      <c r="HB270">
        <v>6.0153471412481722E-2</v>
      </c>
      <c r="HC270">
        <v>1.1512816714044087</v>
      </c>
      <c r="HD270">
        <v>-0.38621715585694416</v>
      </c>
      <c r="HE270">
        <v>0.65531430777171451</v>
      </c>
      <c r="HF270">
        <v>-0.98137799221617694</v>
      </c>
      <c r="HG270">
        <v>0.20894368050229034</v>
      </c>
      <c r="HH270">
        <v>-1.1797649376692541</v>
      </c>
      <c r="HI270">
        <v>-1.3781518831223327</v>
      </c>
      <c r="HJ270">
        <v>0.85370125322479151</v>
      </c>
      <c r="HK270">
        <v>-1.4773453558488712</v>
      </c>
      <c r="HL270">
        <v>0.6057175714084444</v>
      </c>
      <c r="HM270">
        <v>1.647249035037103</v>
      </c>
      <c r="HN270">
        <v>-0.83258778312636827</v>
      </c>
      <c r="HO270">
        <v>-0.93178125585290683</v>
      </c>
      <c r="HP270">
        <v>1.2008784077676788</v>
      </c>
      <c r="HQ270">
        <v>-3.3124246012898397</v>
      </c>
      <c r="HR270">
        <v>0.30813715322882884</v>
      </c>
      <c r="HS270">
        <v>0.65531430777171451</v>
      </c>
      <c r="HT270">
        <v>0.70491104413498462</v>
      </c>
      <c r="HU270">
        <v>0.50652409868190584</v>
      </c>
      <c r="HV270">
        <v>-0.68379757403655972</v>
      </c>
      <c r="HW270">
        <v>0.20894368050229034</v>
      </c>
      <c r="HX270">
        <v>0.45692736231863751</v>
      </c>
      <c r="HY270">
        <v>-1.2789584103957925</v>
      </c>
      <c r="HZ270">
        <v>1.0556735049211587E-2</v>
      </c>
      <c r="IA270">
        <v>-1.1797649376692541</v>
      </c>
      <c r="IB270">
        <v>-8.863673767732691E-2</v>
      </c>
      <c r="IC270">
        <v>0.45692736231863751</v>
      </c>
      <c r="ID270">
        <v>0.10975020777575009</v>
      </c>
      <c r="IE270">
        <v>0.90329798958806162</v>
      </c>
      <c r="IF270">
        <v>-1.9237159831182953</v>
      </c>
      <c r="IG270">
        <v>0.70491104413498462</v>
      </c>
      <c r="IH270">
        <v>1.0024914623146002</v>
      </c>
      <c r="II270">
        <v>0.55612083504517595</v>
      </c>
      <c r="IJ270">
        <v>0.30813715322882884</v>
      </c>
      <c r="IK270">
        <v>-0.68379757403655972</v>
      </c>
      <c r="IL270">
        <v>1.9448294532167203</v>
      </c>
      <c r="IM270">
        <v>-1.4773453558488712</v>
      </c>
      <c r="IN270">
        <v>-3.9040001314056785E-2</v>
      </c>
      <c r="IO270">
        <v>-0.73339431039982983</v>
      </c>
      <c r="IP270">
        <v>0.35773388959209723</v>
      </c>
      <c r="IQ270">
        <v>0.65531430777171451</v>
      </c>
    </row>
    <row r="271" spans="2:251">
      <c r="B271" t="s">
        <v>249</v>
      </c>
      <c r="C271">
        <v>-1.2398114675182517</v>
      </c>
      <c r="D271">
        <v>-3.0034620517010589E-2</v>
      </c>
      <c r="E271">
        <v>-1.7897100343369987</v>
      </c>
      <c r="F271">
        <v>-3.0034620517010589E-2</v>
      </c>
      <c r="G271">
        <v>-0.57993318733575761</v>
      </c>
      <c r="H271">
        <v>0.62984365966548739</v>
      </c>
      <c r="I271">
        <v>-0.57993318733575761</v>
      </c>
      <c r="J271">
        <v>0.62984365966548739</v>
      </c>
      <c r="K271">
        <v>-3.0034620517010589E-2</v>
      </c>
      <c r="L271">
        <v>1.0697625131204835</v>
      </c>
      <c r="M271">
        <v>0.29990451957423842</v>
      </c>
      <c r="N271">
        <v>0.84980308639298541</v>
      </c>
      <c r="O271">
        <v>-0.57993318733575761</v>
      </c>
      <c r="P271">
        <v>0.62984365966548739</v>
      </c>
      <c r="Q271">
        <v>-3.0034620517010589E-2</v>
      </c>
      <c r="R271">
        <v>-1.4597708942457537</v>
      </c>
      <c r="S271">
        <v>-1.0198520407907536</v>
      </c>
      <c r="T271">
        <v>1.1797422264842345</v>
      </c>
      <c r="U271">
        <v>0.29990451957423842</v>
      </c>
      <c r="V271">
        <v>-3.0034620517010589E-2</v>
      </c>
      <c r="W271">
        <v>0.18992480621048743</v>
      </c>
      <c r="X271">
        <v>1.8396205066667286</v>
      </c>
      <c r="Y271">
        <v>-1.6797303209732517</v>
      </c>
      <c r="Z271">
        <v>-1.2398114675182517</v>
      </c>
      <c r="AA271">
        <v>-0.68991290069950473</v>
      </c>
      <c r="AB271">
        <v>-0.57993318733575761</v>
      </c>
      <c r="AC271">
        <v>-1.8996897477007497</v>
      </c>
      <c r="AD271">
        <v>-1.3497911808820027</v>
      </c>
      <c r="AE271">
        <v>-1.1298317541545047</v>
      </c>
      <c r="AF271">
        <v>-0.68991290069950473</v>
      </c>
      <c r="AG271">
        <v>0.18992480621048743</v>
      </c>
      <c r="AH271">
        <v>-0.35997376060825959</v>
      </c>
      <c r="AI271">
        <v>0.62984365966548739</v>
      </c>
      <c r="AJ271">
        <v>0.51986394630173649</v>
      </c>
      <c r="AK271">
        <v>1.6196610799392306</v>
      </c>
      <c r="AL271">
        <v>-1.3497911808820027</v>
      </c>
      <c r="AM271">
        <v>0.84980308639298541</v>
      </c>
      <c r="AN271">
        <v>1.2897219398479816</v>
      </c>
      <c r="AO271">
        <v>7.9945092846740382E-2</v>
      </c>
      <c r="AP271">
        <v>3.4893162071229695</v>
      </c>
      <c r="AQ271">
        <v>0.18992480621048743</v>
      </c>
      <c r="AR271">
        <v>0.62984365966548739</v>
      </c>
      <c r="AS271">
        <v>-2.3396086011557458</v>
      </c>
      <c r="AT271">
        <v>7.9945092846740382E-2</v>
      </c>
      <c r="AU271">
        <v>-1.0198520407907536</v>
      </c>
      <c r="AV271">
        <v>-0.35997376060825959</v>
      </c>
      <c r="AW271">
        <v>-2.1196491744282477</v>
      </c>
      <c r="AX271">
        <v>-1.5697506076095007</v>
      </c>
      <c r="AY271">
        <v>-1.0198520407907536</v>
      </c>
      <c r="AZ271">
        <v>-1.1298317541545047</v>
      </c>
      <c r="BA271">
        <v>-1.4597708942457537</v>
      </c>
      <c r="BB271">
        <v>0.29990451957423842</v>
      </c>
      <c r="BC271">
        <v>0.29990451957423842</v>
      </c>
      <c r="BD271">
        <v>0.73982337302923451</v>
      </c>
      <c r="BE271">
        <v>0.29990451957423842</v>
      </c>
      <c r="BF271">
        <v>1.0697625131204835</v>
      </c>
      <c r="BG271">
        <v>-3.0034620517010589E-2</v>
      </c>
      <c r="BH271">
        <v>0.29990451957423842</v>
      </c>
      <c r="BI271">
        <v>2.1695596467579774</v>
      </c>
      <c r="BJ271">
        <v>7.9945092846740382E-2</v>
      </c>
      <c r="BK271">
        <v>0.95978279975673642</v>
      </c>
      <c r="BL271">
        <v>0.62984365966548739</v>
      </c>
      <c r="BM271">
        <v>0.18992480621048743</v>
      </c>
      <c r="BN271">
        <v>0.51986394630173649</v>
      </c>
      <c r="BO271">
        <v>-0.90987232742700663</v>
      </c>
      <c r="BP271">
        <v>0.51986394630173649</v>
      </c>
      <c r="BQ271">
        <v>-0.14001433388075765</v>
      </c>
      <c r="BR271">
        <v>-1.0198520407907536</v>
      </c>
      <c r="BS271">
        <v>0.40988423293798937</v>
      </c>
      <c r="BT271">
        <v>7.9945092846740382E-2</v>
      </c>
      <c r="BU271">
        <v>-3.0034620517010589E-2</v>
      </c>
      <c r="BV271">
        <v>-1.4597708942457537</v>
      </c>
      <c r="BW271">
        <v>-1.5697506076095007</v>
      </c>
      <c r="BX271">
        <v>7.9945092846740382E-2</v>
      </c>
      <c r="BY271">
        <v>-0.14001433388075765</v>
      </c>
      <c r="BZ271">
        <v>0.62984365966548739</v>
      </c>
      <c r="CA271">
        <v>7.9945092846740382E-2</v>
      </c>
      <c r="CB271">
        <v>0.84980308639298541</v>
      </c>
      <c r="CC271">
        <v>0.84980308639298541</v>
      </c>
      <c r="CD271">
        <v>-0.57993318733575761</v>
      </c>
      <c r="CE271">
        <v>0.84980308639298541</v>
      </c>
      <c r="CF271">
        <v>1.0697625131204835</v>
      </c>
      <c r="CG271">
        <v>-0.24999404724450863</v>
      </c>
      <c r="CH271">
        <v>-3.0034620517010589E-2</v>
      </c>
      <c r="CI271">
        <v>0.62984365966548739</v>
      </c>
      <c r="CJ271">
        <v>-0.14001433388075765</v>
      </c>
      <c r="CK271">
        <v>0.62984365966548739</v>
      </c>
      <c r="CL271">
        <v>0.51986394630173649</v>
      </c>
      <c r="CM271">
        <v>-0.57993318733575761</v>
      </c>
      <c r="CN271">
        <v>0.62984365966548739</v>
      </c>
      <c r="CO271">
        <v>0.18992480621048743</v>
      </c>
      <c r="CP271">
        <v>0.95978279975673642</v>
      </c>
      <c r="CQ271">
        <v>-0.46995347397200665</v>
      </c>
      <c r="CR271">
        <v>2.3895190734854754</v>
      </c>
      <c r="CS271">
        <v>0.29990451957423842</v>
      </c>
      <c r="CT271">
        <v>-3.0034620517010589E-2</v>
      </c>
      <c r="CU271">
        <v>-3.0034620517010589E-2</v>
      </c>
      <c r="CV271">
        <v>7.9945092846740382E-2</v>
      </c>
      <c r="CW271">
        <v>0.40988423293798937</v>
      </c>
      <c r="CX271">
        <v>-1.3497911808820027</v>
      </c>
      <c r="CY271">
        <v>0.18992480621048743</v>
      </c>
      <c r="CZ271">
        <v>1.6196610799392306</v>
      </c>
      <c r="DA271">
        <v>-0.57993318733575761</v>
      </c>
      <c r="DB271">
        <v>0.62984365966548739</v>
      </c>
      <c r="DC271">
        <v>-0.14001433388075765</v>
      </c>
      <c r="DD271">
        <v>0.95978279975673642</v>
      </c>
      <c r="DE271">
        <v>1.0697625131204835</v>
      </c>
      <c r="DF271">
        <v>-1.0198520407907536</v>
      </c>
      <c r="DG271">
        <v>-0.14001433388075765</v>
      </c>
      <c r="DH271">
        <v>-0.90987232742700663</v>
      </c>
      <c r="DI271">
        <v>1.7296407933029816</v>
      </c>
      <c r="DJ271">
        <v>-0.90987232742700663</v>
      </c>
      <c r="DK271">
        <v>-0.79989261406325562</v>
      </c>
      <c r="DL271">
        <v>-1.0198520407907536</v>
      </c>
      <c r="DM271">
        <v>-0.14001433388075765</v>
      </c>
      <c r="DN271">
        <v>1.3997016532117326</v>
      </c>
      <c r="DO271">
        <v>0.29990451957423842</v>
      </c>
      <c r="DP271">
        <v>-0.24999404724450863</v>
      </c>
      <c r="DQ271">
        <v>1.3997016532117326</v>
      </c>
      <c r="DR271">
        <v>0.18992480621048743</v>
      </c>
      <c r="DS271">
        <v>-0.68991290069950473</v>
      </c>
      <c r="DT271">
        <v>-0.68991290069950473</v>
      </c>
      <c r="DU271">
        <v>-0.24999404724450863</v>
      </c>
      <c r="DV271">
        <v>-0.68991290069950473</v>
      </c>
      <c r="DW271">
        <v>-1.1298317541545047</v>
      </c>
      <c r="DX271">
        <v>-0.90987232742700663</v>
      </c>
      <c r="DY271">
        <v>-0.14001433388075765</v>
      </c>
      <c r="DZ271">
        <v>-0.57993318733575761</v>
      </c>
      <c r="EA271">
        <v>-0.68991290069950473</v>
      </c>
      <c r="EB271">
        <v>-1.2398114675182517</v>
      </c>
      <c r="EC271">
        <v>-0.35997376060825959</v>
      </c>
      <c r="ED271">
        <v>-1.0198520407907536</v>
      </c>
      <c r="EE271">
        <v>-0.14001433388075765</v>
      </c>
      <c r="EF271">
        <v>-0.68991290069950473</v>
      </c>
      <c r="EG271">
        <v>-1.2398114675182517</v>
      </c>
      <c r="EH271">
        <v>-0.57993318733575761</v>
      </c>
      <c r="EI271">
        <v>-0.68991290069950473</v>
      </c>
      <c r="EJ271">
        <v>0.51986394630173649</v>
      </c>
      <c r="EK271">
        <v>-1.7897100343369987</v>
      </c>
      <c r="EL271">
        <v>-0.46995347397200665</v>
      </c>
      <c r="EM271">
        <v>-0.35997376060825959</v>
      </c>
      <c r="EN271">
        <v>-3.0034620517010589E-2</v>
      </c>
      <c r="EO271">
        <v>7.9945092846740382E-2</v>
      </c>
      <c r="EP271">
        <v>-1.0198520407907536</v>
      </c>
      <c r="EQ271">
        <v>0.51986394630173649</v>
      </c>
      <c r="ER271">
        <v>0.18992480621048743</v>
      </c>
      <c r="ES271">
        <v>-1.4597708942457537</v>
      </c>
      <c r="ET271">
        <v>0.18992480621048743</v>
      </c>
      <c r="EU271">
        <v>-0.46995347397200665</v>
      </c>
      <c r="EV271">
        <v>1.5096813665754836</v>
      </c>
      <c r="EW271">
        <v>-0.90987232742700663</v>
      </c>
      <c r="EX271">
        <v>-0.35997376060825959</v>
      </c>
      <c r="EY271">
        <v>1.2897219398479816</v>
      </c>
      <c r="EZ271">
        <v>-0.57993318733575761</v>
      </c>
      <c r="FA271">
        <v>0.95978279975673642</v>
      </c>
      <c r="FB271">
        <v>0.40988423293798937</v>
      </c>
      <c r="FC271">
        <v>-1.4597708942457537</v>
      </c>
      <c r="FD271">
        <v>-3.0034620517010589E-2</v>
      </c>
      <c r="FE271">
        <v>-1.8996897477007497</v>
      </c>
      <c r="FF271">
        <v>0.95978279975673642</v>
      </c>
      <c r="FG271">
        <v>1.6196610799392306</v>
      </c>
      <c r="FH271">
        <v>-1.8996897477007497</v>
      </c>
      <c r="FI271">
        <v>0.29990451957423842</v>
      </c>
      <c r="FJ271">
        <v>1.2897219398479816</v>
      </c>
      <c r="FK271">
        <v>-0.57993318733575761</v>
      </c>
      <c r="FL271">
        <v>1.7296407933029816</v>
      </c>
      <c r="FM271">
        <v>0.62984365966548739</v>
      </c>
      <c r="FN271">
        <v>-0.90987232742700663</v>
      </c>
      <c r="FO271">
        <v>-0.57993318733575761</v>
      </c>
      <c r="FP271">
        <v>-1.4597708942457537</v>
      </c>
      <c r="FQ271">
        <v>-0.57993318733575761</v>
      </c>
      <c r="FR271">
        <v>-0.46995347397200665</v>
      </c>
      <c r="FS271">
        <v>2.0595799333942306</v>
      </c>
      <c r="FT271">
        <v>-1.4597708942457537</v>
      </c>
      <c r="FU271">
        <v>-1.6797303209732517</v>
      </c>
      <c r="FV271">
        <v>0.18992480621048743</v>
      </c>
      <c r="FW271">
        <v>-0.14001433388075765</v>
      </c>
      <c r="FX271">
        <v>1.8396205066667286</v>
      </c>
      <c r="FY271">
        <v>0.84980308639298541</v>
      </c>
      <c r="FZ271">
        <v>-1.1298317541545047</v>
      </c>
      <c r="GA271">
        <v>-0.90987232742700663</v>
      </c>
      <c r="GB271">
        <v>-0.57993318733575761</v>
      </c>
      <c r="GC271">
        <v>-3.0034620517010589E-2</v>
      </c>
      <c r="GD271">
        <v>1.9496002200304796</v>
      </c>
      <c r="GE271">
        <v>0.95978279975673642</v>
      </c>
      <c r="GF271">
        <v>0.62984365966548739</v>
      </c>
      <c r="GG271">
        <v>0.29990451957423842</v>
      </c>
      <c r="GH271">
        <v>-0.35997376060825959</v>
      </c>
      <c r="GI271">
        <v>1.8396205066667286</v>
      </c>
      <c r="GJ271">
        <v>0.51986394630173649</v>
      </c>
      <c r="GK271">
        <v>0.29990451957423842</v>
      </c>
      <c r="GL271">
        <v>-1.2398114675182517</v>
      </c>
      <c r="GM271">
        <v>0.62984365966548739</v>
      </c>
      <c r="GN271">
        <v>-0.90987232742700663</v>
      </c>
      <c r="GO271">
        <v>-1.4597708942457537</v>
      </c>
      <c r="GP271">
        <v>0.29990451957423842</v>
      </c>
      <c r="GQ271">
        <v>0.62984365966548739</v>
      </c>
      <c r="GR271">
        <v>0.40988423293798937</v>
      </c>
      <c r="GS271">
        <v>-0.90987232742700663</v>
      </c>
      <c r="GT271">
        <v>0.51986394630173649</v>
      </c>
      <c r="GU271">
        <v>0.18992480621048743</v>
      </c>
      <c r="GV271">
        <v>-0.90987232742700663</v>
      </c>
      <c r="GW271">
        <v>1.2897219398479816</v>
      </c>
      <c r="GX271">
        <v>-1.0198520407907536</v>
      </c>
      <c r="GY271">
        <v>0.18992480621048743</v>
      </c>
      <c r="GZ271">
        <v>-0.57993318733575761</v>
      </c>
      <c r="HA271">
        <v>-0.68991290069950473</v>
      </c>
      <c r="HB271">
        <v>-0.90987232742700663</v>
      </c>
      <c r="HC271">
        <v>0.73982337302923451</v>
      </c>
      <c r="HD271">
        <v>0.40988423293798937</v>
      </c>
      <c r="HE271">
        <v>0.84980308639298541</v>
      </c>
      <c r="HF271">
        <v>-0.24999404724450863</v>
      </c>
      <c r="HG271">
        <v>0.18992480621048743</v>
      </c>
      <c r="HH271">
        <v>-0.46995347397200665</v>
      </c>
      <c r="HI271">
        <v>0.40988423293798937</v>
      </c>
      <c r="HJ271">
        <v>1.0697625131204835</v>
      </c>
      <c r="HK271">
        <v>-1.2398114675182517</v>
      </c>
      <c r="HL271">
        <v>0.73982337302923451</v>
      </c>
      <c r="HM271">
        <v>1.5096813665754836</v>
      </c>
      <c r="HN271">
        <v>-0.46995347397200665</v>
      </c>
      <c r="HO271">
        <v>-1.3497911808820027</v>
      </c>
      <c r="HP271">
        <v>1.0697625131204835</v>
      </c>
      <c r="HQ271">
        <v>-2.669547741246995</v>
      </c>
      <c r="HR271">
        <v>0.62984365966548739</v>
      </c>
      <c r="HS271">
        <v>0.18992480621048743</v>
      </c>
      <c r="HT271">
        <v>0.62984365966548739</v>
      </c>
      <c r="HU271">
        <v>0.84980308639298541</v>
      </c>
      <c r="HV271">
        <v>-1.4597708942457537</v>
      </c>
      <c r="HW271">
        <v>0.84980308639298541</v>
      </c>
      <c r="HX271">
        <v>-0.24999404724450863</v>
      </c>
      <c r="HY271">
        <v>-0.68991290069950473</v>
      </c>
      <c r="HZ271">
        <v>7.9945092846740382E-2</v>
      </c>
      <c r="IA271">
        <v>7.9945092846740382E-2</v>
      </c>
      <c r="IB271">
        <v>0.84980308639298541</v>
      </c>
      <c r="IC271">
        <v>0.29990451957423842</v>
      </c>
      <c r="ID271">
        <v>7.9945092846740382E-2</v>
      </c>
      <c r="IE271">
        <v>0.95978279975673642</v>
      </c>
      <c r="IF271">
        <v>-1.8996897477007497</v>
      </c>
      <c r="IG271">
        <v>1.2897219398479816</v>
      </c>
      <c r="IH271">
        <v>1.3997016532117326</v>
      </c>
      <c r="II271">
        <v>1.3997016532117326</v>
      </c>
      <c r="IJ271">
        <v>0.29990451957423842</v>
      </c>
      <c r="IK271">
        <v>0.29990451957423842</v>
      </c>
      <c r="IL271">
        <v>0.62984365966548739</v>
      </c>
      <c r="IM271">
        <v>0.29990451957423842</v>
      </c>
      <c r="IN271">
        <v>2.0595799333942306</v>
      </c>
      <c r="IO271">
        <v>-0.24999404724450863</v>
      </c>
      <c r="IP271">
        <v>1.7296407933029816</v>
      </c>
      <c r="IQ271">
        <v>2.9394176403042227</v>
      </c>
    </row>
    <row r="276" spans="1:39">
      <c r="C276" s="114"/>
    </row>
    <row r="287" spans="1:39">
      <c r="A287" t="s">
        <v>285</v>
      </c>
      <c r="B287">
        <f t="shared" ref="B287:P287" si="0">AVERAGEA(B291:B539)</f>
        <v>1.0556244979919676</v>
      </c>
      <c r="C287">
        <f t="shared" si="0"/>
        <v>44.903614457831324</v>
      </c>
      <c r="D287">
        <f t="shared" si="0"/>
        <v>178.32248995983937</v>
      </c>
      <c r="E287">
        <f t="shared" si="0"/>
        <v>70.312248995983936</v>
      </c>
      <c r="F287">
        <f t="shared" si="0"/>
        <v>37.96144578313249</v>
      </c>
      <c r="G287">
        <f t="shared" si="0"/>
        <v>100.74779116465869</v>
      </c>
      <c r="H287">
        <f t="shared" si="0"/>
        <v>92.378714859437736</v>
      </c>
      <c r="I287">
        <f t="shared" si="0"/>
        <v>36.369572799196789</v>
      </c>
      <c r="J287">
        <f t="shared" si="0"/>
        <v>99.710040160642521</v>
      </c>
      <c r="K287">
        <f t="shared" si="0"/>
        <v>59.297991967871468</v>
      </c>
      <c r="L287">
        <f t="shared" si="0"/>
        <v>38.553012048192805</v>
      </c>
      <c r="M287">
        <f t="shared" si="0"/>
        <v>23.085542168674714</v>
      </c>
      <c r="N287">
        <f t="shared" si="0"/>
        <v>32.235341365461856</v>
      </c>
      <c r="O287">
        <f t="shared" si="0"/>
        <v>28.678714859437747</v>
      </c>
      <c r="P287">
        <f t="shared" si="0"/>
        <v>18.227309236947793</v>
      </c>
      <c r="S287">
        <f>AVERAGEA(S291:S539)</f>
        <v>19.108032128514054</v>
      </c>
    </row>
    <row r="288" spans="1:39">
      <c r="A288" t="s">
        <v>286</v>
      </c>
      <c r="B288">
        <f t="shared" ref="B288:P288" si="1">_xlfn.STDEV.S(B291:B539)</f>
        <v>1.8608951254255619E-2</v>
      </c>
      <c r="C288">
        <f t="shared" si="1"/>
        <v>12.673901101913355</v>
      </c>
      <c r="D288">
        <f t="shared" si="1"/>
        <v>26.823352402294553</v>
      </c>
      <c r="E288">
        <f t="shared" si="1"/>
        <v>2.6178167003174004</v>
      </c>
      <c r="F288">
        <f t="shared" si="1"/>
        <v>2.2798644197079554</v>
      </c>
      <c r="G288">
        <f t="shared" si="1"/>
        <v>8.0563342353114091</v>
      </c>
      <c r="H288">
        <f t="shared" si="1"/>
        <v>10.123805622257187</v>
      </c>
      <c r="I288">
        <f t="shared" si="1"/>
        <v>3.9857502714084738</v>
      </c>
      <c r="J288">
        <f t="shared" si="1"/>
        <v>6.3889600154505395</v>
      </c>
      <c r="K288">
        <f t="shared" si="1"/>
        <v>4.8621269224088186</v>
      </c>
      <c r="L288">
        <f t="shared" si="1"/>
        <v>2.2965790134843691</v>
      </c>
      <c r="M288">
        <f t="shared" si="1"/>
        <v>1.643619078935888</v>
      </c>
      <c r="N288">
        <f t="shared" si="1"/>
        <v>2.9141956478810376</v>
      </c>
      <c r="O288">
        <f t="shared" si="1"/>
        <v>2.0162617005190375</v>
      </c>
      <c r="P288">
        <f t="shared" si="1"/>
        <v>0.909258598167625</v>
      </c>
      <c r="S288">
        <f>_xlfn.STDEV.S(S291:S539)</f>
        <v>8.2220111580339434</v>
      </c>
      <c r="V288" t="s">
        <v>154</v>
      </c>
      <c r="W288" t="s">
        <v>155</v>
      </c>
      <c r="X288" t="s">
        <v>156</v>
      </c>
      <c r="Y288" t="s">
        <v>157</v>
      </c>
      <c r="Z288" t="s">
        <v>158</v>
      </c>
      <c r="AA288" t="s">
        <v>159</v>
      </c>
      <c r="AB288" t="s">
        <v>160</v>
      </c>
      <c r="AC288" t="s">
        <v>161</v>
      </c>
      <c r="AD288" t="s">
        <v>162</v>
      </c>
      <c r="AE288" t="s">
        <v>163</v>
      </c>
      <c r="AF288" t="s">
        <v>164</v>
      </c>
      <c r="AG288" t="s">
        <v>165</v>
      </c>
      <c r="AH288" t="s">
        <v>166</v>
      </c>
      <c r="AI288" t="s">
        <v>167</v>
      </c>
      <c r="AJ288" t="s">
        <v>168</v>
      </c>
      <c r="AM288" t="s">
        <v>169</v>
      </c>
    </row>
    <row r="289" spans="2:39">
      <c r="B289" t="s">
        <v>154</v>
      </c>
      <c r="C289" t="s">
        <v>155</v>
      </c>
      <c r="D289" t="s">
        <v>156</v>
      </c>
      <c r="E289" t="s">
        <v>157</v>
      </c>
      <c r="F289" t="s">
        <v>158</v>
      </c>
      <c r="G289" t="s">
        <v>159</v>
      </c>
      <c r="H289" t="s">
        <v>160</v>
      </c>
      <c r="I289" t="s">
        <v>161</v>
      </c>
      <c r="J289" t="s">
        <v>162</v>
      </c>
      <c r="K289" t="s">
        <v>163</v>
      </c>
      <c r="L289" t="s">
        <v>164</v>
      </c>
      <c r="M289" t="s">
        <v>165</v>
      </c>
      <c r="N289" t="s">
        <v>166</v>
      </c>
      <c r="O289" t="s">
        <v>167</v>
      </c>
      <c r="P289" t="s">
        <v>168</v>
      </c>
      <c r="S289" t="s">
        <v>169</v>
      </c>
      <c r="V289" t="s">
        <v>224</v>
      </c>
      <c r="W289" t="s">
        <v>225</v>
      </c>
      <c r="X289" t="s">
        <v>237</v>
      </c>
      <c r="Y289" t="s">
        <v>238</v>
      </c>
      <c r="Z289" t="s">
        <v>239</v>
      </c>
      <c r="AA289" t="s">
        <v>240</v>
      </c>
      <c r="AB289" t="s">
        <v>241</v>
      </c>
      <c r="AC289" t="s">
        <v>242</v>
      </c>
      <c r="AD289" t="s">
        <v>243</v>
      </c>
      <c r="AE289" t="s">
        <v>244</v>
      </c>
      <c r="AF289" t="s">
        <v>245</v>
      </c>
      <c r="AG289" t="s">
        <v>246</v>
      </c>
      <c r="AH289" t="s">
        <v>247</v>
      </c>
      <c r="AI289" t="s">
        <v>248</v>
      </c>
      <c r="AJ289" t="s">
        <v>249</v>
      </c>
      <c r="AM289" t="s">
        <v>226</v>
      </c>
    </row>
    <row r="290" spans="2:39">
      <c r="B290" t="s">
        <v>224</v>
      </c>
      <c r="C290" t="s">
        <v>225</v>
      </c>
      <c r="D290" t="s">
        <v>237</v>
      </c>
      <c r="E290" t="s">
        <v>238</v>
      </c>
      <c r="F290" t="s">
        <v>239</v>
      </c>
      <c r="G290" t="s">
        <v>240</v>
      </c>
      <c r="H290" t="s">
        <v>241</v>
      </c>
      <c r="I290" t="s">
        <v>242</v>
      </c>
      <c r="J290" t="s">
        <v>243</v>
      </c>
      <c r="K290" t="s">
        <v>244</v>
      </c>
      <c r="L290" t="s">
        <v>245</v>
      </c>
      <c r="M290" t="s">
        <v>246</v>
      </c>
      <c r="N290" t="s">
        <v>247</v>
      </c>
      <c r="O290" t="s">
        <v>248</v>
      </c>
      <c r="P290" t="s">
        <v>249</v>
      </c>
      <c r="S290" t="s">
        <v>226</v>
      </c>
      <c r="V290" cm="1">
        <f t="array" ref="V290:V538">STANDARDIZE(B291:B539,B$287,B$288)</f>
        <v>0.81549474769901287</v>
      </c>
      <c r="W290" cm="1">
        <f t="array" ref="W290:W538">STANDARDIZE(C291:C539,C$287,C$288)</f>
        <v>-1.7282456507826605</v>
      </c>
      <c r="X290" cm="1">
        <f t="array" ref="X290:X538">STANDARDIZE(D291:D539,D$287,D$288)</f>
        <v>-0.89744524095281009</v>
      </c>
      <c r="Y290" cm="1">
        <f t="array" ref="Y290:Y538">STANDARDIZE(E291:E539,E$287,E$288)</f>
        <v>-0.97877326387033614</v>
      </c>
      <c r="Z290" cm="1">
        <f t="array" ref="Z290:Z538">STANDARDIZE(F291:F539,F$287,F$288)</f>
        <v>-0.77260988324828705</v>
      </c>
      <c r="AA290" cm="1">
        <f t="array" ref="AA290:AA538">STANDARDIZE(G291:G539,G$287,G$288)</f>
        <v>-0.94928921036294145</v>
      </c>
      <c r="AB290" cm="1">
        <f t="array" ref="AB290:AB538">STANDARDIZE(H291:H539,H$287,H$288)</f>
        <v>-0.70909252185317817</v>
      </c>
      <c r="AC290" cm="1">
        <f t="array" ref="AC290:AC538">STANDARDIZE(I291:I539,I$287,I$288)</f>
        <v>-0.70909254387331488</v>
      </c>
      <c r="AD290" cm="1">
        <f t="array" ref="AD290:AD538">STANDARDIZE(J291:J539,J$287,J$288)</f>
        <v>-0.81547546831455897</v>
      </c>
      <c r="AE290" cm="1">
        <f t="array" ref="AE290:AE538">STANDARDIZE(K291:K539,K$287,K$288)</f>
        <v>-6.1288397573100652E-2</v>
      </c>
      <c r="AF290" cm="1">
        <f t="array" ref="AF290:AF538">STANDARDIZE(L291:L539,L$287,L$288)</f>
        <v>-0.54559936359069061</v>
      </c>
      <c r="AG290" cm="1">
        <f t="array" ref="AG290:AG538">STANDARDIZE(M291:M539,M$287,M$288)</f>
        <v>-0.72129983392639785</v>
      </c>
      <c r="AH290" cm="1">
        <f t="array" ref="AH290:AH538">STANDARDIZE(N291:N539,N$287,N$288)</f>
        <v>-8.0756885912233511E-2</v>
      </c>
      <c r="AI290" cm="1">
        <f t="array" ref="AI290:AI538">STANDARDIZE(O291:O539,O$287,O$288)</f>
        <v>-0.63420083767329127</v>
      </c>
      <c r="AJ290" cm="1">
        <f t="array" ref="AJ290:AJ538">STANDARDIZE(P291:P539,P$287,P$288)</f>
        <v>-1.2398114675182517</v>
      </c>
      <c r="AM290" cm="1">
        <f t="array" ref="AM290:AM538">STANDARDIZE(S291:S539,S$287,S$288)</f>
        <v>-0.82802516290211381</v>
      </c>
    </row>
    <row r="291" spans="2:39">
      <c r="B291">
        <v>1.0708</v>
      </c>
      <c r="C291">
        <v>23</v>
      </c>
      <c r="D291">
        <v>154.25</v>
      </c>
      <c r="E291">
        <v>67.75</v>
      </c>
      <c r="F291">
        <v>36.200000000000003</v>
      </c>
      <c r="G291">
        <v>93.1</v>
      </c>
      <c r="H291">
        <v>85.2</v>
      </c>
      <c r="I291">
        <v>33.543306999999999</v>
      </c>
      <c r="J291">
        <v>94.5</v>
      </c>
      <c r="K291">
        <v>59</v>
      </c>
      <c r="L291">
        <v>37.299999999999997</v>
      </c>
      <c r="M291">
        <v>21.9</v>
      </c>
      <c r="N291">
        <v>32</v>
      </c>
      <c r="O291">
        <v>27.4</v>
      </c>
      <c r="P291">
        <v>17.100000000000001</v>
      </c>
      <c r="S291">
        <v>12.3</v>
      </c>
      <c r="V291">
        <v>1.5946896524459422</v>
      </c>
      <c r="W291">
        <v>-1.8071479549713079</v>
      </c>
      <c r="X291">
        <v>-0.18910723327056825</v>
      </c>
      <c r="Y291">
        <v>0.74021645739410225</v>
      </c>
      <c r="Z291">
        <v>0.23622203680712625</v>
      </c>
      <c r="AA291">
        <v>-0.88722624408127082</v>
      </c>
      <c r="AB291">
        <v>-0.92640210701187609</v>
      </c>
      <c r="AC291">
        <v>-0.92640219475967645</v>
      </c>
      <c r="AD291">
        <v>-0.1580914825260949</v>
      </c>
      <c r="AE291">
        <v>-0.12298978973901509</v>
      </c>
      <c r="AF291">
        <v>-0.54559936359069061</v>
      </c>
      <c r="AG291">
        <v>0.19132038277924551</v>
      </c>
      <c r="AH291">
        <v>-0.59547867581356573</v>
      </c>
      <c r="AI291">
        <v>0.10975020777575009</v>
      </c>
      <c r="AJ291">
        <v>-3.0034620517010589E-2</v>
      </c>
      <c r="AM291">
        <v>-1.5820985739971374</v>
      </c>
    </row>
    <row r="292" spans="2:39">
      <c r="B292">
        <v>1.0852999999999999</v>
      </c>
      <c r="C292">
        <v>22</v>
      </c>
      <c r="D292">
        <v>173.25</v>
      </c>
      <c r="E292">
        <v>72.25</v>
      </c>
      <c r="F292">
        <v>38.5</v>
      </c>
      <c r="G292">
        <v>93.6</v>
      </c>
      <c r="H292">
        <v>83</v>
      </c>
      <c r="I292">
        <v>32.677165000000002</v>
      </c>
      <c r="J292">
        <v>98.7</v>
      </c>
      <c r="K292">
        <v>58.7</v>
      </c>
      <c r="L292">
        <v>37.299999999999997</v>
      </c>
      <c r="M292">
        <v>23.4</v>
      </c>
      <c r="N292">
        <v>30.5</v>
      </c>
      <c r="O292">
        <v>28.9</v>
      </c>
      <c r="P292">
        <v>18.2</v>
      </c>
      <c r="S292">
        <v>6.1</v>
      </c>
      <c r="V292">
        <v>-0.76439009364993116</v>
      </c>
      <c r="W292">
        <v>-1.8071479549713079</v>
      </c>
      <c r="X292">
        <v>-0.90676547789599748</v>
      </c>
      <c r="Y292">
        <v>-1.551769837625149</v>
      </c>
      <c r="Z292">
        <v>-1.737579545909989</v>
      </c>
      <c r="AA292">
        <v>-0.61414919244192012</v>
      </c>
      <c r="AB292">
        <v>-0.4423943946129581</v>
      </c>
      <c r="AC292">
        <v>-0.44239445000995697</v>
      </c>
      <c r="AD292">
        <v>-7.9831484217944476E-2</v>
      </c>
      <c r="AE292">
        <v>6.2114386758729684E-2</v>
      </c>
      <c r="AF292">
        <v>0.15108905453278676</v>
      </c>
      <c r="AG292">
        <v>0.55636846946150376</v>
      </c>
      <c r="AH292">
        <v>-1.178830037701742</v>
      </c>
      <c r="AI292">
        <v>-1.7253290376652184</v>
      </c>
      <c r="AJ292">
        <v>-1.7897100343369987</v>
      </c>
      <c r="AM292">
        <v>0.75309650552293539</v>
      </c>
    </row>
    <row r="293" spans="2:39">
      <c r="B293">
        <v>1.0414000000000001</v>
      </c>
      <c r="C293">
        <v>22</v>
      </c>
      <c r="D293">
        <v>154</v>
      </c>
      <c r="E293">
        <v>66.25</v>
      </c>
      <c r="F293">
        <v>34</v>
      </c>
      <c r="G293">
        <v>95.8</v>
      </c>
      <c r="H293">
        <v>87.9</v>
      </c>
      <c r="I293">
        <v>34.606299</v>
      </c>
      <c r="J293">
        <v>99.2</v>
      </c>
      <c r="K293">
        <v>59.6</v>
      </c>
      <c r="L293">
        <v>38.9</v>
      </c>
      <c r="M293">
        <v>24</v>
      </c>
      <c r="N293">
        <v>28.8</v>
      </c>
      <c r="O293">
        <v>25.2</v>
      </c>
      <c r="P293">
        <v>16.600000000000001</v>
      </c>
      <c r="S293">
        <v>25.3</v>
      </c>
      <c r="V293">
        <v>1.0465663401412049</v>
      </c>
      <c r="W293">
        <v>-1.4915387382167185</v>
      </c>
      <c r="X293">
        <v>0.23962366611605182</v>
      </c>
      <c r="Y293">
        <v>0.74021645739410225</v>
      </c>
      <c r="Z293">
        <v>-0.24626279452372479</v>
      </c>
      <c r="AA293">
        <v>0.13060640293812636</v>
      </c>
      <c r="AB293">
        <v>-0.59056002085752468</v>
      </c>
      <c r="AC293">
        <v>-0.59056002983473377</v>
      </c>
      <c r="AD293">
        <v>0.23320850901465728</v>
      </c>
      <c r="AE293">
        <v>0.16495004036858807</v>
      </c>
      <c r="AF293">
        <v>-0.54559936359069061</v>
      </c>
      <c r="AG293">
        <v>-0.17372770390301051</v>
      </c>
      <c r="AH293">
        <v>5.6502258061454584E-2</v>
      </c>
      <c r="AI293">
        <v>0.35773388959209723</v>
      </c>
      <c r="AJ293">
        <v>-3.0034620517010589E-2</v>
      </c>
      <c r="AM293">
        <v>-1.0591121759796212</v>
      </c>
    </row>
    <row r="294" spans="2:39">
      <c r="B294">
        <v>1.0750999999999999</v>
      </c>
      <c r="C294">
        <v>26</v>
      </c>
      <c r="D294">
        <v>184.75</v>
      </c>
      <c r="E294">
        <v>72.25</v>
      </c>
      <c r="F294">
        <v>37.4</v>
      </c>
      <c r="G294">
        <v>101.8</v>
      </c>
      <c r="H294">
        <v>86.4</v>
      </c>
      <c r="I294">
        <v>34.015748000000002</v>
      </c>
      <c r="J294">
        <v>101.2</v>
      </c>
      <c r="K294">
        <v>60.1</v>
      </c>
      <c r="L294">
        <v>37.299999999999997</v>
      </c>
      <c r="M294">
        <v>22.8</v>
      </c>
      <c r="N294">
        <v>32.4</v>
      </c>
      <c r="O294">
        <v>29.4</v>
      </c>
      <c r="P294">
        <v>18.2</v>
      </c>
      <c r="S294">
        <v>10.4</v>
      </c>
      <c r="V294">
        <v>-1.1620481829690588</v>
      </c>
      <c r="W294">
        <v>-1.6493433465940133</v>
      </c>
      <c r="X294">
        <v>0.22098319222967705</v>
      </c>
      <c r="Y294">
        <v>0.35821874155756039</v>
      </c>
      <c r="Z294">
        <v>-1.5621305163351349</v>
      </c>
      <c r="AA294">
        <v>-0.42796029359690851</v>
      </c>
      <c r="AB294">
        <v>0.75280832375987827</v>
      </c>
      <c r="AC294">
        <v>0.75280837897124386</v>
      </c>
      <c r="AD294">
        <v>0.34277250664606834</v>
      </c>
      <c r="AE294">
        <v>0.80253109274971024</v>
      </c>
      <c r="AF294">
        <v>1.5880089169124596</v>
      </c>
      <c r="AG294">
        <v>0.55636846946150376</v>
      </c>
      <c r="AH294">
        <v>-1.2127313925388241E-2</v>
      </c>
      <c r="AI294">
        <v>-0.48541062858348266</v>
      </c>
      <c r="AJ294">
        <v>-0.57993318733575761</v>
      </c>
      <c r="AM294">
        <v>1.1666206341879481</v>
      </c>
    </row>
    <row r="295" spans="2:39">
      <c r="B295">
        <v>1.034</v>
      </c>
      <c r="C295">
        <v>24</v>
      </c>
      <c r="D295">
        <v>184.25</v>
      </c>
      <c r="E295">
        <v>71.25</v>
      </c>
      <c r="F295">
        <v>34.4</v>
      </c>
      <c r="G295">
        <v>97.3</v>
      </c>
      <c r="H295">
        <v>100</v>
      </c>
      <c r="I295">
        <v>39.370078999999997</v>
      </c>
      <c r="J295">
        <v>101.9</v>
      </c>
      <c r="K295">
        <v>63.2</v>
      </c>
      <c r="L295">
        <v>42.2</v>
      </c>
      <c r="M295">
        <v>24</v>
      </c>
      <c r="N295">
        <v>32.200000000000003</v>
      </c>
      <c r="O295">
        <v>27.7</v>
      </c>
      <c r="P295">
        <v>17.7</v>
      </c>
      <c r="S295">
        <v>28.7</v>
      </c>
      <c r="V295">
        <v>-0.29149939283800458</v>
      </c>
      <c r="W295">
        <v>-1.6493433465940133</v>
      </c>
      <c r="X295">
        <v>1.1902878343211658</v>
      </c>
      <c r="Y295">
        <v>1.6952107469854569</v>
      </c>
      <c r="Z295">
        <v>0.45553332377569461</v>
      </c>
      <c r="AA295">
        <v>0.46574642085914764</v>
      </c>
      <c r="AB295">
        <v>0.19965665244683034</v>
      </c>
      <c r="AC295">
        <v>0.19965656315993954</v>
      </c>
      <c r="AD295">
        <v>1.2662404866822421</v>
      </c>
      <c r="AE295">
        <v>1.3784107529649166</v>
      </c>
      <c r="AF295">
        <v>1.5009228646470236</v>
      </c>
      <c r="AG295">
        <v>1.5298300339475241</v>
      </c>
      <c r="AH295">
        <v>1.1888901958443867</v>
      </c>
      <c r="AI295">
        <v>0.95289472595133173</v>
      </c>
      <c r="AJ295">
        <v>0.62984365966548739</v>
      </c>
      <c r="AM295">
        <v>0.21794763313291851</v>
      </c>
    </row>
    <row r="296" spans="2:39">
      <c r="B296">
        <v>1.0502</v>
      </c>
      <c r="C296">
        <v>24</v>
      </c>
      <c r="D296">
        <v>210.25</v>
      </c>
      <c r="E296">
        <v>74.75</v>
      </c>
      <c r="F296">
        <v>39</v>
      </c>
      <c r="G296">
        <v>104.5</v>
      </c>
      <c r="H296">
        <v>94.4</v>
      </c>
      <c r="I296">
        <v>37.165354000000001</v>
      </c>
      <c r="J296">
        <v>107.8</v>
      </c>
      <c r="K296">
        <v>66</v>
      </c>
      <c r="L296">
        <v>42</v>
      </c>
      <c r="M296">
        <v>25.6</v>
      </c>
      <c r="N296">
        <v>35.700000000000003</v>
      </c>
      <c r="O296">
        <v>30.6</v>
      </c>
      <c r="P296">
        <v>18.8</v>
      </c>
      <c r="S296">
        <v>20.9</v>
      </c>
      <c r="V296">
        <v>-3.8932768540727233E-2</v>
      </c>
      <c r="W296">
        <v>-1.4915387382167185</v>
      </c>
      <c r="X296">
        <v>9.9820111968240935E-2</v>
      </c>
      <c r="Y296">
        <v>-0.21477783219725241</v>
      </c>
      <c r="Z296">
        <v>-0.68488536846086157</v>
      </c>
      <c r="AA296">
        <v>0.54022198039715152</v>
      </c>
      <c r="AB296">
        <v>-0.16581855895643413</v>
      </c>
      <c r="AC296">
        <v>-0.16581866755120059</v>
      </c>
      <c r="AD296">
        <v>9.2340512059985599E-2</v>
      </c>
      <c r="AE296">
        <v>-0.184691181904931</v>
      </c>
      <c r="AF296">
        <v>-0.11016910226351767</v>
      </c>
      <c r="AG296">
        <v>-0.11288635612263559</v>
      </c>
      <c r="AH296">
        <v>-0.11507167190565613</v>
      </c>
      <c r="AI296">
        <v>-0.43581389222021255</v>
      </c>
      <c r="AJ296">
        <v>-0.57993318733575761</v>
      </c>
      <c r="AM296">
        <v>1.1185568800412157E-2</v>
      </c>
    </row>
    <row r="297" spans="2:39">
      <c r="B297">
        <v>1.0548999999999999</v>
      </c>
      <c r="C297">
        <v>26</v>
      </c>
      <c r="D297">
        <v>181</v>
      </c>
      <c r="E297">
        <v>69.75</v>
      </c>
      <c r="F297">
        <v>36.4</v>
      </c>
      <c r="G297">
        <v>105.1</v>
      </c>
      <c r="H297">
        <v>90.7</v>
      </c>
      <c r="I297">
        <v>35.708660999999999</v>
      </c>
      <c r="J297">
        <v>100.3</v>
      </c>
      <c r="K297">
        <v>58.4</v>
      </c>
      <c r="L297">
        <v>38.299999999999997</v>
      </c>
      <c r="M297">
        <v>22.9</v>
      </c>
      <c r="N297">
        <v>31.9</v>
      </c>
      <c r="O297">
        <v>27.8</v>
      </c>
      <c r="P297">
        <v>17.7</v>
      </c>
      <c r="S297">
        <v>19.2</v>
      </c>
      <c r="V297">
        <v>0.79399971584392748</v>
      </c>
      <c r="W297">
        <v>-1.5704410424053659</v>
      </c>
      <c r="X297">
        <v>-8.658462689550693E-2</v>
      </c>
      <c r="Y297">
        <v>0.83571588635323768</v>
      </c>
      <c r="Z297">
        <v>-7.0813764948870719E-2</v>
      </c>
      <c r="AA297">
        <v>-0.14247064870122439</v>
      </c>
      <c r="AB297">
        <v>-0.38312814411513207</v>
      </c>
      <c r="AC297">
        <v>-0.38312806754377071</v>
      </c>
      <c r="AD297">
        <v>-0.40852347711217762</v>
      </c>
      <c r="AE297">
        <v>0.1443829096466161</v>
      </c>
      <c r="AF297">
        <v>0.36880418519637326</v>
      </c>
      <c r="AG297">
        <v>6.9637687218493505E-2</v>
      </c>
      <c r="AH297">
        <v>-0.59547867581356573</v>
      </c>
      <c r="AI297">
        <v>0.15934694413902023</v>
      </c>
      <c r="AJ297">
        <v>0.62984365966548739</v>
      </c>
      <c r="AM297">
        <v>-0.81586268852961352</v>
      </c>
    </row>
    <row r="298" spans="2:39">
      <c r="B298">
        <v>1.0704</v>
      </c>
      <c r="C298">
        <v>25</v>
      </c>
      <c r="D298">
        <v>176</v>
      </c>
      <c r="E298">
        <v>72.5</v>
      </c>
      <c r="F298">
        <v>37.799999999999997</v>
      </c>
      <c r="G298">
        <v>99.6</v>
      </c>
      <c r="H298">
        <v>88.5</v>
      </c>
      <c r="I298">
        <v>34.84252</v>
      </c>
      <c r="J298">
        <v>97.1</v>
      </c>
      <c r="K298">
        <v>60</v>
      </c>
      <c r="L298">
        <v>39.4</v>
      </c>
      <c r="M298">
        <v>23.2</v>
      </c>
      <c r="N298">
        <v>30.5</v>
      </c>
      <c r="O298">
        <v>29</v>
      </c>
      <c r="P298">
        <v>18.8</v>
      </c>
      <c r="S298">
        <v>12.4</v>
      </c>
      <c r="V298">
        <v>1.8472562767432315</v>
      </c>
      <c r="W298">
        <v>-1.5704410424053659</v>
      </c>
      <c r="X298">
        <v>0.47262958969573665</v>
      </c>
      <c r="Y298">
        <v>1.4087124601080505</v>
      </c>
      <c r="Z298">
        <v>6.0773007232272171E-2</v>
      </c>
      <c r="AA298">
        <v>1.8893063631120439E-2</v>
      </c>
      <c r="AB298">
        <v>-0.9757906490933983</v>
      </c>
      <c r="AC298">
        <v>-0.97579063773667274</v>
      </c>
      <c r="AD298">
        <v>2.9732513413466582E-2</v>
      </c>
      <c r="AE298">
        <v>0.74082970058379438</v>
      </c>
      <c r="AF298">
        <v>-0.11016910226351767</v>
      </c>
      <c r="AG298">
        <v>0.43468577390075169</v>
      </c>
      <c r="AH298">
        <v>1.2575197678312295</v>
      </c>
      <c r="AI298">
        <v>1.2008784077676788</v>
      </c>
      <c r="AJ298">
        <v>-3.0034620517010589E-2</v>
      </c>
      <c r="AM298">
        <v>-1.8253480614471451</v>
      </c>
    </row>
    <row r="299" spans="2:39">
      <c r="B299">
        <v>1.0900000000000001</v>
      </c>
      <c r="C299">
        <v>25</v>
      </c>
      <c r="D299">
        <v>191</v>
      </c>
      <c r="E299">
        <v>74</v>
      </c>
      <c r="F299">
        <v>38.1</v>
      </c>
      <c r="G299">
        <v>100.9</v>
      </c>
      <c r="H299">
        <v>82.5</v>
      </c>
      <c r="I299">
        <v>32.480314999999997</v>
      </c>
      <c r="J299">
        <v>99.9</v>
      </c>
      <c r="K299">
        <v>62.9</v>
      </c>
      <c r="L299">
        <v>38.299999999999997</v>
      </c>
      <c r="M299">
        <v>23.8</v>
      </c>
      <c r="N299">
        <v>35.9</v>
      </c>
      <c r="O299">
        <v>31.1</v>
      </c>
      <c r="P299">
        <v>18.2</v>
      </c>
      <c r="S299">
        <v>4.0999999999999996</v>
      </c>
      <c r="V299">
        <v>0.89072735919182378</v>
      </c>
      <c r="W299">
        <v>-1.7282456507826605</v>
      </c>
      <c r="X299">
        <v>0.742916461048171</v>
      </c>
      <c r="Y299">
        <v>1.2177136021897796</v>
      </c>
      <c r="Z299">
        <v>1.8152633029808192</v>
      </c>
      <c r="AA299">
        <v>-0.14247064870122439</v>
      </c>
      <c r="AB299">
        <v>-0.37325043569882815</v>
      </c>
      <c r="AC299">
        <v>-0.37325037894837215</v>
      </c>
      <c r="AD299">
        <v>0.68711649920192841</v>
      </c>
      <c r="AE299">
        <v>0.78196396202773832</v>
      </c>
      <c r="AF299">
        <v>1.3702937862488731</v>
      </c>
      <c r="AG299">
        <v>1.1647819472652658</v>
      </c>
      <c r="AH299">
        <v>1.1545754098509642</v>
      </c>
      <c r="AI299">
        <v>0.65531430777171451</v>
      </c>
      <c r="AJ299">
        <v>1.0697625131204835</v>
      </c>
      <c r="AM299">
        <v>-0.90100000913711631</v>
      </c>
    </row>
    <row r="300" spans="2:39">
      <c r="B300">
        <v>1.0722</v>
      </c>
      <c r="C300">
        <v>23</v>
      </c>
      <c r="D300">
        <v>198.25</v>
      </c>
      <c r="E300">
        <v>73.5</v>
      </c>
      <c r="F300">
        <v>42.1</v>
      </c>
      <c r="G300">
        <v>99.6</v>
      </c>
      <c r="H300">
        <v>88.6</v>
      </c>
      <c r="I300">
        <v>34.881889999999999</v>
      </c>
      <c r="J300">
        <v>104.1</v>
      </c>
      <c r="K300">
        <v>63.1</v>
      </c>
      <c r="L300">
        <v>41.7</v>
      </c>
      <c r="M300">
        <v>25</v>
      </c>
      <c r="N300">
        <v>35.6</v>
      </c>
      <c r="O300">
        <v>30</v>
      </c>
      <c r="P300">
        <v>19.2</v>
      </c>
      <c r="S300">
        <v>11.7</v>
      </c>
      <c r="V300">
        <v>1.4710932192791892</v>
      </c>
      <c r="W300">
        <v>-1.4915387382167185</v>
      </c>
      <c r="X300">
        <v>0.29554508777517619</v>
      </c>
      <c r="Y300">
        <v>1.5997113180263214</v>
      </c>
      <c r="Z300">
        <v>0.23622203680712625</v>
      </c>
      <c r="AA300">
        <v>9.3368623169124379E-2</v>
      </c>
      <c r="AB300">
        <v>-0.86713585651405001</v>
      </c>
      <c r="AC300">
        <v>-0.86713581229349013</v>
      </c>
      <c r="AD300">
        <v>-0.23635148083424534</v>
      </c>
      <c r="AE300">
        <v>8.2681517480701655E-2</v>
      </c>
      <c r="AF300">
        <v>0.499433263594527</v>
      </c>
      <c r="AG300">
        <v>1.286464642826018</v>
      </c>
      <c r="AH300">
        <v>0.19376140203514267</v>
      </c>
      <c r="AI300">
        <v>0.35773388959209723</v>
      </c>
      <c r="AJ300">
        <v>0.29990451957423842</v>
      </c>
      <c r="AM300">
        <v>-1.4604738302721336</v>
      </c>
    </row>
    <row r="301" spans="2:39">
      <c r="B301">
        <v>1.083</v>
      </c>
      <c r="C301">
        <v>26</v>
      </c>
      <c r="D301">
        <v>186.25</v>
      </c>
      <c r="E301">
        <v>74.5</v>
      </c>
      <c r="F301">
        <v>38.5</v>
      </c>
      <c r="G301">
        <v>101.5</v>
      </c>
      <c r="H301">
        <v>83.6</v>
      </c>
      <c r="I301">
        <v>32.913386000000003</v>
      </c>
      <c r="J301">
        <v>98.2</v>
      </c>
      <c r="K301">
        <v>59.7</v>
      </c>
      <c r="L301">
        <v>39.700000000000003</v>
      </c>
      <c r="M301">
        <v>25.2</v>
      </c>
      <c r="N301">
        <v>32.799999999999997</v>
      </c>
      <c r="O301">
        <v>29.4</v>
      </c>
      <c r="P301">
        <v>18.5</v>
      </c>
      <c r="S301">
        <v>7.1</v>
      </c>
      <c r="V301">
        <v>1.3743655759312929</v>
      </c>
      <c r="W301">
        <v>-1.4126364340280713</v>
      </c>
      <c r="X301">
        <v>1.4046532840144759</v>
      </c>
      <c r="Y301">
        <v>2.1727078917811342</v>
      </c>
      <c r="Z301">
        <v>0.63098235335054864</v>
      </c>
      <c r="AA301">
        <v>0.35403308155213992</v>
      </c>
      <c r="AB301">
        <v>-0.14606314212382498</v>
      </c>
      <c r="AC301">
        <v>-0.14606303946661023</v>
      </c>
      <c r="AD301">
        <v>1.250588487020613</v>
      </c>
      <c r="AE301">
        <v>1.4195450144088604</v>
      </c>
      <c r="AF301">
        <v>0.2817181329309405</v>
      </c>
      <c r="AG301">
        <v>1.7123540772886512</v>
      </c>
      <c r="AH301">
        <v>1.703611985745719</v>
      </c>
      <c r="AI301">
        <v>0.75450778049825296</v>
      </c>
      <c r="AJ301">
        <v>0.84980308639298541</v>
      </c>
      <c r="AM301">
        <v>-1.3753365096646308</v>
      </c>
    </row>
    <row r="302" spans="2:39">
      <c r="B302">
        <v>1.0811999999999999</v>
      </c>
      <c r="C302">
        <v>27</v>
      </c>
      <c r="D302">
        <v>216</v>
      </c>
      <c r="E302">
        <v>76</v>
      </c>
      <c r="F302">
        <v>39.4</v>
      </c>
      <c r="G302">
        <v>103.6</v>
      </c>
      <c r="H302">
        <v>90.9</v>
      </c>
      <c r="I302">
        <v>35.787402</v>
      </c>
      <c r="J302">
        <v>107.7</v>
      </c>
      <c r="K302">
        <v>66.2</v>
      </c>
      <c r="L302">
        <v>39.200000000000003</v>
      </c>
      <c r="M302">
        <v>25.9</v>
      </c>
      <c r="N302">
        <v>37.200000000000003</v>
      </c>
      <c r="O302">
        <v>30.2</v>
      </c>
      <c r="P302">
        <v>19</v>
      </c>
      <c r="S302">
        <v>7.8</v>
      </c>
      <c r="V302">
        <v>-0.2323880552365197</v>
      </c>
      <c r="W302">
        <v>-1.0181249130848347</v>
      </c>
      <c r="X302">
        <v>8.1179638081866151E-2</v>
      </c>
      <c r="Y302">
        <v>-0.31027726115638787</v>
      </c>
      <c r="Z302">
        <v>0.19235977941341195</v>
      </c>
      <c r="AA302">
        <v>0.15543158945079491</v>
      </c>
      <c r="AB302">
        <v>-7.6919183209695041E-2</v>
      </c>
      <c r="AC302">
        <v>-7.6919219298816871E-2</v>
      </c>
      <c r="AD302">
        <v>0.65581249987867007</v>
      </c>
      <c r="AE302">
        <v>0.84366535419365274</v>
      </c>
      <c r="AF302">
        <v>-0.11016910226351767</v>
      </c>
      <c r="AG302">
        <v>-0.96466522504790186</v>
      </c>
      <c r="AH302">
        <v>9.0817044054877213E-2</v>
      </c>
      <c r="AI302">
        <v>-3.9040001314056785E-2</v>
      </c>
      <c r="AJ302">
        <v>-0.57993318733575761</v>
      </c>
      <c r="AM302">
        <v>0.20578515876041839</v>
      </c>
    </row>
    <row r="303" spans="2:39">
      <c r="B303">
        <v>1.0512999999999999</v>
      </c>
      <c r="C303">
        <v>32</v>
      </c>
      <c r="D303">
        <v>180.5</v>
      </c>
      <c r="E303">
        <v>69.5</v>
      </c>
      <c r="F303">
        <v>38.4</v>
      </c>
      <c r="G303">
        <v>102</v>
      </c>
      <c r="H303">
        <v>91.6</v>
      </c>
      <c r="I303">
        <v>36.062992000000001</v>
      </c>
      <c r="J303">
        <v>103.9</v>
      </c>
      <c r="K303">
        <v>63.4</v>
      </c>
      <c r="L303">
        <v>38.299999999999997</v>
      </c>
      <c r="M303">
        <v>21.5</v>
      </c>
      <c r="N303">
        <v>32.5</v>
      </c>
      <c r="O303">
        <v>28.6</v>
      </c>
      <c r="P303">
        <v>17.7</v>
      </c>
      <c r="S303">
        <v>20.8</v>
      </c>
      <c r="V303">
        <v>-0.27537811894669051</v>
      </c>
      <c r="W303">
        <v>-1.1759295214621293</v>
      </c>
      <c r="X303">
        <v>1.0038830954574181</v>
      </c>
      <c r="Y303">
        <v>0.35821874155756039</v>
      </c>
      <c r="Z303">
        <v>0.63098235335054864</v>
      </c>
      <c r="AA303">
        <v>0.41609604783381049</v>
      </c>
      <c r="AB303">
        <v>0.93060707525335784</v>
      </c>
      <c r="AC303">
        <v>0.93060702458221978</v>
      </c>
      <c r="AD303">
        <v>1.3914564839752823</v>
      </c>
      <c r="AE303">
        <v>1.3784107529649166</v>
      </c>
      <c r="AF303">
        <v>1.2832077339834371</v>
      </c>
      <c r="AG303">
        <v>0.37384442612037461</v>
      </c>
      <c r="AH303">
        <v>1.600667627765451</v>
      </c>
      <c r="AI303">
        <v>1.4488620895840261</v>
      </c>
      <c r="AJ303">
        <v>0.62984365966548739</v>
      </c>
      <c r="AM303">
        <v>0.25443505625041973</v>
      </c>
    </row>
    <row r="304" spans="2:39">
      <c r="B304">
        <v>1.0505</v>
      </c>
      <c r="C304">
        <v>30</v>
      </c>
      <c r="D304">
        <v>205.25</v>
      </c>
      <c r="E304">
        <v>71.25</v>
      </c>
      <c r="F304">
        <v>39.4</v>
      </c>
      <c r="G304">
        <v>104.1</v>
      </c>
      <c r="H304">
        <v>101.8</v>
      </c>
      <c r="I304">
        <v>40.078740000000003</v>
      </c>
      <c r="J304">
        <v>108.6</v>
      </c>
      <c r="K304">
        <v>66</v>
      </c>
      <c r="L304">
        <v>41.5</v>
      </c>
      <c r="M304">
        <v>23.7</v>
      </c>
      <c r="N304">
        <v>36.9</v>
      </c>
      <c r="O304">
        <v>31.6</v>
      </c>
      <c r="P304">
        <v>18.8</v>
      </c>
      <c r="S304">
        <v>21.2</v>
      </c>
      <c r="V304">
        <v>-0.38822703618590082</v>
      </c>
      <c r="W304">
        <v>-0.78141800051889265</v>
      </c>
      <c r="X304">
        <v>0.35146650943430052</v>
      </c>
      <c r="Y304">
        <v>-0.31027726115638787</v>
      </c>
      <c r="Z304">
        <v>1.1134671846813997</v>
      </c>
      <c r="AA304">
        <v>6.8543436656455806E-2</v>
      </c>
      <c r="AB304">
        <v>0.39721082077291908</v>
      </c>
      <c r="AC304">
        <v>0.39721083685550407</v>
      </c>
      <c r="AD304">
        <v>6.1036512736724981E-2</v>
      </c>
      <c r="AE304">
        <v>1.9954246746240667</v>
      </c>
      <c r="AF304">
        <v>0.19463208066550466</v>
      </c>
      <c r="AG304">
        <v>8.7963394381185781E-3</v>
      </c>
      <c r="AH304">
        <v>1.3261493398180748</v>
      </c>
      <c r="AI304">
        <v>0.90329798958806162</v>
      </c>
      <c r="AJ304">
        <v>-3.0034620517010589E-2</v>
      </c>
      <c r="AM304">
        <v>0.36389732560292343</v>
      </c>
    </row>
    <row r="305" spans="2:39">
      <c r="B305">
        <v>1.0484</v>
      </c>
      <c r="C305">
        <v>35</v>
      </c>
      <c r="D305">
        <v>187.75</v>
      </c>
      <c r="E305">
        <v>69.5</v>
      </c>
      <c r="F305">
        <v>40.5</v>
      </c>
      <c r="G305">
        <v>101.3</v>
      </c>
      <c r="H305">
        <v>96.4</v>
      </c>
      <c r="I305">
        <v>37.952756000000001</v>
      </c>
      <c r="J305">
        <v>100.1</v>
      </c>
      <c r="K305">
        <v>69</v>
      </c>
      <c r="L305">
        <v>39</v>
      </c>
      <c r="M305">
        <v>23.1</v>
      </c>
      <c r="N305">
        <v>36.1</v>
      </c>
      <c r="O305">
        <v>30.5</v>
      </c>
      <c r="P305">
        <v>18.2</v>
      </c>
      <c r="S305">
        <v>22.1</v>
      </c>
      <c r="V305">
        <v>-0.23776181320029105</v>
      </c>
      <c r="W305">
        <v>-0.78141800051889265</v>
      </c>
      <c r="X305">
        <v>-0.58055718488443875</v>
      </c>
      <c r="Y305">
        <v>-1.6472692665842843</v>
      </c>
      <c r="Z305">
        <v>-0.68488536846086157</v>
      </c>
      <c r="AA305">
        <v>-0.20453361498289491</v>
      </c>
      <c r="AB305">
        <v>4.1613317785958483E-2</v>
      </c>
      <c r="AC305">
        <v>4.1613294739762469E-2</v>
      </c>
      <c r="AD305">
        <v>-7.9831484217944476E-2</v>
      </c>
      <c r="AE305">
        <v>0.78196396202773832</v>
      </c>
      <c r="AF305">
        <v>6.4003002267354003E-2</v>
      </c>
      <c r="AG305">
        <v>-0.8429825294871498</v>
      </c>
      <c r="AH305">
        <v>-0.3895899598530323</v>
      </c>
      <c r="AI305">
        <v>-1.1301682013059855</v>
      </c>
      <c r="AJ305">
        <v>-1.4597708942457537</v>
      </c>
      <c r="AM305">
        <v>0.21794763313291851</v>
      </c>
    </row>
    <row r="306" spans="2:39">
      <c r="B306">
        <v>1.0511999999999999</v>
      </c>
      <c r="C306">
        <v>35</v>
      </c>
      <c r="D306">
        <v>162.75</v>
      </c>
      <c r="E306">
        <v>66</v>
      </c>
      <c r="F306">
        <v>36.4</v>
      </c>
      <c r="G306">
        <v>99.1</v>
      </c>
      <c r="H306">
        <v>92.8</v>
      </c>
      <c r="I306">
        <v>36.535432999999998</v>
      </c>
      <c r="J306">
        <v>99.2</v>
      </c>
      <c r="K306">
        <v>63.1</v>
      </c>
      <c r="L306">
        <v>38.700000000000003</v>
      </c>
      <c r="M306">
        <v>21.7</v>
      </c>
      <c r="N306">
        <v>31.1</v>
      </c>
      <c r="O306">
        <v>26.4</v>
      </c>
      <c r="P306">
        <v>16.899999999999999</v>
      </c>
      <c r="S306">
        <v>20.9</v>
      </c>
      <c r="V306">
        <v>-1.1996644887154582</v>
      </c>
      <c r="W306">
        <v>-0.86032030470753995</v>
      </c>
      <c r="X306">
        <v>0.64971409161629712</v>
      </c>
      <c r="Y306">
        <v>0.2627193125984249</v>
      </c>
      <c r="Z306">
        <v>0.41167106638198031</v>
      </c>
      <c r="AA306">
        <v>0.14301899619446151</v>
      </c>
      <c r="AB306">
        <v>0.39721082077291908</v>
      </c>
      <c r="AC306">
        <v>0.39721083685550407</v>
      </c>
      <c r="AD306">
        <v>0.85928849547986075</v>
      </c>
      <c r="AE306">
        <v>1.1316051843012558</v>
      </c>
      <c r="AF306">
        <v>0.97840655105441487</v>
      </c>
      <c r="AG306">
        <v>8.7963394381185781E-3</v>
      </c>
      <c r="AH306">
        <v>1.3604641258114976</v>
      </c>
      <c r="AI306">
        <v>1.0520881986778703</v>
      </c>
      <c r="AJ306">
        <v>-1.0198520407907536</v>
      </c>
      <c r="AM306">
        <v>1.2031080573054493</v>
      </c>
    </row>
    <row r="307" spans="2:39">
      <c r="B307">
        <v>1.0333000000000001</v>
      </c>
      <c r="C307">
        <v>34</v>
      </c>
      <c r="D307">
        <v>195.75</v>
      </c>
      <c r="E307">
        <v>71</v>
      </c>
      <c r="F307">
        <v>38.9</v>
      </c>
      <c r="G307">
        <v>101.9</v>
      </c>
      <c r="H307">
        <v>96.4</v>
      </c>
      <c r="I307">
        <v>37.952756000000001</v>
      </c>
      <c r="J307">
        <v>105.2</v>
      </c>
      <c r="K307">
        <v>64.8</v>
      </c>
      <c r="L307">
        <v>40.799999999999997</v>
      </c>
      <c r="M307">
        <v>23.1</v>
      </c>
      <c r="N307">
        <v>36.200000000000003</v>
      </c>
      <c r="O307">
        <v>30.8</v>
      </c>
      <c r="P307">
        <v>17.3</v>
      </c>
      <c r="S307">
        <v>29</v>
      </c>
      <c r="V307">
        <v>-0.47420716360625431</v>
      </c>
      <c r="W307">
        <v>-1.0181249130848347</v>
      </c>
      <c r="X307">
        <v>1.1530068865484164</v>
      </c>
      <c r="Y307">
        <v>0.2627193125984249</v>
      </c>
      <c r="Z307">
        <v>1.8152633029808192</v>
      </c>
      <c r="AA307">
        <v>0.85053681180550422</v>
      </c>
      <c r="AB307">
        <v>0.50586561335226732</v>
      </c>
      <c r="AC307">
        <v>0.50586566229868479</v>
      </c>
      <c r="AD307">
        <v>1.1410244893892019</v>
      </c>
      <c r="AE307">
        <v>1.5635149294626627</v>
      </c>
      <c r="AF307">
        <v>0.63006234199267763</v>
      </c>
      <c r="AG307">
        <v>0.79973386058300777</v>
      </c>
      <c r="AH307">
        <v>2.0467598456799405</v>
      </c>
      <c r="AI307">
        <v>1.4488620895840261</v>
      </c>
      <c r="AJ307">
        <v>1.1797422264842345</v>
      </c>
      <c r="AM307">
        <v>0.46119712058292611</v>
      </c>
    </row>
    <row r="308" spans="2:39">
      <c r="B308">
        <v>1.0468</v>
      </c>
      <c r="C308">
        <v>32</v>
      </c>
      <c r="D308">
        <v>209.25</v>
      </c>
      <c r="E308">
        <v>71</v>
      </c>
      <c r="F308">
        <v>42.1</v>
      </c>
      <c r="G308">
        <v>107.6</v>
      </c>
      <c r="H308">
        <v>97.5</v>
      </c>
      <c r="I308">
        <v>38.385826999999999</v>
      </c>
      <c r="J308">
        <v>107</v>
      </c>
      <c r="K308">
        <v>66.900000000000006</v>
      </c>
      <c r="L308">
        <v>40</v>
      </c>
      <c r="M308">
        <v>24.4</v>
      </c>
      <c r="N308">
        <v>38.200000000000003</v>
      </c>
      <c r="O308">
        <v>31.6</v>
      </c>
      <c r="P308">
        <v>19.3</v>
      </c>
      <c r="S308">
        <v>22.9</v>
      </c>
      <c r="V308">
        <v>0.35335156281462904</v>
      </c>
      <c r="W308">
        <v>-1.3337341298394239</v>
      </c>
      <c r="X308">
        <v>0.20234271834330225</v>
      </c>
      <c r="Y308">
        <v>-0.97877326387033614</v>
      </c>
      <c r="Z308">
        <v>1.6910749838557875E-2</v>
      </c>
      <c r="AA308">
        <v>0.75123606575483171</v>
      </c>
      <c r="AB308">
        <v>-0.27447335153578378</v>
      </c>
      <c r="AC308">
        <v>-0.27447324210058988</v>
      </c>
      <c r="AD308">
        <v>0.42103250495421873</v>
      </c>
      <c r="AE308">
        <v>1.008202399969427</v>
      </c>
      <c r="AF308">
        <v>6.4003002267354003E-2</v>
      </c>
      <c r="AG308">
        <v>-0.11288635612263559</v>
      </c>
      <c r="AH308">
        <v>1.703611985745719</v>
      </c>
      <c r="AI308">
        <v>0.90329798958806162</v>
      </c>
      <c r="AJ308">
        <v>0.29990451957423842</v>
      </c>
      <c r="AM308">
        <v>-0.37801361111959986</v>
      </c>
    </row>
    <row r="309" spans="2:39">
      <c r="B309">
        <v>1.0622</v>
      </c>
      <c r="C309">
        <v>28</v>
      </c>
      <c r="D309">
        <v>183.75</v>
      </c>
      <c r="E309">
        <v>67.75</v>
      </c>
      <c r="F309">
        <v>38</v>
      </c>
      <c r="G309">
        <v>106.8</v>
      </c>
      <c r="H309">
        <v>89.6</v>
      </c>
      <c r="I309">
        <v>35.275590999999999</v>
      </c>
      <c r="J309">
        <v>102.4</v>
      </c>
      <c r="K309">
        <v>64.2</v>
      </c>
      <c r="L309">
        <v>38.700000000000003</v>
      </c>
      <c r="M309">
        <v>22.9</v>
      </c>
      <c r="N309">
        <v>37.200000000000003</v>
      </c>
      <c r="O309">
        <v>30.5</v>
      </c>
      <c r="P309">
        <v>18.5</v>
      </c>
      <c r="S309">
        <v>16</v>
      </c>
      <c r="V309">
        <v>0.28886646724936094</v>
      </c>
      <c r="W309">
        <v>-0.93922260889618725</v>
      </c>
      <c r="X309">
        <v>1.2462092559802902</v>
      </c>
      <c r="Y309">
        <v>1.2177136021897796</v>
      </c>
      <c r="Z309">
        <v>0.89415589771283133</v>
      </c>
      <c r="AA309">
        <v>0.67676050621682782</v>
      </c>
      <c r="AB309">
        <v>0.80219686584140049</v>
      </c>
      <c r="AC309">
        <v>0.80219682194824016</v>
      </c>
      <c r="AD309">
        <v>1.4540644826218037</v>
      </c>
      <c r="AE309">
        <v>1.3372764915209727</v>
      </c>
      <c r="AF309">
        <v>0.89132049878898212</v>
      </c>
      <c r="AG309">
        <v>0.55636846946150376</v>
      </c>
      <c r="AH309">
        <v>1.6692971997522963</v>
      </c>
      <c r="AI309">
        <v>0.70491104413498462</v>
      </c>
      <c r="AJ309">
        <v>-3.0034620517010589E-2</v>
      </c>
      <c r="AM309">
        <v>-0.31720123925709798</v>
      </c>
    </row>
    <row r="310" spans="2:39">
      <c r="B310">
        <v>1.0609999999999999</v>
      </c>
      <c r="C310">
        <v>33</v>
      </c>
      <c r="D310">
        <v>211.75</v>
      </c>
      <c r="E310">
        <v>73.5</v>
      </c>
      <c r="F310">
        <v>40</v>
      </c>
      <c r="G310">
        <v>106.2</v>
      </c>
      <c r="H310">
        <v>100.5</v>
      </c>
      <c r="I310">
        <v>39.566929000000002</v>
      </c>
      <c r="J310">
        <v>109</v>
      </c>
      <c r="K310">
        <v>65.8</v>
      </c>
      <c r="L310">
        <v>40.6</v>
      </c>
      <c r="M310">
        <v>24</v>
      </c>
      <c r="N310">
        <v>37.1</v>
      </c>
      <c r="O310">
        <v>30.1</v>
      </c>
      <c r="P310">
        <v>18.2</v>
      </c>
      <c r="S310">
        <v>16.5</v>
      </c>
      <c r="V310">
        <v>-2.8185252613184535E-2</v>
      </c>
      <c r="W310">
        <v>-1.3337341298394239</v>
      </c>
      <c r="X310">
        <v>2.5258216422741786E-2</v>
      </c>
      <c r="Y310">
        <v>-0.88327383491120071</v>
      </c>
      <c r="Z310">
        <v>0.49939558116940891</v>
      </c>
      <c r="AA310">
        <v>0.31679530178313797</v>
      </c>
      <c r="AB310">
        <v>0.34782227869139687</v>
      </c>
      <c r="AC310">
        <v>0.34782239387850955</v>
      </c>
      <c r="AD310">
        <v>0.81233249649497097</v>
      </c>
      <c r="AE310">
        <v>0.86423248491562465</v>
      </c>
      <c r="AF310">
        <v>-0.24079818066166833</v>
      </c>
      <c r="AG310">
        <v>-0.59961713836564368</v>
      </c>
      <c r="AH310">
        <v>9.0817044054877213E-2</v>
      </c>
      <c r="AI310">
        <v>0.80410451686152318</v>
      </c>
      <c r="AJ310">
        <v>0.18992480621048743</v>
      </c>
      <c r="AM310">
        <v>-9.7690557208796394E-4</v>
      </c>
    </row>
    <row r="311" spans="2:39">
      <c r="B311">
        <v>1.0550999999999999</v>
      </c>
      <c r="C311">
        <v>28</v>
      </c>
      <c r="D311">
        <v>179</v>
      </c>
      <c r="E311">
        <v>68</v>
      </c>
      <c r="F311">
        <v>39.1</v>
      </c>
      <c r="G311">
        <v>103.3</v>
      </c>
      <c r="H311">
        <v>95.9</v>
      </c>
      <c r="I311">
        <v>37.755906000000003</v>
      </c>
      <c r="J311">
        <v>104.9</v>
      </c>
      <c r="K311">
        <v>63.5</v>
      </c>
      <c r="L311">
        <v>38</v>
      </c>
      <c r="M311">
        <v>22.1</v>
      </c>
      <c r="N311">
        <v>32.5</v>
      </c>
      <c r="O311">
        <v>30.3</v>
      </c>
      <c r="P311">
        <v>18.399999999999999</v>
      </c>
      <c r="S311">
        <v>19.100000000000001</v>
      </c>
      <c r="V311">
        <v>0.45007920616252528</v>
      </c>
      <c r="W311">
        <v>-1.3337341298394239</v>
      </c>
      <c r="X311">
        <v>0.82679859353685758</v>
      </c>
      <c r="Y311">
        <v>-0.21477783219725241</v>
      </c>
      <c r="Z311">
        <v>1.4643652438311079</v>
      </c>
      <c r="AA311">
        <v>1.3222153555462017</v>
      </c>
      <c r="AB311">
        <v>0.63427582276422478</v>
      </c>
      <c r="AC311">
        <v>0.63427586493266452</v>
      </c>
      <c r="AD311">
        <v>0.79668049683333952</v>
      </c>
      <c r="AE311">
        <v>0.84366535419365274</v>
      </c>
      <c r="AF311">
        <v>0.89132049878898212</v>
      </c>
      <c r="AG311">
        <v>0.92141655614376194</v>
      </c>
      <c r="AH311">
        <v>0.26239097402198797</v>
      </c>
      <c r="AI311">
        <v>2.0440229259432572</v>
      </c>
      <c r="AJ311">
        <v>1.8396205066667286</v>
      </c>
      <c r="AM311">
        <v>-0.47531340609960299</v>
      </c>
    </row>
    <row r="312" spans="2:39">
      <c r="B312">
        <v>1.0640000000000001</v>
      </c>
      <c r="C312">
        <v>28</v>
      </c>
      <c r="D312">
        <v>200.5</v>
      </c>
      <c r="E312">
        <v>69.75</v>
      </c>
      <c r="F312">
        <v>41.3</v>
      </c>
      <c r="G312">
        <v>111.4</v>
      </c>
      <c r="H312">
        <v>98.8</v>
      </c>
      <c r="I312">
        <v>38.897638000000001</v>
      </c>
      <c r="J312">
        <v>104.8</v>
      </c>
      <c r="K312">
        <v>63.4</v>
      </c>
      <c r="L312">
        <v>40.6</v>
      </c>
      <c r="M312">
        <v>24.6</v>
      </c>
      <c r="N312">
        <v>33</v>
      </c>
      <c r="O312">
        <v>32.799999999999997</v>
      </c>
      <c r="P312">
        <v>19.899999999999999</v>
      </c>
      <c r="S312">
        <v>15.2</v>
      </c>
      <c r="V312">
        <v>0.40171538448857119</v>
      </c>
      <c r="W312">
        <v>-1.0970272172734818</v>
      </c>
      <c r="X312">
        <v>-1.4193785097713041</v>
      </c>
      <c r="Y312">
        <v>-0.78777440595206516</v>
      </c>
      <c r="Z312">
        <v>-1.7814418033037034</v>
      </c>
      <c r="AA312">
        <v>-1.8305833315626623</v>
      </c>
      <c r="AB312">
        <v>-1.5783308624879684</v>
      </c>
      <c r="AC312">
        <v>-1.5783308965249725</v>
      </c>
      <c r="AD312">
        <v>-0.79982346865292986</v>
      </c>
      <c r="AE312">
        <v>-0.39036248912464772</v>
      </c>
      <c r="AF312">
        <v>-1.4164598862450366</v>
      </c>
      <c r="AG312">
        <v>-0.5387757905852687</v>
      </c>
      <c r="AH312">
        <v>-1.4876631116425418</v>
      </c>
      <c r="AI312">
        <v>-1.3781518831223327</v>
      </c>
      <c r="AJ312">
        <v>-1.6797303209732517</v>
      </c>
      <c r="AM312">
        <v>-0.42666350860960145</v>
      </c>
    </row>
    <row r="313" spans="2:39">
      <c r="B313">
        <v>1.0630999999999999</v>
      </c>
      <c r="C313">
        <v>31</v>
      </c>
      <c r="D313">
        <v>140.25</v>
      </c>
      <c r="E313">
        <v>68.25</v>
      </c>
      <c r="F313">
        <v>33.9</v>
      </c>
      <c r="G313">
        <v>86</v>
      </c>
      <c r="H313">
        <v>76.400000000000006</v>
      </c>
      <c r="I313">
        <v>30.07874</v>
      </c>
      <c r="J313">
        <v>94.6</v>
      </c>
      <c r="K313">
        <v>57.4</v>
      </c>
      <c r="L313">
        <v>35.299999999999997</v>
      </c>
      <c r="M313">
        <v>22.2</v>
      </c>
      <c r="N313">
        <v>27.9</v>
      </c>
      <c r="O313">
        <v>25.9</v>
      </c>
      <c r="P313">
        <v>16.7</v>
      </c>
      <c r="S313">
        <v>15.6</v>
      </c>
      <c r="V313">
        <v>0.14914876019129389</v>
      </c>
      <c r="W313">
        <v>-1.0181249130848347</v>
      </c>
      <c r="X313">
        <v>-1.1024904537029327</v>
      </c>
      <c r="Y313">
        <v>-0.11927840323811695</v>
      </c>
      <c r="Z313">
        <v>-1.0796456850042839</v>
      </c>
      <c r="AA313">
        <v>-1.7436951787683233</v>
      </c>
      <c r="AB313">
        <v>-1.2227333595010093</v>
      </c>
      <c r="AC313">
        <v>-1.2227333544092318</v>
      </c>
      <c r="AD313">
        <v>-0.98764746459248909</v>
      </c>
      <c r="AE313">
        <v>-0.90454075717393956</v>
      </c>
      <c r="AF313">
        <v>-1.0245726510505786</v>
      </c>
      <c r="AG313">
        <v>-0.59961713836564368</v>
      </c>
      <c r="AH313">
        <v>-0.83568217776752041</v>
      </c>
      <c r="AI313">
        <v>-0.98137799221617694</v>
      </c>
      <c r="AJ313">
        <v>-1.2398114675182517</v>
      </c>
      <c r="AM313">
        <v>-0.17125154678709353</v>
      </c>
    </row>
    <row r="314" spans="2:39">
      <c r="B314">
        <v>1.0584</v>
      </c>
      <c r="C314">
        <v>32</v>
      </c>
      <c r="D314">
        <v>148.75</v>
      </c>
      <c r="E314">
        <v>70</v>
      </c>
      <c r="F314">
        <v>35.5</v>
      </c>
      <c r="G314">
        <v>86.7</v>
      </c>
      <c r="H314">
        <v>80</v>
      </c>
      <c r="I314">
        <v>31.496062999999999</v>
      </c>
      <c r="J314">
        <v>93.4</v>
      </c>
      <c r="K314">
        <v>54.9</v>
      </c>
      <c r="L314">
        <v>36.200000000000003</v>
      </c>
      <c r="M314">
        <v>22.1</v>
      </c>
      <c r="N314">
        <v>29.8</v>
      </c>
      <c r="O314">
        <v>26.7</v>
      </c>
      <c r="P314">
        <v>17.100000000000001</v>
      </c>
      <c r="S314">
        <v>17.7</v>
      </c>
      <c r="V314">
        <v>0.60054442914813499</v>
      </c>
      <c r="W314">
        <v>-1.3337341298394239</v>
      </c>
      <c r="X314">
        <v>-1.0092880842710588</v>
      </c>
      <c r="Y314">
        <v>-0.97877326387033614</v>
      </c>
      <c r="Z314">
        <v>-1.5182682589414207</v>
      </c>
      <c r="AA314">
        <v>-1.3092544147966294</v>
      </c>
      <c r="AB314">
        <v>-1.5882085709042737</v>
      </c>
      <c r="AC314">
        <v>-1.5882085851203709</v>
      </c>
      <c r="AD314">
        <v>-0.6119994727133683</v>
      </c>
      <c r="AE314">
        <v>-0.184691181904931</v>
      </c>
      <c r="AF314">
        <v>-1.3293738339796008</v>
      </c>
      <c r="AG314">
        <v>-0.11288635612263559</v>
      </c>
      <c r="AH314">
        <v>-0.3895899598530323</v>
      </c>
      <c r="AI314">
        <v>-0.33662041949367405</v>
      </c>
      <c r="AJ314">
        <v>-0.68991290069950473</v>
      </c>
      <c r="AM314">
        <v>-0.62126309856960749</v>
      </c>
    </row>
    <row r="315" spans="2:39">
      <c r="B315">
        <v>1.0668</v>
      </c>
      <c r="C315">
        <v>28</v>
      </c>
      <c r="D315">
        <v>151.25</v>
      </c>
      <c r="E315">
        <v>67.75</v>
      </c>
      <c r="F315">
        <v>34.5</v>
      </c>
      <c r="G315">
        <v>90.2</v>
      </c>
      <c r="H315">
        <v>76.3</v>
      </c>
      <c r="I315">
        <v>30.039370000000002</v>
      </c>
      <c r="J315">
        <v>95.8</v>
      </c>
      <c r="K315">
        <v>58.4</v>
      </c>
      <c r="L315">
        <v>35.5</v>
      </c>
      <c r="M315">
        <v>22.9</v>
      </c>
      <c r="N315">
        <v>31.1</v>
      </c>
      <c r="O315">
        <v>28</v>
      </c>
      <c r="P315">
        <v>17.600000000000001</v>
      </c>
      <c r="S315">
        <v>14</v>
      </c>
      <c r="V315">
        <v>1.9063676143447164</v>
      </c>
      <c r="W315">
        <v>-1.4126364340280713</v>
      </c>
      <c r="X315">
        <v>-0.71104050208906222</v>
      </c>
      <c r="Y315">
        <v>0.45371817051669583</v>
      </c>
      <c r="Z315">
        <v>-0.99192117021685533</v>
      </c>
      <c r="AA315">
        <v>-1.3837299743346352</v>
      </c>
      <c r="AB315">
        <v>-1.2523664847499223</v>
      </c>
      <c r="AC315">
        <v>-1.2523664201954283</v>
      </c>
      <c r="AD315">
        <v>-0.50243547508195729</v>
      </c>
      <c r="AE315">
        <v>-0.88397362645196764</v>
      </c>
      <c r="AF315">
        <v>-0.80685752038699199</v>
      </c>
      <c r="AG315">
        <v>-0.3562517472441396</v>
      </c>
      <c r="AH315">
        <v>-0.80136739177409899</v>
      </c>
      <c r="AI315">
        <v>-0.23742694676713555</v>
      </c>
      <c r="AJ315">
        <v>-0.57993318733575761</v>
      </c>
      <c r="AM315">
        <v>-1.8739979589371465</v>
      </c>
    </row>
    <row r="316" spans="2:39">
      <c r="B316">
        <v>1.0911</v>
      </c>
      <c r="C316">
        <v>27</v>
      </c>
      <c r="D316">
        <v>159.25</v>
      </c>
      <c r="E316">
        <v>71.5</v>
      </c>
      <c r="F316">
        <v>35.700000000000003</v>
      </c>
      <c r="G316">
        <v>89.6</v>
      </c>
      <c r="H316">
        <v>79.7</v>
      </c>
      <c r="I316">
        <v>31.377953000000002</v>
      </c>
      <c r="J316">
        <v>96.5</v>
      </c>
      <c r="K316">
        <v>55</v>
      </c>
      <c r="L316">
        <v>36.700000000000003</v>
      </c>
      <c r="M316">
        <v>22.5</v>
      </c>
      <c r="N316">
        <v>29.9</v>
      </c>
      <c r="O316">
        <v>28.2</v>
      </c>
      <c r="P316">
        <v>17.7</v>
      </c>
      <c r="S316">
        <v>3.7</v>
      </c>
      <c r="V316">
        <v>1.3689918179675216</v>
      </c>
      <c r="W316">
        <v>-0.86032030470753995</v>
      </c>
      <c r="X316">
        <v>-1.7455868027828629</v>
      </c>
      <c r="Y316">
        <v>-1.0742726928294717</v>
      </c>
      <c r="Z316">
        <v>-0.77260988324828705</v>
      </c>
      <c r="AA316">
        <v>-1.5078559068979762</v>
      </c>
      <c r="AB316">
        <v>-1.7561296139814495</v>
      </c>
      <c r="AC316">
        <v>-1.7561295421359466</v>
      </c>
      <c r="AD316">
        <v>-2.2554594371845273</v>
      </c>
      <c r="AE316">
        <v>-1.5626889402770323</v>
      </c>
      <c r="AF316">
        <v>-1.6777180430413381</v>
      </c>
      <c r="AG316">
        <v>-1.0255065728282788</v>
      </c>
      <c r="AH316">
        <v>-1.2131448236951645</v>
      </c>
      <c r="AI316">
        <v>-0.83258778312636827</v>
      </c>
      <c r="AJ316">
        <v>-1.8996897477007497</v>
      </c>
      <c r="AM316">
        <v>-1.3631740352921304</v>
      </c>
    </row>
    <row r="317" spans="2:39">
      <c r="B317">
        <v>1.0810999999999999</v>
      </c>
      <c r="C317">
        <v>34</v>
      </c>
      <c r="D317">
        <v>131.5</v>
      </c>
      <c r="E317">
        <v>67.5</v>
      </c>
      <c r="F317">
        <v>36.200000000000003</v>
      </c>
      <c r="G317">
        <v>88.6</v>
      </c>
      <c r="H317">
        <v>74.599999999999994</v>
      </c>
      <c r="I317">
        <v>29.370079</v>
      </c>
      <c r="J317">
        <v>85.3</v>
      </c>
      <c r="K317">
        <v>51.7</v>
      </c>
      <c r="L317">
        <v>34.700000000000003</v>
      </c>
      <c r="M317">
        <v>21.4</v>
      </c>
      <c r="N317">
        <v>28.7</v>
      </c>
      <c r="O317">
        <v>27</v>
      </c>
      <c r="P317">
        <v>16.5</v>
      </c>
      <c r="S317">
        <v>7.9</v>
      </c>
      <c r="V317">
        <v>-0.47420716360625431</v>
      </c>
      <c r="W317">
        <v>-1.0970272172734818</v>
      </c>
      <c r="X317">
        <v>-1.1304511645324948</v>
      </c>
      <c r="Y317">
        <v>-1.0742726928294717</v>
      </c>
      <c r="Z317">
        <v>0.36780880898826601</v>
      </c>
      <c r="AA317">
        <v>-0.41554770034057337</v>
      </c>
      <c r="AB317">
        <v>-0.3633727272825229</v>
      </c>
      <c r="AC317">
        <v>-0.36337269035297359</v>
      </c>
      <c r="AD317">
        <v>-0.78417146899129841</v>
      </c>
      <c r="AE317">
        <v>-0.36979535840267574</v>
      </c>
      <c r="AF317">
        <v>-1.1116587033160144</v>
      </c>
      <c r="AG317">
        <v>-1.268871963949783</v>
      </c>
      <c r="AH317">
        <v>-1.0415708937280539</v>
      </c>
      <c r="AI317">
        <v>-1.0309747285794453</v>
      </c>
      <c r="AJ317">
        <v>-1.3497911808820027</v>
      </c>
      <c r="AM317">
        <v>0.46119712058292611</v>
      </c>
    </row>
    <row r="318" spans="2:39">
      <c r="B318">
        <v>1.0468</v>
      </c>
      <c r="C318">
        <v>31</v>
      </c>
      <c r="D318">
        <v>148</v>
      </c>
      <c r="E318">
        <v>67.5</v>
      </c>
      <c r="F318">
        <v>38.799999999999997</v>
      </c>
      <c r="G318">
        <v>97.4</v>
      </c>
      <c r="H318">
        <v>88.7</v>
      </c>
      <c r="I318">
        <v>34.921259999999997</v>
      </c>
      <c r="J318">
        <v>94.7</v>
      </c>
      <c r="K318">
        <v>57.5</v>
      </c>
      <c r="L318">
        <v>36</v>
      </c>
      <c r="M318">
        <v>21</v>
      </c>
      <c r="N318">
        <v>29.2</v>
      </c>
      <c r="O318">
        <v>26.6</v>
      </c>
      <c r="P318">
        <v>17</v>
      </c>
      <c r="S318">
        <v>22.9</v>
      </c>
      <c r="V318">
        <v>1.900993856380945</v>
      </c>
      <c r="W318">
        <v>-1.4126364340280713</v>
      </c>
      <c r="X318">
        <v>-1.680345144180551</v>
      </c>
      <c r="Y318">
        <v>-2.1247664113799618</v>
      </c>
      <c r="Z318">
        <v>-0.68488536846086157</v>
      </c>
      <c r="AA318">
        <v>-0.8996388373376043</v>
      </c>
      <c r="AB318">
        <v>-1.8252735728955793</v>
      </c>
      <c r="AC318">
        <v>-1.8252736131975322</v>
      </c>
      <c r="AD318">
        <v>-1.7545954480123642</v>
      </c>
      <c r="AE318">
        <v>-1.8917630318285794</v>
      </c>
      <c r="AF318">
        <v>-1.7648040953067738</v>
      </c>
      <c r="AG318">
        <v>-1.0863479206086539</v>
      </c>
      <c r="AH318">
        <v>-0.59547867581356573</v>
      </c>
      <c r="AI318">
        <v>-0.38621715585694416</v>
      </c>
      <c r="AJ318">
        <v>-1.1298317541545047</v>
      </c>
      <c r="AM318">
        <v>-1.8739979589371465</v>
      </c>
    </row>
    <row r="319" spans="2:39">
      <c r="B319">
        <v>1.091</v>
      </c>
      <c r="C319">
        <v>27</v>
      </c>
      <c r="D319">
        <v>133.25</v>
      </c>
      <c r="E319">
        <v>64.75</v>
      </c>
      <c r="F319">
        <v>36.4</v>
      </c>
      <c r="G319">
        <v>93.5</v>
      </c>
      <c r="H319">
        <v>73.900000000000006</v>
      </c>
      <c r="I319">
        <v>29.094487999999998</v>
      </c>
      <c r="J319">
        <v>88.5</v>
      </c>
      <c r="K319">
        <v>50.1</v>
      </c>
      <c r="L319">
        <v>34.5</v>
      </c>
      <c r="M319">
        <v>21.3</v>
      </c>
      <c r="N319">
        <v>30.5</v>
      </c>
      <c r="O319">
        <v>27.9</v>
      </c>
      <c r="P319">
        <v>17.2</v>
      </c>
      <c r="S319">
        <v>3.7</v>
      </c>
      <c r="V319">
        <v>1.2561429007283114</v>
      </c>
      <c r="W319">
        <v>-1.2548318256507767</v>
      </c>
      <c r="X319">
        <v>-0.65511908042993794</v>
      </c>
      <c r="Y319">
        <v>-0.50127611907465885</v>
      </c>
      <c r="Z319">
        <v>-0.55329859627971867</v>
      </c>
      <c r="AA319">
        <v>-0.41554770034057337</v>
      </c>
      <c r="AB319">
        <v>-0.87701356493035387</v>
      </c>
      <c r="AC319">
        <v>-0.87701350088889052</v>
      </c>
      <c r="AD319">
        <v>-0.1580914825260949</v>
      </c>
      <c r="AE319">
        <v>-8.1855528295072616E-2</v>
      </c>
      <c r="AF319">
        <v>-1.4164598862450366</v>
      </c>
      <c r="AG319">
        <v>-0.29541039946376252</v>
      </c>
      <c r="AH319">
        <v>-0.73273781978725372</v>
      </c>
      <c r="AI319">
        <v>-0.98137799221617694</v>
      </c>
      <c r="AJ319">
        <v>-0.68991290069950473</v>
      </c>
      <c r="AM319">
        <v>-1.2537117659396271</v>
      </c>
    </row>
    <row r="320" spans="2:39">
      <c r="B320">
        <v>1.079</v>
      </c>
      <c r="C320">
        <v>29</v>
      </c>
      <c r="D320">
        <v>160.75</v>
      </c>
      <c r="E320">
        <v>69</v>
      </c>
      <c r="F320">
        <v>36.700000000000003</v>
      </c>
      <c r="G320">
        <v>97.4</v>
      </c>
      <c r="H320">
        <v>83.5</v>
      </c>
      <c r="I320">
        <v>32.874015999999997</v>
      </c>
      <c r="J320">
        <v>98.7</v>
      </c>
      <c r="K320">
        <v>58.9</v>
      </c>
      <c r="L320">
        <v>35.299999999999997</v>
      </c>
      <c r="M320">
        <v>22.6</v>
      </c>
      <c r="N320">
        <v>30.1</v>
      </c>
      <c r="O320">
        <v>26.7</v>
      </c>
      <c r="P320">
        <v>17.600000000000001</v>
      </c>
      <c r="S320">
        <v>8.8000000000000007</v>
      </c>
      <c r="V320">
        <v>0.85848481140919564</v>
      </c>
      <c r="W320">
        <v>-1.0181249130848347</v>
      </c>
      <c r="X320">
        <v>0.13710105974099052</v>
      </c>
      <c r="Y320">
        <v>1.313213031148915</v>
      </c>
      <c r="Z320">
        <v>0.32394655159455482</v>
      </c>
      <c r="AA320">
        <v>-3.0757309394216701E-2</v>
      </c>
      <c r="AB320">
        <v>-0.3633727272825229</v>
      </c>
      <c r="AC320">
        <v>-0.36337269035297359</v>
      </c>
      <c r="AD320">
        <v>1.4080513751835163E-2</v>
      </c>
      <c r="AE320">
        <v>-0.36979535840267574</v>
      </c>
      <c r="AF320">
        <v>6.4003002267354003E-2</v>
      </c>
      <c r="AG320">
        <v>6.579661899718749</v>
      </c>
      <c r="AH320">
        <v>9.0817044054877213E-2</v>
      </c>
      <c r="AI320">
        <v>-0.48541062858348266</v>
      </c>
      <c r="AJ320">
        <v>0.18992480621048743</v>
      </c>
      <c r="AM320">
        <v>-0.8766750603921154</v>
      </c>
    </row>
    <row r="321" spans="2:39">
      <c r="B321">
        <v>1.0716000000000001</v>
      </c>
      <c r="C321">
        <v>32</v>
      </c>
      <c r="D321">
        <v>182</v>
      </c>
      <c r="E321">
        <v>73.75</v>
      </c>
      <c r="F321">
        <v>38.700000000000003</v>
      </c>
      <c r="G321">
        <v>100.5</v>
      </c>
      <c r="H321">
        <v>88.7</v>
      </c>
      <c r="I321">
        <v>34.921259999999997</v>
      </c>
      <c r="J321">
        <v>99.8</v>
      </c>
      <c r="K321">
        <v>57.5</v>
      </c>
      <c r="L321">
        <v>38.700000000000003</v>
      </c>
      <c r="M321">
        <v>33.9</v>
      </c>
      <c r="N321">
        <v>32.5</v>
      </c>
      <c r="O321">
        <v>27.7</v>
      </c>
      <c r="P321">
        <v>18.399999999999999</v>
      </c>
      <c r="S321">
        <v>11.9</v>
      </c>
      <c r="V321">
        <v>1.6430534741198963</v>
      </c>
      <c r="W321">
        <v>-1.2548318256507767</v>
      </c>
      <c r="X321">
        <v>-0.67375955431631274</v>
      </c>
      <c r="Y321">
        <v>0.35821874155756039</v>
      </c>
      <c r="Z321">
        <v>-0.29012505191743909</v>
      </c>
      <c r="AA321">
        <v>-0.8996388373376043</v>
      </c>
      <c r="AB321">
        <v>-0.77823648076730956</v>
      </c>
      <c r="AC321">
        <v>-0.77823636404110819</v>
      </c>
      <c r="AD321">
        <v>0.13929651104487542</v>
      </c>
      <c r="AE321">
        <v>-0.16412405118295903</v>
      </c>
      <c r="AF321">
        <v>0.10754602840006883</v>
      </c>
      <c r="AG321">
        <v>-0.96466522504790186</v>
      </c>
      <c r="AH321">
        <v>-0.73273781978725372</v>
      </c>
      <c r="AI321">
        <v>-1.1301682013059855</v>
      </c>
      <c r="AJ321">
        <v>-0.35997376060825959</v>
      </c>
      <c r="AM321">
        <v>-1.630748471487139</v>
      </c>
    </row>
    <row r="322" spans="2:39">
      <c r="B322">
        <v>1.0862000000000001</v>
      </c>
      <c r="C322">
        <v>29</v>
      </c>
      <c r="D322">
        <v>160.25</v>
      </c>
      <c r="E322">
        <v>71.25</v>
      </c>
      <c r="F322">
        <v>37.299999999999997</v>
      </c>
      <c r="G322">
        <v>93.5</v>
      </c>
      <c r="H322">
        <v>84.5</v>
      </c>
      <c r="I322">
        <v>33.267716999999998</v>
      </c>
      <c r="J322">
        <v>100.6</v>
      </c>
      <c r="K322">
        <v>58.5</v>
      </c>
      <c r="L322">
        <v>38.799999999999997</v>
      </c>
      <c r="M322">
        <v>21.5</v>
      </c>
      <c r="N322">
        <v>30.1</v>
      </c>
      <c r="O322">
        <v>26.4</v>
      </c>
      <c r="P322">
        <v>17.899999999999999</v>
      </c>
      <c r="S322">
        <v>5.7</v>
      </c>
      <c r="V322">
        <v>0.87460608530050965</v>
      </c>
      <c r="W322">
        <v>-1.4126364340280713</v>
      </c>
      <c r="X322">
        <v>-0.38483220907750348</v>
      </c>
      <c r="Y322">
        <v>0.35821874155756039</v>
      </c>
      <c r="Z322">
        <v>6.0773007232272171E-2</v>
      </c>
      <c r="AA322">
        <v>-0.96170180361927482</v>
      </c>
      <c r="AB322">
        <v>-1.3116327352477497</v>
      </c>
      <c r="AC322">
        <v>-1.3116328026616146</v>
      </c>
      <c r="AD322">
        <v>-0.81547546831455897</v>
      </c>
      <c r="AE322">
        <v>-0.41092961984661969</v>
      </c>
      <c r="AF322">
        <v>-1.0245726510505786</v>
      </c>
      <c r="AG322">
        <v>0.86057520836338486</v>
      </c>
      <c r="AH322">
        <v>-1.1102004657148978</v>
      </c>
      <c r="AI322">
        <v>0.65531430777171451</v>
      </c>
      <c r="AJ322">
        <v>0.62984365966548739</v>
      </c>
      <c r="AM322">
        <v>-0.88883753476461569</v>
      </c>
    </row>
    <row r="323" spans="2:39">
      <c r="B323">
        <v>1.0719000000000001</v>
      </c>
      <c r="C323">
        <v>27</v>
      </c>
      <c r="D323">
        <v>168</v>
      </c>
      <c r="E323">
        <v>71.25</v>
      </c>
      <c r="F323">
        <v>38.1</v>
      </c>
      <c r="G323">
        <v>93</v>
      </c>
      <c r="H323">
        <v>79.099999999999994</v>
      </c>
      <c r="I323">
        <v>31.141732000000001</v>
      </c>
      <c r="J323">
        <v>94.5</v>
      </c>
      <c r="K323">
        <v>57.3</v>
      </c>
      <c r="L323">
        <v>36.200000000000003</v>
      </c>
      <c r="M323">
        <v>24.5</v>
      </c>
      <c r="N323">
        <v>29</v>
      </c>
      <c r="O323">
        <v>30</v>
      </c>
      <c r="P323">
        <v>18.8</v>
      </c>
      <c r="S323">
        <v>11.8</v>
      </c>
      <c r="V323">
        <v>-0.29149939283800458</v>
      </c>
      <c r="W323">
        <v>-0.30800417538700875</v>
      </c>
      <c r="X323">
        <v>1.4978556534463499</v>
      </c>
      <c r="Y323">
        <v>0.2627193125984249</v>
      </c>
      <c r="Z323">
        <v>0.80643138292540273</v>
      </c>
      <c r="AA323">
        <v>1.3594531353152037</v>
      </c>
      <c r="AB323">
        <v>0.80219686584140049</v>
      </c>
      <c r="AC323">
        <v>0.80219682194824016</v>
      </c>
      <c r="AD323">
        <v>1.3445004849903925</v>
      </c>
      <c r="AE323">
        <v>1.6046491909066039</v>
      </c>
      <c r="AF323">
        <v>2.4588694395668056</v>
      </c>
      <c r="AG323">
        <v>1.286464642826018</v>
      </c>
      <c r="AH323">
        <v>1.8065563437259844</v>
      </c>
      <c r="AI323">
        <v>1.399265353220756</v>
      </c>
      <c r="AJ323">
        <v>0.51986394630173649</v>
      </c>
      <c r="AM323">
        <v>0.2665975306229203</v>
      </c>
    </row>
    <row r="324" spans="2:39">
      <c r="B324">
        <v>1.0502</v>
      </c>
      <c r="C324">
        <v>41</v>
      </c>
      <c r="D324">
        <v>218.5</v>
      </c>
      <c r="E324">
        <v>71</v>
      </c>
      <c r="F324">
        <v>39.799999999999997</v>
      </c>
      <c r="G324">
        <v>111.7</v>
      </c>
      <c r="H324">
        <v>100.5</v>
      </c>
      <c r="I324">
        <v>39.566929000000002</v>
      </c>
      <c r="J324">
        <v>108.3</v>
      </c>
      <c r="K324">
        <v>67.099999999999994</v>
      </c>
      <c r="L324">
        <v>44.2</v>
      </c>
      <c r="M324">
        <v>25.2</v>
      </c>
      <c r="N324">
        <v>37.5</v>
      </c>
      <c r="O324">
        <v>31.5</v>
      </c>
      <c r="P324">
        <v>18.7</v>
      </c>
      <c r="S324">
        <v>21.3</v>
      </c>
      <c r="V324">
        <v>-1.5758275461795004</v>
      </c>
      <c r="W324">
        <v>-0.30800417538700875</v>
      </c>
      <c r="X324">
        <v>2.5696829019129002</v>
      </c>
      <c r="Y324">
        <v>1.2177136021897796</v>
      </c>
      <c r="Z324">
        <v>1.8152633029808192</v>
      </c>
      <c r="AA324">
        <v>2.0173205779009109</v>
      </c>
      <c r="AB324">
        <v>2.2937308367033697</v>
      </c>
      <c r="AC324">
        <v>2.2937308105789964</v>
      </c>
      <c r="AD324">
        <v>2.565356458597539</v>
      </c>
      <c r="AE324">
        <v>2.4479015505074444</v>
      </c>
      <c r="AF324">
        <v>2.0669822043723474</v>
      </c>
      <c r="AG324">
        <v>1.9557194684101573</v>
      </c>
      <c r="AH324">
        <v>1.7379267717391391</v>
      </c>
      <c r="AI324">
        <v>1.4984588259472944</v>
      </c>
      <c r="AJ324">
        <v>1.6196610799392306</v>
      </c>
      <c r="AM324">
        <v>1.6044697115979616</v>
      </c>
    </row>
    <row r="325" spans="2:39">
      <c r="B325">
        <v>1.0263</v>
      </c>
      <c r="C325">
        <v>41</v>
      </c>
      <c r="D325">
        <v>247.25</v>
      </c>
      <c r="E325">
        <v>73.5</v>
      </c>
      <c r="F325">
        <v>42.1</v>
      </c>
      <c r="G325">
        <v>117</v>
      </c>
      <c r="H325">
        <v>115.6</v>
      </c>
      <c r="I325">
        <v>45.511811000000002</v>
      </c>
      <c r="J325">
        <v>116.1</v>
      </c>
      <c r="K325">
        <v>71.2</v>
      </c>
      <c r="L325">
        <v>43.3</v>
      </c>
      <c r="M325">
        <v>26.3</v>
      </c>
      <c r="N325">
        <v>37.299999999999997</v>
      </c>
      <c r="O325">
        <v>31.7</v>
      </c>
      <c r="P325">
        <v>19.7</v>
      </c>
      <c r="S325">
        <v>32.299999999999997</v>
      </c>
      <c r="V325">
        <v>-2.4463763363105548</v>
      </c>
      <c r="W325">
        <v>0.32321425812216986</v>
      </c>
      <c r="X325">
        <v>0.50059030052529885</v>
      </c>
      <c r="Y325">
        <v>-2.0292669824208263</v>
      </c>
      <c r="Z325">
        <v>0.19235977941341195</v>
      </c>
      <c r="AA325">
        <v>2.2035094767459227</v>
      </c>
      <c r="AB325">
        <v>2.046788126295759</v>
      </c>
      <c r="AC325">
        <v>2.0467880939064353</v>
      </c>
      <c r="AD325">
        <v>2.2053604663800472</v>
      </c>
      <c r="AE325">
        <v>0.53515839336407756</v>
      </c>
      <c r="AF325">
        <v>-0.11016910226351767</v>
      </c>
      <c r="AG325">
        <v>-0.72129983392639785</v>
      </c>
      <c r="AH325">
        <v>-8.0756885912233511E-2</v>
      </c>
      <c r="AI325">
        <v>0.55612083504517595</v>
      </c>
      <c r="AJ325">
        <v>-1.3497911808820027</v>
      </c>
      <c r="AM325">
        <v>2.5531427126529915</v>
      </c>
    </row>
    <row r="326" spans="2:39">
      <c r="B326">
        <v>1.0101</v>
      </c>
      <c r="C326">
        <v>49</v>
      </c>
      <c r="D326">
        <v>191.75</v>
      </c>
      <c r="E326">
        <v>65</v>
      </c>
      <c r="F326">
        <v>38.4</v>
      </c>
      <c r="G326">
        <v>118.5</v>
      </c>
      <c r="H326">
        <v>113.1</v>
      </c>
      <c r="I326">
        <v>44.527558999999997</v>
      </c>
      <c r="J326">
        <v>113.8</v>
      </c>
      <c r="K326">
        <v>61.9</v>
      </c>
      <c r="L326">
        <v>38.299999999999997</v>
      </c>
      <c r="M326">
        <v>21.9</v>
      </c>
      <c r="N326">
        <v>32</v>
      </c>
      <c r="O326">
        <v>29.8</v>
      </c>
      <c r="P326">
        <v>17</v>
      </c>
      <c r="S326">
        <v>40.1</v>
      </c>
      <c r="V326">
        <v>-0.63541990251940672</v>
      </c>
      <c r="W326">
        <v>-0.38690647957565605</v>
      </c>
      <c r="X326">
        <v>0.89204025213916938</v>
      </c>
      <c r="Y326">
        <v>-0.11927840323811695</v>
      </c>
      <c r="Z326">
        <v>0.23622203680712625</v>
      </c>
      <c r="AA326">
        <v>0.71399828598582982</v>
      </c>
      <c r="AB326">
        <v>0.84170769950661872</v>
      </c>
      <c r="AC326">
        <v>0.84170757632983606</v>
      </c>
      <c r="AD326">
        <v>1.0158084920961616</v>
      </c>
      <c r="AE326">
        <v>0.86423248491562465</v>
      </c>
      <c r="AF326">
        <v>0.58651931585995976</v>
      </c>
      <c r="AG326">
        <v>-0.29541039946376252</v>
      </c>
      <c r="AH326">
        <v>0.98300147988385345</v>
      </c>
      <c r="AI326">
        <v>0.95289472595133173</v>
      </c>
      <c r="AJ326">
        <v>0.84980308639298541</v>
      </c>
      <c r="AM326">
        <v>0.61930928742543112</v>
      </c>
    </row>
    <row r="327" spans="2:39">
      <c r="B327">
        <v>1.0438000000000001</v>
      </c>
      <c r="C327">
        <v>40</v>
      </c>
      <c r="D327">
        <v>202.25</v>
      </c>
      <c r="E327">
        <v>70</v>
      </c>
      <c r="F327">
        <v>38.5</v>
      </c>
      <c r="G327">
        <v>106.5</v>
      </c>
      <c r="H327">
        <v>100.9</v>
      </c>
      <c r="I327">
        <v>39.724409000000001</v>
      </c>
      <c r="J327">
        <v>106.2</v>
      </c>
      <c r="K327">
        <v>63.5</v>
      </c>
      <c r="L327">
        <v>39.9</v>
      </c>
      <c r="M327">
        <v>22.6</v>
      </c>
      <c r="N327">
        <v>35.1</v>
      </c>
      <c r="O327">
        <v>30.6</v>
      </c>
      <c r="P327">
        <v>19</v>
      </c>
      <c r="S327">
        <v>24.2</v>
      </c>
      <c r="V327">
        <v>-1.1298056351864307</v>
      </c>
      <c r="W327">
        <v>0.40211656231081716</v>
      </c>
      <c r="X327">
        <v>0.68699503938904671</v>
      </c>
      <c r="Y327">
        <v>-0.78777440595206516</v>
      </c>
      <c r="Z327">
        <v>1.8152633029808192</v>
      </c>
      <c r="AA327">
        <v>0.60228494667882215</v>
      </c>
      <c r="AB327">
        <v>0.63427582276422478</v>
      </c>
      <c r="AC327">
        <v>0.63427586493266452</v>
      </c>
      <c r="AD327">
        <v>0.79668049683333952</v>
      </c>
      <c r="AE327">
        <v>1.3784107529649166</v>
      </c>
      <c r="AF327">
        <v>1.2832077339834371</v>
      </c>
      <c r="AG327">
        <v>0.98225790392413681</v>
      </c>
      <c r="AH327">
        <v>0.33102054600883318</v>
      </c>
      <c r="AI327">
        <v>0.90329798958806162</v>
      </c>
      <c r="AJ327">
        <v>1.2897219398479816</v>
      </c>
      <c r="AM327">
        <v>1.130133211070447</v>
      </c>
    </row>
    <row r="328" spans="2:39">
      <c r="B328">
        <v>1.0346</v>
      </c>
      <c r="C328">
        <v>50</v>
      </c>
      <c r="D328">
        <v>196.75</v>
      </c>
      <c r="E328">
        <v>68.25</v>
      </c>
      <c r="F328">
        <v>42.1</v>
      </c>
      <c r="G328">
        <v>105.6</v>
      </c>
      <c r="H328">
        <v>98.8</v>
      </c>
      <c r="I328">
        <v>38.897638000000001</v>
      </c>
      <c r="J328">
        <v>104.8</v>
      </c>
      <c r="K328">
        <v>66</v>
      </c>
      <c r="L328">
        <v>41.5</v>
      </c>
      <c r="M328">
        <v>24.7</v>
      </c>
      <c r="N328">
        <v>33.200000000000003</v>
      </c>
      <c r="O328">
        <v>30.5</v>
      </c>
      <c r="P328">
        <v>19.399999999999999</v>
      </c>
      <c r="S328">
        <v>28.4</v>
      </c>
      <c r="V328">
        <v>-1.6026963359983573</v>
      </c>
      <c r="W328">
        <v>0.40211656231081716</v>
      </c>
      <c r="X328">
        <v>0.92000096296873146</v>
      </c>
      <c r="Y328">
        <v>-1.2652715507477426</v>
      </c>
      <c r="Z328">
        <v>0.98188041250025992</v>
      </c>
      <c r="AA328">
        <v>1.7442435262615603</v>
      </c>
      <c r="AB328">
        <v>1.5529027054805371</v>
      </c>
      <c r="AC328">
        <v>1.5529026605613174</v>
      </c>
      <c r="AD328">
        <v>0.43668450461584796</v>
      </c>
      <c r="AE328">
        <v>0.41175560903224728</v>
      </c>
      <c r="AF328">
        <v>1.1090356294525685</v>
      </c>
      <c r="AG328">
        <v>0.98225790392413681</v>
      </c>
      <c r="AH328">
        <v>0.63985361994963197</v>
      </c>
      <c r="AI328">
        <v>1.1512816714044087</v>
      </c>
      <c r="AJ328">
        <v>7.9945092846740382E-2</v>
      </c>
      <c r="AM328">
        <v>1.6409571347154632</v>
      </c>
    </row>
    <row r="329" spans="2:39">
      <c r="B329">
        <v>1.0258</v>
      </c>
      <c r="C329">
        <v>50</v>
      </c>
      <c r="D329">
        <v>203</v>
      </c>
      <c r="E329">
        <v>67</v>
      </c>
      <c r="F329">
        <v>40.200000000000003</v>
      </c>
      <c r="G329">
        <v>114.8</v>
      </c>
      <c r="H329">
        <v>108.1</v>
      </c>
      <c r="I329">
        <v>42.559055000000001</v>
      </c>
      <c r="J329">
        <v>102.5</v>
      </c>
      <c r="K329">
        <v>61.3</v>
      </c>
      <c r="L329">
        <v>41.1</v>
      </c>
      <c r="M329">
        <v>24.7</v>
      </c>
      <c r="N329">
        <v>34.1</v>
      </c>
      <c r="O329">
        <v>31</v>
      </c>
      <c r="P329">
        <v>18.3</v>
      </c>
      <c r="S329">
        <v>32.6</v>
      </c>
      <c r="V329">
        <v>-1.8230204125130065</v>
      </c>
      <c r="W329">
        <v>7.6050413675805596E-3</v>
      </c>
      <c r="X329">
        <v>3.1475375923905182</v>
      </c>
      <c r="Y329">
        <v>-0.59677554803379429</v>
      </c>
      <c r="Z329">
        <v>2.2977481343116701</v>
      </c>
      <c r="AA329">
        <v>3.419943615866667</v>
      </c>
      <c r="AB329">
        <v>3.340767928831641</v>
      </c>
      <c r="AC329">
        <v>3.3407678088416288</v>
      </c>
      <c r="AD329">
        <v>4.0522964264523971</v>
      </c>
      <c r="AE329">
        <v>2.7152742498930755</v>
      </c>
      <c r="AF329">
        <v>0.45589023746180907</v>
      </c>
      <c r="AG329">
        <v>2.1382435117512864</v>
      </c>
      <c r="AH329">
        <v>1.4290936977983404</v>
      </c>
      <c r="AI329">
        <v>1.9944261895799904</v>
      </c>
      <c r="AJ329">
        <v>3.4893162071229695</v>
      </c>
      <c r="AM329">
        <v>1.8720441477929701</v>
      </c>
    </row>
    <row r="330" spans="2:39">
      <c r="B330">
        <v>1.0217000000000001</v>
      </c>
      <c r="C330">
        <v>45</v>
      </c>
      <c r="D330">
        <v>262.75</v>
      </c>
      <c r="E330">
        <v>68.75</v>
      </c>
      <c r="F330">
        <v>43.2</v>
      </c>
      <c r="G330">
        <v>128.30000000000001</v>
      </c>
      <c r="H330">
        <v>126.2</v>
      </c>
      <c r="I330">
        <v>49.685039000000003</v>
      </c>
      <c r="J330">
        <v>125.6</v>
      </c>
      <c r="K330">
        <v>72.5</v>
      </c>
      <c r="L330">
        <v>39.6</v>
      </c>
      <c r="M330">
        <v>26.6</v>
      </c>
      <c r="N330">
        <v>36.4</v>
      </c>
      <c r="O330">
        <v>32.700000000000003</v>
      </c>
      <c r="P330">
        <v>21.4</v>
      </c>
      <c r="S330">
        <v>34.5</v>
      </c>
      <c r="V330">
        <v>-1.4898474187591468</v>
      </c>
      <c r="W330">
        <v>0.24431195393352251</v>
      </c>
      <c r="X330">
        <v>1.4419342317872255</v>
      </c>
      <c r="Y330">
        <v>-0.11927840323811695</v>
      </c>
      <c r="Z330">
        <v>-0.29012505191743909</v>
      </c>
      <c r="AA330">
        <v>1.5580546274165488</v>
      </c>
      <c r="AB330">
        <v>1.8591116663859755</v>
      </c>
      <c r="AC330">
        <v>1.8591117597000628</v>
      </c>
      <c r="AD330">
        <v>2.2523164653649372</v>
      </c>
      <c r="AE330">
        <v>1.7280519752384356</v>
      </c>
      <c r="AF330">
        <v>1.0219495771871328</v>
      </c>
      <c r="AG330">
        <v>1.1647819472652658</v>
      </c>
      <c r="AH330">
        <v>1.5320380557786082</v>
      </c>
      <c r="AI330">
        <v>0.55612083504517595</v>
      </c>
      <c r="AJ330">
        <v>0.18992480621048743</v>
      </c>
      <c r="AM330">
        <v>1.5193323909904595</v>
      </c>
    </row>
    <row r="331" spans="2:39">
      <c r="B331">
        <v>1.0279</v>
      </c>
      <c r="C331">
        <v>48</v>
      </c>
      <c r="D331">
        <v>217</v>
      </c>
      <c r="E331">
        <v>70</v>
      </c>
      <c r="F331">
        <v>37.299999999999997</v>
      </c>
      <c r="G331">
        <v>113.3</v>
      </c>
      <c r="H331">
        <v>111.2</v>
      </c>
      <c r="I331">
        <v>43.779527999999999</v>
      </c>
      <c r="J331">
        <v>114.1</v>
      </c>
      <c r="K331">
        <v>67.7</v>
      </c>
      <c r="L331">
        <v>40.9</v>
      </c>
      <c r="M331">
        <v>25</v>
      </c>
      <c r="N331">
        <v>36.700000000000003</v>
      </c>
      <c r="O331">
        <v>29.8</v>
      </c>
      <c r="P331">
        <v>18.399999999999999</v>
      </c>
      <c r="S331">
        <v>31.6</v>
      </c>
      <c r="V331">
        <v>-1.5435849983968724</v>
      </c>
      <c r="W331">
        <v>-0.30800417538700875</v>
      </c>
      <c r="X331">
        <v>1.2555294929234777</v>
      </c>
      <c r="Y331">
        <v>0.45371817051669583</v>
      </c>
      <c r="Z331">
        <v>1.5520897586185365</v>
      </c>
      <c r="AA331">
        <v>0.72641087924216319</v>
      </c>
      <c r="AB331">
        <v>1.1775497856609689</v>
      </c>
      <c r="AC331">
        <v>1.1775497412547788</v>
      </c>
      <c r="AD331">
        <v>0.98450449277290097</v>
      </c>
      <c r="AE331">
        <v>1.1727394457451998</v>
      </c>
      <c r="AF331">
        <v>0.7171483942581135</v>
      </c>
      <c r="AG331">
        <v>-5.204500834225851E-2</v>
      </c>
      <c r="AH331">
        <v>1.223204981837807</v>
      </c>
      <c r="AI331">
        <v>1.399265353220756</v>
      </c>
      <c r="AJ331">
        <v>0.62984365966548739</v>
      </c>
      <c r="AM331">
        <v>1.5679822884804608</v>
      </c>
    </row>
    <row r="332" spans="2:39">
      <c r="B332">
        <v>1.0268999999999999</v>
      </c>
      <c r="C332">
        <v>41</v>
      </c>
      <c r="D332">
        <v>212</v>
      </c>
      <c r="E332">
        <v>71.5</v>
      </c>
      <c r="F332">
        <v>41.5</v>
      </c>
      <c r="G332">
        <v>106.6</v>
      </c>
      <c r="H332">
        <v>104.3</v>
      </c>
      <c r="I332">
        <v>41.062992000000001</v>
      </c>
      <c r="J332">
        <v>106</v>
      </c>
      <c r="K332">
        <v>65</v>
      </c>
      <c r="L332">
        <v>40.200000000000003</v>
      </c>
      <c r="M332">
        <v>23</v>
      </c>
      <c r="N332">
        <v>35.799999999999997</v>
      </c>
      <c r="O332">
        <v>31.5</v>
      </c>
      <c r="P332">
        <v>18.8</v>
      </c>
      <c r="S332">
        <v>32</v>
      </c>
      <c r="V332">
        <v>1.3851130918588357</v>
      </c>
      <c r="W332">
        <v>-0.46580878376430335</v>
      </c>
      <c r="X332">
        <v>-1.9785927263625478</v>
      </c>
      <c r="Y332">
        <v>-0.88327383491120071</v>
      </c>
      <c r="Z332">
        <v>-2.8341359807528308</v>
      </c>
      <c r="AA332">
        <v>-1.9422966708696701</v>
      </c>
      <c r="AB332">
        <v>-1.6178416961531867</v>
      </c>
      <c r="AC332">
        <v>-1.6178416509065685</v>
      </c>
      <c r="AD332">
        <v>-1.801551446997254</v>
      </c>
      <c r="AE332">
        <v>-1.9123301625505513</v>
      </c>
      <c r="AF332">
        <v>-1.6777180430413381</v>
      </c>
      <c r="AG332">
        <v>-1.268871963949783</v>
      </c>
      <c r="AH332">
        <v>-2.1053292595241397</v>
      </c>
      <c r="AI332">
        <v>-2.7668605012938752</v>
      </c>
      <c r="AJ332">
        <v>-2.3396086011557458</v>
      </c>
      <c r="AM332">
        <v>-1.3874989840371315</v>
      </c>
    </row>
    <row r="333" spans="2:39">
      <c r="B333">
        <v>1.0813999999999999</v>
      </c>
      <c r="C333">
        <v>39</v>
      </c>
      <c r="D333">
        <v>125.25</v>
      </c>
      <c r="E333">
        <v>68</v>
      </c>
      <c r="F333">
        <v>31.5</v>
      </c>
      <c r="G333">
        <v>85.1</v>
      </c>
      <c r="H333">
        <v>76</v>
      </c>
      <c r="I333">
        <v>29.92126</v>
      </c>
      <c r="J333">
        <v>88.2</v>
      </c>
      <c r="K333">
        <v>50</v>
      </c>
      <c r="L333">
        <v>34.700000000000003</v>
      </c>
      <c r="M333">
        <v>21</v>
      </c>
      <c r="N333">
        <v>26.1</v>
      </c>
      <c r="O333">
        <v>23.1</v>
      </c>
      <c r="P333">
        <v>16.100000000000001</v>
      </c>
      <c r="S333">
        <v>7.7</v>
      </c>
      <c r="V333">
        <v>0.61129194507567775</v>
      </c>
      <c r="W333">
        <v>-0.15019956700971407</v>
      </c>
      <c r="X333">
        <v>-0.52463576322531436</v>
      </c>
      <c r="Y333">
        <v>1.1222141732306441</v>
      </c>
      <c r="Z333">
        <v>-0.99192117021685533</v>
      </c>
      <c r="AA333">
        <v>-0.51484844639124761</v>
      </c>
      <c r="AB333">
        <v>-1.0745677332564427</v>
      </c>
      <c r="AC333">
        <v>-1.0745677745844551</v>
      </c>
      <c r="AD333">
        <v>-0.39287147745054624</v>
      </c>
      <c r="AE333">
        <v>-0.184691181904931</v>
      </c>
      <c r="AF333">
        <v>-0.15371212839623249</v>
      </c>
      <c r="AG333">
        <v>0.19132038277924551</v>
      </c>
      <c r="AH333">
        <v>-0.86999696376094304</v>
      </c>
      <c r="AI333">
        <v>-0.63420083767329127</v>
      </c>
      <c r="AJ333">
        <v>7.9945092846740382E-2</v>
      </c>
      <c r="AM333">
        <v>-0.63342557294210777</v>
      </c>
    </row>
    <row r="334" spans="2:39">
      <c r="B334">
        <v>1.0669999999999999</v>
      </c>
      <c r="C334">
        <v>43</v>
      </c>
      <c r="D334">
        <v>164.25</v>
      </c>
      <c r="E334">
        <v>73.25</v>
      </c>
      <c r="F334">
        <v>35.700000000000003</v>
      </c>
      <c r="G334">
        <v>96.6</v>
      </c>
      <c r="H334">
        <v>81.5</v>
      </c>
      <c r="I334">
        <v>32.086613999999997</v>
      </c>
      <c r="J334">
        <v>97.2</v>
      </c>
      <c r="K334">
        <v>58.4</v>
      </c>
      <c r="L334">
        <v>38.200000000000003</v>
      </c>
      <c r="M334">
        <v>23.4</v>
      </c>
      <c r="N334">
        <v>29.7</v>
      </c>
      <c r="O334">
        <v>27.4</v>
      </c>
      <c r="P334">
        <v>18.3</v>
      </c>
      <c r="S334">
        <v>13.9</v>
      </c>
      <c r="V334">
        <v>0.99820251846726271</v>
      </c>
      <c r="W334">
        <v>-0.38690647957565605</v>
      </c>
      <c r="X334">
        <v>-1.6710249072373637</v>
      </c>
      <c r="Y334">
        <v>-1.0742726928294717</v>
      </c>
      <c r="Z334">
        <v>-1.9130285754848431</v>
      </c>
      <c r="AA334">
        <v>-1.5575062799233117</v>
      </c>
      <c r="AB334">
        <v>-1.8450289897281886</v>
      </c>
      <c r="AC334">
        <v>-1.8450289903883303</v>
      </c>
      <c r="AD334">
        <v>-1.7545954480123642</v>
      </c>
      <c r="AE334">
        <v>-1.2336148487254868</v>
      </c>
      <c r="AF334">
        <v>-1.7648040953067738</v>
      </c>
      <c r="AG334">
        <v>-0.3562517472441396</v>
      </c>
      <c r="AH334">
        <v>-1.4876631116425418</v>
      </c>
      <c r="AI334">
        <v>-1.2293616740325242</v>
      </c>
      <c r="AJ334">
        <v>-1.0198520407907536</v>
      </c>
      <c r="AM334">
        <v>-1.0104622784896196</v>
      </c>
    </row>
    <row r="335" spans="2:39">
      <c r="B335">
        <v>1.0742</v>
      </c>
      <c r="C335">
        <v>40</v>
      </c>
      <c r="D335">
        <v>133.5</v>
      </c>
      <c r="E335">
        <v>67.5</v>
      </c>
      <c r="F335">
        <v>33.6</v>
      </c>
      <c r="G335">
        <v>88.2</v>
      </c>
      <c r="H335">
        <v>73.7</v>
      </c>
      <c r="I335">
        <v>29.015747999999999</v>
      </c>
      <c r="J335">
        <v>88.5</v>
      </c>
      <c r="K335">
        <v>53.3</v>
      </c>
      <c r="L335">
        <v>34.5</v>
      </c>
      <c r="M335">
        <v>22.5</v>
      </c>
      <c r="N335">
        <v>27.9</v>
      </c>
      <c r="O335">
        <v>26.2</v>
      </c>
      <c r="P335">
        <v>17.3</v>
      </c>
      <c r="S335">
        <v>10.8</v>
      </c>
      <c r="V335">
        <v>0.58442315525682098</v>
      </c>
      <c r="W335">
        <v>-0.46580878376430335</v>
      </c>
      <c r="X335">
        <v>-1.1118106906461203</v>
      </c>
      <c r="Y335">
        <v>0.35821874155756039</v>
      </c>
      <c r="Z335">
        <v>-1.4744060015477063</v>
      </c>
      <c r="AA335">
        <v>-1.3589047878219667</v>
      </c>
      <c r="AB335">
        <v>-1.2721219015825314</v>
      </c>
      <c r="AC335">
        <v>-1.2721217973862262</v>
      </c>
      <c r="AD335">
        <v>-1.0972114622239002</v>
      </c>
      <c r="AE335">
        <v>-1.3570176330573156</v>
      </c>
      <c r="AF335">
        <v>-0.4585133113252548</v>
      </c>
      <c r="AG335">
        <v>-0.72129983392639785</v>
      </c>
      <c r="AH335">
        <v>-1.178830037701742</v>
      </c>
      <c r="AI335">
        <v>-0.93178125585290683</v>
      </c>
      <c r="AJ335">
        <v>-0.35997376060825959</v>
      </c>
      <c r="AM335">
        <v>-1.6429109458596394</v>
      </c>
    </row>
    <row r="336" spans="2:39">
      <c r="B336">
        <v>1.0665</v>
      </c>
      <c r="C336">
        <v>39</v>
      </c>
      <c r="D336">
        <v>148.5</v>
      </c>
      <c r="E336">
        <v>71.25</v>
      </c>
      <c r="F336">
        <v>34.6</v>
      </c>
      <c r="G336">
        <v>89.8</v>
      </c>
      <c r="H336">
        <v>79.5</v>
      </c>
      <c r="I336">
        <v>31.299213000000002</v>
      </c>
      <c r="J336">
        <v>92.7</v>
      </c>
      <c r="K336">
        <v>52.7</v>
      </c>
      <c r="L336">
        <v>37.5</v>
      </c>
      <c r="M336">
        <v>21.9</v>
      </c>
      <c r="N336">
        <v>28.8</v>
      </c>
      <c r="O336">
        <v>26.8</v>
      </c>
      <c r="P336">
        <v>17.899999999999999</v>
      </c>
      <c r="S336">
        <v>5.6</v>
      </c>
      <c r="V336">
        <v>0.65428200878586051</v>
      </c>
      <c r="W336">
        <v>7.6050413675805596E-3</v>
      </c>
      <c r="X336">
        <v>-1.5871427747486773</v>
      </c>
      <c r="Y336">
        <v>-0.69227497699292972</v>
      </c>
      <c r="Z336">
        <v>-2.2639266346345543</v>
      </c>
      <c r="AA336">
        <v>-1.0485899564136139</v>
      </c>
      <c r="AB336">
        <v>-0.88689127334665785</v>
      </c>
      <c r="AC336">
        <v>-0.88689118948428902</v>
      </c>
      <c r="AD336">
        <v>-1.4572074544413918</v>
      </c>
      <c r="AE336">
        <v>-1.5009875481111179</v>
      </c>
      <c r="AF336">
        <v>-1.1987447555814501</v>
      </c>
      <c r="AG336">
        <v>-1.5122373550712871</v>
      </c>
      <c r="AH336">
        <v>-1.178830037701742</v>
      </c>
      <c r="AI336">
        <v>-1.5765388285754098</v>
      </c>
      <c r="AJ336">
        <v>-2.1196491744282477</v>
      </c>
      <c r="AM336">
        <v>-0.66991299605960897</v>
      </c>
    </row>
    <row r="337" spans="2:39">
      <c r="B337">
        <v>1.0678000000000001</v>
      </c>
      <c r="C337">
        <v>45</v>
      </c>
      <c r="D337">
        <v>135.75</v>
      </c>
      <c r="E337">
        <v>68.5</v>
      </c>
      <c r="F337">
        <v>32.799999999999997</v>
      </c>
      <c r="G337">
        <v>92.3</v>
      </c>
      <c r="H337">
        <v>83.4</v>
      </c>
      <c r="I337">
        <v>32.834645999999999</v>
      </c>
      <c r="J337">
        <v>90.4</v>
      </c>
      <c r="K337">
        <v>52</v>
      </c>
      <c r="L337">
        <v>35.799999999999997</v>
      </c>
      <c r="M337">
        <v>20.6</v>
      </c>
      <c r="N337">
        <v>28.8</v>
      </c>
      <c r="O337">
        <v>25.5</v>
      </c>
      <c r="P337">
        <v>16.3</v>
      </c>
      <c r="S337">
        <v>13.6</v>
      </c>
      <c r="V337">
        <v>1.8633775506345456</v>
      </c>
      <c r="W337">
        <v>0.16540964974487521</v>
      </c>
      <c r="X337">
        <v>-1.8947105938738611</v>
      </c>
      <c r="Y337">
        <v>-1.3607709797068781</v>
      </c>
      <c r="Z337">
        <v>-1.737579545909989</v>
      </c>
      <c r="AA337">
        <v>-2.1533107562273486</v>
      </c>
      <c r="AB337">
        <v>-2.1709933674662345</v>
      </c>
      <c r="AC337">
        <v>-2.1709934667178734</v>
      </c>
      <c r="AD337">
        <v>-1.9580714436135549</v>
      </c>
      <c r="AE337">
        <v>-1.7889273782187209</v>
      </c>
      <c r="AF337">
        <v>-1.8083471214394917</v>
      </c>
      <c r="AG337">
        <v>-0.72129983392639785</v>
      </c>
      <c r="AH337">
        <v>-1.8651257575701847</v>
      </c>
      <c r="AI337">
        <v>-1.4277486194856011</v>
      </c>
      <c r="AJ337">
        <v>-1.5697506076095007</v>
      </c>
      <c r="AM337">
        <v>-1.8375105358196453</v>
      </c>
    </row>
    <row r="338" spans="2:39">
      <c r="B338">
        <v>1.0903</v>
      </c>
      <c r="C338">
        <v>47</v>
      </c>
      <c r="D338">
        <v>127.5</v>
      </c>
      <c r="E338">
        <v>66.75</v>
      </c>
      <c r="F338">
        <v>34</v>
      </c>
      <c r="G338">
        <v>83.4</v>
      </c>
      <c r="H338">
        <v>70.400000000000006</v>
      </c>
      <c r="I338">
        <v>27.716535</v>
      </c>
      <c r="J338">
        <v>87.2</v>
      </c>
      <c r="K338">
        <v>50.6</v>
      </c>
      <c r="L338">
        <v>34.4</v>
      </c>
      <c r="M338">
        <v>21.9</v>
      </c>
      <c r="N338">
        <v>26.8</v>
      </c>
      <c r="O338">
        <v>25.8</v>
      </c>
      <c r="P338">
        <v>16.8</v>
      </c>
      <c r="S338">
        <v>4</v>
      </c>
      <c r="V338">
        <v>1.0734351299600615</v>
      </c>
      <c r="W338">
        <v>0.16540964974487521</v>
      </c>
      <c r="X338">
        <v>-0.74832144986181182</v>
      </c>
      <c r="Y338">
        <v>0.74021645739410225</v>
      </c>
      <c r="Z338">
        <v>-1.3428192293665666</v>
      </c>
      <c r="AA338">
        <v>-1.3092544147966294</v>
      </c>
      <c r="AB338">
        <v>-0.56092689560861164</v>
      </c>
      <c r="AC338">
        <v>-0.56092696404853815</v>
      </c>
      <c r="AD338">
        <v>-0.22069948117261615</v>
      </c>
      <c r="AE338">
        <v>-1.3775847637792875</v>
      </c>
      <c r="AF338">
        <v>-0.58914238972340549</v>
      </c>
      <c r="AG338">
        <v>-0.41709309502451669</v>
      </c>
      <c r="AH338">
        <v>-2.1396440455175623</v>
      </c>
      <c r="AI338">
        <v>-1.4277486194856011</v>
      </c>
      <c r="AJ338">
        <v>-1.0198520407907536</v>
      </c>
      <c r="AM338">
        <v>-1.0834371247246219</v>
      </c>
    </row>
    <row r="339" spans="2:39">
      <c r="B339">
        <v>1.0755999999999999</v>
      </c>
      <c r="C339">
        <v>47</v>
      </c>
      <c r="D339">
        <v>158.25</v>
      </c>
      <c r="E339">
        <v>72.25</v>
      </c>
      <c r="F339">
        <v>34.9</v>
      </c>
      <c r="G339">
        <v>90.2</v>
      </c>
      <c r="H339">
        <v>86.7</v>
      </c>
      <c r="I339">
        <v>34.133857999999996</v>
      </c>
      <c r="J339">
        <v>98.3</v>
      </c>
      <c r="K339">
        <v>52.6</v>
      </c>
      <c r="L339">
        <v>37.200000000000003</v>
      </c>
      <c r="M339">
        <v>22.4</v>
      </c>
      <c r="N339">
        <v>26</v>
      </c>
      <c r="O339">
        <v>25.8</v>
      </c>
      <c r="P339">
        <v>17.3</v>
      </c>
      <c r="S339">
        <v>10.199999999999999</v>
      </c>
      <c r="V339">
        <v>1.5248307989169148</v>
      </c>
      <c r="W339">
        <v>-0.38690647957565605</v>
      </c>
      <c r="X339">
        <v>-1.4566594575440537</v>
      </c>
      <c r="Y339">
        <v>-0.50127611907465885</v>
      </c>
      <c r="Z339">
        <v>-1.6059927737288493</v>
      </c>
      <c r="AA339">
        <v>-1.4333803473599707</v>
      </c>
      <c r="AB339">
        <v>-1.4301652362434019</v>
      </c>
      <c r="AC339">
        <v>-1.4301653167001949</v>
      </c>
      <c r="AD339">
        <v>-1.363295456471612</v>
      </c>
      <c r="AE339">
        <v>-1.6243903324429483</v>
      </c>
      <c r="AF339">
        <v>-1.5906319907759052</v>
      </c>
      <c r="AG339">
        <v>-1.268871963949783</v>
      </c>
      <c r="AH339">
        <v>-1.8994405435636075</v>
      </c>
      <c r="AI339">
        <v>-1.2789584103957925</v>
      </c>
      <c r="AJ339">
        <v>-1.1298317541545047</v>
      </c>
      <c r="AM339">
        <v>-1.5212862021346356</v>
      </c>
    </row>
    <row r="340" spans="2:39">
      <c r="B340">
        <v>1.0840000000000001</v>
      </c>
      <c r="C340">
        <v>40</v>
      </c>
      <c r="D340">
        <v>139.25</v>
      </c>
      <c r="E340">
        <v>69</v>
      </c>
      <c r="F340">
        <v>34.299999999999997</v>
      </c>
      <c r="G340">
        <v>89.2</v>
      </c>
      <c r="H340">
        <v>77.900000000000006</v>
      </c>
      <c r="I340">
        <v>30.669291000000001</v>
      </c>
      <c r="J340">
        <v>91</v>
      </c>
      <c r="K340">
        <v>51.4</v>
      </c>
      <c r="L340">
        <v>34.9</v>
      </c>
      <c r="M340">
        <v>21</v>
      </c>
      <c r="N340">
        <v>26.7</v>
      </c>
      <c r="O340">
        <v>26.1</v>
      </c>
      <c r="P340">
        <v>17.2</v>
      </c>
      <c r="S340">
        <v>6.6</v>
      </c>
      <c r="V340">
        <v>1.3474967861124363</v>
      </c>
      <c r="W340">
        <v>0.48101886649946446</v>
      </c>
      <c r="X340">
        <v>-1.5312213530895529</v>
      </c>
      <c r="Y340">
        <v>-0.97877326387033614</v>
      </c>
      <c r="Z340">
        <v>-0.64102311106714727</v>
      </c>
      <c r="AA340">
        <v>-1.3713173810782999</v>
      </c>
      <c r="AB340">
        <v>-1.0251791911749204</v>
      </c>
      <c r="AC340">
        <v>-1.0251790807136671</v>
      </c>
      <c r="AD340">
        <v>-1.6606834500425847</v>
      </c>
      <c r="AE340">
        <v>-2.0563000776043538</v>
      </c>
      <c r="AF340">
        <v>-2.1131483043685111</v>
      </c>
      <c r="AG340">
        <v>-1.0255065728282788</v>
      </c>
      <c r="AH340">
        <v>-0.90431174975436446</v>
      </c>
      <c r="AI340">
        <v>-1.3285551467590626</v>
      </c>
      <c r="AJ340">
        <v>-1.4597708942457537</v>
      </c>
      <c r="AM340">
        <v>-1.3510115609196303</v>
      </c>
    </row>
    <row r="341" spans="2:39">
      <c r="B341">
        <v>1.0807</v>
      </c>
      <c r="C341">
        <v>51</v>
      </c>
      <c r="D341">
        <v>137.25</v>
      </c>
      <c r="E341">
        <v>67.75</v>
      </c>
      <c r="F341">
        <v>36.5</v>
      </c>
      <c r="G341">
        <v>89.7</v>
      </c>
      <c r="H341">
        <v>82</v>
      </c>
      <c r="I341">
        <v>32.283465</v>
      </c>
      <c r="J341">
        <v>89.1</v>
      </c>
      <c r="K341">
        <v>49.3</v>
      </c>
      <c r="L341">
        <v>33.700000000000003</v>
      </c>
      <c r="M341">
        <v>21.4</v>
      </c>
      <c r="N341">
        <v>29.6</v>
      </c>
      <c r="O341">
        <v>26</v>
      </c>
      <c r="P341">
        <v>16.899999999999999</v>
      </c>
      <c r="S341">
        <v>8</v>
      </c>
      <c r="V341">
        <v>1.5678208626270855</v>
      </c>
      <c r="W341">
        <v>0.32321425812216986</v>
      </c>
      <c r="X341">
        <v>-0.95336666261193448</v>
      </c>
      <c r="Y341">
        <v>1.2177136021897796</v>
      </c>
      <c r="Z341">
        <v>-1.255094714579138</v>
      </c>
      <c r="AA341">
        <v>-0.92446402385027282</v>
      </c>
      <c r="AB341">
        <v>-1.2622441931662276</v>
      </c>
      <c r="AC341">
        <v>-1.2622441087908276</v>
      </c>
      <c r="AD341">
        <v>-1.2693834585018324</v>
      </c>
      <c r="AE341">
        <v>-1.3775847637792875</v>
      </c>
      <c r="AF341">
        <v>-0.41497028519253693</v>
      </c>
      <c r="AG341">
        <v>-0.29541039946376252</v>
      </c>
      <c r="AH341">
        <v>2.1497042036602059</v>
      </c>
      <c r="AI341">
        <v>-0.63420083767329127</v>
      </c>
      <c r="AJ341">
        <v>0.29990451957423842</v>
      </c>
      <c r="AM341">
        <v>-1.5577736252521366</v>
      </c>
    </row>
    <row r="342" spans="2:39">
      <c r="B342">
        <v>1.0848</v>
      </c>
      <c r="C342">
        <v>49</v>
      </c>
      <c r="D342">
        <v>152.75</v>
      </c>
      <c r="E342">
        <v>73.5</v>
      </c>
      <c r="F342">
        <v>35.1</v>
      </c>
      <c r="G342">
        <v>93.3</v>
      </c>
      <c r="H342">
        <v>79.599999999999994</v>
      </c>
      <c r="I342">
        <v>31.338583</v>
      </c>
      <c r="J342">
        <v>91.6</v>
      </c>
      <c r="K342">
        <v>52.6</v>
      </c>
      <c r="L342">
        <v>37.6</v>
      </c>
      <c r="M342">
        <v>22.6</v>
      </c>
      <c r="N342">
        <v>38.5</v>
      </c>
      <c r="O342">
        <v>27.4</v>
      </c>
      <c r="P342">
        <v>18.5</v>
      </c>
      <c r="S342">
        <v>6.3</v>
      </c>
      <c r="V342">
        <v>1.8794988245258595</v>
      </c>
      <c r="W342">
        <v>-0.2291018711983614</v>
      </c>
      <c r="X342">
        <v>-1.5685023008623025</v>
      </c>
      <c r="Y342">
        <v>-1.0742726928294717</v>
      </c>
      <c r="Z342">
        <v>-7.0813764948870719E-2</v>
      </c>
      <c r="AA342">
        <v>-1.6319818394613173</v>
      </c>
      <c r="AB342">
        <v>-1.4597983614923162</v>
      </c>
      <c r="AC342">
        <v>-1.4597983824863923</v>
      </c>
      <c r="AD342">
        <v>-1.7389434483507351</v>
      </c>
      <c r="AE342">
        <v>-1.5215546788330898</v>
      </c>
      <c r="AF342">
        <v>-1.5906319907759052</v>
      </c>
      <c r="AG342">
        <v>-0.3562517472441396</v>
      </c>
      <c r="AH342">
        <v>-1.556292683629386</v>
      </c>
      <c r="AI342">
        <v>-0.58460410131002116</v>
      </c>
      <c r="AJ342">
        <v>0.29990451957423842</v>
      </c>
      <c r="AM342">
        <v>-1.8496730101921457</v>
      </c>
    </row>
    <row r="343" spans="2:39">
      <c r="B343">
        <v>1.0906</v>
      </c>
      <c r="C343">
        <v>42</v>
      </c>
      <c r="D343">
        <v>136.25</v>
      </c>
      <c r="E343">
        <v>67.5</v>
      </c>
      <c r="F343">
        <v>37.799999999999997</v>
      </c>
      <c r="G343">
        <v>87.6</v>
      </c>
      <c r="H343">
        <v>77.599999999999994</v>
      </c>
      <c r="I343">
        <v>30.551181</v>
      </c>
      <c r="J343">
        <v>88.6</v>
      </c>
      <c r="K343">
        <v>51.9</v>
      </c>
      <c r="L343">
        <v>34.9</v>
      </c>
      <c r="M343">
        <v>22.5</v>
      </c>
      <c r="N343">
        <v>27.7</v>
      </c>
      <c r="O343">
        <v>27.5</v>
      </c>
      <c r="P343">
        <v>18.5</v>
      </c>
      <c r="S343">
        <v>3.9</v>
      </c>
      <c r="V343">
        <v>-0.4473383737873976</v>
      </c>
      <c r="W343">
        <v>0.71772577906540647</v>
      </c>
      <c r="X343">
        <v>0.73359622410498371</v>
      </c>
      <c r="Y343">
        <v>0.64471702843496681</v>
      </c>
      <c r="Z343">
        <v>0.85029364031911703</v>
      </c>
      <c r="AA343">
        <v>0.85053681180550422</v>
      </c>
      <c r="AB343">
        <v>0.75280832375987827</v>
      </c>
      <c r="AC343">
        <v>0.75280837897124386</v>
      </c>
      <c r="AD343">
        <v>-1.7223485571425456E-2</v>
      </c>
      <c r="AE343">
        <v>-0.43149675056859021</v>
      </c>
      <c r="AF343">
        <v>-0.24079818066166833</v>
      </c>
      <c r="AG343">
        <v>-0.66045848614602076</v>
      </c>
      <c r="AH343">
        <v>1.2575197678312295</v>
      </c>
      <c r="AI343">
        <v>0.75450778049825296</v>
      </c>
      <c r="AJ343">
        <v>0.73982337302923451</v>
      </c>
      <c r="AM343">
        <v>0.42470969746542531</v>
      </c>
    </row>
    <row r="344" spans="2:39">
      <c r="B344">
        <v>1.0472999999999999</v>
      </c>
      <c r="C344">
        <v>54</v>
      </c>
      <c r="D344">
        <v>198</v>
      </c>
      <c r="E344">
        <v>72</v>
      </c>
      <c r="F344">
        <v>39.9</v>
      </c>
      <c r="G344">
        <v>107.6</v>
      </c>
      <c r="H344">
        <v>100</v>
      </c>
      <c r="I344">
        <v>39.370078999999997</v>
      </c>
      <c r="J344">
        <v>99.6</v>
      </c>
      <c r="K344">
        <v>57.2</v>
      </c>
      <c r="L344">
        <v>38</v>
      </c>
      <c r="M344">
        <v>22</v>
      </c>
      <c r="N344">
        <v>35.9</v>
      </c>
      <c r="O344">
        <v>30.2</v>
      </c>
      <c r="P344">
        <v>18.899999999999999</v>
      </c>
      <c r="S344">
        <v>22.6</v>
      </c>
      <c r="V344">
        <v>-0.17327671763502292</v>
      </c>
      <c r="W344">
        <v>1.0333349958199958</v>
      </c>
      <c r="X344">
        <v>0.11846058585461572</v>
      </c>
      <c r="Y344">
        <v>-0.88327383491120071</v>
      </c>
      <c r="Z344">
        <v>0.49939558116940891</v>
      </c>
      <c r="AA344">
        <v>-9.2820275675887243E-2</v>
      </c>
      <c r="AB344">
        <v>0.7330529069272691</v>
      </c>
      <c r="AC344">
        <v>0.73305300178044674</v>
      </c>
      <c r="AD344">
        <v>0.43668450461584796</v>
      </c>
      <c r="AE344">
        <v>0.5762926548080215</v>
      </c>
      <c r="AF344">
        <v>0.45589023746180907</v>
      </c>
      <c r="AG344">
        <v>-0.3562517472441396</v>
      </c>
      <c r="AH344">
        <v>0.29670576001541055</v>
      </c>
      <c r="AI344">
        <v>-0.18783021040386541</v>
      </c>
      <c r="AJ344">
        <v>0.29990451957423842</v>
      </c>
      <c r="AM344">
        <v>0.1571352612704166</v>
      </c>
    </row>
    <row r="345" spans="2:39">
      <c r="B345">
        <v>1.0524</v>
      </c>
      <c r="C345">
        <v>58</v>
      </c>
      <c r="D345">
        <v>181.5</v>
      </c>
      <c r="E345">
        <v>68</v>
      </c>
      <c r="F345">
        <v>39.1</v>
      </c>
      <c r="G345">
        <v>100</v>
      </c>
      <c r="H345">
        <v>99.8</v>
      </c>
      <c r="I345">
        <v>39.291339000000001</v>
      </c>
      <c r="J345">
        <v>102.5</v>
      </c>
      <c r="K345">
        <v>62.1</v>
      </c>
      <c r="L345">
        <v>39.6</v>
      </c>
      <c r="M345">
        <v>22.5</v>
      </c>
      <c r="N345">
        <v>33.1</v>
      </c>
      <c r="O345">
        <v>28.3</v>
      </c>
      <c r="P345">
        <v>18.5</v>
      </c>
      <c r="S345">
        <v>20.399999999999999</v>
      </c>
      <c r="V345">
        <v>-1.0760680555487052</v>
      </c>
      <c r="W345">
        <v>1.348944212574585</v>
      </c>
      <c r="X345">
        <v>0.85475930436641978</v>
      </c>
      <c r="Y345">
        <v>-0.31027726115638787</v>
      </c>
      <c r="Z345">
        <v>1.1134671846813997</v>
      </c>
      <c r="AA345">
        <v>1.3346279488025352</v>
      </c>
      <c r="AB345">
        <v>1.1676720772446649</v>
      </c>
      <c r="AC345">
        <v>1.1676720526593802</v>
      </c>
      <c r="AD345">
        <v>0.95320049344964042</v>
      </c>
      <c r="AE345">
        <v>0.51459126264210564</v>
      </c>
      <c r="AF345">
        <v>0.54297628972724188</v>
      </c>
      <c r="AG345">
        <v>-0.2345690516833876</v>
      </c>
      <c r="AH345">
        <v>1.8751859157128297</v>
      </c>
      <c r="AI345">
        <v>1.1016849350411386</v>
      </c>
      <c r="AJ345">
        <v>1.0697625131204835</v>
      </c>
      <c r="AM345">
        <v>1.0814833135804456</v>
      </c>
    </row>
    <row r="346" spans="2:39">
      <c r="B346">
        <v>1.0356000000000001</v>
      </c>
      <c r="C346">
        <v>62</v>
      </c>
      <c r="D346">
        <v>201.25</v>
      </c>
      <c r="E346">
        <v>69.5</v>
      </c>
      <c r="F346">
        <v>40.5</v>
      </c>
      <c r="G346">
        <v>111.5</v>
      </c>
      <c r="H346">
        <v>104.2</v>
      </c>
      <c r="I346">
        <v>41.023622000000003</v>
      </c>
      <c r="J346">
        <v>105.8</v>
      </c>
      <c r="K346">
        <v>61.8</v>
      </c>
      <c r="L346">
        <v>39.799999999999997</v>
      </c>
      <c r="M346">
        <v>22.7</v>
      </c>
      <c r="N346">
        <v>37.700000000000003</v>
      </c>
      <c r="O346">
        <v>30.9</v>
      </c>
      <c r="P346">
        <v>19.2</v>
      </c>
      <c r="S346">
        <v>28</v>
      </c>
      <c r="V346">
        <v>-1.4844736607953755</v>
      </c>
      <c r="W346">
        <v>0.71772577906540647</v>
      </c>
      <c r="X346">
        <v>0.90136048908235678</v>
      </c>
      <c r="Y346">
        <v>0.16721988363928944</v>
      </c>
      <c r="Z346">
        <v>1.1134671846813997</v>
      </c>
      <c r="AA346">
        <v>1.8187190857995661</v>
      </c>
      <c r="AB346">
        <v>1.2763268698240131</v>
      </c>
      <c r="AC346">
        <v>1.276326878102561</v>
      </c>
      <c r="AD346">
        <v>-0.42417547677380685</v>
      </c>
      <c r="AE346">
        <v>-4.0721266851128687E-2</v>
      </c>
      <c r="AF346">
        <v>-0.24079818066166833</v>
      </c>
      <c r="AG346">
        <v>-0.3562517472441396</v>
      </c>
      <c r="AH346">
        <v>-0.21801602988592159</v>
      </c>
      <c r="AI346">
        <v>6.0153471412481722E-2</v>
      </c>
      <c r="AJ346">
        <v>-3.0034620517010589E-2</v>
      </c>
      <c r="AM346">
        <v>1.5071699166179588</v>
      </c>
    </row>
    <row r="347" spans="2:39">
      <c r="B347">
        <v>1.028</v>
      </c>
      <c r="C347">
        <v>54</v>
      </c>
      <c r="D347">
        <v>202.5</v>
      </c>
      <c r="E347">
        <v>70.75</v>
      </c>
      <c r="F347">
        <v>40.5</v>
      </c>
      <c r="G347">
        <v>115.4</v>
      </c>
      <c r="H347">
        <v>105.3</v>
      </c>
      <c r="I347">
        <v>41.456693000000001</v>
      </c>
      <c r="J347">
        <v>97</v>
      </c>
      <c r="K347">
        <v>59.1</v>
      </c>
      <c r="L347">
        <v>38</v>
      </c>
      <c r="M347">
        <v>22.5</v>
      </c>
      <c r="N347">
        <v>31.6</v>
      </c>
      <c r="O347">
        <v>28.8</v>
      </c>
      <c r="P347">
        <v>18.2</v>
      </c>
      <c r="S347">
        <v>31.5</v>
      </c>
      <c r="V347">
        <v>-0.67840996622958949</v>
      </c>
      <c r="W347">
        <v>1.2700419083859378</v>
      </c>
      <c r="X347">
        <v>5.3218927252303969E-2</v>
      </c>
      <c r="Y347">
        <v>-1.7427686955434198</v>
      </c>
      <c r="Z347">
        <v>0.19235977941341195</v>
      </c>
      <c r="AA347">
        <v>0.50298420062814964</v>
      </c>
      <c r="AB347">
        <v>0.58488728068270257</v>
      </c>
      <c r="AC347">
        <v>0.58488717106187671</v>
      </c>
      <c r="AD347">
        <v>-1.7223485571425456E-2</v>
      </c>
      <c r="AE347">
        <v>0.26778569397844643</v>
      </c>
      <c r="AF347">
        <v>-0.37142725905981899</v>
      </c>
      <c r="AG347">
        <v>-0.11288635612263559</v>
      </c>
      <c r="AH347">
        <v>0.77711276392332007</v>
      </c>
      <c r="AI347">
        <v>0.45692736231863751</v>
      </c>
      <c r="AJ347">
        <v>0.29990451957423842</v>
      </c>
      <c r="AM347">
        <v>0.66795918491543282</v>
      </c>
    </row>
    <row r="348" spans="2:39">
      <c r="B348">
        <v>1.0429999999999999</v>
      </c>
      <c r="C348">
        <v>61</v>
      </c>
      <c r="D348">
        <v>179.75</v>
      </c>
      <c r="E348">
        <v>65.75</v>
      </c>
      <c r="F348">
        <v>38.4</v>
      </c>
      <c r="G348">
        <v>104.8</v>
      </c>
      <c r="H348">
        <v>98.3</v>
      </c>
      <c r="I348">
        <v>38.700786999999998</v>
      </c>
      <c r="J348">
        <v>99.6</v>
      </c>
      <c r="K348">
        <v>60.6</v>
      </c>
      <c r="L348">
        <v>37.700000000000003</v>
      </c>
      <c r="M348">
        <v>22.9</v>
      </c>
      <c r="N348">
        <v>34.5</v>
      </c>
      <c r="O348">
        <v>29.6</v>
      </c>
      <c r="P348">
        <v>18.5</v>
      </c>
      <c r="S348">
        <v>24.6</v>
      </c>
      <c r="V348">
        <v>-0.86111773699782734</v>
      </c>
      <c r="W348">
        <v>1.348944212574585</v>
      </c>
      <c r="X348">
        <v>1.4046532840144759</v>
      </c>
      <c r="Y348">
        <v>1.1222141732306441</v>
      </c>
      <c r="Z348">
        <v>1.5082275012248221</v>
      </c>
      <c r="AA348">
        <v>1.4339286948532077</v>
      </c>
      <c r="AB348">
        <v>1.226938327742491</v>
      </c>
      <c r="AC348">
        <v>1.2269384351255648</v>
      </c>
      <c r="AD348">
        <v>0.53059650258562763</v>
      </c>
      <c r="AE348">
        <v>0.4734570011981632</v>
      </c>
      <c r="AF348">
        <v>1.0219495771871328</v>
      </c>
      <c r="AG348">
        <v>8.7963394381185781E-3</v>
      </c>
      <c r="AH348">
        <v>1.3604641258114976</v>
      </c>
      <c r="AI348">
        <v>1.5480555623105645</v>
      </c>
      <c r="AJ348">
        <v>2.1695596467579774</v>
      </c>
      <c r="AM348">
        <v>0.85039630050293857</v>
      </c>
    </row>
    <row r="349" spans="2:39">
      <c r="B349">
        <v>1.0396000000000001</v>
      </c>
      <c r="C349">
        <v>62</v>
      </c>
      <c r="D349">
        <v>216</v>
      </c>
      <c r="E349">
        <v>73.25</v>
      </c>
      <c r="F349">
        <v>41.4</v>
      </c>
      <c r="G349">
        <v>112.3</v>
      </c>
      <c r="H349">
        <v>104.8</v>
      </c>
      <c r="I349">
        <v>41.259842999999996</v>
      </c>
      <c r="J349">
        <v>103.1</v>
      </c>
      <c r="K349">
        <v>61.6</v>
      </c>
      <c r="L349">
        <v>40.9</v>
      </c>
      <c r="M349">
        <v>23.1</v>
      </c>
      <c r="N349">
        <v>36.200000000000003</v>
      </c>
      <c r="O349">
        <v>31.8</v>
      </c>
      <c r="P349">
        <v>20.2</v>
      </c>
      <c r="S349">
        <v>26.1</v>
      </c>
      <c r="V349">
        <v>-1.2856446161358117</v>
      </c>
      <c r="W349">
        <v>0.87553038744270106</v>
      </c>
      <c r="X349">
        <v>1.5937979479554394E-2</v>
      </c>
      <c r="Y349">
        <v>-0.69227497699292972</v>
      </c>
      <c r="Z349">
        <v>-1.0357834276105697</v>
      </c>
      <c r="AA349">
        <v>0.2671449287578026</v>
      </c>
      <c r="AB349">
        <v>0.22928977769574335</v>
      </c>
      <c r="AC349">
        <v>0.22928987983992843</v>
      </c>
      <c r="AD349">
        <v>0.17060051036813603</v>
      </c>
      <c r="AE349">
        <v>0.32948708614436084</v>
      </c>
      <c r="AF349">
        <v>-0.24079818066166833</v>
      </c>
      <c r="AG349">
        <v>-0.59961713836564368</v>
      </c>
      <c r="AH349">
        <v>9.0817044054877213E-2</v>
      </c>
      <c r="AI349">
        <v>0.55612083504517595</v>
      </c>
      <c r="AJ349">
        <v>7.9945092846740382E-2</v>
      </c>
      <c r="AM349">
        <v>1.3004078522854525</v>
      </c>
    </row>
    <row r="350" spans="2:39">
      <c r="B350">
        <v>1.0317000000000001</v>
      </c>
      <c r="C350">
        <v>56</v>
      </c>
      <c r="D350">
        <v>178.75</v>
      </c>
      <c r="E350">
        <v>68.5</v>
      </c>
      <c r="F350">
        <v>35.6</v>
      </c>
      <c r="G350">
        <v>102.9</v>
      </c>
      <c r="H350">
        <v>94.7</v>
      </c>
      <c r="I350">
        <v>37.283465</v>
      </c>
      <c r="J350">
        <v>100.8</v>
      </c>
      <c r="K350">
        <v>60.9</v>
      </c>
      <c r="L350">
        <v>38</v>
      </c>
      <c r="M350">
        <v>22.1</v>
      </c>
      <c r="N350">
        <v>32.5</v>
      </c>
      <c r="O350">
        <v>29.8</v>
      </c>
      <c r="P350">
        <v>18.3</v>
      </c>
      <c r="S350">
        <v>29.8</v>
      </c>
      <c r="V350">
        <v>-1.3877460174474794</v>
      </c>
      <c r="W350">
        <v>0.71772577906540647</v>
      </c>
      <c r="X350">
        <v>0.55651172218442324</v>
      </c>
      <c r="Y350">
        <v>-2.3778974278981478E-2</v>
      </c>
      <c r="Z350">
        <v>1.6910749838557875E-2</v>
      </c>
      <c r="AA350">
        <v>0.85053681180550422</v>
      </c>
      <c r="AB350">
        <v>0.98987332575118536</v>
      </c>
      <c r="AC350">
        <v>0.98987340704840432</v>
      </c>
      <c r="AD350">
        <v>-4.8527484894683851E-2</v>
      </c>
      <c r="AE350">
        <v>0.35005421686633281</v>
      </c>
      <c r="AF350">
        <v>0.36880418519637326</v>
      </c>
      <c r="AG350">
        <v>0.31300307833999969</v>
      </c>
      <c r="AH350">
        <v>0.15944661604172247</v>
      </c>
      <c r="AI350">
        <v>0.6057175714084444</v>
      </c>
      <c r="AJ350">
        <v>0.95978279975673642</v>
      </c>
      <c r="AM350">
        <v>1.4098701216379557</v>
      </c>
    </row>
    <row r="351" spans="2:39">
      <c r="B351">
        <v>1.0298</v>
      </c>
      <c r="C351">
        <v>54</v>
      </c>
      <c r="D351">
        <v>193.25</v>
      </c>
      <c r="E351">
        <v>70.25</v>
      </c>
      <c r="F351">
        <v>38</v>
      </c>
      <c r="G351">
        <v>107.6</v>
      </c>
      <c r="H351">
        <v>102.4</v>
      </c>
      <c r="I351">
        <v>40.314960999999997</v>
      </c>
      <c r="J351">
        <v>99.4</v>
      </c>
      <c r="K351">
        <v>61</v>
      </c>
      <c r="L351">
        <v>39.4</v>
      </c>
      <c r="M351">
        <v>23.6</v>
      </c>
      <c r="N351">
        <v>32.700000000000003</v>
      </c>
      <c r="O351">
        <v>29.9</v>
      </c>
      <c r="P351">
        <v>19.100000000000001</v>
      </c>
      <c r="S351">
        <v>30.7</v>
      </c>
      <c r="V351">
        <v>-0.82350143125142794</v>
      </c>
      <c r="W351">
        <v>1.2700419083859378</v>
      </c>
      <c r="X351">
        <v>-1.2022731350007785E-2</v>
      </c>
      <c r="Y351">
        <v>-1.2652715507477426</v>
      </c>
      <c r="Z351">
        <v>-0.24626279452372479</v>
      </c>
      <c r="AA351">
        <v>0.56504716690982015</v>
      </c>
      <c r="AB351">
        <v>0.72317519851096523</v>
      </c>
      <c r="AC351">
        <v>0.72317531318504824</v>
      </c>
      <c r="AD351">
        <v>-1.5714859097940351E-3</v>
      </c>
      <c r="AE351">
        <v>0.30891995542238893</v>
      </c>
      <c r="AF351">
        <v>0.67360536812539562</v>
      </c>
      <c r="AG351">
        <v>-0.2345690516833876</v>
      </c>
      <c r="AH351">
        <v>0.46827968998252129</v>
      </c>
      <c r="AI351">
        <v>0.15934694413902023</v>
      </c>
      <c r="AJ351">
        <v>0.62984365966548739</v>
      </c>
      <c r="AM351">
        <v>0.81390887738543738</v>
      </c>
    </row>
    <row r="352" spans="2:39">
      <c r="B352">
        <v>1.0403</v>
      </c>
      <c r="C352">
        <v>61</v>
      </c>
      <c r="D352">
        <v>178</v>
      </c>
      <c r="E352">
        <v>67</v>
      </c>
      <c r="F352">
        <v>37.4</v>
      </c>
      <c r="G352">
        <v>105.3</v>
      </c>
      <c r="H352">
        <v>99.7</v>
      </c>
      <c r="I352">
        <v>39.251969000000003</v>
      </c>
      <c r="J352">
        <v>99.7</v>
      </c>
      <c r="K352">
        <v>60.8</v>
      </c>
      <c r="L352">
        <v>40.1</v>
      </c>
      <c r="M352">
        <v>22.7</v>
      </c>
      <c r="N352">
        <v>33.6</v>
      </c>
      <c r="O352">
        <v>29</v>
      </c>
      <c r="P352">
        <v>18.8</v>
      </c>
      <c r="S352">
        <v>25.8</v>
      </c>
      <c r="V352">
        <v>-1.570453788215729</v>
      </c>
      <c r="W352">
        <v>0.95443269163134836</v>
      </c>
      <c r="X352">
        <v>1.0132033324006053</v>
      </c>
      <c r="Y352">
        <v>-0.11927840323811695</v>
      </c>
      <c r="Z352">
        <v>0.93801815510654563</v>
      </c>
      <c r="AA352">
        <v>0.56504716690982015</v>
      </c>
      <c r="AB352">
        <v>1.2960822866566224</v>
      </c>
      <c r="AC352">
        <v>1.2960822552933582</v>
      </c>
      <c r="AD352">
        <v>1.3445004849903925</v>
      </c>
      <c r="AE352">
        <v>1.1727394457451998</v>
      </c>
      <c r="AF352">
        <v>1.1525786555852866</v>
      </c>
      <c r="AG352">
        <v>0.98225790392413681</v>
      </c>
      <c r="AH352">
        <v>1.0516310518706964</v>
      </c>
      <c r="AI352">
        <v>1.2008784077676788</v>
      </c>
      <c r="AJ352">
        <v>0.18992480621048743</v>
      </c>
      <c r="AM352">
        <v>1.6044697115979616</v>
      </c>
    </row>
    <row r="353" spans="2:39">
      <c r="B353">
        <v>1.0264</v>
      </c>
      <c r="C353">
        <v>57</v>
      </c>
      <c r="D353">
        <v>205.5</v>
      </c>
      <c r="E353">
        <v>70</v>
      </c>
      <c r="F353">
        <v>40.1</v>
      </c>
      <c r="G353">
        <v>105.3</v>
      </c>
      <c r="H353">
        <v>105.5</v>
      </c>
      <c r="I353">
        <v>41.535432999999998</v>
      </c>
      <c r="J353">
        <v>108.3</v>
      </c>
      <c r="K353">
        <v>65</v>
      </c>
      <c r="L353">
        <v>41.2</v>
      </c>
      <c r="M353">
        <v>24.7</v>
      </c>
      <c r="N353">
        <v>35.299999999999997</v>
      </c>
      <c r="O353">
        <v>31.1</v>
      </c>
      <c r="P353">
        <v>18.399999999999999</v>
      </c>
      <c r="S353">
        <v>32.299999999999997</v>
      </c>
      <c r="V353">
        <v>-1.3071396479908972</v>
      </c>
      <c r="W353">
        <v>0.79662808325405376</v>
      </c>
      <c r="X353">
        <v>0.19302248140011485</v>
      </c>
      <c r="Y353">
        <v>-1.0742726928294717</v>
      </c>
      <c r="Z353">
        <v>1.2889162142562538</v>
      </c>
      <c r="AA353">
        <v>0.27955752201413597</v>
      </c>
      <c r="AB353">
        <v>0.78244144900879131</v>
      </c>
      <c r="AC353">
        <v>0.78244144475744126</v>
      </c>
      <c r="AD353">
        <v>0.70276849886355985</v>
      </c>
      <c r="AE353">
        <v>1.1316051843012558</v>
      </c>
      <c r="AF353">
        <v>0.7171483942581135</v>
      </c>
      <c r="AG353">
        <v>-0.2345690516833876</v>
      </c>
      <c r="AH353">
        <v>0.88005712190358554</v>
      </c>
      <c r="AI353">
        <v>0.70491104413498462</v>
      </c>
      <c r="AJ353">
        <v>0.51986394630173649</v>
      </c>
      <c r="AM353">
        <v>1.3247328010304531</v>
      </c>
    </row>
    <row r="354" spans="2:39">
      <c r="B354">
        <v>1.0313000000000001</v>
      </c>
      <c r="C354">
        <v>55</v>
      </c>
      <c r="D354">
        <v>183.5</v>
      </c>
      <c r="E354">
        <v>67.5</v>
      </c>
      <c r="F354">
        <v>40.9</v>
      </c>
      <c r="G354">
        <v>103</v>
      </c>
      <c r="H354">
        <v>100.3</v>
      </c>
      <c r="I354">
        <v>39.488188999999998</v>
      </c>
      <c r="J354">
        <v>104.2</v>
      </c>
      <c r="K354">
        <v>64.8</v>
      </c>
      <c r="L354">
        <v>40.200000000000003</v>
      </c>
      <c r="M354">
        <v>22.7</v>
      </c>
      <c r="N354">
        <v>34.799999999999997</v>
      </c>
      <c r="O354">
        <v>30.1</v>
      </c>
      <c r="P354">
        <v>18.7</v>
      </c>
      <c r="S354">
        <v>30</v>
      </c>
      <c r="V354">
        <v>-0.30762066672931859</v>
      </c>
      <c r="W354">
        <v>0.71772577906540647</v>
      </c>
      <c r="X354">
        <v>-0.99996784732787147</v>
      </c>
      <c r="Y354">
        <v>0.16721988363928944</v>
      </c>
      <c r="Z354">
        <v>-1.0357834276105697</v>
      </c>
      <c r="AA354">
        <v>-1.3340796013092981</v>
      </c>
      <c r="AB354">
        <v>-0.83750273126513564</v>
      </c>
      <c r="AC354">
        <v>-0.8375027465072945</v>
      </c>
      <c r="AD354">
        <v>-0.90938746628433864</v>
      </c>
      <c r="AE354">
        <v>-0.88397362645196764</v>
      </c>
      <c r="AF354">
        <v>-1.0681156771832965</v>
      </c>
      <c r="AG354">
        <v>-0.8429825294871498</v>
      </c>
      <c r="AH354">
        <v>-0.90431174975436446</v>
      </c>
      <c r="AI354">
        <v>-0.63420083767329127</v>
      </c>
      <c r="AJ354">
        <v>-0.90987232742700663</v>
      </c>
      <c r="AM354">
        <v>0.29092247936792098</v>
      </c>
    </row>
    <row r="355" spans="2:39">
      <c r="B355">
        <v>1.0499000000000001</v>
      </c>
      <c r="C355">
        <v>54</v>
      </c>
      <c r="D355">
        <v>151.5</v>
      </c>
      <c r="E355">
        <v>70.75</v>
      </c>
      <c r="F355">
        <v>35.6</v>
      </c>
      <c r="G355">
        <v>90</v>
      </c>
      <c r="H355">
        <v>83.9</v>
      </c>
      <c r="I355">
        <v>33.031495999999997</v>
      </c>
      <c r="J355">
        <v>93.9</v>
      </c>
      <c r="K355">
        <v>55</v>
      </c>
      <c r="L355">
        <v>36.1</v>
      </c>
      <c r="M355">
        <v>21.7</v>
      </c>
      <c r="N355">
        <v>29.6</v>
      </c>
      <c r="O355">
        <v>27.4</v>
      </c>
      <c r="P355">
        <v>17.399999999999999</v>
      </c>
      <c r="S355">
        <v>21.5</v>
      </c>
      <c r="V355">
        <v>0.62741321896699176</v>
      </c>
      <c r="W355">
        <v>0.79662808325405376</v>
      </c>
      <c r="X355">
        <v>-0.87880476706643529</v>
      </c>
      <c r="Y355">
        <v>0.45371817051669583</v>
      </c>
      <c r="Z355">
        <v>-0.46557408149229318</v>
      </c>
      <c r="AA355">
        <v>-0.66379956546725549</v>
      </c>
      <c r="AB355">
        <v>-0.57080460402491695</v>
      </c>
      <c r="AC355">
        <v>-0.57080465264393665</v>
      </c>
      <c r="AD355">
        <v>-1.2380794591785718</v>
      </c>
      <c r="AE355">
        <v>-1.0279435415057698</v>
      </c>
      <c r="AF355">
        <v>-1.3729168601123187</v>
      </c>
      <c r="AG355">
        <v>-0.96466522504790186</v>
      </c>
      <c r="AH355">
        <v>0.19376140203514267</v>
      </c>
      <c r="AI355">
        <v>-0.63420083767329127</v>
      </c>
      <c r="AJ355">
        <v>0.51986394630173649</v>
      </c>
      <c r="AM355">
        <v>-0.64558804731460817</v>
      </c>
    </row>
    <row r="356" spans="2:39">
      <c r="B356">
        <v>1.0672999999999999</v>
      </c>
      <c r="C356">
        <v>55</v>
      </c>
      <c r="D356">
        <v>154.75</v>
      </c>
      <c r="E356">
        <v>71.5</v>
      </c>
      <c r="F356">
        <v>36.9</v>
      </c>
      <c r="G356">
        <v>95.4</v>
      </c>
      <c r="H356">
        <v>86.6</v>
      </c>
      <c r="I356">
        <v>34.094487999999998</v>
      </c>
      <c r="J356">
        <v>91.8</v>
      </c>
      <c r="K356">
        <v>54.3</v>
      </c>
      <c r="L356">
        <v>35.4</v>
      </c>
      <c r="M356">
        <v>21.5</v>
      </c>
      <c r="N356">
        <v>32.799999999999997</v>
      </c>
      <c r="O356">
        <v>27.4</v>
      </c>
      <c r="P356">
        <v>18.7</v>
      </c>
      <c r="S356">
        <v>13.8</v>
      </c>
      <c r="V356">
        <v>1.5624471046633142</v>
      </c>
      <c r="W356">
        <v>0.71772577906540647</v>
      </c>
      <c r="X356">
        <v>-0.8601642931800606</v>
      </c>
      <c r="Y356">
        <v>-0.40577669011552336</v>
      </c>
      <c r="Z356">
        <v>-0.20240053713001049</v>
      </c>
      <c r="AA356">
        <v>-1.4209677541036372</v>
      </c>
      <c r="AB356">
        <v>-1.3807766941618798</v>
      </c>
      <c r="AC356">
        <v>-1.3807766228294078</v>
      </c>
      <c r="AD356">
        <v>-0.56504347372847852</v>
      </c>
      <c r="AE356">
        <v>-0.67830231923225093</v>
      </c>
      <c r="AF356">
        <v>-0.50205633745797273</v>
      </c>
      <c r="AG356">
        <v>-0.41709309502451669</v>
      </c>
      <c r="AH356">
        <v>0.12513183004829984</v>
      </c>
      <c r="AI356">
        <v>-0.28702368313040394</v>
      </c>
      <c r="AJ356">
        <v>-0.14001433388075765</v>
      </c>
      <c r="AM356">
        <v>-1.5577736252521366</v>
      </c>
    </row>
    <row r="357" spans="2:39">
      <c r="B357">
        <v>1.0847</v>
      </c>
      <c r="C357">
        <v>54</v>
      </c>
      <c r="D357">
        <v>155.25</v>
      </c>
      <c r="E357">
        <v>69.25</v>
      </c>
      <c r="F357">
        <v>37.5</v>
      </c>
      <c r="G357">
        <v>89.3</v>
      </c>
      <c r="H357">
        <v>78.400000000000006</v>
      </c>
      <c r="I357">
        <v>30.866142</v>
      </c>
      <c r="J357">
        <v>96.1</v>
      </c>
      <c r="K357">
        <v>56</v>
      </c>
      <c r="L357">
        <v>37.4</v>
      </c>
      <c r="M357">
        <v>22.4</v>
      </c>
      <c r="N357">
        <v>32.6</v>
      </c>
      <c r="O357">
        <v>28.1</v>
      </c>
      <c r="P357">
        <v>18.100000000000001</v>
      </c>
      <c r="S357">
        <v>6.3</v>
      </c>
      <c r="V357">
        <v>0.7348883782424307</v>
      </c>
      <c r="W357">
        <v>0.79662808325405376</v>
      </c>
      <c r="X357">
        <v>-0.80424287152093621</v>
      </c>
      <c r="Y357">
        <v>0.45371817051669583</v>
      </c>
      <c r="Z357">
        <v>-0.72874762585457586</v>
      </c>
      <c r="AA357">
        <v>-0.78792549803059664</v>
      </c>
      <c r="AB357">
        <v>-0.76835877235100569</v>
      </c>
      <c r="AC357">
        <v>-0.76835867544570791</v>
      </c>
      <c r="AD357">
        <v>-0.84677946763781964</v>
      </c>
      <c r="AE357">
        <v>-1.6655245938868906</v>
      </c>
      <c r="AF357">
        <v>-0.50205633745797273</v>
      </c>
      <c r="AG357">
        <v>-0.90382387726752478</v>
      </c>
      <c r="AH357">
        <v>-1.6935518276030741</v>
      </c>
      <c r="AI357">
        <v>-0.78299104676309816</v>
      </c>
      <c r="AJ357">
        <v>-1.0198520407907536</v>
      </c>
      <c r="AM357">
        <v>-0.75505031666711153</v>
      </c>
    </row>
    <row r="358" spans="2:39">
      <c r="B358">
        <v>1.0692999999999999</v>
      </c>
      <c r="C358">
        <v>55</v>
      </c>
      <c r="D358">
        <v>156.75</v>
      </c>
      <c r="E358">
        <v>71.5</v>
      </c>
      <c r="F358">
        <v>36.299999999999997</v>
      </c>
      <c r="G358">
        <v>94.4</v>
      </c>
      <c r="H358">
        <v>84.6</v>
      </c>
      <c r="I358">
        <v>33.307087000000003</v>
      </c>
      <c r="J358">
        <v>94.3</v>
      </c>
      <c r="K358">
        <v>51.2</v>
      </c>
      <c r="L358">
        <v>37.4</v>
      </c>
      <c r="M358">
        <v>21.6</v>
      </c>
      <c r="N358">
        <v>27.3</v>
      </c>
      <c r="O358">
        <v>27.1</v>
      </c>
      <c r="P358">
        <v>17.3</v>
      </c>
      <c r="S358">
        <v>12.9</v>
      </c>
      <c r="V358">
        <v>-0.63004614455563546</v>
      </c>
      <c r="W358">
        <v>1.348944212574585</v>
      </c>
      <c r="X358">
        <v>-0.40347268296387828</v>
      </c>
      <c r="Y358">
        <v>0.45371817051669583</v>
      </c>
      <c r="Z358">
        <v>-1.0796456850042839</v>
      </c>
      <c r="AA358">
        <v>-0.39072251382790651</v>
      </c>
      <c r="AB358">
        <v>-8.679689162599892E-2</v>
      </c>
      <c r="AC358">
        <v>-8.6796907894215417E-2</v>
      </c>
      <c r="AD358">
        <v>-0.18939548184935553</v>
      </c>
      <c r="AE358">
        <v>-0.55489953490042054</v>
      </c>
      <c r="AF358">
        <v>2.0459976134636088E-2</v>
      </c>
      <c r="AG358">
        <v>-0.41709309502451669</v>
      </c>
      <c r="AH358">
        <v>-0.25233081587934425</v>
      </c>
      <c r="AI358">
        <v>-0.68379757403655972</v>
      </c>
      <c r="AJ358">
        <v>0.40988423293798937</v>
      </c>
      <c r="AM358">
        <v>0.63147176179793163</v>
      </c>
    </row>
    <row r="359" spans="2:39">
      <c r="B359">
        <v>1.0439000000000001</v>
      </c>
      <c r="C359">
        <v>62</v>
      </c>
      <c r="D359">
        <v>167.5</v>
      </c>
      <c r="E359">
        <v>71.5</v>
      </c>
      <c r="F359">
        <v>35.5</v>
      </c>
      <c r="G359">
        <v>97.6</v>
      </c>
      <c r="H359">
        <v>91.5</v>
      </c>
      <c r="I359">
        <v>36.023622000000003</v>
      </c>
      <c r="J359">
        <v>98.5</v>
      </c>
      <c r="K359">
        <v>56.6</v>
      </c>
      <c r="L359">
        <v>38.6</v>
      </c>
      <c r="M359">
        <v>22.4</v>
      </c>
      <c r="N359">
        <v>31.5</v>
      </c>
      <c r="O359">
        <v>27.3</v>
      </c>
      <c r="P359">
        <v>18.600000000000001</v>
      </c>
      <c r="S359">
        <v>24.3</v>
      </c>
      <c r="V359">
        <v>1.2453953848007686</v>
      </c>
      <c r="W359">
        <v>0.79662808325405376</v>
      </c>
      <c r="X359">
        <v>-1.1770523492484319</v>
      </c>
      <c r="Y359">
        <v>-0.59677554803379429</v>
      </c>
      <c r="Z359">
        <v>0.32394655159455482</v>
      </c>
      <c r="AA359">
        <v>-1.5202685001543097</v>
      </c>
      <c r="AB359">
        <v>-0.94615752384448526</v>
      </c>
      <c r="AC359">
        <v>-0.94615757195047534</v>
      </c>
      <c r="AD359">
        <v>-0.65895547169825819</v>
      </c>
      <c r="AE359">
        <v>-8.1855528295072616E-2</v>
      </c>
      <c r="AF359">
        <v>-0.41497028519253693</v>
      </c>
      <c r="AG359">
        <v>-0.90382387726752478</v>
      </c>
      <c r="AH359">
        <v>-0.66410824780040967</v>
      </c>
      <c r="AI359">
        <v>-0.68379757403655972</v>
      </c>
      <c r="AJ359">
        <v>7.9945092846740382E-2</v>
      </c>
      <c r="AM359">
        <v>-1.2537117659396271</v>
      </c>
    </row>
    <row r="360" spans="2:39">
      <c r="B360">
        <v>1.0788</v>
      </c>
      <c r="C360">
        <v>55</v>
      </c>
      <c r="D360">
        <v>146.75</v>
      </c>
      <c r="E360">
        <v>68.75</v>
      </c>
      <c r="F360">
        <v>38.700000000000003</v>
      </c>
      <c r="G360">
        <v>88.5</v>
      </c>
      <c r="H360">
        <v>82.8</v>
      </c>
      <c r="I360">
        <v>32.598424999999999</v>
      </c>
      <c r="J360">
        <v>95.5</v>
      </c>
      <c r="K360">
        <v>58.9</v>
      </c>
      <c r="L360">
        <v>37.6</v>
      </c>
      <c r="M360">
        <v>21.6</v>
      </c>
      <c r="N360">
        <v>30.3</v>
      </c>
      <c r="O360">
        <v>27.3</v>
      </c>
      <c r="P360">
        <v>18.3</v>
      </c>
      <c r="S360">
        <v>8.8000000000000007</v>
      </c>
      <c r="V360">
        <v>1.2883854485109394</v>
      </c>
      <c r="W360">
        <v>0.87553038744270106</v>
      </c>
      <c r="X360">
        <v>-0.65511908042993794</v>
      </c>
      <c r="Y360">
        <v>1.313213031148915</v>
      </c>
      <c r="Z360">
        <v>-0.68488536846086157</v>
      </c>
      <c r="AA360">
        <v>-0.88722624408127082</v>
      </c>
      <c r="AB360">
        <v>-0.93627981542817995</v>
      </c>
      <c r="AC360">
        <v>-0.93627988335507684</v>
      </c>
      <c r="AD360">
        <v>-0.53373947440521785</v>
      </c>
      <c r="AE360">
        <v>-1.3158833716133731</v>
      </c>
      <c r="AF360">
        <v>-0.4585133113252548</v>
      </c>
      <c r="AG360">
        <v>8.7963394381185781E-3</v>
      </c>
      <c r="AH360">
        <v>-0.86999696376094304</v>
      </c>
      <c r="AI360">
        <v>-0.68379757403655972</v>
      </c>
      <c r="AJ360">
        <v>-3.0034620517010589E-2</v>
      </c>
      <c r="AM360">
        <v>-1.2901991890571283</v>
      </c>
    </row>
    <row r="361" spans="2:39">
      <c r="B361">
        <v>1.0795999999999999</v>
      </c>
      <c r="C361">
        <v>56</v>
      </c>
      <c r="D361">
        <v>160.75</v>
      </c>
      <c r="E361">
        <v>73.75</v>
      </c>
      <c r="F361">
        <v>36.4</v>
      </c>
      <c r="G361">
        <v>93.6</v>
      </c>
      <c r="H361">
        <v>82.9</v>
      </c>
      <c r="I361">
        <v>32.637794999999997</v>
      </c>
      <c r="J361">
        <v>96.3</v>
      </c>
      <c r="K361">
        <v>52.9</v>
      </c>
      <c r="L361">
        <v>37.5</v>
      </c>
      <c r="M361">
        <v>23.1</v>
      </c>
      <c r="N361">
        <v>29.7</v>
      </c>
      <c r="O361">
        <v>27.3</v>
      </c>
      <c r="P361">
        <v>18.2</v>
      </c>
      <c r="S361">
        <v>8.5</v>
      </c>
      <c r="V361">
        <v>0.66502952471340315</v>
      </c>
      <c r="W361">
        <v>0.79662808325405376</v>
      </c>
      <c r="X361">
        <v>-1.9879129633057351</v>
      </c>
      <c r="Y361">
        <v>-2.411264698257368</v>
      </c>
      <c r="Z361">
        <v>-2.0884776050596972</v>
      </c>
      <c r="AA361">
        <v>-1.6195692462049822</v>
      </c>
      <c r="AB361">
        <v>-1.6178416961531867</v>
      </c>
      <c r="AC361">
        <v>-1.6178416509065685</v>
      </c>
      <c r="AD361">
        <v>-1.7389434483507351</v>
      </c>
      <c r="AE361">
        <v>-1.7272259860528065</v>
      </c>
      <c r="AF361">
        <v>-1.3729168601123187</v>
      </c>
      <c r="AG361">
        <v>-2.4248575717769305</v>
      </c>
      <c r="AH361">
        <v>-1.0072561077346311</v>
      </c>
      <c r="AI361">
        <v>-1.4773453558488712</v>
      </c>
      <c r="AJ361">
        <v>-1.4597708942457537</v>
      </c>
      <c r="AM361">
        <v>-0.68207547043210937</v>
      </c>
    </row>
    <row r="362" spans="2:39">
      <c r="B362">
        <v>1.0680000000000001</v>
      </c>
      <c r="C362">
        <v>55</v>
      </c>
      <c r="D362">
        <v>125</v>
      </c>
      <c r="E362">
        <v>64</v>
      </c>
      <c r="F362">
        <v>33.200000000000003</v>
      </c>
      <c r="G362">
        <v>87.7</v>
      </c>
      <c r="H362">
        <v>76</v>
      </c>
      <c r="I362">
        <v>29.92126</v>
      </c>
      <c r="J362">
        <v>88.6</v>
      </c>
      <c r="K362">
        <v>50.9</v>
      </c>
      <c r="L362">
        <v>35.4</v>
      </c>
      <c r="M362">
        <v>19.100000000000001</v>
      </c>
      <c r="N362">
        <v>29.3</v>
      </c>
      <c r="O362">
        <v>25.7</v>
      </c>
      <c r="P362">
        <v>16.899999999999999</v>
      </c>
      <c r="S362">
        <v>13.5</v>
      </c>
      <c r="V362">
        <v>0.87997984326428103</v>
      </c>
      <c r="W362">
        <v>1.2700419083859378</v>
      </c>
      <c r="X362">
        <v>-1.3168559033962428</v>
      </c>
      <c r="Y362">
        <v>-1.7427686955434198</v>
      </c>
      <c r="Z362">
        <v>-0.64102311106714727</v>
      </c>
      <c r="AA362">
        <v>-0.91205143059393767</v>
      </c>
      <c r="AB362">
        <v>-0.89676898176296305</v>
      </c>
      <c r="AC362">
        <v>-0.89676887807968753</v>
      </c>
      <c r="AD362">
        <v>-1.0502554632390104</v>
      </c>
      <c r="AE362">
        <v>-0.78113797284210928</v>
      </c>
      <c r="AF362">
        <v>-1.4600029123777516</v>
      </c>
      <c r="AG362">
        <v>-1.3297133117301601</v>
      </c>
      <c r="AH362">
        <v>-0.97294132174120973</v>
      </c>
      <c r="AI362">
        <v>-0.83258778312636827</v>
      </c>
      <c r="AJ362">
        <v>-1.5697506076095007</v>
      </c>
      <c r="AM362">
        <v>-0.88883753476461569</v>
      </c>
    </row>
    <row r="363" spans="2:39">
      <c r="B363">
        <v>1.0720000000000001</v>
      </c>
      <c r="C363">
        <v>61</v>
      </c>
      <c r="D363">
        <v>143</v>
      </c>
      <c r="E363">
        <v>65.75</v>
      </c>
      <c r="F363">
        <v>36.5</v>
      </c>
      <c r="G363">
        <v>93.4</v>
      </c>
      <c r="H363">
        <v>83.3</v>
      </c>
      <c r="I363">
        <v>32.795276000000001</v>
      </c>
      <c r="J363">
        <v>93</v>
      </c>
      <c r="K363">
        <v>55.5</v>
      </c>
      <c r="L363">
        <v>35.200000000000003</v>
      </c>
      <c r="M363">
        <v>20.9</v>
      </c>
      <c r="N363">
        <v>29.4</v>
      </c>
      <c r="O363">
        <v>27</v>
      </c>
      <c r="P363">
        <v>16.8</v>
      </c>
      <c r="S363">
        <v>11.8</v>
      </c>
      <c r="V363">
        <v>0.58979691322059236</v>
      </c>
      <c r="W363">
        <v>1.2700419083859378</v>
      </c>
      <c r="X363">
        <v>-1.1211309275893075</v>
      </c>
      <c r="Y363">
        <v>-1.0742726928294717</v>
      </c>
      <c r="Z363">
        <v>-0.86033439803571554</v>
      </c>
      <c r="AA363">
        <v>-1.1354781092079531</v>
      </c>
      <c r="AB363">
        <v>-1.0449346080075297</v>
      </c>
      <c r="AC363">
        <v>-1.0449347087982577</v>
      </c>
      <c r="AD363">
        <v>-0.76851946932966919</v>
      </c>
      <c r="AE363">
        <v>-0.986809280061826</v>
      </c>
      <c r="AF363">
        <v>-0.67622844198884136</v>
      </c>
      <c r="AG363">
        <v>-1.0255065728282788</v>
      </c>
      <c r="AH363">
        <v>-1.0072561077346311</v>
      </c>
      <c r="AI363">
        <v>-0.83258778312636827</v>
      </c>
      <c r="AJ363">
        <v>7.9945092846740382E-2</v>
      </c>
      <c r="AM363">
        <v>-7.3951751807090405E-2</v>
      </c>
    </row>
    <row r="364" spans="2:39">
      <c r="B364">
        <v>1.0666</v>
      </c>
      <c r="C364">
        <v>61</v>
      </c>
      <c r="D364">
        <v>148.25</v>
      </c>
      <c r="E364">
        <v>67.5</v>
      </c>
      <c r="F364">
        <v>36</v>
      </c>
      <c r="G364">
        <v>91.6</v>
      </c>
      <c r="H364">
        <v>81.8</v>
      </c>
      <c r="I364">
        <v>32.204723999999999</v>
      </c>
      <c r="J364">
        <v>94.8</v>
      </c>
      <c r="K364">
        <v>54.5</v>
      </c>
      <c r="L364">
        <v>37</v>
      </c>
      <c r="M364">
        <v>21.4</v>
      </c>
      <c r="N364">
        <v>29.3</v>
      </c>
      <c r="O364">
        <v>27</v>
      </c>
      <c r="P364">
        <v>18.3</v>
      </c>
      <c r="S364">
        <v>18.5</v>
      </c>
      <c r="V364">
        <v>1.2561429007283114</v>
      </c>
      <c r="W364">
        <v>0.95443269163134836</v>
      </c>
      <c r="X364">
        <v>-0.58987742182762615</v>
      </c>
      <c r="Y364">
        <v>-0.31027726115638787</v>
      </c>
      <c r="Z364">
        <v>0.32394655159455482</v>
      </c>
      <c r="AA364">
        <v>-1.1354781092079531</v>
      </c>
      <c r="AB364">
        <v>-1.3412658604966627</v>
      </c>
      <c r="AC364">
        <v>-1.341265868447812</v>
      </c>
      <c r="AD364">
        <v>-0.84677946763781964</v>
      </c>
      <c r="AE364">
        <v>-0.53433240417844863</v>
      </c>
      <c r="AF364">
        <v>0.499433263594527</v>
      </c>
      <c r="AG364">
        <v>0.67805116502225571</v>
      </c>
      <c r="AH364">
        <v>-0.6984230337938323</v>
      </c>
      <c r="AI364">
        <v>0.25854041686555873</v>
      </c>
      <c r="AJ364">
        <v>-0.14001433388075765</v>
      </c>
      <c r="AM364">
        <v>-1.2537117659396271</v>
      </c>
    </row>
    <row r="365" spans="2:39">
      <c r="B365">
        <v>1.079</v>
      </c>
      <c r="C365">
        <v>57</v>
      </c>
      <c r="D365">
        <v>162.5</v>
      </c>
      <c r="E365">
        <v>69.5</v>
      </c>
      <c r="F365">
        <v>38.700000000000003</v>
      </c>
      <c r="G365">
        <v>91.6</v>
      </c>
      <c r="H365">
        <v>78.8</v>
      </c>
      <c r="I365">
        <v>31.023622</v>
      </c>
      <c r="J365">
        <v>94.3</v>
      </c>
      <c r="K365">
        <v>56.7</v>
      </c>
      <c r="L365">
        <v>39.700000000000003</v>
      </c>
      <c r="M365">
        <v>24.2</v>
      </c>
      <c r="N365">
        <v>30.2</v>
      </c>
      <c r="O365">
        <v>29.2</v>
      </c>
      <c r="P365">
        <v>18.100000000000001</v>
      </c>
      <c r="S365">
        <v>8.8000000000000007</v>
      </c>
      <c r="V365">
        <v>-0.39360079414967214</v>
      </c>
      <c r="W365">
        <v>1.9012603418951162</v>
      </c>
      <c r="X365">
        <v>-2.1342968293195177E-2</v>
      </c>
      <c r="Y365">
        <v>-0.69227497699292972</v>
      </c>
      <c r="Z365">
        <v>0.32394655159455482</v>
      </c>
      <c r="AA365">
        <v>0.15543158945079491</v>
      </c>
      <c r="AB365">
        <v>0.25892290294465642</v>
      </c>
      <c r="AC365">
        <v>0.25892294562612583</v>
      </c>
      <c r="AD365">
        <v>-0.22069948117261615</v>
      </c>
      <c r="AE365">
        <v>-0.88397362645196764</v>
      </c>
      <c r="AF365">
        <v>-0.11016910226351767</v>
      </c>
      <c r="AG365">
        <v>-0.78214118170677271</v>
      </c>
      <c r="AH365">
        <v>-0.49253431783329898</v>
      </c>
      <c r="AI365">
        <v>-1.4773453558488712</v>
      </c>
      <c r="AJ365">
        <v>0.62984365966548739</v>
      </c>
      <c r="AM365">
        <v>0.37605979997542355</v>
      </c>
    </row>
    <row r="366" spans="2:39">
      <c r="B366">
        <v>1.0483</v>
      </c>
      <c r="C366">
        <v>69</v>
      </c>
      <c r="D366">
        <v>177.75</v>
      </c>
      <c r="E366">
        <v>68.5</v>
      </c>
      <c r="F366">
        <v>38.700000000000003</v>
      </c>
      <c r="G366">
        <v>102</v>
      </c>
      <c r="H366">
        <v>95</v>
      </c>
      <c r="I366">
        <v>37.401575000000001</v>
      </c>
      <c r="J366">
        <v>98.3</v>
      </c>
      <c r="K366">
        <v>55</v>
      </c>
      <c r="L366">
        <v>38.299999999999997</v>
      </c>
      <c r="M366">
        <v>21.8</v>
      </c>
      <c r="N366">
        <v>30.8</v>
      </c>
      <c r="O366">
        <v>25.7</v>
      </c>
      <c r="P366">
        <v>18.8</v>
      </c>
      <c r="S366">
        <v>22.2</v>
      </c>
      <c r="V366">
        <v>-0.31299442469308997</v>
      </c>
      <c r="W366">
        <v>2.848087992158884</v>
      </c>
      <c r="X366">
        <v>-0.63647860654356314</v>
      </c>
      <c r="Y366">
        <v>-2.3778974278981478E-2</v>
      </c>
      <c r="Z366">
        <v>-7.0813764948870719E-2</v>
      </c>
      <c r="AA366">
        <v>-0.53967363290391446</v>
      </c>
      <c r="AB366">
        <v>0.29843373660987471</v>
      </c>
      <c r="AC366">
        <v>0.29843370000772179</v>
      </c>
      <c r="AD366">
        <v>-6.4179484556315267E-2</v>
      </c>
      <c r="AE366">
        <v>-1.1924805872815427</v>
      </c>
      <c r="AF366">
        <v>-0.4585133113252548</v>
      </c>
      <c r="AG366">
        <v>-0.96466522504790186</v>
      </c>
      <c r="AH366">
        <v>-0.28664560187276689</v>
      </c>
      <c r="AI366">
        <v>-0.93178125585290683</v>
      </c>
      <c r="AJ366">
        <v>7.9945092846740382E-2</v>
      </c>
      <c r="AM366">
        <v>0.29092247936792098</v>
      </c>
    </row>
    <row r="367" spans="2:39">
      <c r="B367">
        <v>1.0498000000000001</v>
      </c>
      <c r="C367">
        <v>81</v>
      </c>
      <c r="D367">
        <v>161.25</v>
      </c>
      <c r="E367">
        <v>70.25</v>
      </c>
      <c r="F367">
        <v>37.799999999999997</v>
      </c>
      <c r="G367">
        <v>96.4</v>
      </c>
      <c r="H367">
        <v>95.4</v>
      </c>
      <c r="I367">
        <v>37.559055000000001</v>
      </c>
      <c r="J367">
        <v>99.3</v>
      </c>
      <c r="K367">
        <v>53.5</v>
      </c>
      <c r="L367">
        <v>37.5</v>
      </c>
      <c r="M367">
        <v>21.5</v>
      </c>
      <c r="N367">
        <v>31.4</v>
      </c>
      <c r="O367">
        <v>26.8</v>
      </c>
      <c r="P367">
        <v>18.3</v>
      </c>
      <c r="S367">
        <v>21.5</v>
      </c>
      <c r="V367">
        <v>2.0178569060769549E-2</v>
      </c>
      <c r="W367">
        <v>1.6645534293291744</v>
      </c>
      <c r="X367">
        <v>-0.26366912881606741</v>
      </c>
      <c r="Y367">
        <v>-0.40577669011552336</v>
      </c>
      <c r="Z367">
        <v>-0.24626279452372479</v>
      </c>
      <c r="AA367">
        <v>0.24231974224513403</v>
      </c>
      <c r="AB367">
        <v>0.61452040593161561</v>
      </c>
      <c r="AC367">
        <v>0.61452048774186563</v>
      </c>
      <c r="AD367">
        <v>7.6688512398356404E-2</v>
      </c>
      <c r="AE367">
        <v>-0.57546666562239246</v>
      </c>
      <c r="AF367">
        <v>0.32526115906365533</v>
      </c>
      <c r="AG367">
        <v>-0.2345690516833876</v>
      </c>
      <c r="AH367">
        <v>-0.66410824780040967</v>
      </c>
      <c r="AI367">
        <v>1.0556735049211587E-2</v>
      </c>
      <c r="AJ367">
        <v>0.84980308639298541</v>
      </c>
      <c r="AM367">
        <v>-3.7464328689589189E-2</v>
      </c>
    </row>
    <row r="368" spans="2:39">
      <c r="B368">
        <v>1.056</v>
      </c>
      <c r="C368">
        <v>66</v>
      </c>
      <c r="D368">
        <v>171.25</v>
      </c>
      <c r="E368">
        <v>69.25</v>
      </c>
      <c r="F368">
        <v>37.4</v>
      </c>
      <c r="G368">
        <v>102.7</v>
      </c>
      <c r="H368">
        <v>98.6</v>
      </c>
      <c r="I368">
        <v>38.818897999999997</v>
      </c>
      <c r="J368">
        <v>100.2</v>
      </c>
      <c r="K368">
        <v>56.5</v>
      </c>
      <c r="L368">
        <v>39.299999999999997</v>
      </c>
      <c r="M368">
        <v>22.7</v>
      </c>
      <c r="N368">
        <v>30.3</v>
      </c>
      <c r="O368">
        <v>28.7</v>
      </c>
      <c r="P368">
        <v>19</v>
      </c>
      <c r="S368">
        <v>18.8</v>
      </c>
      <c r="V368">
        <v>-1.4683523869040616</v>
      </c>
      <c r="W368">
        <v>1.7434557335178216</v>
      </c>
      <c r="X368">
        <v>-0.54327623711168915</v>
      </c>
      <c r="Y368">
        <v>-0.97877326387033614</v>
      </c>
      <c r="Z368">
        <v>0.19235977941341195</v>
      </c>
      <c r="AA368">
        <v>-0.37830992057157137</v>
      </c>
      <c r="AB368">
        <v>0.33794457027509162</v>
      </c>
      <c r="AC368">
        <v>0.33794445438931775</v>
      </c>
      <c r="AD368">
        <v>-0.40852347711217762</v>
      </c>
      <c r="AE368">
        <v>-0.92510788789591158</v>
      </c>
      <c r="AF368">
        <v>-0.15371212839623249</v>
      </c>
      <c r="AG368">
        <v>0.37384442612037461</v>
      </c>
      <c r="AH368">
        <v>-0.97294132174120973</v>
      </c>
      <c r="AI368">
        <v>-0.73339431039982983</v>
      </c>
      <c r="AJ368">
        <v>0.84980308639298541</v>
      </c>
      <c r="AM368">
        <v>1.4950074422454582</v>
      </c>
    </row>
    <row r="369" spans="2:39">
      <c r="B369">
        <v>1.0283</v>
      </c>
      <c r="C369">
        <v>67</v>
      </c>
      <c r="D369">
        <v>163.75</v>
      </c>
      <c r="E369">
        <v>67.75</v>
      </c>
      <c r="F369">
        <v>38.4</v>
      </c>
      <c r="G369">
        <v>97.7</v>
      </c>
      <c r="H369">
        <v>95.8</v>
      </c>
      <c r="I369">
        <v>37.716535</v>
      </c>
      <c r="J369">
        <v>97.1</v>
      </c>
      <c r="K369">
        <v>54.8</v>
      </c>
      <c r="L369">
        <v>38.200000000000003</v>
      </c>
      <c r="M369">
        <v>23.7</v>
      </c>
      <c r="N369">
        <v>29.4</v>
      </c>
      <c r="O369">
        <v>27.2</v>
      </c>
      <c r="P369">
        <v>19</v>
      </c>
      <c r="S369">
        <v>31.4</v>
      </c>
      <c r="V369">
        <v>-0.93635034849063814</v>
      </c>
      <c r="W369">
        <v>1.5067488209518796</v>
      </c>
      <c r="X369">
        <v>-1.0465690320438084</v>
      </c>
      <c r="Y369">
        <v>-1.169772121788607</v>
      </c>
      <c r="Z369">
        <v>6.0773007232272171E-2</v>
      </c>
      <c r="AA369">
        <v>-0.45278548010957709</v>
      </c>
      <c r="AB369">
        <v>-0.33373960203360986</v>
      </c>
      <c r="AC369">
        <v>-0.33373962456677619</v>
      </c>
      <c r="AD369">
        <v>-0.43982747643543602</v>
      </c>
      <c r="AE369">
        <v>-0.92510788789591158</v>
      </c>
      <c r="AF369">
        <v>-0.24079818066166833</v>
      </c>
      <c r="AG369">
        <v>-0.66045848614602076</v>
      </c>
      <c r="AH369">
        <v>-0.80136739177409899</v>
      </c>
      <c r="AI369">
        <v>-1.7253290376652184</v>
      </c>
      <c r="AJ369">
        <v>-0.57993318733575761</v>
      </c>
      <c r="AM369">
        <v>0.93553362111044114</v>
      </c>
    </row>
    <row r="370" spans="2:39">
      <c r="B370">
        <v>1.0382</v>
      </c>
      <c r="C370">
        <v>64</v>
      </c>
      <c r="D370">
        <v>150.25</v>
      </c>
      <c r="E370">
        <v>67.25</v>
      </c>
      <c r="F370">
        <v>38.1</v>
      </c>
      <c r="G370">
        <v>97.1</v>
      </c>
      <c r="H370">
        <v>89</v>
      </c>
      <c r="I370">
        <v>35.039369999999998</v>
      </c>
      <c r="J370">
        <v>96.9</v>
      </c>
      <c r="K370">
        <v>54.8</v>
      </c>
      <c r="L370">
        <v>38</v>
      </c>
      <c r="M370">
        <v>22</v>
      </c>
      <c r="N370">
        <v>29.9</v>
      </c>
      <c r="O370">
        <v>25.2</v>
      </c>
      <c r="P370">
        <v>17.7</v>
      </c>
      <c r="S370">
        <v>26.8</v>
      </c>
      <c r="V370">
        <v>6.3168632770940356E-2</v>
      </c>
      <c r="W370">
        <v>1.5067488209518796</v>
      </c>
      <c r="X370">
        <v>0.44466887886617446</v>
      </c>
      <c r="Y370">
        <v>0.93121531531237323</v>
      </c>
      <c r="Z370">
        <v>0.58712009595683434</v>
      </c>
      <c r="AA370">
        <v>0.2919701152704694</v>
      </c>
      <c r="AB370">
        <v>0.53549873860118036</v>
      </c>
      <c r="AC370">
        <v>0.5354987280848823</v>
      </c>
      <c r="AD370">
        <v>-1.7223485571425456E-2</v>
      </c>
      <c r="AE370">
        <v>-8.1855528295072616E-2</v>
      </c>
      <c r="AF370">
        <v>0.19463208066550466</v>
      </c>
      <c r="AG370">
        <v>-5.204500834225851E-2</v>
      </c>
      <c r="AH370">
        <v>0.7084831919364748</v>
      </c>
      <c r="AI370">
        <v>0.45692736231863751</v>
      </c>
      <c r="AJ370">
        <v>0.84980308639298541</v>
      </c>
      <c r="AM370">
        <v>-8.6114226179590955E-2</v>
      </c>
    </row>
    <row r="371" spans="2:39">
      <c r="B371">
        <v>1.0568</v>
      </c>
      <c r="C371">
        <v>64</v>
      </c>
      <c r="D371">
        <v>190.25</v>
      </c>
      <c r="E371">
        <v>72.75</v>
      </c>
      <c r="F371">
        <v>39.299999999999997</v>
      </c>
      <c r="G371">
        <v>103.1</v>
      </c>
      <c r="H371">
        <v>97.8</v>
      </c>
      <c r="I371">
        <v>38.503937000000001</v>
      </c>
      <c r="J371">
        <v>99.6</v>
      </c>
      <c r="K371">
        <v>58.9</v>
      </c>
      <c r="L371">
        <v>39</v>
      </c>
      <c r="M371">
        <v>23</v>
      </c>
      <c r="N371">
        <v>34.299999999999997</v>
      </c>
      <c r="O371">
        <v>29.6</v>
      </c>
      <c r="P371">
        <v>19</v>
      </c>
      <c r="S371">
        <v>18.399999999999999</v>
      </c>
      <c r="V371">
        <v>-0.9632191383094949</v>
      </c>
      <c r="W371">
        <v>1.9801626460837636</v>
      </c>
      <c r="X371">
        <v>-0.28230960270244221</v>
      </c>
      <c r="Y371">
        <v>-0.11927840323811695</v>
      </c>
      <c r="Z371">
        <v>0.32394655159455482</v>
      </c>
      <c r="AA371">
        <v>0.13060640293812636</v>
      </c>
      <c r="AB371">
        <v>0.24904519452835253</v>
      </c>
      <c r="AC371">
        <v>0.2490452570307273</v>
      </c>
      <c r="AD371">
        <v>-0.73721547000640852</v>
      </c>
      <c r="AE371">
        <v>-0.67830231923225093</v>
      </c>
      <c r="AF371">
        <v>-0.89394357265242785</v>
      </c>
      <c r="AG371">
        <v>0.61720981724188084</v>
      </c>
      <c r="AH371">
        <v>-0.35527517385961088</v>
      </c>
      <c r="AI371">
        <v>-0.68379757403655972</v>
      </c>
      <c r="AJ371">
        <v>1.0697625131204835</v>
      </c>
      <c r="AM371">
        <v>0.95985856985544182</v>
      </c>
    </row>
    <row r="372" spans="2:39">
      <c r="B372">
        <v>1.0377000000000001</v>
      </c>
      <c r="C372">
        <v>70</v>
      </c>
      <c r="D372">
        <v>170.75</v>
      </c>
      <c r="E372">
        <v>70</v>
      </c>
      <c r="F372">
        <v>38.700000000000003</v>
      </c>
      <c r="G372">
        <v>101.8</v>
      </c>
      <c r="H372">
        <v>94.9</v>
      </c>
      <c r="I372">
        <v>37.362205000000003</v>
      </c>
      <c r="J372">
        <v>95</v>
      </c>
      <c r="K372">
        <v>56</v>
      </c>
      <c r="L372">
        <v>36.5</v>
      </c>
      <c r="M372">
        <v>24.1</v>
      </c>
      <c r="N372">
        <v>31.2</v>
      </c>
      <c r="O372">
        <v>27.3</v>
      </c>
      <c r="P372">
        <v>19.2</v>
      </c>
      <c r="S372">
        <v>27</v>
      </c>
      <c r="V372">
        <v>-0.95784538034572353</v>
      </c>
      <c r="W372">
        <v>2.1379672544610582</v>
      </c>
      <c r="X372">
        <v>-0.38483220907750348</v>
      </c>
      <c r="Y372">
        <v>-0.40577669011552336</v>
      </c>
      <c r="Z372">
        <v>0.23622203680712625</v>
      </c>
      <c r="AA372">
        <v>8.095602991279098E-2</v>
      </c>
      <c r="AB372">
        <v>0.7330529069272691</v>
      </c>
      <c r="AC372">
        <v>0.73305300178044674</v>
      </c>
      <c r="AD372">
        <v>-0.54939147406684707</v>
      </c>
      <c r="AE372">
        <v>-0.6166009270663364</v>
      </c>
      <c r="AF372">
        <v>-0.85040054651970987</v>
      </c>
      <c r="AG372">
        <v>-0.66045848614602076</v>
      </c>
      <c r="AH372">
        <v>-0.86999696376094304</v>
      </c>
      <c r="AI372">
        <v>-1.1797649376692541</v>
      </c>
      <c r="AJ372">
        <v>-0.24999404724450863</v>
      </c>
      <c r="AM372">
        <v>0.95985856985544182</v>
      </c>
    </row>
    <row r="373" spans="2:39">
      <c r="B373">
        <v>1.0378000000000001</v>
      </c>
      <c r="C373">
        <v>72</v>
      </c>
      <c r="D373">
        <v>168</v>
      </c>
      <c r="E373">
        <v>69.25</v>
      </c>
      <c r="F373">
        <v>38.5</v>
      </c>
      <c r="G373">
        <v>101.4</v>
      </c>
      <c r="H373">
        <v>99.8</v>
      </c>
      <c r="I373">
        <v>39.291339000000001</v>
      </c>
      <c r="J373">
        <v>96.2</v>
      </c>
      <c r="K373">
        <v>56.3</v>
      </c>
      <c r="L373">
        <v>36.6</v>
      </c>
      <c r="M373">
        <v>22</v>
      </c>
      <c r="N373">
        <v>29.7</v>
      </c>
      <c r="O373">
        <v>26.3</v>
      </c>
      <c r="P373">
        <v>18</v>
      </c>
      <c r="S373">
        <v>27</v>
      </c>
      <c r="V373">
        <v>-0.91485531663555275</v>
      </c>
      <c r="W373">
        <v>1.7434557335178216</v>
      </c>
      <c r="X373">
        <v>-0.42211315685025308</v>
      </c>
      <c r="Y373">
        <v>-1.0742726928294717</v>
      </c>
      <c r="Z373">
        <v>-0.64102311106714727</v>
      </c>
      <c r="AA373">
        <v>-0.22935880149556173</v>
      </c>
      <c r="AB373">
        <v>-0.26459564311947853</v>
      </c>
      <c r="AC373">
        <v>-0.26459555350519137</v>
      </c>
      <c r="AD373">
        <v>-0.54939147406684707</v>
      </c>
      <c r="AE373">
        <v>-0.94567501861788206</v>
      </c>
      <c r="AF373">
        <v>-0.32788423292710417</v>
      </c>
      <c r="AG373">
        <v>6.4579792041579989</v>
      </c>
      <c r="AH373">
        <v>5.6502258061454584E-2</v>
      </c>
      <c r="AI373">
        <v>-0.48541062858348266</v>
      </c>
      <c r="AJ373">
        <v>-3.0034620517010589E-2</v>
      </c>
      <c r="AM373">
        <v>0.91120867236544045</v>
      </c>
    </row>
    <row r="374" spans="2:39">
      <c r="B374">
        <v>1.0386</v>
      </c>
      <c r="C374">
        <v>67</v>
      </c>
      <c r="D374">
        <v>167</v>
      </c>
      <c r="E374">
        <v>67.5</v>
      </c>
      <c r="F374">
        <v>36.5</v>
      </c>
      <c r="G374">
        <v>98.9</v>
      </c>
      <c r="H374">
        <v>89.7</v>
      </c>
      <c r="I374">
        <v>35.314960999999997</v>
      </c>
      <c r="J374">
        <v>96.2</v>
      </c>
      <c r="K374">
        <v>54.7</v>
      </c>
      <c r="L374">
        <v>37.799999999999997</v>
      </c>
      <c r="M374">
        <v>33.700000000000003</v>
      </c>
      <c r="N374">
        <v>32.4</v>
      </c>
      <c r="O374">
        <v>27.7</v>
      </c>
      <c r="P374">
        <v>18.2</v>
      </c>
      <c r="S374">
        <v>26.6</v>
      </c>
      <c r="V374">
        <v>0.49306926987269611</v>
      </c>
      <c r="W374">
        <v>2.1379672544610582</v>
      </c>
      <c r="X374">
        <v>-0.76696192374818661</v>
      </c>
      <c r="Y374">
        <v>-1.169772121788607</v>
      </c>
      <c r="Z374">
        <v>-0.1146760223425819</v>
      </c>
      <c r="AA374">
        <v>-0.40313510708423994</v>
      </c>
      <c r="AB374">
        <v>-0.42263897778035037</v>
      </c>
      <c r="AC374">
        <v>-0.42263907281915813</v>
      </c>
      <c r="AD374">
        <v>-0.43982747643543602</v>
      </c>
      <c r="AE374">
        <v>-0.43149675056859021</v>
      </c>
      <c r="AF374">
        <v>-0.37142725905981899</v>
      </c>
      <c r="AG374">
        <v>-0.78214118170677271</v>
      </c>
      <c r="AH374">
        <v>0.12513183004829984</v>
      </c>
      <c r="AI374">
        <v>-0.33662041949367405</v>
      </c>
      <c r="AJ374">
        <v>0.62984365966548739</v>
      </c>
      <c r="AM374">
        <v>-0.51180082921710401</v>
      </c>
    </row>
    <row r="375" spans="2:39">
      <c r="B375">
        <v>1.0648</v>
      </c>
      <c r="C375">
        <v>72</v>
      </c>
      <c r="D375">
        <v>157.75</v>
      </c>
      <c r="E375">
        <v>67.25</v>
      </c>
      <c r="F375">
        <v>37.700000000000003</v>
      </c>
      <c r="G375">
        <v>97.5</v>
      </c>
      <c r="H375">
        <v>88.1</v>
      </c>
      <c r="I375">
        <v>34.685039000000003</v>
      </c>
      <c r="J375">
        <v>96.9</v>
      </c>
      <c r="K375">
        <v>57.2</v>
      </c>
      <c r="L375">
        <v>37.700000000000003</v>
      </c>
      <c r="M375">
        <v>21.8</v>
      </c>
      <c r="N375">
        <v>32.6</v>
      </c>
      <c r="O375">
        <v>28</v>
      </c>
      <c r="P375">
        <v>18.8</v>
      </c>
      <c r="S375">
        <v>14.9</v>
      </c>
      <c r="V375">
        <v>-0.5064497113888824</v>
      </c>
      <c r="W375">
        <v>1.5067488209518796</v>
      </c>
      <c r="X375">
        <v>-0.68307979125950014</v>
      </c>
      <c r="Y375">
        <v>-1.7427686955434198</v>
      </c>
      <c r="Z375">
        <v>-0.64102311106714727</v>
      </c>
      <c r="AA375">
        <v>0.44092123434647906</v>
      </c>
      <c r="AB375">
        <v>-0.14606314212382498</v>
      </c>
      <c r="AC375">
        <v>-0.14606303946661023</v>
      </c>
      <c r="AD375">
        <v>-0.92503946594597009</v>
      </c>
      <c r="AE375">
        <v>-0.30809396623676133</v>
      </c>
      <c r="AF375">
        <v>0.41234721132909119</v>
      </c>
      <c r="AG375">
        <v>0.13047903499887059</v>
      </c>
      <c r="AH375">
        <v>-1.0415708937280539</v>
      </c>
      <c r="AI375">
        <v>-0.13823347404059705</v>
      </c>
      <c r="AJ375">
        <v>-0.14001433388075765</v>
      </c>
      <c r="AM375">
        <v>0.48552206932792719</v>
      </c>
    </row>
    <row r="376" spans="2:39">
      <c r="B376">
        <v>1.0462</v>
      </c>
      <c r="C376">
        <v>64</v>
      </c>
      <c r="D376">
        <v>160</v>
      </c>
      <c r="E376">
        <v>65.75</v>
      </c>
      <c r="F376">
        <v>36.5</v>
      </c>
      <c r="G376">
        <v>104.3</v>
      </c>
      <c r="H376">
        <v>90.9</v>
      </c>
      <c r="I376">
        <v>35.787402</v>
      </c>
      <c r="J376">
        <v>93.8</v>
      </c>
      <c r="K376">
        <v>57.8</v>
      </c>
      <c r="L376">
        <v>39.5</v>
      </c>
      <c r="M376">
        <v>23.3</v>
      </c>
      <c r="N376">
        <v>29.2</v>
      </c>
      <c r="O376">
        <v>28.4</v>
      </c>
      <c r="P376">
        <v>18.100000000000001</v>
      </c>
      <c r="S376">
        <v>23.1</v>
      </c>
      <c r="V376">
        <v>1.3098804803660369</v>
      </c>
      <c r="W376">
        <v>8.6507345556227883E-2</v>
      </c>
      <c r="X376">
        <v>-5.8623916065944748E-2</v>
      </c>
      <c r="Y376">
        <v>0.83571588635323768</v>
      </c>
      <c r="Z376">
        <v>1.6910749838557875E-2</v>
      </c>
      <c r="AA376">
        <v>-0.42796029359690851</v>
      </c>
      <c r="AB376">
        <v>-0.63007085452274303</v>
      </c>
      <c r="AC376">
        <v>-0.63007078421632967</v>
      </c>
      <c r="AD376">
        <v>-6.4179484556315267E-2</v>
      </c>
      <c r="AE376">
        <v>0.35005421686633281</v>
      </c>
      <c r="AF376">
        <v>-6.6626076130799752E-2</v>
      </c>
      <c r="AG376">
        <v>0.43468577390075169</v>
      </c>
      <c r="AH376">
        <v>-0.6984230337938323</v>
      </c>
      <c r="AI376">
        <v>0.30813715322882884</v>
      </c>
      <c r="AJ376">
        <v>0.62984365966548739</v>
      </c>
      <c r="AM376">
        <v>-1.3145241378021291</v>
      </c>
    </row>
    <row r="377" spans="2:39">
      <c r="B377">
        <v>1.08</v>
      </c>
      <c r="C377">
        <v>46</v>
      </c>
      <c r="D377">
        <v>176.75</v>
      </c>
      <c r="E377">
        <v>72.5</v>
      </c>
      <c r="F377">
        <v>38</v>
      </c>
      <c r="G377">
        <v>97.3</v>
      </c>
      <c r="H377">
        <v>86</v>
      </c>
      <c r="I377">
        <v>33.858268000000002</v>
      </c>
      <c r="J377">
        <v>99.3</v>
      </c>
      <c r="K377">
        <v>61</v>
      </c>
      <c r="L377">
        <v>38.4</v>
      </c>
      <c r="M377">
        <v>23.8</v>
      </c>
      <c r="N377">
        <v>30.2</v>
      </c>
      <c r="O377">
        <v>29.3</v>
      </c>
      <c r="P377">
        <v>18.8</v>
      </c>
      <c r="S377">
        <v>8.3000000000000007</v>
      </c>
      <c r="V377">
        <v>0.58979691322059236</v>
      </c>
      <c r="W377">
        <v>0.24431195393352251</v>
      </c>
      <c r="X377">
        <v>-8.658462689550693E-2</v>
      </c>
      <c r="Y377">
        <v>1.0267147442715086</v>
      </c>
      <c r="Z377">
        <v>-0.55329859627971867</v>
      </c>
      <c r="AA377">
        <v>-0.50243585313491246</v>
      </c>
      <c r="AB377">
        <v>-0.58068231244122082</v>
      </c>
      <c r="AC377">
        <v>-0.58068234123933515</v>
      </c>
      <c r="AD377">
        <v>-0.22069948117261615</v>
      </c>
      <c r="AE377">
        <v>0.22665143253450248</v>
      </c>
      <c r="AF377">
        <v>0.58651931585995976</v>
      </c>
      <c r="AG377">
        <v>0.79973386058300777</v>
      </c>
      <c r="AH377">
        <v>-1.178830037701742</v>
      </c>
      <c r="AI377">
        <v>0.45692736231863751</v>
      </c>
      <c r="AJ377">
        <v>0.51986394630173649</v>
      </c>
      <c r="AM377">
        <v>-0.60910062419710709</v>
      </c>
    </row>
    <row r="378" spans="2:39">
      <c r="B378">
        <v>1.0666</v>
      </c>
      <c r="C378">
        <v>48</v>
      </c>
      <c r="D378">
        <v>176</v>
      </c>
      <c r="E378">
        <v>73</v>
      </c>
      <c r="F378">
        <v>36.700000000000003</v>
      </c>
      <c r="G378">
        <v>96.7</v>
      </c>
      <c r="H378">
        <v>86.5</v>
      </c>
      <c r="I378">
        <v>34.055118</v>
      </c>
      <c r="J378">
        <v>98.3</v>
      </c>
      <c r="K378">
        <v>60.4</v>
      </c>
      <c r="L378">
        <v>39.9</v>
      </c>
      <c r="M378">
        <v>24.4</v>
      </c>
      <c r="N378">
        <v>28.8</v>
      </c>
      <c r="O378">
        <v>29.6</v>
      </c>
      <c r="P378">
        <v>18.7</v>
      </c>
      <c r="S378">
        <v>14.1</v>
      </c>
      <c r="V378">
        <v>-0.19477174949010834</v>
      </c>
      <c r="W378">
        <v>8.6507345556227883E-2</v>
      </c>
      <c r="X378">
        <v>-4.9303679122757356E-2</v>
      </c>
      <c r="Y378">
        <v>-0.11927840323811695</v>
      </c>
      <c r="Z378">
        <v>-0.33398730931115028</v>
      </c>
      <c r="AA378">
        <v>-0.13005805544488921</v>
      </c>
      <c r="AB378">
        <v>0.31818915344248244</v>
      </c>
      <c r="AC378">
        <v>0.31818907719851891</v>
      </c>
      <c r="AD378">
        <v>0.38972850563095812</v>
      </c>
      <c r="AE378">
        <v>-0.20525831262690294</v>
      </c>
      <c r="AF378">
        <v>-0.15371212839623249</v>
      </c>
      <c r="AG378">
        <v>-0.3562517472441396</v>
      </c>
      <c r="AH378">
        <v>-1.0758856797214753</v>
      </c>
      <c r="AI378">
        <v>-0.48541062858348266</v>
      </c>
      <c r="AJ378">
        <v>-0.57993318733575761</v>
      </c>
      <c r="AM378">
        <v>0.16929773564291717</v>
      </c>
    </row>
    <row r="379" spans="2:39">
      <c r="B379">
        <v>1.052</v>
      </c>
      <c r="C379">
        <v>46</v>
      </c>
      <c r="D379">
        <v>177</v>
      </c>
      <c r="E379">
        <v>70</v>
      </c>
      <c r="F379">
        <v>37.200000000000003</v>
      </c>
      <c r="G379">
        <v>99.7</v>
      </c>
      <c r="H379">
        <v>95.6</v>
      </c>
      <c r="I379">
        <v>37.637794999999997</v>
      </c>
      <c r="J379">
        <v>102.2</v>
      </c>
      <c r="K379">
        <v>58.3</v>
      </c>
      <c r="L379">
        <v>38.200000000000003</v>
      </c>
      <c r="M379">
        <v>22.5</v>
      </c>
      <c r="N379">
        <v>29.1</v>
      </c>
      <c r="O379">
        <v>27.7</v>
      </c>
      <c r="P379">
        <v>17.7</v>
      </c>
      <c r="S379">
        <v>20.5</v>
      </c>
      <c r="V379">
        <v>9.0037422589797106E-2</v>
      </c>
      <c r="W379">
        <v>-7.1297262821066756E-2</v>
      </c>
      <c r="X379">
        <v>5.3218927252303969E-2</v>
      </c>
      <c r="Y379">
        <v>-0.31027726115638787</v>
      </c>
      <c r="Z379">
        <v>0.54325783856312315</v>
      </c>
      <c r="AA379">
        <v>0.14301899619446151</v>
      </c>
      <c r="AB379">
        <v>8.1124151451176796E-2</v>
      </c>
      <c r="AC379">
        <v>8.1124049121358427E-2</v>
      </c>
      <c r="AD379">
        <v>0.13929651104487542</v>
      </c>
      <c r="AE379">
        <v>-8.1855528295072616E-2</v>
      </c>
      <c r="AF379">
        <v>0.499433263594527</v>
      </c>
      <c r="AG379">
        <v>8.7963394381185781E-3</v>
      </c>
      <c r="AH379">
        <v>-0.28664560187276689</v>
      </c>
      <c r="AI379">
        <v>-0.13823347404059705</v>
      </c>
      <c r="AJ379">
        <v>0.62984365966548739</v>
      </c>
      <c r="AM379">
        <v>-0.11043917492459163</v>
      </c>
    </row>
    <row r="380" spans="2:39">
      <c r="B380">
        <v>1.0572999999999999</v>
      </c>
      <c r="C380">
        <v>44</v>
      </c>
      <c r="D380">
        <v>179.75</v>
      </c>
      <c r="E380">
        <v>69.5</v>
      </c>
      <c r="F380">
        <v>39.200000000000003</v>
      </c>
      <c r="G380">
        <v>101.9</v>
      </c>
      <c r="H380">
        <v>93.2</v>
      </c>
      <c r="I380">
        <v>36.692912999999997</v>
      </c>
      <c r="J380">
        <v>100.6</v>
      </c>
      <c r="K380">
        <v>58.9</v>
      </c>
      <c r="L380">
        <v>39.700000000000003</v>
      </c>
      <c r="M380">
        <v>23.1</v>
      </c>
      <c r="N380">
        <v>31.4</v>
      </c>
      <c r="O380">
        <v>28.4</v>
      </c>
      <c r="P380">
        <v>18.8</v>
      </c>
      <c r="S380">
        <v>18.2</v>
      </c>
      <c r="V380">
        <v>1.283011690547168</v>
      </c>
      <c r="W380">
        <v>0.16540964974487521</v>
      </c>
      <c r="X380">
        <v>-0.48735481545256482</v>
      </c>
      <c r="Y380">
        <v>7.1720454680153992E-2</v>
      </c>
      <c r="Z380">
        <v>-0.20240053713001049</v>
      </c>
      <c r="AA380">
        <v>-0.44037288685324188</v>
      </c>
      <c r="AB380">
        <v>-0.91652439859557222</v>
      </c>
      <c r="AC380">
        <v>-0.91652450616427794</v>
      </c>
      <c r="AD380">
        <v>-0.6746074713598873</v>
      </c>
      <c r="AE380">
        <v>-0.49319814273450613</v>
      </c>
      <c r="AF380">
        <v>-0.11016910226351767</v>
      </c>
      <c r="AG380">
        <v>-0.59961713836564368</v>
      </c>
      <c r="AH380">
        <v>-0.73273781978725372</v>
      </c>
      <c r="AI380">
        <v>-0.23742694676713555</v>
      </c>
      <c r="AJ380">
        <v>0.18992480621048743</v>
      </c>
      <c r="AM380">
        <v>-1.2901991890571283</v>
      </c>
    </row>
    <row r="381" spans="2:39">
      <c r="B381">
        <v>1.0794999999999999</v>
      </c>
      <c r="C381">
        <v>47</v>
      </c>
      <c r="D381">
        <v>165.25</v>
      </c>
      <c r="E381">
        <v>70.5</v>
      </c>
      <c r="F381">
        <v>37.5</v>
      </c>
      <c r="G381">
        <v>97.2</v>
      </c>
      <c r="H381">
        <v>83.1</v>
      </c>
      <c r="I381">
        <v>32.716535</v>
      </c>
      <c r="J381">
        <v>95.4</v>
      </c>
      <c r="K381">
        <v>56.9</v>
      </c>
      <c r="L381">
        <v>38.299999999999997</v>
      </c>
      <c r="M381">
        <v>22.1</v>
      </c>
      <c r="N381">
        <v>30.1</v>
      </c>
      <c r="O381">
        <v>28.2</v>
      </c>
      <c r="P381">
        <v>18.399999999999999</v>
      </c>
      <c r="S381">
        <v>8.5</v>
      </c>
      <c r="V381">
        <v>-0.71065251401221763</v>
      </c>
      <c r="W381">
        <v>8.6507345556227883E-2</v>
      </c>
      <c r="X381">
        <v>0.52855101135486104</v>
      </c>
      <c r="Y381">
        <v>0.54921759947583126</v>
      </c>
      <c r="Z381">
        <v>1.6910749838557875E-2</v>
      </c>
      <c r="AA381">
        <v>0.72641087924216319</v>
      </c>
      <c r="AB381">
        <v>0.50586561335226732</v>
      </c>
      <c r="AC381">
        <v>0.50586566229868479</v>
      </c>
      <c r="AD381">
        <v>0.13929651104487542</v>
      </c>
      <c r="AE381">
        <v>-8.1855528295072616E-2</v>
      </c>
      <c r="AF381">
        <v>0.84777747265626413</v>
      </c>
      <c r="AG381">
        <v>0.86057520836338486</v>
      </c>
      <c r="AH381">
        <v>0.36533533200225338</v>
      </c>
      <c r="AI381">
        <v>0.45692736231863751</v>
      </c>
      <c r="AJ381">
        <v>0.95978279975673642</v>
      </c>
      <c r="AM381">
        <v>0.70444660803293369</v>
      </c>
    </row>
    <row r="382" spans="2:39">
      <c r="B382">
        <v>1.0424</v>
      </c>
      <c r="C382">
        <v>46</v>
      </c>
      <c r="D382">
        <v>192.5</v>
      </c>
      <c r="E382">
        <v>71.75</v>
      </c>
      <c r="F382">
        <v>38</v>
      </c>
      <c r="G382">
        <v>106.6</v>
      </c>
      <c r="H382">
        <v>97.5</v>
      </c>
      <c r="I382">
        <v>38.385826999999999</v>
      </c>
      <c r="J382">
        <v>100.6</v>
      </c>
      <c r="K382">
        <v>58.9</v>
      </c>
      <c r="L382">
        <v>40.5</v>
      </c>
      <c r="M382">
        <v>24.5</v>
      </c>
      <c r="N382">
        <v>33.299999999999997</v>
      </c>
      <c r="O382">
        <v>29.6</v>
      </c>
      <c r="P382">
        <v>19.100000000000001</v>
      </c>
      <c r="S382">
        <v>24.9</v>
      </c>
      <c r="V382">
        <v>1.2292741109094547</v>
      </c>
      <c r="W382">
        <v>0.16540964974487521</v>
      </c>
      <c r="X382">
        <v>0.22098319222967705</v>
      </c>
      <c r="Y382">
        <v>1.5997113180263214</v>
      </c>
      <c r="Z382">
        <v>-0.29012505191743909</v>
      </c>
      <c r="AA382">
        <v>-0.14247064870122439</v>
      </c>
      <c r="AB382">
        <v>-0.35349501886621904</v>
      </c>
      <c r="AC382">
        <v>-0.35349500175757331</v>
      </c>
      <c r="AD382">
        <v>0.2645125083379179</v>
      </c>
      <c r="AE382">
        <v>-0.39036248912464772</v>
      </c>
      <c r="AF382">
        <v>0.45589023746180907</v>
      </c>
      <c r="AG382">
        <v>0.92141655614376194</v>
      </c>
      <c r="AH382">
        <v>-0.66410824780040967</v>
      </c>
      <c r="AI382">
        <v>-0.38621715585694416</v>
      </c>
      <c r="AJ382">
        <v>-0.46995347397200665</v>
      </c>
      <c r="AM382">
        <v>-1.2293868171946265</v>
      </c>
    </row>
    <row r="383" spans="2:39">
      <c r="B383">
        <v>1.0785</v>
      </c>
      <c r="C383">
        <v>47</v>
      </c>
      <c r="D383">
        <v>184.25</v>
      </c>
      <c r="E383">
        <v>74.5</v>
      </c>
      <c r="F383">
        <v>37.299999999999997</v>
      </c>
      <c r="G383">
        <v>99.6</v>
      </c>
      <c r="H383">
        <v>88.8</v>
      </c>
      <c r="I383">
        <v>34.960630000000002</v>
      </c>
      <c r="J383">
        <v>101.4</v>
      </c>
      <c r="K383">
        <v>57.4</v>
      </c>
      <c r="L383">
        <v>39.6</v>
      </c>
      <c r="M383">
        <v>24.6</v>
      </c>
      <c r="N383">
        <v>30.3</v>
      </c>
      <c r="O383">
        <v>27.9</v>
      </c>
      <c r="P383">
        <v>17.8</v>
      </c>
      <c r="S383">
        <v>9</v>
      </c>
      <c r="V383">
        <v>2.3362682514464721</v>
      </c>
      <c r="W383">
        <v>0.63882347487675917</v>
      </c>
      <c r="X383">
        <v>1.7215413400828472</v>
      </c>
      <c r="Y383">
        <v>2.8412038944950826</v>
      </c>
      <c r="Z383">
        <v>1.3766407290436824</v>
      </c>
      <c r="AA383">
        <v>1.5456420341602153</v>
      </c>
      <c r="AB383">
        <v>0.67378665642944302</v>
      </c>
      <c r="AC383">
        <v>0.67378661931426043</v>
      </c>
      <c r="AD383">
        <v>1.2192844876973523</v>
      </c>
      <c r="AE383">
        <v>0.49402413192013511</v>
      </c>
      <c r="AF383">
        <v>1.6315519430451744</v>
      </c>
      <c r="AG383">
        <v>6.9637687218493505E-2</v>
      </c>
      <c r="AH383">
        <v>0.2280761880285653</v>
      </c>
      <c r="AI383">
        <v>1.0520881986778703</v>
      </c>
      <c r="AJ383">
        <v>2.3895190734854754</v>
      </c>
      <c r="AM383">
        <v>-0.20773896990459476</v>
      </c>
    </row>
    <row r="384" spans="2:39">
      <c r="B384">
        <v>1.0991</v>
      </c>
      <c r="C384">
        <v>53</v>
      </c>
      <c r="D384">
        <v>224.5</v>
      </c>
      <c r="E384">
        <v>77.75</v>
      </c>
      <c r="F384">
        <v>41.1</v>
      </c>
      <c r="G384">
        <v>113.2</v>
      </c>
      <c r="H384">
        <v>99.2</v>
      </c>
      <c r="I384">
        <v>39.055118</v>
      </c>
      <c r="J384">
        <v>107.5</v>
      </c>
      <c r="K384">
        <v>61.7</v>
      </c>
      <c r="L384">
        <v>42.3</v>
      </c>
      <c r="M384">
        <v>23.2</v>
      </c>
      <c r="N384">
        <v>32.9</v>
      </c>
      <c r="O384">
        <v>30.8</v>
      </c>
      <c r="P384">
        <v>20.399999999999999</v>
      </c>
      <c r="S384">
        <v>17.399999999999999</v>
      </c>
      <c r="V384">
        <v>1.1486677414528723</v>
      </c>
      <c r="W384">
        <v>-0.54471108795295065</v>
      </c>
      <c r="X384">
        <v>0.38874745720705012</v>
      </c>
      <c r="Y384">
        <v>1.1222141732306441</v>
      </c>
      <c r="Z384">
        <v>-0.20240053713001049</v>
      </c>
      <c r="AA384">
        <v>-0.20453361498289491</v>
      </c>
      <c r="AB384">
        <v>-7.6919183209695041E-2</v>
      </c>
      <c r="AC384">
        <v>-7.6919219298816871E-2</v>
      </c>
      <c r="AD384">
        <v>0.42103250495421873</v>
      </c>
      <c r="AE384">
        <v>0.26778569397844643</v>
      </c>
      <c r="AF384">
        <v>0.36880418519637326</v>
      </c>
      <c r="AG384">
        <v>-0.11288635612263559</v>
      </c>
      <c r="AH384">
        <v>-0.21801602988592159</v>
      </c>
      <c r="AI384">
        <v>0.70491104413498462</v>
      </c>
      <c r="AJ384">
        <v>0.29990451957423842</v>
      </c>
      <c r="AM384">
        <v>-1.1564119709596241</v>
      </c>
    </row>
    <row r="385" spans="2:39">
      <c r="B385">
        <v>1.077</v>
      </c>
      <c r="C385">
        <v>38</v>
      </c>
      <c r="D385">
        <v>188.75</v>
      </c>
      <c r="E385">
        <v>73.25</v>
      </c>
      <c r="F385">
        <v>37.5</v>
      </c>
      <c r="G385">
        <v>99.1</v>
      </c>
      <c r="H385">
        <v>91.6</v>
      </c>
      <c r="I385">
        <v>36.062992000000001</v>
      </c>
      <c r="J385">
        <v>102.4</v>
      </c>
      <c r="K385">
        <v>60.6</v>
      </c>
      <c r="L385">
        <v>39.4</v>
      </c>
      <c r="M385">
        <v>22.9</v>
      </c>
      <c r="N385">
        <v>31.6</v>
      </c>
      <c r="O385">
        <v>30.1</v>
      </c>
      <c r="P385">
        <v>18.5</v>
      </c>
      <c r="S385">
        <v>9.6</v>
      </c>
      <c r="V385">
        <v>0.93371742290199455</v>
      </c>
      <c r="W385">
        <v>0.40211656231081716</v>
      </c>
      <c r="X385">
        <v>-0.58987742182762615</v>
      </c>
      <c r="Y385">
        <v>-1.4562704086660134</v>
      </c>
      <c r="Z385">
        <v>0.32394655159455482</v>
      </c>
      <c r="AA385">
        <v>-0.16729583521389119</v>
      </c>
      <c r="AB385">
        <v>-0.56092689560861164</v>
      </c>
      <c r="AC385">
        <v>-0.56092696404853815</v>
      </c>
      <c r="AD385">
        <v>-0.54939147406684707</v>
      </c>
      <c r="AE385">
        <v>0.5762926548080215</v>
      </c>
      <c r="AF385">
        <v>0.32526115906365533</v>
      </c>
      <c r="AG385">
        <v>0.13047903499887059</v>
      </c>
      <c r="AH385">
        <v>-0.56116388982014309</v>
      </c>
      <c r="AI385">
        <v>-0.43581389222021255</v>
      </c>
      <c r="AJ385">
        <v>-3.0034620517010589E-2</v>
      </c>
      <c r="AM385">
        <v>-0.94964990662711757</v>
      </c>
    </row>
    <row r="386" spans="2:39">
      <c r="B386">
        <v>1.073</v>
      </c>
      <c r="C386">
        <v>50</v>
      </c>
      <c r="D386">
        <v>162.5</v>
      </c>
      <c r="E386">
        <v>66.5</v>
      </c>
      <c r="F386">
        <v>38.700000000000003</v>
      </c>
      <c r="G386">
        <v>99.4</v>
      </c>
      <c r="H386">
        <v>86.7</v>
      </c>
      <c r="I386">
        <v>34.133857999999996</v>
      </c>
      <c r="J386">
        <v>96.2</v>
      </c>
      <c r="K386">
        <v>62.1</v>
      </c>
      <c r="L386">
        <v>39.299999999999997</v>
      </c>
      <c r="M386">
        <v>23.3</v>
      </c>
      <c r="N386">
        <v>30.6</v>
      </c>
      <c r="O386">
        <v>27.8</v>
      </c>
      <c r="P386">
        <v>18.2</v>
      </c>
      <c r="S386">
        <v>11.3</v>
      </c>
      <c r="V386">
        <v>0.13840124426375119</v>
      </c>
      <c r="W386">
        <v>8.6507345556227883E-2</v>
      </c>
      <c r="X386">
        <v>-0.81356310846412361</v>
      </c>
      <c r="Y386">
        <v>-0.78777440595206516</v>
      </c>
      <c r="Z386">
        <v>-0.90419665542942984</v>
      </c>
      <c r="AA386">
        <v>-0.70103734523625927</v>
      </c>
      <c r="AB386">
        <v>-0.41276126936404506</v>
      </c>
      <c r="AC386">
        <v>-0.41276138422375958</v>
      </c>
      <c r="AD386">
        <v>-1.0815594625622709</v>
      </c>
      <c r="AE386">
        <v>-0.94567501861788206</v>
      </c>
      <c r="AF386">
        <v>-0.54559936359069061</v>
      </c>
      <c r="AG386">
        <v>-0.72129983392639785</v>
      </c>
      <c r="AH386">
        <v>-0.21801602988592159</v>
      </c>
      <c r="AI386">
        <v>-0.58460410131002116</v>
      </c>
      <c r="AJ386">
        <v>-3.0034620517010589E-2</v>
      </c>
      <c r="AM386">
        <v>-0.15908907241459297</v>
      </c>
    </row>
    <row r="387" spans="2:39">
      <c r="B387">
        <v>1.0582</v>
      </c>
      <c r="C387">
        <v>46</v>
      </c>
      <c r="D387">
        <v>156.5</v>
      </c>
      <c r="E387">
        <v>68.25</v>
      </c>
      <c r="F387">
        <v>35.9</v>
      </c>
      <c r="G387">
        <v>95.1</v>
      </c>
      <c r="H387">
        <v>88.2</v>
      </c>
      <c r="I387">
        <v>34.724409000000001</v>
      </c>
      <c r="J387">
        <v>92.8</v>
      </c>
      <c r="K387">
        <v>54.7</v>
      </c>
      <c r="L387">
        <v>37.299999999999997</v>
      </c>
      <c r="M387">
        <v>21.9</v>
      </c>
      <c r="N387">
        <v>31.6</v>
      </c>
      <c r="O387">
        <v>27.5</v>
      </c>
      <c r="P387">
        <v>18.2</v>
      </c>
      <c r="S387">
        <v>17.8</v>
      </c>
      <c r="V387">
        <v>-0.38822703618590082</v>
      </c>
      <c r="W387">
        <v>0.16540964974487521</v>
      </c>
      <c r="X387">
        <v>0.69631527633223411</v>
      </c>
      <c r="Y387">
        <v>0.64471702843496681</v>
      </c>
      <c r="Z387">
        <v>0.89415589771283133</v>
      </c>
      <c r="AA387">
        <v>0.83812421854917085</v>
      </c>
      <c r="AB387">
        <v>0.16014581878161202</v>
      </c>
      <c r="AC387">
        <v>0.16014580877834358</v>
      </c>
      <c r="AD387">
        <v>0.62450850055540941</v>
      </c>
      <c r="AE387">
        <v>0.69969543913985188</v>
      </c>
      <c r="AF387">
        <v>0.19463208066550466</v>
      </c>
      <c r="AG387">
        <v>-0.47793444280489161</v>
      </c>
      <c r="AH387">
        <v>1.0516310518706964</v>
      </c>
      <c r="AI387">
        <v>1.1016849350411386</v>
      </c>
      <c r="AJ387">
        <v>7.9945092846740382E-2</v>
      </c>
      <c r="AM387">
        <v>0.37605979997542355</v>
      </c>
    </row>
    <row r="388" spans="2:39">
      <c r="B388">
        <v>1.0484</v>
      </c>
      <c r="C388">
        <v>47</v>
      </c>
      <c r="D388">
        <v>197</v>
      </c>
      <c r="E388">
        <v>72</v>
      </c>
      <c r="F388">
        <v>40</v>
      </c>
      <c r="G388">
        <v>107.5</v>
      </c>
      <c r="H388">
        <v>94</v>
      </c>
      <c r="I388">
        <v>37.007874000000001</v>
      </c>
      <c r="J388">
        <v>103.7</v>
      </c>
      <c r="K388">
        <v>62.7</v>
      </c>
      <c r="L388">
        <v>39</v>
      </c>
      <c r="M388">
        <v>22.3</v>
      </c>
      <c r="N388">
        <v>35.299999999999997</v>
      </c>
      <c r="O388">
        <v>30.9</v>
      </c>
      <c r="P388">
        <v>18.3</v>
      </c>
      <c r="S388">
        <v>22.2</v>
      </c>
      <c r="V388">
        <v>-0.27000436098291913</v>
      </c>
      <c r="W388">
        <v>0.32321425812216986</v>
      </c>
      <c r="X388">
        <v>0.75223669799135839</v>
      </c>
      <c r="Y388">
        <v>1.2177136021897796</v>
      </c>
      <c r="Z388">
        <v>0.93801815510654563</v>
      </c>
      <c r="AA388">
        <v>0.71399828598582982</v>
      </c>
      <c r="AB388">
        <v>0.25892290294465642</v>
      </c>
      <c r="AC388">
        <v>0.25892294562612583</v>
      </c>
      <c r="AD388">
        <v>0.31146850732280773</v>
      </c>
      <c r="AE388">
        <v>-6.1288397573100652E-2</v>
      </c>
      <c r="AF388">
        <v>0.36880418519637326</v>
      </c>
      <c r="AG388">
        <v>-0.47793444280489161</v>
      </c>
      <c r="AH388">
        <v>-1.2127313925388241E-2</v>
      </c>
      <c r="AI388">
        <v>1.1512816714044087</v>
      </c>
      <c r="AJ388">
        <v>0.40988423293798937</v>
      </c>
      <c r="AM388">
        <v>0.25443505625041973</v>
      </c>
    </row>
    <row r="389" spans="2:39">
      <c r="B389">
        <v>1.0506</v>
      </c>
      <c r="C389">
        <v>49</v>
      </c>
      <c r="D389">
        <v>198.5</v>
      </c>
      <c r="E389">
        <v>73.5</v>
      </c>
      <c r="F389">
        <v>40.1</v>
      </c>
      <c r="G389">
        <v>106.5</v>
      </c>
      <c r="H389">
        <v>95</v>
      </c>
      <c r="I389">
        <v>37.401575000000001</v>
      </c>
      <c r="J389">
        <v>101.7</v>
      </c>
      <c r="K389">
        <v>59</v>
      </c>
      <c r="L389">
        <v>39.4</v>
      </c>
      <c r="M389">
        <v>22.3</v>
      </c>
      <c r="N389">
        <v>32.200000000000003</v>
      </c>
      <c r="O389">
        <v>31</v>
      </c>
      <c r="P389">
        <v>18.600000000000001</v>
      </c>
      <c r="S389">
        <v>21.2</v>
      </c>
      <c r="V389">
        <v>-0.17327671763502292</v>
      </c>
      <c r="W389">
        <v>0.24431195393352251</v>
      </c>
      <c r="X389">
        <v>-0.17046675938419348</v>
      </c>
      <c r="Y389">
        <v>0.64471702843496681</v>
      </c>
      <c r="Z389">
        <v>-0.42171182409857888</v>
      </c>
      <c r="AA389">
        <v>-0.20453361498289491</v>
      </c>
      <c r="AB389">
        <v>-3.7408349544476735E-2</v>
      </c>
      <c r="AC389">
        <v>-3.740846491722092E-2</v>
      </c>
      <c r="AD389">
        <v>-0.22069948117261615</v>
      </c>
      <c r="AE389">
        <v>4.1299459281378674E-4</v>
      </c>
      <c r="AF389">
        <v>-6.6626076130799752E-2</v>
      </c>
      <c r="AG389">
        <v>-0.41709309502451669</v>
      </c>
      <c r="AH389">
        <v>-1.4876631116425418</v>
      </c>
      <c r="AI389">
        <v>-1.2293616740325242</v>
      </c>
      <c r="AJ389">
        <v>-1.3497911808820027</v>
      </c>
      <c r="AM389">
        <v>0.1571352612704166</v>
      </c>
    </row>
    <row r="390" spans="2:39">
      <c r="B390">
        <v>1.0524</v>
      </c>
      <c r="C390">
        <v>48</v>
      </c>
      <c r="D390">
        <v>173.75</v>
      </c>
      <c r="E390">
        <v>72</v>
      </c>
      <c r="F390">
        <v>37</v>
      </c>
      <c r="G390">
        <v>99.1</v>
      </c>
      <c r="H390">
        <v>92</v>
      </c>
      <c r="I390">
        <v>36.220472000000001</v>
      </c>
      <c r="J390">
        <v>98.3</v>
      </c>
      <c r="K390">
        <v>59.3</v>
      </c>
      <c r="L390">
        <v>38.4</v>
      </c>
      <c r="M390">
        <v>22.4</v>
      </c>
      <c r="N390">
        <v>27.9</v>
      </c>
      <c r="O390">
        <v>26.2</v>
      </c>
      <c r="P390">
        <v>17</v>
      </c>
      <c r="S390">
        <v>20.399999999999999</v>
      </c>
      <c r="V390">
        <v>-0.14103416985239481</v>
      </c>
      <c r="W390">
        <v>-0.30800417538700875</v>
      </c>
      <c r="X390">
        <v>-0.20774770715694305</v>
      </c>
      <c r="Y390">
        <v>0.35821874155756039</v>
      </c>
      <c r="Z390">
        <v>-0.72874762585457586</v>
      </c>
      <c r="AA390">
        <v>-0.50243585313491246</v>
      </c>
      <c r="AB390">
        <v>-0.31398418520100069</v>
      </c>
      <c r="AC390">
        <v>-0.31398424737597735</v>
      </c>
      <c r="AD390">
        <v>-0.22069948117261615</v>
      </c>
      <c r="AE390">
        <v>0.1443829096466161</v>
      </c>
      <c r="AF390">
        <v>-6.6626076130799752E-2</v>
      </c>
      <c r="AG390">
        <v>6.9637687218493505E-2</v>
      </c>
      <c r="AH390">
        <v>-0.42390474584645493</v>
      </c>
      <c r="AI390">
        <v>0.25854041686555873</v>
      </c>
      <c r="AJ390">
        <v>0.18992480621048743</v>
      </c>
      <c r="AM390">
        <v>0.12064783815291583</v>
      </c>
    </row>
    <row r="391" spans="2:39">
      <c r="B391">
        <v>1.0529999999999999</v>
      </c>
      <c r="C391">
        <v>41</v>
      </c>
      <c r="D391">
        <v>172.75</v>
      </c>
      <c r="E391">
        <v>71.25</v>
      </c>
      <c r="F391">
        <v>36.299999999999997</v>
      </c>
      <c r="G391">
        <v>96.7</v>
      </c>
      <c r="H391">
        <v>89.2</v>
      </c>
      <c r="I391">
        <v>35.118110000000001</v>
      </c>
      <c r="J391">
        <v>98.3</v>
      </c>
      <c r="K391">
        <v>60</v>
      </c>
      <c r="L391">
        <v>38.4</v>
      </c>
      <c r="M391">
        <v>23.2</v>
      </c>
      <c r="N391">
        <v>31</v>
      </c>
      <c r="O391">
        <v>29.2</v>
      </c>
      <c r="P391">
        <v>18.399999999999999</v>
      </c>
      <c r="S391">
        <v>20.100000000000001</v>
      </c>
      <c r="V391">
        <v>-0.40972206804098621</v>
      </c>
      <c r="W391">
        <v>0.32321425812216986</v>
      </c>
      <c r="X391">
        <v>0.68699503938904671</v>
      </c>
      <c r="Y391">
        <v>1.313213031148915</v>
      </c>
      <c r="Z391">
        <v>1.2011916994688283</v>
      </c>
      <c r="AA391">
        <v>0.34162048829580655</v>
      </c>
      <c r="AB391">
        <v>0.30831144502617858</v>
      </c>
      <c r="AC391">
        <v>0.30831138860312035</v>
      </c>
      <c r="AD391">
        <v>0.29581650766117629</v>
      </c>
      <c r="AE391">
        <v>-4.0721266851128687E-2</v>
      </c>
      <c r="AF391">
        <v>0.54297628972724188</v>
      </c>
      <c r="AG391">
        <v>1.40814733838677</v>
      </c>
      <c r="AH391">
        <v>-0.42390474584645493</v>
      </c>
      <c r="AI391">
        <v>0.80410451686152318</v>
      </c>
      <c r="AJ391">
        <v>1.6196610799392306</v>
      </c>
      <c r="AM391">
        <v>0.38822227434792406</v>
      </c>
    </row>
    <row r="392" spans="2:39">
      <c r="B392">
        <v>1.048</v>
      </c>
      <c r="C392">
        <v>49</v>
      </c>
      <c r="D392">
        <v>196.75</v>
      </c>
      <c r="E392">
        <v>73.75</v>
      </c>
      <c r="F392">
        <v>40.700000000000003</v>
      </c>
      <c r="G392">
        <v>103.5</v>
      </c>
      <c r="H392">
        <v>95.5</v>
      </c>
      <c r="I392">
        <v>37.598424999999999</v>
      </c>
      <c r="J392">
        <v>101.6</v>
      </c>
      <c r="K392">
        <v>59.1</v>
      </c>
      <c r="L392">
        <v>39.799999999999997</v>
      </c>
      <c r="M392">
        <v>25.4</v>
      </c>
      <c r="N392">
        <v>31</v>
      </c>
      <c r="O392">
        <v>30.3</v>
      </c>
      <c r="P392">
        <v>19.7</v>
      </c>
      <c r="S392">
        <v>22.3</v>
      </c>
      <c r="V392">
        <v>-0.77513760957748579</v>
      </c>
      <c r="W392">
        <v>-0.15019956700971407</v>
      </c>
      <c r="X392">
        <v>-4.9303679122757356E-2</v>
      </c>
      <c r="Y392">
        <v>-0.40577669011552336</v>
      </c>
      <c r="Z392">
        <v>0.71870686813797724</v>
      </c>
      <c r="AA392">
        <v>0.40368345457747706</v>
      </c>
      <c r="AB392">
        <v>0.61452040593161561</v>
      </c>
      <c r="AC392">
        <v>0.61452048774186563</v>
      </c>
      <c r="AD392">
        <v>-3.2875485233054655E-2</v>
      </c>
      <c r="AE392">
        <v>4.154725603675772E-2</v>
      </c>
      <c r="AF392">
        <v>-1.0681156771832965</v>
      </c>
      <c r="AG392">
        <v>-0.66045848614602076</v>
      </c>
      <c r="AH392">
        <v>-0.73273781978725372</v>
      </c>
      <c r="AI392">
        <v>-0.73339431039982983</v>
      </c>
      <c r="AJ392">
        <v>-0.57993318733575761</v>
      </c>
      <c r="AM392">
        <v>0.76525897989543556</v>
      </c>
    </row>
    <row r="393" spans="2:39">
      <c r="B393">
        <v>1.0411999999999999</v>
      </c>
      <c r="C393">
        <v>43</v>
      </c>
      <c r="D393">
        <v>177</v>
      </c>
      <c r="E393">
        <v>69.25</v>
      </c>
      <c r="F393">
        <v>39.6</v>
      </c>
      <c r="G393">
        <v>104</v>
      </c>
      <c r="H393">
        <v>98.6</v>
      </c>
      <c r="I393">
        <v>38.818897999999997</v>
      </c>
      <c r="J393">
        <v>99.5</v>
      </c>
      <c r="K393">
        <v>59.5</v>
      </c>
      <c r="L393">
        <v>36.1</v>
      </c>
      <c r="M393">
        <v>22</v>
      </c>
      <c r="N393">
        <v>30.1</v>
      </c>
      <c r="O393">
        <v>27.2</v>
      </c>
      <c r="P393">
        <v>17.7</v>
      </c>
      <c r="S393">
        <v>25.4</v>
      </c>
      <c r="V393">
        <v>0.11690621240866579</v>
      </c>
      <c r="W393">
        <v>-0.15019956700971407</v>
      </c>
      <c r="X393">
        <v>-0.47803457850937742</v>
      </c>
      <c r="Y393">
        <v>-0.69227497699292972</v>
      </c>
      <c r="Z393">
        <v>-3.0095850103276849</v>
      </c>
      <c r="AA393">
        <v>-0.94928921036294145</v>
      </c>
      <c r="AB393">
        <v>-0.50166064511078556</v>
      </c>
      <c r="AC393">
        <v>-0.50166058158235183</v>
      </c>
      <c r="AD393">
        <v>-0.48678347542032807</v>
      </c>
      <c r="AE393">
        <v>-0.94567501861788206</v>
      </c>
      <c r="AF393">
        <v>0.19463208066550466</v>
      </c>
      <c r="AG393">
        <v>1.0430992517045139</v>
      </c>
      <c r="AH393">
        <v>-0.42390474584645493</v>
      </c>
      <c r="AI393">
        <v>0.35773388959209723</v>
      </c>
      <c r="AJ393">
        <v>0.62984365966548739</v>
      </c>
      <c r="AM393">
        <v>-0.13476412366959231</v>
      </c>
    </row>
    <row r="394" spans="2:39">
      <c r="B394">
        <v>1.0578000000000001</v>
      </c>
      <c r="C394">
        <v>43</v>
      </c>
      <c r="D394">
        <v>165.5</v>
      </c>
      <c r="E394">
        <v>68.5</v>
      </c>
      <c r="F394">
        <v>31.1</v>
      </c>
      <c r="G394">
        <v>93.1</v>
      </c>
      <c r="H394">
        <v>87.3</v>
      </c>
      <c r="I394">
        <v>34.370078999999997</v>
      </c>
      <c r="J394">
        <v>96.6</v>
      </c>
      <c r="K394">
        <v>54.7</v>
      </c>
      <c r="L394">
        <v>39</v>
      </c>
      <c r="M394">
        <v>24.8</v>
      </c>
      <c r="N394">
        <v>31</v>
      </c>
      <c r="O394">
        <v>29.4</v>
      </c>
      <c r="P394">
        <v>18.8</v>
      </c>
      <c r="S394">
        <v>18</v>
      </c>
      <c r="V394">
        <v>-4.9680284468269935E-2</v>
      </c>
      <c r="W394">
        <v>-0.15019956700971407</v>
      </c>
      <c r="X394">
        <v>0.81747835659367019</v>
      </c>
      <c r="Y394">
        <v>1.2177136021897796</v>
      </c>
      <c r="Z394">
        <v>0.28008429420084052</v>
      </c>
      <c r="AA394">
        <v>0.55263457365348678</v>
      </c>
      <c r="AB394">
        <v>1.0293841594164022</v>
      </c>
      <c r="AC394">
        <v>1.0293841614300021</v>
      </c>
      <c r="AD394">
        <v>0.60885650089377807</v>
      </c>
      <c r="AE394">
        <v>0.39118847831027675</v>
      </c>
      <c r="AF394">
        <v>0.32526115906365533</v>
      </c>
      <c r="AG394">
        <v>0.2521617305596226</v>
      </c>
      <c r="AH394">
        <v>-0.59547867581356573</v>
      </c>
      <c r="AI394">
        <v>-8.863673767732691E-2</v>
      </c>
      <c r="AJ394">
        <v>-0.14001433388075765</v>
      </c>
      <c r="AM394">
        <v>2.3348043172912707E-2</v>
      </c>
    </row>
    <row r="395" spans="2:39">
      <c r="B395">
        <v>1.0547</v>
      </c>
      <c r="C395">
        <v>43</v>
      </c>
      <c r="D395">
        <v>200.25</v>
      </c>
      <c r="E395">
        <v>73.5</v>
      </c>
      <c r="F395">
        <v>38.6</v>
      </c>
      <c r="G395">
        <v>105.2</v>
      </c>
      <c r="H395">
        <v>102.8</v>
      </c>
      <c r="I395">
        <v>40.472441000000003</v>
      </c>
      <c r="J395">
        <v>103.6</v>
      </c>
      <c r="K395">
        <v>61.2</v>
      </c>
      <c r="L395">
        <v>39.299999999999997</v>
      </c>
      <c r="M395">
        <v>23.5</v>
      </c>
      <c r="N395">
        <v>30.5</v>
      </c>
      <c r="O395">
        <v>28.5</v>
      </c>
      <c r="P395">
        <v>18.100000000000001</v>
      </c>
      <c r="S395">
        <v>19.3</v>
      </c>
      <c r="V395">
        <v>6.8542390734711703E-2</v>
      </c>
      <c r="W395">
        <v>0.55992117068811176</v>
      </c>
      <c r="X395">
        <v>0.92932119991191886</v>
      </c>
      <c r="Y395">
        <v>1.5042118890671861</v>
      </c>
      <c r="Z395">
        <v>1.7714010455871048</v>
      </c>
      <c r="AA395">
        <v>1.1484390499575237</v>
      </c>
      <c r="AB395">
        <v>0.91085165842074867</v>
      </c>
      <c r="AC395">
        <v>0.91085164739142088</v>
      </c>
      <c r="AD395">
        <v>0.15494851070650684</v>
      </c>
      <c r="AE395">
        <v>-0.71943658067619476</v>
      </c>
      <c r="AF395">
        <v>6.4003002267354003E-2</v>
      </c>
      <c r="AG395">
        <v>0.19132038277924551</v>
      </c>
      <c r="AH395">
        <v>0.98300147988385345</v>
      </c>
      <c r="AI395">
        <v>0.45692736231863751</v>
      </c>
      <c r="AJ395">
        <v>0.95978279975673642</v>
      </c>
      <c r="AM395">
        <v>-9.8276700552091076E-2</v>
      </c>
    </row>
    <row r="396" spans="2:39">
      <c r="B396">
        <v>1.0569</v>
      </c>
      <c r="C396">
        <v>52</v>
      </c>
      <c r="D396">
        <v>203.25</v>
      </c>
      <c r="E396">
        <v>74.25</v>
      </c>
      <c r="F396">
        <v>42</v>
      </c>
      <c r="G396">
        <v>110</v>
      </c>
      <c r="H396">
        <v>101.6</v>
      </c>
      <c r="I396">
        <v>40</v>
      </c>
      <c r="J396">
        <v>100.7</v>
      </c>
      <c r="K396">
        <v>55.8</v>
      </c>
      <c r="L396">
        <v>38.700000000000003</v>
      </c>
      <c r="M396">
        <v>23.4</v>
      </c>
      <c r="N396">
        <v>35.1</v>
      </c>
      <c r="O396">
        <v>29.6</v>
      </c>
      <c r="P396">
        <v>19.100000000000001</v>
      </c>
      <c r="S396">
        <v>18.3</v>
      </c>
      <c r="V396">
        <v>0.19751258186523604</v>
      </c>
      <c r="W396">
        <v>-0.15019956700971407</v>
      </c>
      <c r="X396">
        <v>0.58447243301398533</v>
      </c>
      <c r="Y396">
        <v>1.9817090338628633</v>
      </c>
      <c r="Z396">
        <v>0.23622203680712625</v>
      </c>
      <c r="AA396">
        <v>1.1608516432138569</v>
      </c>
      <c r="AB396">
        <v>-0.3633727272825229</v>
      </c>
      <c r="AC396">
        <v>-0.36337269035297359</v>
      </c>
      <c r="AD396">
        <v>0.37407650596932673</v>
      </c>
      <c r="AE396">
        <v>-0.36979535840267574</v>
      </c>
      <c r="AF396">
        <v>0.63006234199267763</v>
      </c>
      <c r="AG396">
        <v>1.0430992517045139</v>
      </c>
      <c r="AH396">
        <v>0.98300147988385345</v>
      </c>
      <c r="AI396">
        <v>1.0024914623146002</v>
      </c>
      <c r="AJ396">
        <v>1.0697625131204835</v>
      </c>
      <c r="AM396">
        <v>-0.21990144427709488</v>
      </c>
    </row>
    <row r="397" spans="2:39">
      <c r="B397">
        <v>1.0592999999999999</v>
      </c>
      <c r="C397">
        <v>43</v>
      </c>
      <c r="D397">
        <v>194</v>
      </c>
      <c r="E397">
        <v>75.5</v>
      </c>
      <c r="F397">
        <v>38.5</v>
      </c>
      <c r="G397">
        <v>110.1</v>
      </c>
      <c r="H397">
        <v>88.7</v>
      </c>
      <c r="I397">
        <v>34.921259999999997</v>
      </c>
      <c r="J397">
        <v>102.1</v>
      </c>
      <c r="K397">
        <v>57.5</v>
      </c>
      <c r="L397">
        <v>40</v>
      </c>
      <c r="M397">
        <v>24.8</v>
      </c>
      <c r="N397">
        <v>35.1</v>
      </c>
      <c r="O397">
        <v>30.7</v>
      </c>
      <c r="P397">
        <v>19.2</v>
      </c>
      <c r="S397">
        <v>17.3</v>
      </c>
      <c r="V397">
        <v>-0.30224690876554727</v>
      </c>
      <c r="W397">
        <v>-0.38690647957565605</v>
      </c>
      <c r="X397">
        <v>-0.36619173519112874</v>
      </c>
      <c r="Y397">
        <v>-0.40577669011552336</v>
      </c>
      <c r="Z397">
        <v>-1.6498550311225604</v>
      </c>
      <c r="AA397">
        <v>-0.365897327315238</v>
      </c>
      <c r="AB397">
        <v>-7.7752242955637018E-3</v>
      </c>
      <c r="AC397">
        <v>-7.77514823723203E-3</v>
      </c>
      <c r="AD397">
        <v>0.13929651104487542</v>
      </c>
      <c r="AE397">
        <v>-0.36979535840267574</v>
      </c>
      <c r="AF397">
        <v>-0.76331449425427722</v>
      </c>
      <c r="AG397">
        <v>-0.17372770390301051</v>
      </c>
      <c r="AH397">
        <v>-4.6442099918810875E-2</v>
      </c>
      <c r="AI397">
        <v>-1.3285551467590626</v>
      </c>
      <c r="AJ397">
        <v>-1.0198520407907536</v>
      </c>
      <c r="AM397">
        <v>0.27876000499542042</v>
      </c>
    </row>
    <row r="398" spans="2:39">
      <c r="B398">
        <v>1.05</v>
      </c>
      <c r="C398">
        <v>40</v>
      </c>
      <c r="D398">
        <v>168.5</v>
      </c>
      <c r="E398">
        <v>69.25</v>
      </c>
      <c r="F398">
        <v>34.200000000000003</v>
      </c>
      <c r="G398">
        <v>97.8</v>
      </c>
      <c r="H398">
        <v>92.3</v>
      </c>
      <c r="I398">
        <v>36.338583</v>
      </c>
      <c r="J398">
        <v>100.6</v>
      </c>
      <c r="K398">
        <v>57.5</v>
      </c>
      <c r="L398">
        <v>36.799999999999997</v>
      </c>
      <c r="M398">
        <v>22.8</v>
      </c>
      <c r="N398">
        <v>32.1</v>
      </c>
      <c r="O398">
        <v>26</v>
      </c>
      <c r="P398">
        <v>17.3</v>
      </c>
      <c r="S398">
        <v>21.4</v>
      </c>
      <c r="V398">
        <v>-9.8044106142212081E-2</v>
      </c>
      <c r="W398">
        <v>-0.15019956700971407</v>
      </c>
      <c r="X398">
        <v>-0.28230960270244221</v>
      </c>
      <c r="Y398">
        <v>-0.69227497699292972</v>
      </c>
      <c r="Z398">
        <v>-0.33398730931115028</v>
      </c>
      <c r="AA398">
        <v>-0.5520862261602496</v>
      </c>
      <c r="AB398">
        <v>-0.17569626737273941</v>
      </c>
      <c r="AC398">
        <v>-0.17569635614659912</v>
      </c>
      <c r="AD398">
        <v>-6.4179484556315267E-2</v>
      </c>
      <c r="AE398">
        <v>0.53515839336407756</v>
      </c>
      <c r="AF398">
        <v>-0.24079818066166833</v>
      </c>
      <c r="AG398">
        <v>-0.47793444280489161</v>
      </c>
      <c r="AH398">
        <v>0.36533533200225338</v>
      </c>
      <c r="AI398">
        <v>-0.23742694676713555</v>
      </c>
      <c r="AJ398">
        <v>-0.14001433388075765</v>
      </c>
      <c r="AM398">
        <v>7.1997940662914053E-2</v>
      </c>
    </row>
    <row r="399" spans="2:39">
      <c r="B399">
        <v>1.0538000000000001</v>
      </c>
      <c r="C399">
        <v>43</v>
      </c>
      <c r="D399">
        <v>170.75</v>
      </c>
      <c r="E399">
        <v>68.5</v>
      </c>
      <c r="F399">
        <v>37.200000000000003</v>
      </c>
      <c r="G399">
        <v>96.3</v>
      </c>
      <c r="H399">
        <v>90.6</v>
      </c>
      <c r="I399">
        <v>35.669291000000001</v>
      </c>
      <c r="J399">
        <v>99.3</v>
      </c>
      <c r="K399">
        <v>61.9</v>
      </c>
      <c r="L399">
        <v>38</v>
      </c>
      <c r="M399">
        <v>22.3</v>
      </c>
      <c r="N399">
        <v>33.299999999999997</v>
      </c>
      <c r="O399">
        <v>28.2</v>
      </c>
      <c r="P399">
        <v>18.100000000000001</v>
      </c>
      <c r="S399">
        <v>19.7</v>
      </c>
      <c r="V399">
        <v>-1.0814418135124766</v>
      </c>
      <c r="W399">
        <v>-0.15019956700971407</v>
      </c>
      <c r="X399">
        <v>0.18370224445692745</v>
      </c>
      <c r="Y399">
        <v>-0.11927840323811695</v>
      </c>
      <c r="Z399">
        <v>-0.37784956670486458</v>
      </c>
      <c r="AA399">
        <v>0.90018718483084137</v>
      </c>
      <c r="AB399">
        <v>1.2466937445751001</v>
      </c>
      <c r="AC399">
        <v>1.2466938123163636</v>
      </c>
      <c r="AD399">
        <v>0.5149445029239984</v>
      </c>
      <c r="AE399">
        <v>0.9053667463595686</v>
      </c>
      <c r="AF399">
        <v>0.63006234199267763</v>
      </c>
      <c r="AG399">
        <v>0.31300307833999969</v>
      </c>
      <c r="AH399">
        <v>0.43396490398909865</v>
      </c>
      <c r="AI399">
        <v>-0.43581389222021255</v>
      </c>
      <c r="AJ399">
        <v>-0.90987232742700663</v>
      </c>
      <c r="AM399">
        <v>1.0814833135804456</v>
      </c>
    </row>
    <row r="400" spans="2:39">
      <c r="B400">
        <v>1.0355000000000001</v>
      </c>
      <c r="C400">
        <v>43</v>
      </c>
      <c r="D400">
        <v>183.25</v>
      </c>
      <c r="E400">
        <v>70</v>
      </c>
      <c r="F400">
        <v>37.1</v>
      </c>
      <c r="G400">
        <v>108</v>
      </c>
      <c r="H400">
        <v>105</v>
      </c>
      <c r="I400">
        <v>41.338583</v>
      </c>
      <c r="J400">
        <v>103</v>
      </c>
      <c r="K400">
        <v>63.7</v>
      </c>
      <c r="L400">
        <v>40</v>
      </c>
      <c r="M400">
        <v>23.6</v>
      </c>
      <c r="N400">
        <v>33.5</v>
      </c>
      <c r="O400">
        <v>27.8</v>
      </c>
      <c r="P400">
        <v>17.399999999999999</v>
      </c>
      <c r="S400">
        <v>28</v>
      </c>
      <c r="V400">
        <v>-0.37747952025835807</v>
      </c>
      <c r="W400">
        <v>0.16540964974487521</v>
      </c>
      <c r="X400">
        <v>-2.7024944068203913E-3</v>
      </c>
      <c r="Y400">
        <v>-0.11927840323811695</v>
      </c>
      <c r="Z400">
        <v>0.98188041250025992</v>
      </c>
      <c r="AA400">
        <v>-0.13005805544488921</v>
      </c>
      <c r="AB400">
        <v>0.25892290294465642</v>
      </c>
      <c r="AC400">
        <v>0.25892294562612583</v>
      </c>
      <c r="AD400">
        <v>-0.17374348218772634</v>
      </c>
      <c r="AE400">
        <v>0.617426916251964</v>
      </c>
      <c r="AF400">
        <v>-0.1972551545289504</v>
      </c>
      <c r="AG400">
        <v>0.49552712168112661</v>
      </c>
      <c r="AH400">
        <v>1.0516310518706964</v>
      </c>
      <c r="AI400">
        <v>1.2008784077676788</v>
      </c>
      <c r="AJ400">
        <v>1.7296407933029816</v>
      </c>
      <c r="AM400">
        <v>0.36389732560292343</v>
      </c>
    </row>
    <row r="401" spans="2:39">
      <c r="B401">
        <v>1.0486</v>
      </c>
      <c r="C401">
        <v>47</v>
      </c>
      <c r="D401">
        <v>178.25</v>
      </c>
      <c r="E401">
        <v>70</v>
      </c>
      <c r="F401">
        <v>40.200000000000003</v>
      </c>
      <c r="G401">
        <v>99.7</v>
      </c>
      <c r="H401">
        <v>95</v>
      </c>
      <c r="I401">
        <v>37.401575000000001</v>
      </c>
      <c r="J401">
        <v>98.6</v>
      </c>
      <c r="K401">
        <v>62.3</v>
      </c>
      <c r="L401">
        <v>38.1</v>
      </c>
      <c r="M401">
        <v>23.9</v>
      </c>
      <c r="N401">
        <v>35.299999999999997</v>
      </c>
      <c r="O401">
        <v>31.1</v>
      </c>
      <c r="P401">
        <v>19.8</v>
      </c>
      <c r="S401">
        <v>22.1</v>
      </c>
      <c r="V401">
        <v>-0.2861256348742332</v>
      </c>
      <c r="W401">
        <v>-0.2291018711983614</v>
      </c>
      <c r="X401">
        <v>-0.57123694794125135</v>
      </c>
      <c r="Y401">
        <v>-2.3778974278981478E-2</v>
      </c>
      <c r="Z401">
        <v>-1.1673701997917125</v>
      </c>
      <c r="AA401">
        <v>-0.8996388373376043</v>
      </c>
      <c r="AB401">
        <v>-0.27447335153578378</v>
      </c>
      <c r="AC401">
        <v>-0.27447324210058988</v>
      </c>
      <c r="AD401">
        <v>1.4080513751835163E-2</v>
      </c>
      <c r="AE401">
        <v>0.45288987047619123</v>
      </c>
      <c r="AF401">
        <v>-0.32788423292710417</v>
      </c>
      <c r="AG401">
        <v>-0.72129983392639785</v>
      </c>
      <c r="AH401">
        <v>-0.52684910382672168</v>
      </c>
      <c r="AI401">
        <v>-0.53500736494675105</v>
      </c>
      <c r="AJ401">
        <v>-0.90987232742700663</v>
      </c>
      <c r="AM401">
        <v>0.2665975306229203</v>
      </c>
    </row>
    <row r="402" spans="2:39">
      <c r="B402">
        <v>1.0503</v>
      </c>
      <c r="C402">
        <v>42</v>
      </c>
      <c r="D402">
        <v>163</v>
      </c>
      <c r="E402">
        <v>70.25</v>
      </c>
      <c r="F402">
        <v>35.299999999999997</v>
      </c>
      <c r="G402">
        <v>93.5</v>
      </c>
      <c r="H402">
        <v>89.6</v>
      </c>
      <c r="I402">
        <v>35.275590999999999</v>
      </c>
      <c r="J402">
        <v>99.8</v>
      </c>
      <c r="K402">
        <v>61.5</v>
      </c>
      <c r="L402">
        <v>37.799999999999997</v>
      </c>
      <c r="M402">
        <v>21.9</v>
      </c>
      <c r="N402">
        <v>30.7</v>
      </c>
      <c r="O402">
        <v>27.6</v>
      </c>
      <c r="P402">
        <v>17.399999999999999</v>
      </c>
      <c r="S402">
        <v>21.3</v>
      </c>
      <c r="V402">
        <v>-0.9256028325630955</v>
      </c>
      <c r="W402">
        <v>0.24431195393352251</v>
      </c>
      <c r="X402">
        <v>-0.11454533772506911</v>
      </c>
      <c r="Y402">
        <v>0.54921759947583126</v>
      </c>
      <c r="Z402">
        <v>1.6910749838557875E-2</v>
      </c>
      <c r="AA402">
        <v>-5.9321228815481311E-3</v>
      </c>
      <c r="AB402">
        <v>2.1024841207415777E-3</v>
      </c>
      <c r="AC402">
        <v>2.1025403581665129E-3</v>
      </c>
      <c r="AD402">
        <v>-0.3459154784656564</v>
      </c>
      <c r="AE402">
        <v>4.1299459281378674E-4</v>
      </c>
      <c r="AF402">
        <v>-0.1972551545289504</v>
      </c>
      <c r="AG402">
        <v>-0.78214118170677271</v>
      </c>
      <c r="AH402">
        <v>-0.14938645789907756</v>
      </c>
      <c r="AI402">
        <v>-0.68379757403655972</v>
      </c>
      <c r="AJ402">
        <v>-0.79989261406325562</v>
      </c>
      <c r="AM402">
        <v>0.92337114673794063</v>
      </c>
    </row>
    <row r="403" spans="2:39">
      <c r="B403">
        <v>1.0384</v>
      </c>
      <c r="C403">
        <v>48</v>
      </c>
      <c r="D403">
        <v>175.25</v>
      </c>
      <c r="E403">
        <v>71.75</v>
      </c>
      <c r="F403">
        <v>38</v>
      </c>
      <c r="G403">
        <v>100.7</v>
      </c>
      <c r="H403">
        <v>92.4</v>
      </c>
      <c r="I403">
        <v>36.377952999999998</v>
      </c>
      <c r="J403">
        <v>97.5</v>
      </c>
      <c r="K403">
        <v>59.3</v>
      </c>
      <c r="L403">
        <v>38.1</v>
      </c>
      <c r="M403">
        <v>21.8</v>
      </c>
      <c r="N403">
        <v>31.8</v>
      </c>
      <c r="O403">
        <v>27.3</v>
      </c>
      <c r="P403">
        <v>17.5</v>
      </c>
      <c r="S403">
        <v>26.7</v>
      </c>
      <c r="V403">
        <v>0.27274519335804687</v>
      </c>
      <c r="W403">
        <v>-0.38690647957565605</v>
      </c>
      <c r="X403">
        <v>-0.75764168680499921</v>
      </c>
      <c r="Y403">
        <v>-0.40577669011552336</v>
      </c>
      <c r="Z403">
        <v>-0.72874762585457586</v>
      </c>
      <c r="AA403">
        <v>-0.46519807336591046</v>
      </c>
      <c r="AB403">
        <v>-0.57080460402491695</v>
      </c>
      <c r="AC403">
        <v>-0.57080465264393665</v>
      </c>
      <c r="AD403">
        <v>-1.1128634618855315</v>
      </c>
      <c r="AE403">
        <v>-0.69886944995422284</v>
      </c>
      <c r="AF403">
        <v>-0.98102962491786372</v>
      </c>
      <c r="AG403">
        <v>-0.59961713836564368</v>
      </c>
      <c r="AH403">
        <v>-0.83568217776752041</v>
      </c>
      <c r="AI403">
        <v>-1.1797649376692541</v>
      </c>
      <c r="AJ403">
        <v>-1.0198520407907536</v>
      </c>
      <c r="AM403">
        <v>-0.29287629051209729</v>
      </c>
    </row>
    <row r="404" spans="2:39">
      <c r="B404">
        <v>1.0607</v>
      </c>
      <c r="C404">
        <v>40</v>
      </c>
      <c r="D404">
        <v>158</v>
      </c>
      <c r="E404">
        <v>69.25</v>
      </c>
      <c r="F404">
        <v>36.299999999999997</v>
      </c>
      <c r="G404">
        <v>97</v>
      </c>
      <c r="H404">
        <v>86.6</v>
      </c>
      <c r="I404">
        <v>34.094487999999998</v>
      </c>
      <c r="J404">
        <v>92.6</v>
      </c>
      <c r="K404">
        <v>55.9</v>
      </c>
      <c r="L404">
        <v>36.299999999999997</v>
      </c>
      <c r="M404">
        <v>22.1</v>
      </c>
      <c r="N404">
        <v>29.8</v>
      </c>
      <c r="O404">
        <v>26.3</v>
      </c>
      <c r="P404">
        <v>17.3</v>
      </c>
      <c r="S404">
        <v>16.7</v>
      </c>
      <c r="V404">
        <v>-0.14640792781616618</v>
      </c>
      <c r="W404">
        <v>0.24431195393352251</v>
      </c>
      <c r="X404">
        <v>-3.9983442179569964E-2</v>
      </c>
      <c r="Y404">
        <v>0.93121531531237323</v>
      </c>
      <c r="Z404">
        <v>-0.50943633888600748</v>
      </c>
      <c r="AA404">
        <v>-0.5893240059292516</v>
      </c>
      <c r="AB404">
        <v>-0.23496251787056549</v>
      </c>
      <c r="AC404">
        <v>-0.23496248771899395</v>
      </c>
      <c r="AD404">
        <v>-1.5714859097940351E-3</v>
      </c>
      <c r="AE404">
        <v>-0.10242265901704459</v>
      </c>
      <c r="AF404">
        <v>-6.6626076130799752E-2</v>
      </c>
      <c r="AG404">
        <v>-0.17372770390301051</v>
      </c>
      <c r="AH404">
        <v>-0.80136739177409899</v>
      </c>
      <c r="AI404">
        <v>-0.33662041949367405</v>
      </c>
      <c r="AJ404">
        <v>-0.14001433388075765</v>
      </c>
      <c r="AM404">
        <v>0.12064783815291583</v>
      </c>
    </row>
    <row r="405" spans="2:39">
      <c r="B405">
        <v>1.0528999999999999</v>
      </c>
      <c r="C405">
        <v>48</v>
      </c>
      <c r="D405">
        <v>177.25</v>
      </c>
      <c r="E405">
        <v>72.75</v>
      </c>
      <c r="F405">
        <v>36.799999999999997</v>
      </c>
      <c r="G405">
        <v>96</v>
      </c>
      <c r="H405">
        <v>90</v>
      </c>
      <c r="I405">
        <v>35.433070999999998</v>
      </c>
      <c r="J405">
        <v>99.7</v>
      </c>
      <c r="K405">
        <v>58.8</v>
      </c>
      <c r="L405">
        <v>38.4</v>
      </c>
      <c r="M405">
        <v>22.8</v>
      </c>
      <c r="N405">
        <v>29.9</v>
      </c>
      <c r="O405">
        <v>28</v>
      </c>
      <c r="P405">
        <v>18.100000000000001</v>
      </c>
      <c r="S405">
        <v>20.100000000000001</v>
      </c>
      <c r="V405">
        <v>0.61666570303944912</v>
      </c>
      <c r="W405">
        <v>0.48101886649946446</v>
      </c>
      <c r="X405">
        <v>2.5258216422741786E-2</v>
      </c>
      <c r="Y405">
        <v>0.64471702843496681</v>
      </c>
      <c r="Z405">
        <v>1.332778471649968</v>
      </c>
      <c r="AA405">
        <v>-0.19212102172655976</v>
      </c>
      <c r="AB405">
        <v>-0.23496251787056549</v>
      </c>
      <c r="AC405">
        <v>-0.23496248771899395</v>
      </c>
      <c r="AD405">
        <v>-0.51808747474358652</v>
      </c>
      <c r="AE405">
        <v>-0.51376527345647804</v>
      </c>
      <c r="AF405">
        <v>0.10754602840006883</v>
      </c>
      <c r="AG405">
        <v>0.13047903499887059</v>
      </c>
      <c r="AH405">
        <v>0.39965011799567601</v>
      </c>
      <c r="AI405">
        <v>0.55612083504517595</v>
      </c>
      <c r="AJ405">
        <v>1.3997016532117326</v>
      </c>
      <c r="AM405">
        <v>-0.63342557294210777</v>
      </c>
    </row>
    <row r="406" spans="2:39">
      <c r="B406">
        <v>1.0670999999999999</v>
      </c>
      <c r="C406">
        <v>51</v>
      </c>
      <c r="D406">
        <v>179</v>
      </c>
      <c r="E406">
        <v>72</v>
      </c>
      <c r="F406">
        <v>41</v>
      </c>
      <c r="G406">
        <v>99.2</v>
      </c>
      <c r="H406">
        <v>90</v>
      </c>
      <c r="I406">
        <v>35.433070999999998</v>
      </c>
      <c r="J406">
        <v>96.4</v>
      </c>
      <c r="K406">
        <v>56.8</v>
      </c>
      <c r="L406">
        <v>38.799999999999997</v>
      </c>
      <c r="M406">
        <v>23.3</v>
      </c>
      <c r="N406">
        <v>33.4</v>
      </c>
      <c r="O406">
        <v>29.8</v>
      </c>
      <c r="P406">
        <v>19.5</v>
      </c>
      <c r="S406">
        <v>13.9</v>
      </c>
      <c r="V406">
        <v>-0.81812767328765656</v>
      </c>
      <c r="W406">
        <v>-0.38690647957565605</v>
      </c>
      <c r="X406">
        <v>0.47262958969573665</v>
      </c>
      <c r="Y406">
        <v>1.4087124601080505</v>
      </c>
      <c r="Z406">
        <v>0.14849752201969765</v>
      </c>
      <c r="AA406">
        <v>-0.66379956546725549</v>
      </c>
      <c r="AB406">
        <v>2.1024841207415777E-3</v>
      </c>
      <c r="AC406">
        <v>2.1025403581665129E-3</v>
      </c>
      <c r="AD406">
        <v>0.71842049852518908</v>
      </c>
      <c r="AE406">
        <v>1.090470922857312</v>
      </c>
      <c r="AF406">
        <v>1.1090356294525685</v>
      </c>
      <c r="AG406">
        <v>1.0430992517045139</v>
      </c>
      <c r="AH406">
        <v>0.46827968998252129</v>
      </c>
      <c r="AI406">
        <v>0.40733062595536734</v>
      </c>
      <c r="AJ406">
        <v>0.29990451957423842</v>
      </c>
      <c r="AM406">
        <v>0.81390887738543738</v>
      </c>
    </row>
    <row r="407" spans="2:39">
      <c r="B407">
        <v>1.0404</v>
      </c>
      <c r="C407">
        <v>40</v>
      </c>
      <c r="D407">
        <v>191</v>
      </c>
      <c r="E407">
        <v>74</v>
      </c>
      <c r="F407">
        <v>38.299999999999997</v>
      </c>
      <c r="G407">
        <v>95.4</v>
      </c>
      <c r="H407">
        <v>92.4</v>
      </c>
      <c r="I407">
        <v>36.377952999999998</v>
      </c>
      <c r="J407">
        <v>104.3</v>
      </c>
      <c r="K407">
        <v>64.599999999999994</v>
      </c>
      <c r="L407">
        <v>41.1</v>
      </c>
      <c r="M407">
        <v>24.8</v>
      </c>
      <c r="N407">
        <v>33.6</v>
      </c>
      <c r="O407">
        <v>29.5</v>
      </c>
      <c r="P407">
        <v>18.5</v>
      </c>
      <c r="S407">
        <v>25.8</v>
      </c>
      <c r="V407">
        <v>0.10078493851735174</v>
      </c>
      <c r="W407">
        <v>-7.1297262821066756E-2</v>
      </c>
      <c r="X407">
        <v>0.34214627249111312</v>
      </c>
      <c r="Y407">
        <v>0.74021645739410225</v>
      </c>
      <c r="Z407">
        <v>1.6910749838557875E-2</v>
      </c>
      <c r="AA407">
        <v>0.13060640293812636</v>
      </c>
      <c r="AB407">
        <v>-0.48190522827817645</v>
      </c>
      <c r="AC407">
        <v>-0.48190520439155293</v>
      </c>
      <c r="AD407">
        <v>0.20190450969139664</v>
      </c>
      <c r="AE407">
        <v>-0.16412405118295903</v>
      </c>
      <c r="AF407">
        <v>0.2817181329309405</v>
      </c>
      <c r="AG407">
        <v>0.86057520836338486</v>
      </c>
      <c r="AH407">
        <v>-4.6442099918810875E-2</v>
      </c>
      <c r="AI407">
        <v>-3.9040001314056785E-2</v>
      </c>
      <c r="AJ407">
        <v>-0.24999404724450863</v>
      </c>
      <c r="AM407">
        <v>-0.12260164929709175</v>
      </c>
    </row>
    <row r="408" spans="2:39">
      <c r="B408">
        <v>1.0575000000000001</v>
      </c>
      <c r="C408">
        <v>44</v>
      </c>
      <c r="D408">
        <v>187.5</v>
      </c>
      <c r="E408">
        <v>72.25</v>
      </c>
      <c r="F408">
        <v>38</v>
      </c>
      <c r="G408">
        <v>101.8</v>
      </c>
      <c r="H408">
        <v>87.5</v>
      </c>
      <c r="I408">
        <v>34.448819</v>
      </c>
      <c r="J408">
        <v>101</v>
      </c>
      <c r="K408">
        <v>58.5</v>
      </c>
      <c r="L408">
        <v>39.200000000000003</v>
      </c>
      <c r="M408">
        <v>24.5</v>
      </c>
      <c r="N408">
        <v>32.1</v>
      </c>
      <c r="O408">
        <v>28.6</v>
      </c>
      <c r="P408">
        <v>18</v>
      </c>
      <c r="S408">
        <v>18.100000000000001</v>
      </c>
      <c r="V408">
        <v>-1.0653205396211625</v>
      </c>
      <c r="W408">
        <v>0.55992117068811176</v>
      </c>
      <c r="X408">
        <v>1.0504842801733549</v>
      </c>
      <c r="Y408">
        <v>1.5997113180263214</v>
      </c>
      <c r="Z408">
        <v>1.2450539568625394</v>
      </c>
      <c r="AA408">
        <v>0.44092123434647906</v>
      </c>
      <c r="AB408">
        <v>0.67378665642944302</v>
      </c>
      <c r="AC408">
        <v>0.67378661931426043</v>
      </c>
      <c r="AD408">
        <v>0.68711649920192841</v>
      </c>
      <c r="AE408">
        <v>-0.16412405118295903</v>
      </c>
      <c r="AF408">
        <v>0.32526115906365533</v>
      </c>
      <c r="AG408">
        <v>0.92141655614376194</v>
      </c>
      <c r="AH408">
        <v>0.57122404796278681</v>
      </c>
      <c r="AI408">
        <v>1.2504751441309472</v>
      </c>
      <c r="AJ408">
        <v>1.3997016532117326</v>
      </c>
      <c r="AM408">
        <v>1.069320839207945</v>
      </c>
    </row>
    <row r="409" spans="2:39">
      <c r="B409">
        <v>1.0358000000000001</v>
      </c>
      <c r="C409">
        <v>52</v>
      </c>
      <c r="D409">
        <v>206.5</v>
      </c>
      <c r="E409">
        <v>74.5</v>
      </c>
      <c r="F409">
        <v>40.799999999999997</v>
      </c>
      <c r="G409">
        <v>104.3</v>
      </c>
      <c r="H409">
        <v>99.2</v>
      </c>
      <c r="I409">
        <v>39.055118</v>
      </c>
      <c r="J409">
        <v>104.1</v>
      </c>
      <c r="K409">
        <v>58.5</v>
      </c>
      <c r="L409">
        <v>39.299999999999997</v>
      </c>
      <c r="M409">
        <v>24.6</v>
      </c>
      <c r="N409">
        <v>33.9</v>
      </c>
      <c r="O409">
        <v>31.2</v>
      </c>
      <c r="P409">
        <v>19.5</v>
      </c>
      <c r="S409">
        <v>27.9</v>
      </c>
      <c r="V409">
        <v>-0.76439009364993116</v>
      </c>
      <c r="W409">
        <v>-7.1297262821066756E-2</v>
      </c>
      <c r="X409">
        <v>0.25826414000242659</v>
      </c>
      <c r="Y409">
        <v>0.45371817051669583</v>
      </c>
      <c r="Z409">
        <v>0.67484461074426294</v>
      </c>
      <c r="AA409">
        <v>-0.19212102172655976</v>
      </c>
      <c r="AB409">
        <v>0.5651318638500934</v>
      </c>
      <c r="AC409">
        <v>0.5651317938710797</v>
      </c>
      <c r="AD409">
        <v>0.2645125083379179</v>
      </c>
      <c r="AE409">
        <v>-0.45206388129056219</v>
      </c>
      <c r="AF409">
        <v>0.84777747265626413</v>
      </c>
      <c r="AG409">
        <v>6.9637687218493505E-2</v>
      </c>
      <c r="AH409">
        <v>0.26239097402198797</v>
      </c>
      <c r="AI409">
        <v>0.45692736231863751</v>
      </c>
      <c r="AJ409">
        <v>0.18992480621048743</v>
      </c>
      <c r="AM409">
        <v>0.75309650552293539</v>
      </c>
    </row>
    <row r="410" spans="2:39">
      <c r="B410">
        <v>1.0414000000000001</v>
      </c>
      <c r="C410">
        <v>44</v>
      </c>
      <c r="D410">
        <v>185.25</v>
      </c>
      <c r="E410">
        <v>71.5</v>
      </c>
      <c r="F410">
        <v>39.5</v>
      </c>
      <c r="G410">
        <v>99.2</v>
      </c>
      <c r="H410">
        <v>98.1</v>
      </c>
      <c r="I410">
        <v>38.622047000000002</v>
      </c>
      <c r="J410">
        <v>101.4</v>
      </c>
      <c r="K410">
        <v>57.1</v>
      </c>
      <c r="L410">
        <v>40.5</v>
      </c>
      <c r="M410">
        <v>23.2</v>
      </c>
      <c r="N410">
        <v>33</v>
      </c>
      <c r="O410">
        <v>29.6</v>
      </c>
      <c r="P410">
        <v>18.399999999999999</v>
      </c>
      <c r="S410">
        <v>25.3</v>
      </c>
      <c r="V410">
        <v>0.51456430172778145</v>
      </c>
      <c r="W410">
        <v>-0.38690647957565605</v>
      </c>
      <c r="X410">
        <v>-0.67375955431631274</v>
      </c>
      <c r="Y410">
        <v>-0.59677554803379429</v>
      </c>
      <c r="Z410">
        <v>-0.46557408149229318</v>
      </c>
      <c r="AA410">
        <v>-0.17970842847022636</v>
      </c>
      <c r="AB410">
        <v>-0.89676898176296305</v>
      </c>
      <c r="AC410">
        <v>-0.89676887807968753</v>
      </c>
      <c r="AD410">
        <v>-0.3459154784656564</v>
      </c>
      <c r="AE410">
        <v>0.24721856325647446</v>
      </c>
      <c r="AF410">
        <v>6.4003002267354003E-2</v>
      </c>
      <c r="AG410">
        <v>-0.29541039946376252</v>
      </c>
      <c r="AH410">
        <v>0.74279797792989743</v>
      </c>
      <c r="AI410">
        <v>-0.33662041949367405</v>
      </c>
      <c r="AJ410">
        <v>-0.68991290069950473</v>
      </c>
      <c r="AM410">
        <v>-0.53612577796210492</v>
      </c>
    </row>
    <row r="411" spans="2:39">
      <c r="B411">
        <v>1.0651999999999999</v>
      </c>
      <c r="C411">
        <v>40</v>
      </c>
      <c r="D411">
        <v>160.25</v>
      </c>
      <c r="E411">
        <v>68.75</v>
      </c>
      <c r="F411">
        <v>36.9</v>
      </c>
      <c r="G411">
        <v>99.3</v>
      </c>
      <c r="H411">
        <v>83.3</v>
      </c>
      <c r="I411">
        <v>32.795276000000001</v>
      </c>
      <c r="J411">
        <v>97.5</v>
      </c>
      <c r="K411">
        <v>60.5</v>
      </c>
      <c r="L411">
        <v>38.700000000000003</v>
      </c>
      <c r="M411">
        <v>22.6</v>
      </c>
      <c r="N411">
        <v>34.4</v>
      </c>
      <c r="O411">
        <v>28</v>
      </c>
      <c r="P411">
        <v>17.600000000000001</v>
      </c>
      <c r="S411">
        <v>14.7</v>
      </c>
      <c r="V411">
        <v>0.35872532077840041</v>
      </c>
      <c r="W411">
        <v>0.16540964974487521</v>
      </c>
      <c r="X411">
        <v>-0.99996784732787147</v>
      </c>
      <c r="Y411">
        <v>-1.3607709797068781</v>
      </c>
      <c r="Z411">
        <v>-0.46557408149229318</v>
      </c>
      <c r="AA411">
        <v>-0.83757587105593367</v>
      </c>
      <c r="AB411">
        <v>-0.62019314610643916</v>
      </c>
      <c r="AC411">
        <v>-0.62019309562093117</v>
      </c>
      <c r="AD411">
        <v>-0.70591147068314797</v>
      </c>
      <c r="AE411">
        <v>-0.24639257407084542</v>
      </c>
      <c r="AF411">
        <v>-0.89394357265242785</v>
      </c>
      <c r="AG411">
        <v>-0.59961713836564368</v>
      </c>
      <c r="AH411">
        <v>-0.56116388982014309</v>
      </c>
      <c r="AI411">
        <v>-0.58460410131002116</v>
      </c>
      <c r="AJ411">
        <v>-0.68991290069950473</v>
      </c>
      <c r="AM411">
        <v>-0.37801361111959986</v>
      </c>
    </row>
    <row r="412" spans="2:39">
      <c r="B412">
        <v>1.0623</v>
      </c>
      <c r="C412">
        <v>47</v>
      </c>
      <c r="D412">
        <v>151.5</v>
      </c>
      <c r="E412">
        <v>66.75</v>
      </c>
      <c r="F412">
        <v>36.9</v>
      </c>
      <c r="G412">
        <v>94</v>
      </c>
      <c r="H412">
        <v>86.1</v>
      </c>
      <c r="I412">
        <v>33.897638000000001</v>
      </c>
      <c r="J412">
        <v>95.2</v>
      </c>
      <c r="K412">
        <v>58.1</v>
      </c>
      <c r="L412">
        <v>36.5</v>
      </c>
      <c r="M412">
        <v>22.1</v>
      </c>
      <c r="N412">
        <v>30.6</v>
      </c>
      <c r="O412">
        <v>27.5</v>
      </c>
      <c r="P412">
        <v>17.600000000000001</v>
      </c>
      <c r="S412">
        <v>16</v>
      </c>
      <c r="V412">
        <v>0.63278697693076313</v>
      </c>
      <c r="W412">
        <v>0.40211656231081716</v>
      </c>
      <c r="X412">
        <v>-0.64579884348675054</v>
      </c>
      <c r="Y412">
        <v>-1.4562704086660134</v>
      </c>
      <c r="Z412">
        <v>-0.1146760223425819</v>
      </c>
      <c r="AA412">
        <v>-0.22935880149556173</v>
      </c>
      <c r="AB412">
        <v>-0.81774731443252791</v>
      </c>
      <c r="AC412">
        <v>-0.81774736931649572</v>
      </c>
      <c r="AD412">
        <v>-0.89373546662270942</v>
      </c>
      <c r="AE412">
        <v>-0.16412405118295903</v>
      </c>
      <c r="AF412">
        <v>-0.85040054651970987</v>
      </c>
      <c r="AG412">
        <v>0.2521617305596226</v>
      </c>
      <c r="AH412">
        <v>0.74279797792989743</v>
      </c>
      <c r="AI412">
        <v>0.25854041686555873</v>
      </c>
      <c r="AJ412">
        <v>-0.24999404724450863</v>
      </c>
      <c r="AM412">
        <v>-0.64558804731460817</v>
      </c>
    </row>
    <row r="413" spans="2:39">
      <c r="B413">
        <v>1.0673999999999999</v>
      </c>
      <c r="C413">
        <v>50</v>
      </c>
      <c r="D413">
        <v>161</v>
      </c>
      <c r="E413">
        <v>66.5</v>
      </c>
      <c r="F413">
        <v>37.700000000000003</v>
      </c>
      <c r="G413">
        <v>98.9</v>
      </c>
      <c r="H413">
        <v>84.1</v>
      </c>
      <c r="I413">
        <v>33.110236</v>
      </c>
      <c r="J413">
        <v>94</v>
      </c>
      <c r="K413">
        <v>58.5</v>
      </c>
      <c r="L413">
        <v>36.6</v>
      </c>
      <c r="M413">
        <v>23.5</v>
      </c>
      <c r="N413">
        <v>34.4</v>
      </c>
      <c r="O413">
        <v>29.2</v>
      </c>
      <c r="P413">
        <v>18</v>
      </c>
      <c r="S413">
        <v>13.8</v>
      </c>
      <c r="V413">
        <v>0.16527003408260793</v>
      </c>
      <c r="W413">
        <v>8.6507345556227883E-2</v>
      </c>
      <c r="X413">
        <v>-0.42211315685025308</v>
      </c>
      <c r="Y413">
        <v>-1.2652715507477426</v>
      </c>
      <c r="Z413">
        <v>-0.59716085367343297</v>
      </c>
      <c r="AA413">
        <v>3.1305656887453841E-2</v>
      </c>
      <c r="AB413">
        <v>-0.24484022628686936</v>
      </c>
      <c r="AC413">
        <v>-0.2448401763143925</v>
      </c>
      <c r="AD413">
        <v>4.5384513075095778E-2</v>
      </c>
      <c r="AE413">
        <v>0.2883528247004184</v>
      </c>
      <c r="AF413">
        <v>-1.1116587033160144</v>
      </c>
      <c r="AG413">
        <v>-0.72129983392639785</v>
      </c>
      <c r="AH413">
        <v>1.1545754098509642</v>
      </c>
      <c r="AI413">
        <v>0.75450778049825296</v>
      </c>
      <c r="AJ413">
        <v>-0.68991290069950473</v>
      </c>
      <c r="AM413">
        <v>-0.19557649553209419</v>
      </c>
    </row>
    <row r="414" spans="2:39">
      <c r="B414">
        <v>1.0587</v>
      </c>
      <c r="C414">
        <v>46</v>
      </c>
      <c r="D414">
        <v>167</v>
      </c>
      <c r="E414">
        <v>67</v>
      </c>
      <c r="F414">
        <v>36.6</v>
      </c>
      <c r="G414">
        <v>101</v>
      </c>
      <c r="H414">
        <v>89.9</v>
      </c>
      <c r="I414">
        <v>35.393701</v>
      </c>
      <c r="J414">
        <v>100</v>
      </c>
      <c r="K414">
        <v>60.7</v>
      </c>
      <c r="L414">
        <v>36</v>
      </c>
      <c r="M414">
        <v>21.9</v>
      </c>
      <c r="N414">
        <v>35.6</v>
      </c>
      <c r="O414">
        <v>30.2</v>
      </c>
      <c r="P414">
        <v>17.600000000000001</v>
      </c>
      <c r="S414">
        <v>17.5</v>
      </c>
      <c r="V414">
        <v>-0.98471417016458029</v>
      </c>
      <c r="W414">
        <v>-0.2291018711983614</v>
      </c>
      <c r="X414">
        <v>-3.0663205236382572E-2</v>
      </c>
      <c r="Y414">
        <v>-0.59677554803379429</v>
      </c>
      <c r="Z414">
        <v>0.41167106638198031</v>
      </c>
      <c r="AA414">
        <v>-0.25418398800823028</v>
      </c>
      <c r="AB414">
        <v>-2.7530641128172859E-2</v>
      </c>
      <c r="AC414">
        <v>-2.7530525428030899E-2</v>
      </c>
      <c r="AD414">
        <v>-0.18939548184935553</v>
      </c>
      <c r="AE414">
        <v>0.2883528247004184</v>
      </c>
      <c r="AF414">
        <v>-0.76331449425427722</v>
      </c>
      <c r="AG414">
        <v>-0.5387757905852687</v>
      </c>
      <c r="AH414">
        <v>0.53690926196936417</v>
      </c>
      <c r="AI414">
        <v>0.80410451686152318</v>
      </c>
      <c r="AJ414">
        <v>-1.1298317541545047</v>
      </c>
      <c r="AM414">
        <v>0.98418351860044251</v>
      </c>
    </row>
    <row r="415" spans="2:39">
      <c r="B415">
        <v>1.0373000000000001</v>
      </c>
      <c r="C415">
        <v>42</v>
      </c>
      <c r="D415">
        <v>177.5</v>
      </c>
      <c r="E415">
        <v>68.75</v>
      </c>
      <c r="F415">
        <v>38.9</v>
      </c>
      <c r="G415">
        <v>98.7</v>
      </c>
      <c r="H415">
        <v>92.1</v>
      </c>
      <c r="I415">
        <v>36.259842999999996</v>
      </c>
      <c r="J415">
        <v>98.5</v>
      </c>
      <c r="K415">
        <v>60.7</v>
      </c>
      <c r="L415">
        <v>36.799999999999997</v>
      </c>
      <c r="M415">
        <v>22.2</v>
      </c>
      <c r="N415">
        <v>33.799999999999997</v>
      </c>
      <c r="O415">
        <v>30.3</v>
      </c>
      <c r="P415">
        <v>17.2</v>
      </c>
      <c r="S415">
        <v>27.2</v>
      </c>
      <c r="V415">
        <v>0.181391307973922</v>
      </c>
      <c r="W415">
        <v>-0.15019956700971407</v>
      </c>
      <c r="X415">
        <v>-0.97200713649830928</v>
      </c>
      <c r="Y415">
        <v>-0.97877326387033614</v>
      </c>
      <c r="Z415">
        <v>-0.20240053713001049</v>
      </c>
      <c r="AA415">
        <v>-0.60173659918558497</v>
      </c>
      <c r="AB415">
        <v>-1.4202875278270979</v>
      </c>
      <c r="AC415">
        <v>-1.4202876281047963</v>
      </c>
      <c r="AD415">
        <v>-1.0189514639157498</v>
      </c>
      <c r="AE415">
        <v>-1.1924805872815427</v>
      </c>
      <c r="AF415">
        <v>-1.1987447555814501</v>
      </c>
      <c r="AG415">
        <v>-1.3905546595105349</v>
      </c>
      <c r="AH415">
        <v>0.57122404796278681</v>
      </c>
      <c r="AI415">
        <v>-0.23742694676713555</v>
      </c>
      <c r="AJ415">
        <v>-0.90987232742700663</v>
      </c>
      <c r="AM415">
        <v>-0.20773896990459476</v>
      </c>
    </row>
    <row r="416" spans="2:39">
      <c r="B416">
        <v>1.0589999999999999</v>
      </c>
      <c r="C416">
        <v>43</v>
      </c>
      <c r="D416">
        <v>152.25</v>
      </c>
      <c r="E416">
        <v>67.75</v>
      </c>
      <c r="F416">
        <v>37.5</v>
      </c>
      <c r="G416">
        <v>95.9</v>
      </c>
      <c r="H416">
        <v>78</v>
      </c>
      <c r="I416">
        <v>30.708660999999999</v>
      </c>
      <c r="J416">
        <v>93.2</v>
      </c>
      <c r="K416">
        <v>53.5</v>
      </c>
      <c r="L416">
        <v>35.799999999999997</v>
      </c>
      <c r="M416">
        <v>20.8</v>
      </c>
      <c r="N416">
        <v>33.9</v>
      </c>
      <c r="O416">
        <v>28.2</v>
      </c>
      <c r="P416">
        <v>17.399999999999999</v>
      </c>
      <c r="S416">
        <v>17.399999999999999</v>
      </c>
      <c r="V416">
        <v>-0.22164053930896507</v>
      </c>
      <c r="W416">
        <v>-0.38690647957565605</v>
      </c>
      <c r="X416">
        <v>0.51923077441167365</v>
      </c>
      <c r="Y416">
        <v>1.1222141732306441</v>
      </c>
      <c r="Z416">
        <v>0.80643138292540273</v>
      </c>
      <c r="AA416">
        <v>0.39127086132114369</v>
      </c>
      <c r="AB416">
        <v>0.11075727670008984</v>
      </c>
      <c r="AC416">
        <v>0.11075736580134909</v>
      </c>
      <c r="AD416">
        <v>-3.2875485233054655E-2</v>
      </c>
      <c r="AE416">
        <v>0.49402413192013511</v>
      </c>
      <c r="AF416">
        <v>0.19463208066550466</v>
      </c>
      <c r="AG416">
        <v>-0.78214118170677271</v>
      </c>
      <c r="AH416">
        <v>0.36533533200225338</v>
      </c>
      <c r="AI416">
        <v>0.45692736231863751</v>
      </c>
      <c r="AJ416">
        <v>-0.14001433388075765</v>
      </c>
      <c r="AM416">
        <v>0.20578515876041839</v>
      </c>
    </row>
    <row r="417" spans="2:39">
      <c r="B417">
        <v>1.0515000000000001</v>
      </c>
      <c r="C417">
        <v>40</v>
      </c>
      <c r="D417">
        <v>192.25</v>
      </c>
      <c r="E417">
        <v>73.25</v>
      </c>
      <c r="F417">
        <v>39.799999999999997</v>
      </c>
      <c r="G417">
        <v>103.9</v>
      </c>
      <c r="H417">
        <v>93.5</v>
      </c>
      <c r="I417">
        <v>36.811024000000003</v>
      </c>
      <c r="J417">
        <v>99.5</v>
      </c>
      <c r="K417">
        <v>61.7</v>
      </c>
      <c r="L417">
        <v>39</v>
      </c>
      <c r="M417">
        <v>21.8</v>
      </c>
      <c r="N417">
        <v>33.299999999999997</v>
      </c>
      <c r="O417">
        <v>29.6</v>
      </c>
      <c r="P417">
        <v>18.100000000000001</v>
      </c>
      <c r="S417">
        <v>20.8</v>
      </c>
      <c r="V417">
        <v>0.49306926987269611</v>
      </c>
      <c r="W417">
        <v>-0.2291018711983614</v>
      </c>
      <c r="X417">
        <v>-0.48735481545256482</v>
      </c>
      <c r="Y417">
        <v>-0.21477783219725241</v>
      </c>
      <c r="Z417">
        <v>0.14849752201969765</v>
      </c>
      <c r="AA417">
        <v>-0.56449881941658298</v>
      </c>
      <c r="AB417">
        <v>-0.5312937703596986</v>
      </c>
      <c r="AC417">
        <v>-0.53129364736854745</v>
      </c>
      <c r="AD417">
        <v>-0.29895947948076657</v>
      </c>
      <c r="AE417">
        <v>-0.39036248912464772</v>
      </c>
      <c r="AF417">
        <v>-0.71977146812155923</v>
      </c>
      <c r="AG417">
        <v>-0.5387757905852687</v>
      </c>
      <c r="AH417">
        <v>-0.21801602988592159</v>
      </c>
      <c r="AI417">
        <v>-0.43581389222021255</v>
      </c>
      <c r="AJ417">
        <v>-0.57993318733575761</v>
      </c>
      <c r="AM417">
        <v>-0.51180082921710401</v>
      </c>
    </row>
    <row r="418" spans="2:39">
      <c r="B418">
        <v>1.0648</v>
      </c>
      <c r="C418">
        <v>42</v>
      </c>
      <c r="D418">
        <v>165.25</v>
      </c>
      <c r="E418">
        <v>69.75</v>
      </c>
      <c r="F418">
        <v>38.299999999999997</v>
      </c>
      <c r="G418">
        <v>96.2</v>
      </c>
      <c r="H418">
        <v>87</v>
      </c>
      <c r="I418">
        <v>34.251969000000003</v>
      </c>
      <c r="J418">
        <v>97.8</v>
      </c>
      <c r="K418">
        <v>57.4</v>
      </c>
      <c r="L418">
        <v>36.9</v>
      </c>
      <c r="M418">
        <v>22.2</v>
      </c>
      <c r="N418">
        <v>31.6</v>
      </c>
      <c r="O418">
        <v>27.8</v>
      </c>
      <c r="P418">
        <v>17.7</v>
      </c>
      <c r="S418">
        <v>14.9</v>
      </c>
      <c r="V418">
        <v>0.10078493851735174</v>
      </c>
      <c r="W418">
        <v>0.32321425812216986</v>
      </c>
      <c r="X418">
        <v>-0.24502865492969261</v>
      </c>
      <c r="Y418">
        <v>0.45371817051669583</v>
      </c>
      <c r="Z418">
        <v>-1.0796456850042839</v>
      </c>
      <c r="AA418">
        <v>-0.365897327315238</v>
      </c>
      <c r="AB418">
        <v>-0.2250848094542616</v>
      </c>
      <c r="AC418">
        <v>-0.22508479912359364</v>
      </c>
      <c r="AD418">
        <v>-0.6119994727133683</v>
      </c>
      <c r="AE418">
        <v>-0.47263101201253416</v>
      </c>
      <c r="AF418">
        <v>6.4003002267354003E-2</v>
      </c>
      <c r="AG418">
        <v>6.9637687218493505E-2</v>
      </c>
      <c r="AH418">
        <v>-1.6249222556162299</v>
      </c>
      <c r="AI418">
        <v>-1.0805714649427154</v>
      </c>
      <c r="AJ418">
        <v>-0.68991290069950473</v>
      </c>
      <c r="AM418">
        <v>-0.12260164929709175</v>
      </c>
    </row>
    <row r="419" spans="2:39">
      <c r="B419">
        <v>1.0575000000000001</v>
      </c>
      <c r="C419">
        <v>49</v>
      </c>
      <c r="D419">
        <v>171.75</v>
      </c>
      <c r="E419">
        <v>71.5</v>
      </c>
      <c r="F419">
        <v>35.5</v>
      </c>
      <c r="G419">
        <v>97.8</v>
      </c>
      <c r="H419">
        <v>90.1</v>
      </c>
      <c r="I419">
        <v>35.472441000000003</v>
      </c>
      <c r="J419">
        <v>95.8</v>
      </c>
      <c r="K419">
        <v>57</v>
      </c>
      <c r="L419">
        <v>38.700000000000003</v>
      </c>
      <c r="M419">
        <v>23.2</v>
      </c>
      <c r="N419">
        <v>27.5</v>
      </c>
      <c r="O419">
        <v>26.5</v>
      </c>
      <c r="P419">
        <v>17.600000000000001</v>
      </c>
      <c r="S419">
        <v>18.100000000000001</v>
      </c>
      <c r="V419">
        <v>-0.45271213175116892</v>
      </c>
      <c r="W419">
        <v>-0.38690647957565605</v>
      </c>
      <c r="X419">
        <v>-0.26366912881606741</v>
      </c>
      <c r="Y419">
        <v>7.1720454680153992E-2</v>
      </c>
      <c r="Z419">
        <v>-0.72874762585457586</v>
      </c>
      <c r="AA419">
        <v>-0.76310031151792979</v>
      </c>
      <c r="AB419">
        <v>-0.20532939262165245</v>
      </c>
      <c r="AC419">
        <v>-0.20532942193279655</v>
      </c>
      <c r="AD419">
        <v>-9.5483483879575892E-2</v>
      </c>
      <c r="AE419">
        <v>0.20608430181253054</v>
      </c>
      <c r="AF419">
        <v>-2.308304999808183E-2</v>
      </c>
      <c r="AG419">
        <v>-5.204500834225851E-2</v>
      </c>
      <c r="AH419">
        <v>-0.35527517385961088</v>
      </c>
      <c r="AI419">
        <v>-0.13823347404059705</v>
      </c>
      <c r="AJ419">
        <v>-1.2398114675182517</v>
      </c>
      <c r="AM419">
        <v>0.43687217183792543</v>
      </c>
    </row>
    <row r="420" spans="2:39">
      <c r="B420">
        <v>1.0471999999999999</v>
      </c>
      <c r="C420">
        <v>40</v>
      </c>
      <c r="D420">
        <v>171.25</v>
      </c>
      <c r="E420">
        <v>70.5</v>
      </c>
      <c r="F420">
        <v>36.299999999999997</v>
      </c>
      <c r="G420">
        <v>94.6</v>
      </c>
      <c r="H420">
        <v>90.3</v>
      </c>
      <c r="I420">
        <v>35.551181</v>
      </c>
      <c r="J420">
        <v>99.1</v>
      </c>
      <c r="K420">
        <v>60.3</v>
      </c>
      <c r="L420">
        <v>38.5</v>
      </c>
      <c r="M420">
        <v>23</v>
      </c>
      <c r="N420">
        <v>31.2</v>
      </c>
      <c r="O420">
        <v>28.4</v>
      </c>
      <c r="P420">
        <v>17.100000000000001</v>
      </c>
      <c r="S420">
        <v>22.7</v>
      </c>
      <c r="V420">
        <v>-0.56018729102660791</v>
      </c>
      <c r="W420">
        <v>0.16540964974487521</v>
      </c>
      <c r="X420">
        <v>0.69631527633223411</v>
      </c>
      <c r="Y420">
        <v>1.1222141732306441</v>
      </c>
      <c r="Z420">
        <v>-7.0813764948870719E-2</v>
      </c>
      <c r="AA420">
        <v>0.35403308155213992</v>
      </c>
      <c r="AB420">
        <v>0.7330529069272691</v>
      </c>
      <c r="AC420">
        <v>0.73305300178044674</v>
      </c>
      <c r="AD420">
        <v>0.54624850224725896</v>
      </c>
      <c r="AE420">
        <v>0.39118847831027675</v>
      </c>
      <c r="AF420">
        <v>-0.1972551545289504</v>
      </c>
      <c r="AG420">
        <v>-0.29541039946376252</v>
      </c>
      <c r="AH420">
        <v>0.43396490398909865</v>
      </c>
      <c r="AI420">
        <v>-3.9040001314056785E-2</v>
      </c>
      <c r="AJ420">
        <v>-0.35997376060825959</v>
      </c>
      <c r="AM420">
        <v>0.54633444119042907</v>
      </c>
    </row>
    <row r="421" spans="2:39">
      <c r="B421">
        <v>1.0451999999999999</v>
      </c>
      <c r="C421">
        <v>47</v>
      </c>
      <c r="D421">
        <v>197</v>
      </c>
      <c r="E421">
        <v>73.25</v>
      </c>
      <c r="F421">
        <v>37.799999999999997</v>
      </c>
      <c r="G421">
        <v>103.6</v>
      </c>
      <c r="H421">
        <v>99.8</v>
      </c>
      <c r="I421">
        <v>39.291339000000001</v>
      </c>
      <c r="J421">
        <v>103.2</v>
      </c>
      <c r="K421">
        <v>61.2</v>
      </c>
      <c r="L421">
        <v>38.1</v>
      </c>
      <c r="M421">
        <v>22.6</v>
      </c>
      <c r="N421">
        <v>33.5</v>
      </c>
      <c r="O421">
        <v>28.6</v>
      </c>
      <c r="P421">
        <v>17.899999999999999</v>
      </c>
      <c r="S421">
        <v>23.6</v>
      </c>
      <c r="V421">
        <v>-0.85037022107028459</v>
      </c>
      <c r="W421">
        <v>0.40211656231081716</v>
      </c>
      <c r="X421">
        <v>-0.79492263457774881</v>
      </c>
      <c r="Y421">
        <v>-1.3607709797068781</v>
      </c>
      <c r="Z421">
        <v>-7.0813764948870719E-2</v>
      </c>
      <c r="AA421">
        <v>-4.3169902650550103E-2</v>
      </c>
      <c r="AB421">
        <v>-0.29422876836839157</v>
      </c>
      <c r="AC421">
        <v>-0.29422887018518024</v>
      </c>
      <c r="AD421">
        <v>-1.1598194608704213</v>
      </c>
      <c r="AE421">
        <v>-0.6577351885102789</v>
      </c>
      <c r="AF421">
        <v>-1.285830807846883</v>
      </c>
      <c r="AG421">
        <v>-1.5730787028516642</v>
      </c>
      <c r="AH421">
        <v>0.46827968998252129</v>
      </c>
      <c r="AI421">
        <v>0.30813715322882884</v>
      </c>
      <c r="AJ421">
        <v>-1.0198520407907536</v>
      </c>
      <c r="AM421">
        <v>0.85039630050293857</v>
      </c>
    </row>
    <row r="422" spans="2:39">
      <c r="B422">
        <v>1.0398000000000001</v>
      </c>
      <c r="C422">
        <v>50</v>
      </c>
      <c r="D422">
        <v>157</v>
      </c>
      <c r="E422">
        <v>66.75</v>
      </c>
      <c r="F422">
        <v>37.799999999999997</v>
      </c>
      <c r="G422">
        <v>100.4</v>
      </c>
      <c r="H422">
        <v>89.4</v>
      </c>
      <c r="I422">
        <v>35.196849999999998</v>
      </c>
      <c r="J422">
        <v>92.3</v>
      </c>
      <c r="K422">
        <v>56.1</v>
      </c>
      <c r="L422">
        <v>35.6</v>
      </c>
      <c r="M422">
        <v>20.5</v>
      </c>
      <c r="N422">
        <v>33.6</v>
      </c>
      <c r="O422">
        <v>29.3</v>
      </c>
      <c r="P422">
        <v>17.3</v>
      </c>
      <c r="S422">
        <v>26.1</v>
      </c>
      <c r="V422">
        <v>-0.65154117641072085</v>
      </c>
      <c r="W422">
        <v>-0.30800417538700875</v>
      </c>
      <c r="X422">
        <v>-0.37551197213431609</v>
      </c>
      <c r="Y422">
        <v>-0.31027726115638787</v>
      </c>
      <c r="Z422">
        <v>-0.64102311106714727</v>
      </c>
      <c r="AA422">
        <v>-0.29142176777723228</v>
      </c>
      <c r="AB422">
        <v>-0.51153835352708943</v>
      </c>
      <c r="AC422">
        <v>-0.51153827017775033</v>
      </c>
      <c r="AD422">
        <v>-0.20504748151098473</v>
      </c>
      <c r="AE422">
        <v>-0.67830231923225093</v>
      </c>
      <c r="AF422">
        <v>-0.71977146812155923</v>
      </c>
      <c r="AG422">
        <v>-5.204500834225851E-2</v>
      </c>
      <c r="AH422">
        <v>0.60553883395620933</v>
      </c>
      <c r="AI422">
        <v>0.55612083504517595</v>
      </c>
      <c r="AJ422">
        <v>-0.14001433388075765</v>
      </c>
      <c r="AM422">
        <v>0.64363423617043181</v>
      </c>
    </row>
    <row r="423" spans="2:39">
      <c r="B423">
        <v>1.0435000000000001</v>
      </c>
      <c r="C423">
        <v>41</v>
      </c>
      <c r="D423">
        <v>168.25</v>
      </c>
      <c r="E423">
        <v>69.5</v>
      </c>
      <c r="F423">
        <v>36.5</v>
      </c>
      <c r="G423">
        <v>98.4</v>
      </c>
      <c r="H423">
        <v>87.2</v>
      </c>
      <c r="I423">
        <v>34.330708999999999</v>
      </c>
      <c r="J423">
        <v>98.4</v>
      </c>
      <c r="K423">
        <v>56</v>
      </c>
      <c r="L423">
        <v>36.9</v>
      </c>
      <c r="M423">
        <v>23</v>
      </c>
      <c r="N423">
        <v>34</v>
      </c>
      <c r="O423">
        <v>29.8</v>
      </c>
      <c r="P423">
        <v>18.100000000000001</v>
      </c>
      <c r="S423">
        <v>24.4</v>
      </c>
      <c r="V423">
        <v>-0.97934041220080903</v>
      </c>
      <c r="W423">
        <v>-7.1297262821066756E-2</v>
      </c>
      <c r="X423">
        <v>0.28622485083198879</v>
      </c>
      <c r="Y423">
        <v>-0.21477783219725241</v>
      </c>
      <c r="Z423">
        <v>-7.0813764948870719E-2</v>
      </c>
      <c r="AA423">
        <v>0.47815901411548101</v>
      </c>
      <c r="AB423">
        <v>0.86146311633922656</v>
      </c>
      <c r="AC423">
        <v>0.86146320441442648</v>
      </c>
      <c r="AD423">
        <v>0.37407650596932673</v>
      </c>
      <c r="AE423">
        <v>-8.1855528295072616E-2</v>
      </c>
      <c r="AF423">
        <v>-0.28434120679438624</v>
      </c>
      <c r="AG423">
        <v>-0.2345690516833876</v>
      </c>
      <c r="AH423">
        <v>-0.45821953183987757</v>
      </c>
      <c r="AI423">
        <v>6.0153471412481722E-2</v>
      </c>
      <c r="AJ423">
        <v>-0.68991290069950473</v>
      </c>
      <c r="AM423">
        <v>0.97202104422794233</v>
      </c>
    </row>
    <row r="424" spans="2:39">
      <c r="B424">
        <v>1.0374000000000001</v>
      </c>
      <c r="C424">
        <v>44</v>
      </c>
      <c r="D424">
        <v>186</v>
      </c>
      <c r="E424">
        <v>69.75</v>
      </c>
      <c r="F424">
        <v>37.799999999999997</v>
      </c>
      <c r="G424">
        <v>104.6</v>
      </c>
      <c r="H424">
        <v>101.1</v>
      </c>
      <c r="I424">
        <v>39.803150000000002</v>
      </c>
      <c r="J424">
        <v>102.1</v>
      </c>
      <c r="K424">
        <v>58.9</v>
      </c>
      <c r="L424">
        <v>37.9</v>
      </c>
      <c r="M424">
        <v>22.7</v>
      </c>
      <c r="N424">
        <v>30.9</v>
      </c>
      <c r="O424">
        <v>28.8</v>
      </c>
      <c r="P424">
        <v>17.600000000000001</v>
      </c>
      <c r="S424">
        <v>27.1</v>
      </c>
      <c r="V424">
        <v>-0.35061073043950136</v>
      </c>
      <c r="W424">
        <v>-0.46580878376430335</v>
      </c>
      <c r="X424">
        <v>-0.43143339379344048</v>
      </c>
      <c r="Y424">
        <v>0.16721988363928944</v>
      </c>
      <c r="Z424">
        <v>-0.42171182409857888</v>
      </c>
      <c r="AA424">
        <v>-0.97411439687560819</v>
      </c>
      <c r="AB424">
        <v>-0.62019314610643916</v>
      </c>
      <c r="AC424">
        <v>-0.62019309562093117</v>
      </c>
      <c r="AD424">
        <v>-0.64330347203662896</v>
      </c>
      <c r="AE424">
        <v>-0.10242265901704459</v>
      </c>
      <c r="AF424">
        <v>-1.0681156771832965</v>
      </c>
      <c r="AG424">
        <v>-0.41709309502451669</v>
      </c>
      <c r="AH424">
        <v>0.15944661604172247</v>
      </c>
      <c r="AI424">
        <v>-0.18783021040386541</v>
      </c>
      <c r="AJ424">
        <v>-1.2398114675182517</v>
      </c>
      <c r="AM424">
        <v>0.32740990248542218</v>
      </c>
    </row>
    <row r="425" spans="2:39">
      <c r="B425">
        <v>1.0490999999999999</v>
      </c>
      <c r="C425">
        <v>39</v>
      </c>
      <c r="D425">
        <v>166.75</v>
      </c>
      <c r="E425">
        <v>70.75</v>
      </c>
      <c r="F425">
        <v>37</v>
      </c>
      <c r="G425">
        <v>92.9</v>
      </c>
      <c r="H425">
        <v>86.1</v>
      </c>
      <c r="I425">
        <v>33.897638000000001</v>
      </c>
      <c r="J425">
        <v>95.6</v>
      </c>
      <c r="K425">
        <v>58.8</v>
      </c>
      <c r="L425">
        <v>36.1</v>
      </c>
      <c r="M425">
        <v>22.4</v>
      </c>
      <c r="N425">
        <v>32.700000000000003</v>
      </c>
      <c r="O425">
        <v>28.3</v>
      </c>
      <c r="P425">
        <v>17.100000000000001</v>
      </c>
      <c r="S425">
        <v>21.8</v>
      </c>
      <c r="V425">
        <v>-1.2426545524256409</v>
      </c>
      <c r="W425">
        <v>-0.15019956700971407</v>
      </c>
      <c r="X425">
        <v>0.35146650943430052</v>
      </c>
      <c r="Y425">
        <v>1.4087124601080505</v>
      </c>
      <c r="Z425">
        <v>-0.1146760223425819</v>
      </c>
      <c r="AA425">
        <v>-0.365897327315238</v>
      </c>
      <c r="AB425">
        <v>0.61452040593161561</v>
      </c>
      <c r="AC425">
        <v>0.61452048774186563</v>
      </c>
      <c r="AD425">
        <v>0.13929651104487542</v>
      </c>
      <c r="AE425">
        <v>0.88479961563759668</v>
      </c>
      <c r="AF425">
        <v>0.2817181329309405</v>
      </c>
      <c r="AG425">
        <v>0.43468577390075169</v>
      </c>
      <c r="AH425">
        <v>0.7084831919364748</v>
      </c>
      <c r="AI425">
        <v>-0.13823347404059705</v>
      </c>
      <c r="AJ425">
        <v>-0.57993318733575761</v>
      </c>
      <c r="AM425">
        <v>1.2517579547954507</v>
      </c>
    </row>
    <row r="426" spans="2:39">
      <c r="B426">
        <v>1.0325</v>
      </c>
      <c r="C426">
        <v>43</v>
      </c>
      <c r="D426">
        <v>187.75</v>
      </c>
      <c r="E426">
        <v>74</v>
      </c>
      <c r="F426">
        <v>37.700000000000003</v>
      </c>
      <c r="G426">
        <v>97.8</v>
      </c>
      <c r="H426">
        <v>98.6</v>
      </c>
      <c r="I426">
        <v>38.818897999999997</v>
      </c>
      <c r="J426">
        <v>100.6</v>
      </c>
      <c r="K426">
        <v>63.6</v>
      </c>
      <c r="L426">
        <v>39.200000000000003</v>
      </c>
      <c r="M426">
        <v>23.8</v>
      </c>
      <c r="N426">
        <v>34.299999999999997</v>
      </c>
      <c r="O426">
        <v>28.4</v>
      </c>
      <c r="P426">
        <v>17.7</v>
      </c>
      <c r="S426">
        <v>29.4</v>
      </c>
      <c r="V426">
        <v>-0.40434831007721483</v>
      </c>
      <c r="W426">
        <v>-0.38690647957565605</v>
      </c>
      <c r="X426">
        <v>-0.37551197213431609</v>
      </c>
      <c r="Y426">
        <v>0.35821874155756039</v>
      </c>
      <c r="Z426">
        <v>-1.6059927737288493</v>
      </c>
      <c r="AA426">
        <v>-0.30383436103356742</v>
      </c>
      <c r="AB426">
        <v>-0.38312814411513207</v>
      </c>
      <c r="AC426">
        <v>-0.38312806754377071</v>
      </c>
      <c r="AD426">
        <v>-0.22069948117261615</v>
      </c>
      <c r="AE426">
        <v>-0.24639257407084542</v>
      </c>
      <c r="AF426">
        <v>-6.6626076130799752E-2</v>
      </c>
      <c r="AG426">
        <v>-0.3562517472441396</v>
      </c>
      <c r="AH426">
        <v>-0.18370124389250017</v>
      </c>
      <c r="AI426">
        <v>-0.63420083767329127</v>
      </c>
      <c r="AJ426">
        <v>-0.68991290069950473</v>
      </c>
      <c r="AM426">
        <v>0.40038474872042418</v>
      </c>
    </row>
    <row r="427" spans="2:39">
      <c r="B427">
        <v>1.0481</v>
      </c>
      <c r="C427">
        <v>40</v>
      </c>
      <c r="D427">
        <v>168.25</v>
      </c>
      <c r="E427">
        <v>71.25</v>
      </c>
      <c r="F427">
        <v>34.299999999999997</v>
      </c>
      <c r="G427">
        <v>98.3</v>
      </c>
      <c r="H427">
        <v>88.5</v>
      </c>
      <c r="I427">
        <v>34.84252</v>
      </c>
      <c r="J427">
        <v>98.3</v>
      </c>
      <c r="K427">
        <v>58.1</v>
      </c>
      <c r="L427">
        <v>38.4</v>
      </c>
      <c r="M427">
        <v>22.5</v>
      </c>
      <c r="N427">
        <v>31.7</v>
      </c>
      <c r="O427">
        <v>27.4</v>
      </c>
      <c r="P427">
        <v>17.600000000000001</v>
      </c>
      <c r="S427">
        <v>22.4</v>
      </c>
      <c r="V427">
        <v>-0.18402423356256561</v>
      </c>
      <c r="W427">
        <v>0.32321425812216986</v>
      </c>
      <c r="X427">
        <v>1.2834902037530398</v>
      </c>
      <c r="Y427">
        <v>1.7907101759445925</v>
      </c>
      <c r="Z427">
        <v>1.2450539568625394</v>
      </c>
      <c r="AA427">
        <v>0.49057160737181621</v>
      </c>
      <c r="AB427">
        <v>1.4047370792359706</v>
      </c>
      <c r="AC427">
        <v>1.4047370807365407</v>
      </c>
      <c r="AD427">
        <v>1.250588487020613</v>
      </c>
      <c r="AE427">
        <v>1.481246406574775</v>
      </c>
      <c r="AF427">
        <v>1.7186379953106101</v>
      </c>
      <c r="AG427">
        <v>0.86057520836338486</v>
      </c>
      <c r="AH427">
        <v>1.1202606238575417</v>
      </c>
      <c r="AI427">
        <v>0.55612083504517595</v>
      </c>
      <c r="AJ427">
        <v>0.51986394630173649</v>
      </c>
      <c r="AM427">
        <v>0.1571352612704166</v>
      </c>
    </row>
    <row r="428" spans="2:39">
      <c r="B428">
        <v>1.0522</v>
      </c>
      <c r="C428">
        <v>49</v>
      </c>
      <c r="D428">
        <v>212.75</v>
      </c>
      <c r="E428">
        <v>75</v>
      </c>
      <c r="F428">
        <v>40.799999999999997</v>
      </c>
      <c r="G428">
        <v>104.7</v>
      </c>
      <c r="H428">
        <v>106.6</v>
      </c>
      <c r="I428">
        <v>41.968504000000003</v>
      </c>
      <c r="J428">
        <v>107.7</v>
      </c>
      <c r="K428">
        <v>66.5</v>
      </c>
      <c r="L428">
        <v>42.5</v>
      </c>
      <c r="M428">
        <v>24.5</v>
      </c>
      <c r="N428">
        <v>35.5</v>
      </c>
      <c r="O428">
        <v>29.8</v>
      </c>
      <c r="P428">
        <v>18.7</v>
      </c>
      <c r="S428">
        <v>20.399999999999999</v>
      </c>
      <c r="V428">
        <v>-0.72140002993976027</v>
      </c>
      <c r="W428">
        <v>-0.38690647957565605</v>
      </c>
      <c r="X428">
        <v>-5.8623916065944748E-2</v>
      </c>
      <c r="Y428">
        <v>0.2627193125984249</v>
      </c>
      <c r="Z428">
        <v>-0.24626279452372479</v>
      </c>
      <c r="AA428">
        <v>-0.26659658126456548</v>
      </c>
      <c r="AB428">
        <v>7.1246443034871515E-2</v>
      </c>
      <c r="AC428">
        <v>7.1246360525959881E-2</v>
      </c>
      <c r="AD428">
        <v>0.29581650766117629</v>
      </c>
      <c r="AE428">
        <v>-4.0721266851128687E-2</v>
      </c>
      <c r="AF428">
        <v>0.45589023746180907</v>
      </c>
      <c r="AG428">
        <v>-0.90382387726752478</v>
      </c>
      <c r="AH428">
        <v>-0.49253431783329898</v>
      </c>
      <c r="AI428">
        <v>-0.38621715585694416</v>
      </c>
      <c r="AJ428">
        <v>-1.7897100343369987</v>
      </c>
      <c r="AM428">
        <v>0.70444660803293369</v>
      </c>
    </row>
    <row r="429" spans="2:39">
      <c r="B429">
        <v>1.0422</v>
      </c>
      <c r="C429">
        <v>40</v>
      </c>
      <c r="D429">
        <v>176.75</v>
      </c>
      <c r="E429">
        <v>71</v>
      </c>
      <c r="F429">
        <v>37.4</v>
      </c>
      <c r="G429">
        <v>98.6</v>
      </c>
      <c r="H429">
        <v>93.1</v>
      </c>
      <c r="I429">
        <v>36.653542999999999</v>
      </c>
      <c r="J429">
        <v>101.6</v>
      </c>
      <c r="K429">
        <v>59.1</v>
      </c>
      <c r="L429">
        <v>39.6</v>
      </c>
      <c r="M429">
        <v>21.6</v>
      </c>
      <c r="N429">
        <v>30.8</v>
      </c>
      <c r="O429">
        <v>27.9</v>
      </c>
      <c r="P429">
        <v>16.600000000000001</v>
      </c>
      <c r="S429">
        <v>24.9</v>
      </c>
      <c r="V429">
        <v>7.9289906662254397E-2</v>
      </c>
      <c r="W429">
        <v>-0.38690647957565605</v>
      </c>
      <c r="X429">
        <v>-0.18910723327056825</v>
      </c>
      <c r="Y429">
        <v>-0.31027726115638787</v>
      </c>
      <c r="Z429">
        <v>-0.64102311106714727</v>
      </c>
      <c r="AA429">
        <v>-0.15488324195755779</v>
      </c>
      <c r="AB429">
        <v>6.1368734618567643E-2</v>
      </c>
      <c r="AC429">
        <v>6.1368671930561336E-2</v>
      </c>
      <c r="AD429">
        <v>-6.4179484556315267E-2</v>
      </c>
      <c r="AE429">
        <v>0.22665143253450248</v>
      </c>
      <c r="AF429">
        <v>-0.15371212839623249</v>
      </c>
      <c r="AG429">
        <v>-0.66045848614602076</v>
      </c>
      <c r="AH429">
        <v>-8.0756885912233511E-2</v>
      </c>
      <c r="AI429">
        <v>-8.863673767732691E-2</v>
      </c>
      <c r="AJ429">
        <v>-0.46995347397200665</v>
      </c>
      <c r="AM429">
        <v>-9.8276700552091076E-2</v>
      </c>
    </row>
    <row r="430" spans="2:39">
      <c r="B430">
        <v>1.0570999999999999</v>
      </c>
      <c r="C430">
        <v>40</v>
      </c>
      <c r="D430">
        <v>173.25</v>
      </c>
      <c r="E430">
        <v>69.5</v>
      </c>
      <c r="F430">
        <v>36.5</v>
      </c>
      <c r="G430">
        <v>99.5</v>
      </c>
      <c r="H430">
        <v>93</v>
      </c>
      <c r="I430">
        <v>36.614173000000001</v>
      </c>
      <c r="J430">
        <v>99.3</v>
      </c>
      <c r="K430">
        <v>60.4</v>
      </c>
      <c r="L430">
        <v>38.200000000000003</v>
      </c>
      <c r="M430">
        <v>22</v>
      </c>
      <c r="N430">
        <v>32</v>
      </c>
      <c r="O430">
        <v>28.5</v>
      </c>
      <c r="P430">
        <v>17.8</v>
      </c>
      <c r="S430">
        <v>18.3</v>
      </c>
      <c r="V430">
        <v>-0.52257098528019652</v>
      </c>
      <c r="W430">
        <v>0.55992117068811176</v>
      </c>
      <c r="X430">
        <v>-0.42211315685025308</v>
      </c>
      <c r="Y430">
        <v>-0.97877326387033614</v>
      </c>
      <c r="Z430">
        <v>-0.20240053713001049</v>
      </c>
      <c r="AA430">
        <v>0.24231974224513403</v>
      </c>
      <c r="AB430">
        <v>-0.13618543370752112</v>
      </c>
      <c r="AC430">
        <v>-0.1361853508712117</v>
      </c>
      <c r="AD430">
        <v>-0.12678748320283428</v>
      </c>
      <c r="AE430">
        <v>-0.45206388129056219</v>
      </c>
      <c r="AF430">
        <v>-0.80685752038699199</v>
      </c>
      <c r="AG430">
        <v>-0.47793444280489161</v>
      </c>
      <c r="AH430">
        <v>-0.21801602988592159</v>
      </c>
      <c r="AI430">
        <v>-0.58460410131002116</v>
      </c>
      <c r="AJ430">
        <v>-0.35997376060825959</v>
      </c>
      <c r="AM430">
        <v>0.50984701807292787</v>
      </c>
    </row>
    <row r="431" spans="2:39">
      <c r="B431">
        <v>1.0459000000000001</v>
      </c>
      <c r="C431">
        <v>52</v>
      </c>
      <c r="D431">
        <v>167</v>
      </c>
      <c r="E431">
        <v>67.75</v>
      </c>
      <c r="F431">
        <v>37.5</v>
      </c>
      <c r="G431">
        <v>102.7</v>
      </c>
      <c r="H431">
        <v>91</v>
      </c>
      <c r="I431">
        <v>35.826771999999998</v>
      </c>
      <c r="J431">
        <v>98.9</v>
      </c>
      <c r="K431">
        <v>57.1</v>
      </c>
      <c r="L431">
        <v>36.700000000000003</v>
      </c>
      <c r="M431">
        <v>22.3</v>
      </c>
      <c r="N431">
        <v>31.6</v>
      </c>
      <c r="O431">
        <v>27.5</v>
      </c>
      <c r="P431">
        <v>17.899999999999999</v>
      </c>
      <c r="S431">
        <v>23.3</v>
      </c>
      <c r="V431">
        <v>1.1755365312717292</v>
      </c>
      <c r="W431">
        <v>-1.7282456507826605</v>
      </c>
      <c r="X431">
        <v>-0.69240002820268742</v>
      </c>
      <c r="Y431">
        <v>0.74021645739410225</v>
      </c>
      <c r="Z431">
        <v>-1.0796456850042839</v>
      </c>
      <c r="AA431">
        <v>-1.0734151429262824</v>
      </c>
      <c r="AB431">
        <v>-1.5091869035738386</v>
      </c>
      <c r="AC431">
        <v>-1.5091868254633876</v>
      </c>
      <c r="AD431">
        <v>-0.90938746628433864</v>
      </c>
      <c r="AE431">
        <v>-0.6577351885102789</v>
      </c>
      <c r="AF431">
        <v>-1.0681156771832965</v>
      </c>
      <c r="AG431">
        <v>-0.2345690516833876</v>
      </c>
      <c r="AH431">
        <v>-0.59547867581356573</v>
      </c>
      <c r="AI431">
        <v>-0.73339431039982983</v>
      </c>
      <c r="AJ431">
        <v>-3.0034620517010589E-2</v>
      </c>
      <c r="AM431">
        <v>-1.1807369197046249</v>
      </c>
    </row>
    <row r="432" spans="2:39">
      <c r="B432">
        <v>1.0774999999999999</v>
      </c>
      <c r="C432">
        <v>23</v>
      </c>
      <c r="D432">
        <v>159.75</v>
      </c>
      <c r="E432">
        <v>72.25</v>
      </c>
      <c r="F432">
        <v>35.5</v>
      </c>
      <c r="G432">
        <v>92.1</v>
      </c>
      <c r="H432">
        <v>77.099999999999994</v>
      </c>
      <c r="I432">
        <v>30.354330999999998</v>
      </c>
      <c r="J432">
        <v>93.9</v>
      </c>
      <c r="K432">
        <v>56.1</v>
      </c>
      <c r="L432">
        <v>36.1</v>
      </c>
      <c r="M432">
        <v>22.7</v>
      </c>
      <c r="N432">
        <v>30.5</v>
      </c>
      <c r="O432">
        <v>27.2</v>
      </c>
      <c r="P432">
        <v>18.2</v>
      </c>
      <c r="S432">
        <v>9.4</v>
      </c>
      <c r="V432">
        <v>1.062687614032519</v>
      </c>
      <c r="W432">
        <v>-1.7282456507826605</v>
      </c>
      <c r="X432">
        <v>0.36637888854340056</v>
      </c>
      <c r="Y432">
        <v>2.745704465535947</v>
      </c>
      <c r="Z432">
        <v>1.6910749838557875E-2</v>
      </c>
      <c r="AA432">
        <v>-0.51484844639124761</v>
      </c>
      <c r="AB432">
        <v>-0.69921481343687431</v>
      </c>
      <c r="AC432">
        <v>-0.69921485527791638</v>
      </c>
      <c r="AD432">
        <v>0.43668450461584796</v>
      </c>
      <c r="AE432">
        <v>-4.0721266851128687E-2</v>
      </c>
      <c r="AF432">
        <v>-0.41497028519253693</v>
      </c>
      <c r="AG432">
        <v>6.9637687218493505E-2</v>
      </c>
      <c r="AH432">
        <v>-0.14938645789907756</v>
      </c>
      <c r="AI432">
        <v>0.50652409868190584</v>
      </c>
      <c r="AJ432">
        <v>7.9945092846740382E-2</v>
      </c>
      <c r="AM432">
        <v>-1.0712746503521213</v>
      </c>
    </row>
    <row r="433" spans="2:39">
      <c r="B433">
        <v>1.0753999999999999</v>
      </c>
      <c r="C433">
        <v>23</v>
      </c>
      <c r="D433">
        <v>188.15</v>
      </c>
      <c r="E433">
        <v>77.5</v>
      </c>
      <c r="F433">
        <v>38</v>
      </c>
      <c r="G433">
        <v>96.6</v>
      </c>
      <c r="H433">
        <v>85.3</v>
      </c>
      <c r="I433">
        <v>33.582676999999997</v>
      </c>
      <c r="J433">
        <v>102.5</v>
      </c>
      <c r="K433">
        <v>59.1</v>
      </c>
      <c r="L433">
        <v>37.6</v>
      </c>
      <c r="M433">
        <v>23.2</v>
      </c>
      <c r="N433">
        <v>31.8</v>
      </c>
      <c r="O433">
        <v>29.7</v>
      </c>
      <c r="P433">
        <v>18.3</v>
      </c>
      <c r="S433">
        <v>10.3</v>
      </c>
      <c r="V433">
        <v>0.57904939729304961</v>
      </c>
      <c r="W433">
        <v>-1.6493433465940133</v>
      </c>
      <c r="X433">
        <v>-0.83220358235049841</v>
      </c>
      <c r="Y433">
        <v>0.16721988363928944</v>
      </c>
      <c r="Z433">
        <v>-0.99192117021685533</v>
      </c>
      <c r="AA433">
        <v>-0.99893958338827682</v>
      </c>
      <c r="AB433">
        <v>-1.0350568995912244</v>
      </c>
      <c r="AC433">
        <v>-1.0350570202028591</v>
      </c>
      <c r="AD433">
        <v>-0.69025947102151874</v>
      </c>
      <c r="AE433">
        <v>-0.59603379634436449</v>
      </c>
      <c r="AF433">
        <v>-0.89394357265242785</v>
      </c>
      <c r="AG433">
        <v>-0.66045848614602076</v>
      </c>
      <c r="AH433">
        <v>0.43396490398909865</v>
      </c>
      <c r="AI433">
        <v>-0.18783021040386541</v>
      </c>
      <c r="AJ433">
        <v>-1.0198520407907536</v>
      </c>
      <c r="AM433">
        <v>-0.5969381498246068</v>
      </c>
    </row>
    <row r="434" spans="2:39">
      <c r="B434">
        <v>1.0664</v>
      </c>
      <c r="C434">
        <v>24</v>
      </c>
      <c r="D434">
        <v>156</v>
      </c>
      <c r="E434">
        <v>70.75</v>
      </c>
      <c r="F434">
        <v>35.700000000000003</v>
      </c>
      <c r="G434">
        <v>92.7</v>
      </c>
      <c r="H434">
        <v>81.900000000000006</v>
      </c>
      <c r="I434">
        <v>32.244093999999997</v>
      </c>
      <c r="J434">
        <v>95.3</v>
      </c>
      <c r="K434">
        <v>56.4</v>
      </c>
      <c r="L434">
        <v>36.5</v>
      </c>
      <c r="M434">
        <v>22</v>
      </c>
      <c r="N434">
        <v>33.5</v>
      </c>
      <c r="O434">
        <v>28.3</v>
      </c>
      <c r="P434">
        <v>17.3</v>
      </c>
      <c r="S434">
        <v>14.2</v>
      </c>
      <c r="V434">
        <v>-3.3559010576955886E-2</v>
      </c>
      <c r="W434">
        <v>-1.6493433465940133</v>
      </c>
      <c r="X434">
        <v>1.1250461757188541</v>
      </c>
      <c r="Y434">
        <v>0.93121531531237323</v>
      </c>
      <c r="Z434">
        <v>0.54325783856312315</v>
      </c>
      <c r="AA434">
        <v>0.15543158945079491</v>
      </c>
      <c r="AB434">
        <v>0.66390894801313782</v>
      </c>
      <c r="AC434">
        <v>0.66390893071886192</v>
      </c>
      <c r="AD434">
        <v>1.6262364788997337</v>
      </c>
      <c r="AE434">
        <v>2.4479015505074444</v>
      </c>
      <c r="AF434">
        <v>2.1540682566377831</v>
      </c>
      <c r="AG434">
        <v>1.286464642826018</v>
      </c>
      <c r="AH434">
        <v>1.3261493398180748</v>
      </c>
      <c r="AI434">
        <v>0.80410451686152318</v>
      </c>
      <c r="AJ434">
        <v>0.51986394630173649</v>
      </c>
      <c r="AM434">
        <v>1.1185568800412157E-2</v>
      </c>
    </row>
    <row r="435" spans="2:39">
      <c r="B435">
        <v>1.0549999999999999</v>
      </c>
      <c r="C435">
        <v>24</v>
      </c>
      <c r="D435">
        <v>208.5</v>
      </c>
      <c r="E435">
        <v>72.75</v>
      </c>
      <c r="F435">
        <v>39.200000000000003</v>
      </c>
      <c r="G435">
        <v>102</v>
      </c>
      <c r="H435">
        <v>99.1</v>
      </c>
      <c r="I435">
        <v>39.015748000000002</v>
      </c>
      <c r="J435">
        <v>110.1</v>
      </c>
      <c r="K435">
        <v>71.2</v>
      </c>
      <c r="L435">
        <v>43.5</v>
      </c>
      <c r="M435">
        <v>25.2</v>
      </c>
      <c r="N435">
        <v>36.1</v>
      </c>
      <c r="O435">
        <v>30.3</v>
      </c>
      <c r="P435">
        <v>18.7</v>
      </c>
      <c r="S435">
        <v>19.2</v>
      </c>
      <c r="V435">
        <v>-1.2587758263169551</v>
      </c>
      <c r="W435">
        <v>-1.5704410424053659</v>
      </c>
      <c r="X435">
        <v>1.0504842801733549</v>
      </c>
      <c r="Y435">
        <v>-0.21477783219725241</v>
      </c>
      <c r="Z435">
        <v>1.2889162142562538</v>
      </c>
      <c r="AA435">
        <v>1.2601523892645312</v>
      </c>
      <c r="AB435">
        <v>0.80219686584140049</v>
      </c>
      <c r="AC435">
        <v>0.80219682194824016</v>
      </c>
      <c r="AD435">
        <v>1.0158084920961616</v>
      </c>
      <c r="AE435">
        <v>1.8720218902922379</v>
      </c>
      <c r="AF435">
        <v>0.97840655105441487</v>
      </c>
      <c r="AG435">
        <v>0.92141655614376194</v>
      </c>
      <c r="AH435">
        <v>0.36533533200225338</v>
      </c>
      <c r="AI435">
        <v>0.50652409868190584</v>
      </c>
      <c r="AJ435">
        <v>0.18992480621048743</v>
      </c>
      <c r="AM435">
        <v>1.2760829035404517</v>
      </c>
    </row>
    <row r="436" spans="2:39">
      <c r="B436">
        <v>1.0322</v>
      </c>
      <c r="C436">
        <v>25</v>
      </c>
      <c r="D436">
        <v>206.5</v>
      </c>
      <c r="E436">
        <v>69.75</v>
      </c>
      <c r="F436">
        <v>40.9</v>
      </c>
      <c r="G436">
        <v>110.9</v>
      </c>
      <c r="H436">
        <v>100.5</v>
      </c>
      <c r="I436">
        <v>39.566929000000002</v>
      </c>
      <c r="J436">
        <v>106.2</v>
      </c>
      <c r="K436">
        <v>68.400000000000006</v>
      </c>
      <c r="L436">
        <v>40.799999999999997</v>
      </c>
      <c r="M436">
        <v>24.6</v>
      </c>
      <c r="N436">
        <v>33.299999999999997</v>
      </c>
      <c r="O436">
        <v>29.7</v>
      </c>
      <c r="P436">
        <v>18.399999999999999</v>
      </c>
      <c r="S436">
        <v>29.6</v>
      </c>
      <c r="V436">
        <v>1.7021648117213812</v>
      </c>
      <c r="W436">
        <v>-1.5704410424053659</v>
      </c>
      <c r="X436">
        <v>-1.2888951925666807</v>
      </c>
      <c r="Y436">
        <v>0.83571588635323768</v>
      </c>
      <c r="Z436">
        <v>-1.2112324571854238</v>
      </c>
      <c r="AA436">
        <v>-1.0485899564136139</v>
      </c>
      <c r="AB436">
        <v>-1.5684531540716646</v>
      </c>
      <c r="AC436">
        <v>-1.568453207929573</v>
      </c>
      <c r="AD436">
        <v>-1.191123460193682</v>
      </c>
      <c r="AE436">
        <v>-1.5215546788330898</v>
      </c>
      <c r="AF436">
        <v>-1.2422877817141651</v>
      </c>
      <c r="AG436">
        <v>-0.66045848614602076</v>
      </c>
      <c r="AH436">
        <v>-2.2082736175044064</v>
      </c>
      <c r="AI436">
        <v>-1.7253290376652184</v>
      </c>
      <c r="AJ436">
        <v>-1.4597708942457537</v>
      </c>
      <c r="AM436">
        <v>-1.6793983689771403</v>
      </c>
    </row>
    <row r="437" spans="2:39">
      <c r="B437">
        <v>1.0872999999999999</v>
      </c>
      <c r="C437">
        <v>25</v>
      </c>
      <c r="D437">
        <v>143.75</v>
      </c>
      <c r="E437">
        <v>72.5</v>
      </c>
      <c r="F437">
        <v>35.200000000000003</v>
      </c>
      <c r="G437">
        <v>92.3</v>
      </c>
      <c r="H437">
        <v>76.5</v>
      </c>
      <c r="I437">
        <v>30.118110000000001</v>
      </c>
      <c r="J437">
        <v>92.1</v>
      </c>
      <c r="K437">
        <v>51.9</v>
      </c>
      <c r="L437">
        <v>35.700000000000003</v>
      </c>
      <c r="M437">
        <v>22</v>
      </c>
      <c r="N437">
        <v>25.8</v>
      </c>
      <c r="O437">
        <v>25.2</v>
      </c>
      <c r="P437">
        <v>16.899999999999999</v>
      </c>
      <c r="S437">
        <v>5.3</v>
      </c>
      <c r="V437">
        <v>-0.75364257772238841</v>
      </c>
      <c r="W437">
        <v>-1.4915387382167185</v>
      </c>
      <c r="X437">
        <v>1.665619918423723</v>
      </c>
      <c r="Y437">
        <v>-2.3778974278981478E-2</v>
      </c>
      <c r="Z437">
        <v>1.1573294420751139</v>
      </c>
      <c r="AA437">
        <v>1.6573553734672213</v>
      </c>
      <c r="AB437">
        <v>1.4244924960685796</v>
      </c>
      <c r="AC437">
        <v>1.4244924579273377</v>
      </c>
      <c r="AD437">
        <v>2.2210124660416786</v>
      </c>
      <c r="AE437">
        <v>1.7074848445164621</v>
      </c>
      <c r="AF437">
        <v>1.8057240475760461</v>
      </c>
      <c r="AG437">
        <v>0.98225790392413681</v>
      </c>
      <c r="AH437">
        <v>1.2918345538246523</v>
      </c>
      <c r="AI437">
        <v>0.85370125322479151</v>
      </c>
      <c r="AJ437">
        <v>0.18992480621048743</v>
      </c>
      <c r="AM437">
        <v>0.74093403115043488</v>
      </c>
    </row>
    <row r="438" spans="2:39">
      <c r="B438">
        <v>1.0416000000000001</v>
      </c>
      <c r="C438">
        <v>26</v>
      </c>
      <c r="D438">
        <v>223</v>
      </c>
      <c r="E438">
        <v>70.25</v>
      </c>
      <c r="F438">
        <v>40.6</v>
      </c>
      <c r="G438">
        <v>114.1</v>
      </c>
      <c r="H438">
        <v>106.8</v>
      </c>
      <c r="I438">
        <v>42.047243999999999</v>
      </c>
      <c r="J438">
        <v>113.9</v>
      </c>
      <c r="K438">
        <v>67.599999999999994</v>
      </c>
      <c r="L438">
        <v>42.7</v>
      </c>
      <c r="M438">
        <v>24.7</v>
      </c>
      <c r="N438">
        <v>36</v>
      </c>
      <c r="O438">
        <v>30.4</v>
      </c>
      <c r="P438">
        <v>18.399999999999999</v>
      </c>
      <c r="S438">
        <v>25.2</v>
      </c>
      <c r="V438">
        <v>1.1809102892355006</v>
      </c>
      <c r="W438">
        <v>-1.4915387382167185</v>
      </c>
      <c r="X438">
        <v>-0.97200713649830928</v>
      </c>
      <c r="Y438">
        <v>-0.50127611907465885</v>
      </c>
      <c r="Z438">
        <v>-1.1235079423979983</v>
      </c>
      <c r="AA438">
        <v>-0.97411439687560819</v>
      </c>
      <c r="AB438">
        <v>-1.4597983614923162</v>
      </c>
      <c r="AC438">
        <v>-1.4597983824863923</v>
      </c>
      <c r="AD438">
        <v>-0.97199546493085986</v>
      </c>
      <c r="AE438">
        <v>-0.49319814273450613</v>
      </c>
      <c r="AF438">
        <v>-1.1552017294487322</v>
      </c>
      <c r="AG438">
        <v>-1.6339200506320413</v>
      </c>
      <c r="AH438">
        <v>-0.21801602988592159</v>
      </c>
      <c r="AI438">
        <v>0.15934694413902023</v>
      </c>
      <c r="AJ438">
        <v>-0.46995347397200665</v>
      </c>
      <c r="AM438">
        <v>-1.1807369197046249</v>
      </c>
    </row>
    <row r="439" spans="2:39">
      <c r="B439">
        <v>1.0775999999999999</v>
      </c>
      <c r="C439">
        <v>26</v>
      </c>
      <c r="D439">
        <v>152.25</v>
      </c>
      <c r="E439">
        <v>69</v>
      </c>
      <c r="F439">
        <v>35.4</v>
      </c>
      <c r="G439">
        <v>92.9</v>
      </c>
      <c r="H439">
        <v>77.599999999999994</v>
      </c>
      <c r="I439">
        <v>30.551181</v>
      </c>
      <c r="J439">
        <v>93.5</v>
      </c>
      <c r="K439">
        <v>56.9</v>
      </c>
      <c r="L439">
        <v>35.9</v>
      </c>
      <c r="M439">
        <v>20.399999999999999</v>
      </c>
      <c r="N439">
        <v>31.6</v>
      </c>
      <c r="O439">
        <v>29</v>
      </c>
      <c r="P439">
        <v>17.8</v>
      </c>
      <c r="S439">
        <v>9.4</v>
      </c>
      <c r="V439">
        <v>-7.6549074287126692E-2</v>
      </c>
      <c r="W439">
        <v>-1.4915387382167185</v>
      </c>
      <c r="X439">
        <v>2.3646376891627776</v>
      </c>
      <c r="Y439">
        <v>1.5997113180263214</v>
      </c>
      <c r="Z439">
        <v>1.6836765307996762</v>
      </c>
      <c r="AA439">
        <v>0.93742496459984337</v>
      </c>
      <c r="AB439">
        <v>1.0392618678327075</v>
      </c>
      <c r="AC439">
        <v>1.0392618500254005</v>
      </c>
      <c r="AD439">
        <v>2.299272464349829</v>
      </c>
      <c r="AE439">
        <v>2.7975427727809632</v>
      </c>
      <c r="AF439">
        <v>2.1540682566377831</v>
      </c>
      <c r="AG439">
        <v>1.2256232950456429</v>
      </c>
      <c r="AH439">
        <v>2.1497042036602059</v>
      </c>
      <c r="AI439">
        <v>2.5399902895759512</v>
      </c>
      <c r="AJ439">
        <v>1.5096813665754836</v>
      </c>
      <c r="AM439">
        <v>5.9835466290413933E-2</v>
      </c>
    </row>
    <row r="440" spans="2:39">
      <c r="B440">
        <v>1.0542</v>
      </c>
      <c r="C440">
        <v>26</v>
      </c>
      <c r="D440">
        <v>241.75</v>
      </c>
      <c r="E440">
        <v>74.5</v>
      </c>
      <c r="F440">
        <v>41.8</v>
      </c>
      <c r="G440">
        <v>108.3</v>
      </c>
      <c r="H440">
        <v>102.9</v>
      </c>
      <c r="I440">
        <v>40.511811000000002</v>
      </c>
      <c r="J440">
        <v>114.4</v>
      </c>
      <c r="K440">
        <v>72.900000000000006</v>
      </c>
      <c r="L440">
        <v>43.5</v>
      </c>
      <c r="M440">
        <v>25.1</v>
      </c>
      <c r="N440">
        <v>38.5</v>
      </c>
      <c r="O440">
        <v>33.799999999999997</v>
      </c>
      <c r="P440">
        <v>19.600000000000001</v>
      </c>
      <c r="S440">
        <v>19.600000000000001</v>
      </c>
      <c r="V440">
        <v>1.0841826458876163</v>
      </c>
      <c r="W440">
        <v>-1.4126364340280713</v>
      </c>
      <c r="X440">
        <v>-1.205013060077994</v>
      </c>
      <c r="Y440">
        <v>0.74021645739410225</v>
      </c>
      <c r="Z440">
        <v>-1.6937172885162748</v>
      </c>
      <c r="AA440">
        <v>-1.5202685001543097</v>
      </c>
      <c r="AB440">
        <v>-1.9339283654749291</v>
      </c>
      <c r="AC440">
        <v>-1.9339284386407132</v>
      </c>
      <c r="AD440">
        <v>-1.3476434568099829</v>
      </c>
      <c r="AE440">
        <v>-1.1719134565595708</v>
      </c>
      <c r="AF440">
        <v>-0.76331449425427722</v>
      </c>
      <c r="AG440">
        <v>0.43468577390075169</v>
      </c>
      <c r="AH440">
        <v>-1.5219778976359633</v>
      </c>
      <c r="AI440">
        <v>-1.1797649376692541</v>
      </c>
      <c r="AJ440">
        <v>-0.90987232742700663</v>
      </c>
      <c r="AM440">
        <v>-1.0955995990971223</v>
      </c>
    </row>
    <row r="441" spans="2:39">
      <c r="B441">
        <v>1.0758000000000001</v>
      </c>
      <c r="C441">
        <v>27</v>
      </c>
      <c r="D441">
        <v>146</v>
      </c>
      <c r="E441">
        <v>72.25</v>
      </c>
      <c r="F441">
        <v>34.1</v>
      </c>
      <c r="G441">
        <v>88.5</v>
      </c>
      <c r="H441">
        <v>72.8</v>
      </c>
      <c r="I441">
        <v>28.661417</v>
      </c>
      <c r="J441">
        <v>91.1</v>
      </c>
      <c r="K441">
        <v>53.6</v>
      </c>
      <c r="L441">
        <v>36.799999999999997</v>
      </c>
      <c r="M441">
        <v>23.8</v>
      </c>
      <c r="N441">
        <v>27.8</v>
      </c>
      <c r="O441">
        <v>26.3</v>
      </c>
      <c r="P441">
        <v>17.399999999999999</v>
      </c>
      <c r="S441">
        <v>10.1</v>
      </c>
      <c r="V441">
        <v>0.28886646724936094</v>
      </c>
      <c r="W441">
        <v>-1.4126364340280713</v>
      </c>
      <c r="X441">
        <v>-0.80424287152093621</v>
      </c>
      <c r="Y441">
        <v>-1.169772121788607</v>
      </c>
      <c r="Z441">
        <v>-2.695150755515642E-2</v>
      </c>
      <c r="AA441">
        <v>-0.83757587105593367</v>
      </c>
      <c r="AB441">
        <v>-0.41276126936404506</v>
      </c>
      <c r="AC441">
        <v>-0.41276138422375958</v>
      </c>
      <c r="AD441">
        <v>-0.70591147068314797</v>
      </c>
      <c r="AE441">
        <v>-0.51376527345647804</v>
      </c>
      <c r="AF441">
        <v>-0.50205633745797273</v>
      </c>
      <c r="AG441">
        <v>-0.17372770390301051</v>
      </c>
      <c r="AH441">
        <v>-0.56116388982014309</v>
      </c>
      <c r="AI441">
        <v>-0.18783021040386541</v>
      </c>
      <c r="AJ441">
        <v>-0.35997376060825959</v>
      </c>
      <c r="AM441">
        <v>-0.31720123925709798</v>
      </c>
    </row>
    <row r="442" spans="2:39">
      <c r="B442">
        <v>1.0609999999999999</v>
      </c>
      <c r="C442">
        <v>27</v>
      </c>
      <c r="D442">
        <v>156.75</v>
      </c>
      <c r="E442">
        <v>67.25</v>
      </c>
      <c r="F442">
        <v>37.9</v>
      </c>
      <c r="G442">
        <v>94</v>
      </c>
      <c r="H442">
        <v>88.2</v>
      </c>
      <c r="I442">
        <v>34.724409000000001</v>
      </c>
      <c r="J442">
        <v>95.2</v>
      </c>
      <c r="K442">
        <v>56.8</v>
      </c>
      <c r="L442">
        <v>37.4</v>
      </c>
      <c r="M442">
        <v>22.8</v>
      </c>
      <c r="N442">
        <v>30.6</v>
      </c>
      <c r="O442">
        <v>28.3</v>
      </c>
      <c r="P442">
        <v>17.899999999999999</v>
      </c>
      <c r="S442">
        <v>16.5</v>
      </c>
      <c r="V442">
        <v>-0.24850932912783374</v>
      </c>
      <c r="W442">
        <v>-1.4126364340280713</v>
      </c>
      <c r="X442">
        <v>0.81747835659367019</v>
      </c>
      <c r="Y442">
        <v>1.2177136021897796</v>
      </c>
      <c r="Z442">
        <v>0.10463526462598646</v>
      </c>
      <c r="AA442">
        <v>4.3718250143787239E-2</v>
      </c>
      <c r="AB442">
        <v>0.76268603217618214</v>
      </c>
      <c r="AC442">
        <v>0.76268606756664414</v>
      </c>
      <c r="AD442">
        <v>0.82798449615660008</v>
      </c>
      <c r="AE442">
        <v>0.5762926548080215</v>
      </c>
      <c r="AF442">
        <v>0.63006234199267763</v>
      </c>
      <c r="AG442">
        <v>1.1039405994848888</v>
      </c>
      <c r="AH442">
        <v>0.50259447597594398</v>
      </c>
      <c r="AI442">
        <v>0.25854041686555873</v>
      </c>
      <c r="AJ442">
        <v>1.2897219398479816</v>
      </c>
      <c r="AM442">
        <v>0.23011010750541908</v>
      </c>
    </row>
    <row r="443" spans="2:39">
      <c r="B443">
        <v>1.0509999999999999</v>
      </c>
      <c r="C443">
        <v>27</v>
      </c>
      <c r="D443">
        <v>200.25</v>
      </c>
      <c r="E443">
        <v>73.5</v>
      </c>
      <c r="F443">
        <v>38.200000000000003</v>
      </c>
      <c r="G443">
        <v>101.1</v>
      </c>
      <c r="H443">
        <v>100.1</v>
      </c>
      <c r="I443">
        <v>39.409449000000002</v>
      </c>
      <c r="J443">
        <v>105</v>
      </c>
      <c r="K443">
        <v>62.1</v>
      </c>
      <c r="L443">
        <v>40</v>
      </c>
      <c r="M443">
        <v>24.9</v>
      </c>
      <c r="N443">
        <v>33.700000000000003</v>
      </c>
      <c r="O443">
        <v>29.2</v>
      </c>
      <c r="P443">
        <v>19.399999999999999</v>
      </c>
      <c r="S443">
        <v>21</v>
      </c>
      <c r="V443">
        <v>0.20288633982900739</v>
      </c>
      <c r="W443">
        <v>-1.3337341298394239</v>
      </c>
      <c r="X443">
        <v>-0.25434889187288001</v>
      </c>
      <c r="Y443">
        <v>1.8862096049037278</v>
      </c>
      <c r="Z443">
        <v>-1.0357834276105697</v>
      </c>
      <c r="AA443">
        <v>-1.0734151429262824</v>
      </c>
      <c r="AB443">
        <v>-0.87701356493035387</v>
      </c>
      <c r="AC443">
        <v>-0.87701350088889052</v>
      </c>
      <c r="AD443">
        <v>-0.22069948117261615</v>
      </c>
      <c r="AE443">
        <v>-0.41092961984661969</v>
      </c>
      <c r="AF443">
        <v>-0.32788423292710417</v>
      </c>
      <c r="AG443">
        <v>-0.8429825294871498</v>
      </c>
      <c r="AH443">
        <v>-1.2127313925388241E-2</v>
      </c>
      <c r="AI443">
        <v>-0.48541062858348266</v>
      </c>
      <c r="AJ443">
        <v>-0.57993318733575761</v>
      </c>
      <c r="AM443">
        <v>-0.21990144427709488</v>
      </c>
    </row>
    <row r="444" spans="2:39">
      <c r="B444">
        <v>1.0593999999999999</v>
      </c>
      <c r="C444">
        <v>28</v>
      </c>
      <c r="D444">
        <v>171.5</v>
      </c>
      <c r="E444">
        <v>75.25</v>
      </c>
      <c r="F444">
        <v>35.6</v>
      </c>
      <c r="G444">
        <v>92.1</v>
      </c>
      <c r="H444">
        <v>83.5</v>
      </c>
      <c r="I444">
        <v>32.874015999999997</v>
      </c>
      <c r="J444">
        <v>98.3</v>
      </c>
      <c r="K444">
        <v>57.3</v>
      </c>
      <c r="L444">
        <v>37.799999999999997</v>
      </c>
      <c r="M444">
        <v>21.7</v>
      </c>
      <c r="N444">
        <v>32.200000000000003</v>
      </c>
      <c r="O444">
        <v>27.7</v>
      </c>
      <c r="P444">
        <v>17.7</v>
      </c>
      <c r="S444">
        <v>17.3</v>
      </c>
      <c r="V444">
        <v>-1.4468573550489761</v>
      </c>
      <c r="W444">
        <v>-1.3337341298394239</v>
      </c>
      <c r="X444">
        <v>1.0225235693437928</v>
      </c>
      <c r="Y444">
        <v>-0.50127611907465885</v>
      </c>
      <c r="Z444">
        <v>0.23622203680712625</v>
      </c>
      <c r="AA444">
        <v>0.60228494667882215</v>
      </c>
      <c r="AB444">
        <v>1.2466937445751001</v>
      </c>
      <c r="AC444">
        <v>1.2466938123163636</v>
      </c>
      <c r="AD444">
        <v>1.0471124914194223</v>
      </c>
      <c r="AE444">
        <v>1.9131561517361788</v>
      </c>
      <c r="AF444">
        <v>0.63006234199267763</v>
      </c>
      <c r="AG444">
        <v>1.286464642826018</v>
      </c>
      <c r="AH444">
        <v>1.0173162658772761</v>
      </c>
      <c r="AI444">
        <v>1.0024914623146002</v>
      </c>
      <c r="AJ444">
        <v>0.95978279975673642</v>
      </c>
      <c r="AM444">
        <v>1.4706824935004577</v>
      </c>
    </row>
    <row r="445" spans="2:39">
      <c r="B445">
        <v>1.0286999999999999</v>
      </c>
      <c r="C445">
        <v>28</v>
      </c>
      <c r="D445">
        <v>205.75</v>
      </c>
      <c r="E445">
        <v>69</v>
      </c>
      <c r="F445">
        <v>38.5</v>
      </c>
      <c r="G445">
        <v>105.6</v>
      </c>
      <c r="H445">
        <v>105</v>
      </c>
      <c r="I445">
        <v>41.338583</v>
      </c>
      <c r="J445">
        <v>106.4</v>
      </c>
      <c r="K445">
        <v>68.599999999999994</v>
      </c>
      <c r="L445">
        <v>40</v>
      </c>
      <c r="M445">
        <v>25.2</v>
      </c>
      <c r="N445">
        <v>35.200000000000003</v>
      </c>
      <c r="O445">
        <v>30.7</v>
      </c>
      <c r="P445">
        <v>19.100000000000001</v>
      </c>
      <c r="S445">
        <v>31.2</v>
      </c>
      <c r="V445">
        <v>1.1003039197789302</v>
      </c>
      <c r="W445">
        <v>-1.3337341298394239</v>
      </c>
      <c r="X445">
        <v>0.15574153362736529</v>
      </c>
      <c r="Y445">
        <v>0.74021645739410225</v>
      </c>
      <c r="Z445">
        <v>-0.42171182409857888</v>
      </c>
      <c r="AA445">
        <v>-0.27900917452089885</v>
      </c>
      <c r="AB445">
        <v>-0.15594085054013027</v>
      </c>
      <c r="AC445">
        <v>-0.15594097895580203</v>
      </c>
      <c r="AD445">
        <v>0.43668450461584796</v>
      </c>
      <c r="AE445">
        <v>0.30891995542238893</v>
      </c>
      <c r="AF445">
        <v>-2.308304999808183E-2</v>
      </c>
      <c r="AG445">
        <v>1.1647819472652658</v>
      </c>
      <c r="AH445">
        <v>-0.21801602988592159</v>
      </c>
      <c r="AI445">
        <v>-0.33662041949367405</v>
      </c>
      <c r="AJ445">
        <v>0.40988423293798937</v>
      </c>
      <c r="AM445">
        <v>-1.1077620734696225</v>
      </c>
    </row>
    <row r="446" spans="2:39">
      <c r="B446">
        <v>1.0761000000000001</v>
      </c>
      <c r="C446">
        <v>28</v>
      </c>
      <c r="D446">
        <v>182.5</v>
      </c>
      <c r="E446">
        <v>72.25</v>
      </c>
      <c r="F446">
        <v>37</v>
      </c>
      <c r="G446">
        <v>98.5</v>
      </c>
      <c r="H446">
        <v>90.8</v>
      </c>
      <c r="I446">
        <v>35.748030999999997</v>
      </c>
      <c r="J446">
        <v>102.5</v>
      </c>
      <c r="K446">
        <v>60.8</v>
      </c>
      <c r="L446">
        <v>38.5</v>
      </c>
      <c r="M446">
        <v>25</v>
      </c>
      <c r="N446">
        <v>31.6</v>
      </c>
      <c r="O446">
        <v>28</v>
      </c>
      <c r="P446">
        <v>18.600000000000001</v>
      </c>
      <c r="S446">
        <v>10</v>
      </c>
      <c r="V446">
        <v>0.79399971584392748</v>
      </c>
      <c r="W446">
        <v>-1.1759295214621293</v>
      </c>
      <c r="X446">
        <v>-1.559182063919115</v>
      </c>
      <c r="Y446">
        <v>-0.59677554803379429</v>
      </c>
      <c r="Z446">
        <v>-0.90419665542942984</v>
      </c>
      <c r="AA446">
        <v>-1.4954433136416412</v>
      </c>
      <c r="AB446">
        <v>-1.5585754456553607</v>
      </c>
      <c r="AC446">
        <v>-1.5585755193341744</v>
      </c>
      <c r="AD446">
        <v>-1.5511194524111735</v>
      </c>
      <c r="AE446">
        <v>-1.8917630318285794</v>
      </c>
      <c r="AF446">
        <v>-1.6341750169086231</v>
      </c>
      <c r="AG446">
        <v>-0.78214118170677271</v>
      </c>
      <c r="AH446">
        <v>-1.7964961855833408</v>
      </c>
      <c r="AI446">
        <v>3.0855543895719157</v>
      </c>
      <c r="AJ446">
        <v>-1.4597708942457537</v>
      </c>
      <c r="AM446">
        <v>-0.80370021415711312</v>
      </c>
    </row>
    <row r="447" spans="2:39">
      <c r="B447">
        <v>1.0704</v>
      </c>
      <c r="C447">
        <v>30</v>
      </c>
      <c r="D447">
        <v>136.5</v>
      </c>
      <c r="E447">
        <v>68.75</v>
      </c>
      <c r="F447">
        <v>35.9</v>
      </c>
      <c r="G447">
        <v>88.7</v>
      </c>
      <c r="H447">
        <v>76.599999999999994</v>
      </c>
      <c r="I447">
        <v>30.15748</v>
      </c>
      <c r="J447">
        <v>89.8</v>
      </c>
      <c r="K447">
        <v>50.1</v>
      </c>
      <c r="L447">
        <v>34.799999999999997</v>
      </c>
      <c r="M447">
        <v>21.8</v>
      </c>
      <c r="N447">
        <v>27</v>
      </c>
      <c r="O447">
        <v>34.9</v>
      </c>
      <c r="P447">
        <v>16.899999999999999</v>
      </c>
      <c r="S447">
        <v>12.5</v>
      </c>
      <c r="V447">
        <v>-0.42584334193230022</v>
      </c>
      <c r="W447">
        <v>-1.0970272172734818</v>
      </c>
      <c r="X447">
        <v>-3.9983442179569964E-2</v>
      </c>
      <c r="Y447">
        <v>0.45371817051669583</v>
      </c>
      <c r="Z447">
        <v>-0.77260988324828705</v>
      </c>
      <c r="AA447">
        <v>4.3718250143787239E-2</v>
      </c>
      <c r="AB447">
        <v>2.1024841207415777E-3</v>
      </c>
      <c r="AC447">
        <v>2.1025403581665129E-3</v>
      </c>
      <c r="AD447">
        <v>-6.4179484556315267E-2</v>
      </c>
      <c r="AE447">
        <v>2.0980125314785752E-2</v>
      </c>
      <c r="AF447">
        <v>0.19463208066550466</v>
      </c>
      <c r="AG447">
        <v>0.92141655614376194</v>
      </c>
      <c r="AH447">
        <v>-0.73273781978725372</v>
      </c>
      <c r="AI447">
        <v>-0.23742694676713555</v>
      </c>
      <c r="AJ447">
        <v>-3.0034620517010589E-2</v>
      </c>
      <c r="AM447">
        <v>0.41254722309292474</v>
      </c>
    </row>
    <row r="448" spans="2:39">
      <c r="B448">
        <v>1.0477000000000001</v>
      </c>
      <c r="C448">
        <v>31</v>
      </c>
      <c r="D448">
        <v>177.25</v>
      </c>
      <c r="E448">
        <v>71.5</v>
      </c>
      <c r="F448">
        <v>36.200000000000003</v>
      </c>
      <c r="G448">
        <v>101.1</v>
      </c>
      <c r="H448">
        <v>92.4</v>
      </c>
      <c r="I448">
        <v>36.377952999999998</v>
      </c>
      <c r="J448">
        <v>99.3</v>
      </c>
      <c r="K448">
        <v>59.4</v>
      </c>
      <c r="L448">
        <v>39</v>
      </c>
      <c r="M448">
        <v>24.6</v>
      </c>
      <c r="N448">
        <v>30.1</v>
      </c>
      <c r="O448">
        <v>28.2</v>
      </c>
      <c r="P448">
        <v>18.2</v>
      </c>
      <c r="S448">
        <v>22.5</v>
      </c>
      <c r="V448">
        <v>1.1755365312717292</v>
      </c>
      <c r="W448">
        <v>-1.0970272172734818</v>
      </c>
      <c r="X448">
        <v>-1.0092880842710588</v>
      </c>
      <c r="Y448">
        <v>0.74021645739410225</v>
      </c>
      <c r="Z448">
        <v>-1.2989569719728524</v>
      </c>
      <c r="AA448">
        <v>-0.83757587105593367</v>
      </c>
      <c r="AB448">
        <v>-1.1042008585053558</v>
      </c>
      <c r="AC448">
        <v>-1.1042008403706516</v>
      </c>
      <c r="AD448">
        <v>-1.2850354581634615</v>
      </c>
      <c r="AE448">
        <v>-1.3981518945012594</v>
      </c>
      <c r="AF448">
        <v>-0.85040054651970987</v>
      </c>
      <c r="AG448">
        <v>-1.268871963949783</v>
      </c>
      <c r="AH448">
        <v>-1.7964961855833408</v>
      </c>
      <c r="AI448">
        <v>-1.1797649376692541</v>
      </c>
      <c r="AJ448">
        <v>-1.8996897477007497</v>
      </c>
      <c r="AM448">
        <v>-1.1807369197046249</v>
      </c>
    </row>
    <row r="449" spans="2:39">
      <c r="B449">
        <v>1.0774999999999999</v>
      </c>
      <c r="C449">
        <v>31</v>
      </c>
      <c r="D449">
        <v>151.25</v>
      </c>
      <c r="E449">
        <v>72.25</v>
      </c>
      <c r="F449">
        <v>35</v>
      </c>
      <c r="G449">
        <v>94</v>
      </c>
      <c r="H449">
        <v>81.2</v>
      </c>
      <c r="I449">
        <v>31.968503999999999</v>
      </c>
      <c r="J449">
        <v>91.5</v>
      </c>
      <c r="K449">
        <v>52.5</v>
      </c>
      <c r="L449">
        <v>36.6</v>
      </c>
      <c r="M449">
        <v>21</v>
      </c>
      <c r="N449">
        <v>27</v>
      </c>
      <c r="O449">
        <v>26.3</v>
      </c>
      <c r="P449">
        <v>16.5</v>
      </c>
      <c r="S449">
        <v>9.4</v>
      </c>
      <c r="V449">
        <v>0.51993805969155282</v>
      </c>
      <c r="W449">
        <v>-0.93922260889618725</v>
      </c>
      <c r="X449">
        <v>0.65903432855948452</v>
      </c>
      <c r="Y449">
        <v>1.0267147442715086</v>
      </c>
      <c r="Z449">
        <v>0.23622203680712625</v>
      </c>
      <c r="AA449">
        <v>0.37885826806480849</v>
      </c>
      <c r="AB449">
        <v>0.31818915344248244</v>
      </c>
      <c r="AC449">
        <v>0.31818907719851891</v>
      </c>
      <c r="AD449">
        <v>0.8436364958182293</v>
      </c>
      <c r="AE449">
        <v>0.43232273975421925</v>
      </c>
      <c r="AF449">
        <v>0.89132049878898212</v>
      </c>
      <c r="AG449">
        <v>1.1647819472652658</v>
      </c>
      <c r="AH449">
        <v>-0.32096038786618825</v>
      </c>
      <c r="AI449">
        <v>0.25854041686555873</v>
      </c>
      <c r="AJ449">
        <v>0.95978279975673642</v>
      </c>
      <c r="AM449">
        <v>-0.54828825233460521</v>
      </c>
    </row>
    <row r="450" spans="2:39">
      <c r="B450">
        <v>1.0652999999999999</v>
      </c>
      <c r="C450">
        <v>33</v>
      </c>
      <c r="D450">
        <v>196</v>
      </c>
      <c r="E450">
        <v>73</v>
      </c>
      <c r="F450">
        <v>38.5</v>
      </c>
      <c r="G450">
        <v>103.8</v>
      </c>
      <c r="H450">
        <v>95.6</v>
      </c>
      <c r="I450">
        <v>37.637794999999997</v>
      </c>
      <c r="J450">
        <v>105.1</v>
      </c>
      <c r="K450">
        <v>61.4</v>
      </c>
      <c r="L450">
        <v>40.6</v>
      </c>
      <c r="M450">
        <v>25</v>
      </c>
      <c r="N450">
        <v>31.3</v>
      </c>
      <c r="O450">
        <v>29.2</v>
      </c>
      <c r="P450">
        <v>19.100000000000001</v>
      </c>
      <c r="S450">
        <v>14.6</v>
      </c>
      <c r="V450">
        <v>0.71876710435111668</v>
      </c>
      <c r="W450">
        <v>-0.93922260889618725</v>
      </c>
      <c r="X450">
        <v>0.22098319222967705</v>
      </c>
      <c r="Y450">
        <v>-0.59677554803379429</v>
      </c>
      <c r="Z450">
        <v>1.2011916994688283</v>
      </c>
      <c r="AA450">
        <v>-0.22935880149556173</v>
      </c>
      <c r="AB450">
        <v>-2.7530641128172859E-2</v>
      </c>
      <c r="AC450">
        <v>-2.7530525428030899E-2</v>
      </c>
      <c r="AD450">
        <v>0.59320450123214885</v>
      </c>
      <c r="AE450">
        <v>0.96706813852548301</v>
      </c>
      <c r="AF450">
        <v>-0.54559936359069061</v>
      </c>
      <c r="AG450">
        <v>0.2521617305596226</v>
      </c>
      <c r="AH450">
        <v>0.43396490398909865</v>
      </c>
      <c r="AI450">
        <v>0.95289472595133173</v>
      </c>
      <c r="AJ450">
        <v>1.6196610799392306</v>
      </c>
      <c r="AM450">
        <v>-0.74288784229461124</v>
      </c>
    </row>
    <row r="451" spans="2:39">
      <c r="B451">
        <v>1.069</v>
      </c>
      <c r="C451">
        <v>33</v>
      </c>
      <c r="D451">
        <v>184.25</v>
      </c>
      <c r="E451">
        <v>68.75</v>
      </c>
      <c r="F451">
        <v>40.700000000000003</v>
      </c>
      <c r="G451">
        <v>98.9</v>
      </c>
      <c r="H451">
        <v>92.1</v>
      </c>
      <c r="I451">
        <v>36.259842999999996</v>
      </c>
      <c r="J451">
        <v>103.5</v>
      </c>
      <c r="K451">
        <v>64</v>
      </c>
      <c r="L451">
        <v>37.299999999999997</v>
      </c>
      <c r="M451">
        <v>23.5</v>
      </c>
      <c r="N451">
        <v>33.5</v>
      </c>
      <c r="O451">
        <v>30.6</v>
      </c>
      <c r="P451">
        <v>19.7</v>
      </c>
      <c r="S451">
        <v>13</v>
      </c>
      <c r="V451">
        <v>0.47157423801761067</v>
      </c>
      <c r="W451">
        <v>-0.86032030470753995</v>
      </c>
      <c r="X451">
        <v>-1.4286987467144916</v>
      </c>
      <c r="Y451">
        <v>7.1720454680153992E-2</v>
      </c>
      <c r="Z451">
        <v>-0.86033439803571554</v>
      </c>
      <c r="AA451">
        <v>-1.4333803473599707</v>
      </c>
      <c r="AB451">
        <v>-0.88689127334665785</v>
      </c>
      <c r="AC451">
        <v>-0.88689118948428902</v>
      </c>
      <c r="AD451">
        <v>-1.5824234517344342</v>
      </c>
      <c r="AE451">
        <v>-1.4187190252232313</v>
      </c>
      <c r="AF451">
        <v>-1.285830807846883</v>
      </c>
      <c r="AG451">
        <v>-1.6339200506320413</v>
      </c>
      <c r="AH451">
        <v>-1.3504039676688526</v>
      </c>
      <c r="AI451">
        <v>-1.2293616740325242</v>
      </c>
      <c r="AJ451">
        <v>-1.8996897477007497</v>
      </c>
      <c r="AM451">
        <v>-0.48747588047210333</v>
      </c>
    </row>
    <row r="452" spans="2:39">
      <c r="B452">
        <v>1.0644</v>
      </c>
      <c r="C452">
        <v>34</v>
      </c>
      <c r="D452">
        <v>140</v>
      </c>
      <c r="E452">
        <v>70.5</v>
      </c>
      <c r="F452">
        <v>36</v>
      </c>
      <c r="G452">
        <v>89.2</v>
      </c>
      <c r="H452">
        <v>83.4</v>
      </c>
      <c r="I452">
        <v>32.834645999999999</v>
      </c>
      <c r="J452">
        <v>89.6</v>
      </c>
      <c r="K452">
        <v>52.4</v>
      </c>
      <c r="L452">
        <v>35.6</v>
      </c>
      <c r="M452">
        <v>20.399999999999999</v>
      </c>
      <c r="N452">
        <v>28.3</v>
      </c>
      <c r="O452">
        <v>26.2</v>
      </c>
      <c r="P452">
        <v>16.5</v>
      </c>
      <c r="S452">
        <v>15.1</v>
      </c>
      <c r="V452">
        <v>-1.0008354440559064</v>
      </c>
      <c r="W452">
        <v>-0.86032030470753995</v>
      </c>
      <c r="X452">
        <v>1.5071758903895374</v>
      </c>
      <c r="Y452">
        <v>0.64471702843496681</v>
      </c>
      <c r="Z452">
        <v>0.67484461074426294</v>
      </c>
      <c r="AA452">
        <v>1.3222153555462017</v>
      </c>
      <c r="AB452">
        <v>1.3454708287381445</v>
      </c>
      <c r="AC452">
        <v>1.3454706982703544</v>
      </c>
      <c r="AD452">
        <v>1.422760483298543</v>
      </c>
      <c r="AE452">
        <v>0.92593387708153918</v>
      </c>
      <c r="AF452">
        <v>1.5009228646470236</v>
      </c>
      <c r="AG452">
        <v>0.19132038277924551</v>
      </c>
      <c r="AH452">
        <v>0.60553883395620933</v>
      </c>
      <c r="AI452">
        <v>1.2504751441309472</v>
      </c>
      <c r="AJ452">
        <v>0.29990451957423842</v>
      </c>
      <c r="AM452">
        <v>0.99634599297294302</v>
      </c>
    </row>
    <row r="453" spans="2:39">
      <c r="B453">
        <v>1.0369999999999999</v>
      </c>
      <c r="C453">
        <v>34</v>
      </c>
      <c r="D453">
        <v>218.75</v>
      </c>
      <c r="E453">
        <v>72</v>
      </c>
      <c r="F453">
        <v>39.5</v>
      </c>
      <c r="G453">
        <v>111.4</v>
      </c>
      <c r="H453">
        <v>106</v>
      </c>
      <c r="I453">
        <v>41.732283000000002</v>
      </c>
      <c r="J453">
        <v>108.8</v>
      </c>
      <c r="K453">
        <v>63.8</v>
      </c>
      <c r="L453">
        <v>42</v>
      </c>
      <c r="M453">
        <v>23.4</v>
      </c>
      <c r="N453">
        <v>34</v>
      </c>
      <c r="O453">
        <v>31.2</v>
      </c>
      <c r="P453">
        <v>18.5</v>
      </c>
      <c r="S453">
        <v>27.3</v>
      </c>
      <c r="V453">
        <v>-3.8932768540727233E-2</v>
      </c>
      <c r="W453">
        <v>-0.78141800051889265</v>
      </c>
      <c r="X453">
        <v>1.4419342317872255</v>
      </c>
      <c r="Y453">
        <v>1.313213031148915</v>
      </c>
      <c r="Z453">
        <v>1.1134671846813997</v>
      </c>
      <c r="AA453">
        <v>0.83812421854917085</v>
      </c>
      <c r="AB453">
        <v>0.26880061136096028</v>
      </c>
      <c r="AC453">
        <v>0.26880063422152439</v>
      </c>
      <c r="AD453">
        <v>0.74972449784844974</v>
      </c>
      <c r="AE453">
        <v>1.1316051843012558</v>
      </c>
      <c r="AF453">
        <v>1.1961216817180014</v>
      </c>
      <c r="AG453">
        <v>1.5298300339475241</v>
      </c>
      <c r="AH453">
        <v>1.4290936977983404</v>
      </c>
      <c r="AI453">
        <v>2.4903935532126846</v>
      </c>
      <c r="AJ453">
        <v>1.2897219398479816</v>
      </c>
      <c r="AM453">
        <v>1.1185568800412157E-2</v>
      </c>
    </row>
    <row r="454" spans="2:39">
      <c r="B454">
        <v>1.0548999999999999</v>
      </c>
      <c r="C454">
        <v>35</v>
      </c>
      <c r="D454">
        <v>217</v>
      </c>
      <c r="E454">
        <v>73.75</v>
      </c>
      <c r="F454">
        <v>40.5</v>
      </c>
      <c r="G454">
        <v>107.5</v>
      </c>
      <c r="H454">
        <v>95.1</v>
      </c>
      <c r="I454">
        <v>37.440944999999999</v>
      </c>
      <c r="J454">
        <v>104.5</v>
      </c>
      <c r="K454">
        <v>64.8</v>
      </c>
      <c r="L454">
        <v>41.3</v>
      </c>
      <c r="M454">
        <v>25.6</v>
      </c>
      <c r="N454">
        <v>36.4</v>
      </c>
      <c r="O454">
        <v>33.700000000000003</v>
      </c>
      <c r="P454">
        <v>19.399999999999999</v>
      </c>
      <c r="S454">
        <v>19.2</v>
      </c>
      <c r="V454">
        <v>-0.34523697247572999</v>
      </c>
      <c r="W454">
        <v>-0.78141800051889265</v>
      </c>
      <c r="X454">
        <v>-0.45007386767981528</v>
      </c>
      <c r="Y454">
        <v>-0.88327383491120071</v>
      </c>
      <c r="Z454">
        <v>0.23622203680712625</v>
      </c>
      <c r="AA454">
        <v>-0.20453361498289491</v>
      </c>
      <c r="AB454">
        <v>-0.19545168420534717</v>
      </c>
      <c r="AC454">
        <v>-0.19545173333739799</v>
      </c>
      <c r="AD454">
        <v>-0.64330347203662896</v>
      </c>
      <c r="AE454">
        <v>-0.78113797284210928</v>
      </c>
      <c r="AF454">
        <v>-1.8954331737049246</v>
      </c>
      <c r="AG454">
        <v>-0.72129983392639785</v>
      </c>
      <c r="AH454">
        <v>-0.6984230337938323</v>
      </c>
      <c r="AI454">
        <v>1.0556735049211587E-2</v>
      </c>
      <c r="AJ454">
        <v>-0.57993318733575761</v>
      </c>
      <c r="AM454">
        <v>0.32740990248542218</v>
      </c>
    </row>
    <row r="455" spans="2:39">
      <c r="B455">
        <v>1.0491999999999999</v>
      </c>
      <c r="C455">
        <v>35</v>
      </c>
      <c r="D455">
        <v>166.25</v>
      </c>
      <c r="E455">
        <v>68</v>
      </c>
      <c r="F455">
        <v>38.5</v>
      </c>
      <c r="G455">
        <v>99.1</v>
      </c>
      <c r="H455">
        <v>90.4</v>
      </c>
      <c r="I455">
        <v>35.590550999999998</v>
      </c>
      <c r="J455">
        <v>95.6</v>
      </c>
      <c r="K455">
        <v>55.5</v>
      </c>
      <c r="L455">
        <v>34.200000000000003</v>
      </c>
      <c r="M455">
        <v>21.9</v>
      </c>
      <c r="N455">
        <v>30.2</v>
      </c>
      <c r="O455">
        <v>28.7</v>
      </c>
      <c r="P455">
        <v>17.7</v>
      </c>
      <c r="S455">
        <v>21.8</v>
      </c>
      <c r="V455">
        <v>-0.16790295967125157</v>
      </c>
      <c r="W455">
        <v>-0.78141800051889265</v>
      </c>
      <c r="X455">
        <v>1.7308615770260347</v>
      </c>
      <c r="Y455">
        <v>0.74021645739410225</v>
      </c>
      <c r="Z455">
        <v>2.6047839360676641</v>
      </c>
      <c r="AA455">
        <v>0.92501237134351</v>
      </c>
      <c r="AB455">
        <v>0.79231915742509662</v>
      </c>
      <c r="AC455">
        <v>0.79231913335283977</v>
      </c>
      <c r="AD455">
        <v>1.1097204900659412</v>
      </c>
      <c r="AE455">
        <v>0.82309822347168071</v>
      </c>
      <c r="AF455">
        <v>1.3702937862488731</v>
      </c>
      <c r="AG455">
        <v>0.92141655614376194</v>
      </c>
      <c r="AH455">
        <v>1.703611985745719</v>
      </c>
      <c r="AI455">
        <v>2.1928131350330675</v>
      </c>
      <c r="AJ455">
        <v>1.7296407933029816</v>
      </c>
      <c r="AM455">
        <v>0.14497278689791648</v>
      </c>
    </row>
    <row r="456" spans="2:39">
      <c r="B456">
        <v>1.0525</v>
      </c>
      <c r="C456">
        <v>35</v>
      </c>
      <c r="D456">
        <v>224.75</v>
      </c>
      <c r="E456">
        <v>72.25</v>
      </c>
      <c r="F456">
        <v>43.9</v>
      </c>
      <c r="G456">
        <v>108.2</v>
      </c>
      <c r="H456">
        <v>100.4</v>
      </c>
      <c r="I456">
        <v>39.527558999999997</v>
      </c>
      <c r="J456">
        <v>106.8</v>
      </c>
      <c r="K456">
        <v>63.3</v>
      </c>
      <c r="L456">
        <v>41.7</v>
      </c>
      <c r="M456">
        <v>24.6</v>
      </c>
      <c r="N456">
        <v>37.200000000000003</v>
      </c>
      <c r="O456">
        <v>33.1</v>
      </c>
      <c r="P456">
        <v>19.8</v>
      </c>
      <c r="S456">
        <v>20.3</v>
      </c>
      <c r="V456">
        <v>-2.02184945717257</v>
      </c>
      <c r="W456">
        <v>-0.78141800051889265</v>
      </c>
      <c r="X456">
        <v>1.8613448942306583</v>
      </c>
      <c r="Y456">
        <v>-0.31027726115638787</v>
      </c>
      <c r="Z456">
        <v>1.0696049272876855</v>
      </c>
      <c r="AA456">
        <v>1.7566561195178956</v>
      </c>
      <c r="AB456">
        <v>2.3233639619522846</v>
      </c>
      <c r="AC456">
        <v>2.3233638763651938</v>
      </c>
      <c r="AD456">
        <v>1.907972472809077</v>
      </c>
      <c r="AE456">
        <v>3.1060497336105382</v>
      </c>
      <c r="AF456">
        <v>0.89132049878898212</v>
      </c>
      <c r="AG456">
        <v>0.55636846946150376</v>
      </c>
      <c r="AH456">
        <v>1.3261493398180748</v>
      </c>
      <c r="AI456">
        <v>1.5480555623105645</v>
      </c>
      <c r="AJ456">
        <v>0.62984365966548739</v>
      </c>
      <c r="AM456">
        <v>1.8477191990479691</v>
      </c>
    </row>
    <row r="457" spans="2:39">
      <c r="B457">
        <v>1.018</v>
      </c>
      <c r="C457">
        <v>35</v>
      </c>
      <c r="D457">
        <v>228.25</v>
      </c>
      <c r="E457">
        <v>69.5</v>
      </c>
      <c r="F457">
        <v>40.4</v>
      </c>
      <c r="G457">
        <v>114.9</v>
      </c>
      <c r="H457">
        <v>115.9</v>
      </c>
      <c r="I457">
        <v>45.629921000000003</v>
      </c>
      <c r="J457">
        <v>111.9</v>
      </c>
      <c r="K457">
        <v>74.400000000000006</v>
      </c>
      <c r="L457">
        <v>40.6</v>
      </c>
      <c r="M457">
        <v>24</v>
      </c>
      <c r="N457">
        <v>36.1</v>
      </c>
      <c r="O457">
        <v>31.8</v>
      </c>
      <c r="P457">
        <v>18.8</v>
      </c>
      <c r="S457">
        <v>34.299999999999997</v>
      </c>
      <c r="V457">
        <v>0.28886646724936094</v>
      </c>
      <c r="W457">
        <v>-0.78141800051889265</v>
      </c>
      <c r="X457">
        <v>-0.20774770715694305</v>
      </c>
      <c r="Y457">
        <v>-0.31027726115638787</v>
      </c>
      <c r="Z457">
        <v>-0.15853827973629619</v>
      </c>
      <c r="AA457">
        <v>-0.20453361498289491</v>
      </c>
      <c r="AB457">
        <v>-0.15594085054013027</v>
      </c>
      <c r="AC457">
        <v>-0.15594097895580203</v>
      </c>
      <c r="AD457">
        <v>-0.25200348049587679</v>
      </c>
      <c r="AE457">
        <v>0.16495004036858807</v>
      </c>
      <c r="AF457">
        <v>0.2381751067982226</v>
      </c>
      <c r="AG457">
        <v>0.19132038277924551</v>
      </c>
      <c r="AH457">
        <v>9.0817044054877213E-2</v>
      </c>
      <c r="AI457">
        <v>0.55612083504517595</v>
      </c>
      <c r="AJ457">
        <v>-0.90987232742700663</v>
      </c>
      <c r="AM457">
        <v>-0.31720123925709798</v>
      </c>
    </row>
    <row r="458" spans="2:39">
      <c r="B458">
        <v>1.0609999999999999</v>
      </c>
      <c r="C458">
        <v>35</v>
      </c>
      <c r="D458">
        <v>172.75</v>
      </c>
      <c r="E458">
        <v>69.5</v>
      </c>
      <c r="F458">
        <v>37.6</v>
      </c>
      <c r="G458">
        <v>99.1</v>
      </c>
      <c r="H458">
        <v>90.8</v>
      </c>
      <c r="I458">
        <v>35.748030999999997</v>
      </c>
      <c r="J458">
        <v>98.1</v>
      </c>
      <c r="K458">
        <v>60.1</v>
      </c>
      <c r="L458">
        <v>39.1</v>
      </c>
      <c r="M458">
        <v>23.4</v>
      </c>
      <c r="N458">
        <v>32.5</v>
      </c>
      <c r="O458">
        <v>29.8</v>
      </c>
      <c r="P458">
        <v>17.399999999999999</v>
      </c>
      <c r="S458">
        <v>16.5</v>
      </c>
      <c r="V458">
        <v>1.9869739838012985</v>
      </c>
      <c r="W458">
        <v>-0.78141800051889265</v>
      </c>
      <c r="X458">
        <v>-0.97200713649830928</v>
      </c>
      <c r="Y458">
        <v>-0.97877326387033614</v>
      </c>
      <c r="Z458">
        <v>-0.42171182409857888</v>
      </c>
      <c r="AA458">
        <v>-1.0610025496699473</v>
      </c>
      <c r="AB458">
        <v>-1.0350568995912244</v>
      </c>
      <c r="AC458">
        <v>-1.0350570202028591</v>
      </c>
      <c r="AD458">
        <v>-1.0815594625622709</v>
      </c>
      <c r="AE458">
        <v>-0.94567501861788206</v>
      </c>
      <c r="AF458">
        <v>-1.0245726510505786</v>
      </c>
      <c r="AG458">
        <v>-0.59961713836564368</v>
      </c>
      <c r="AH458">
        <v>-0.62979346180698825</v>
      </c>
      <c r="AI458">
        <v>-0.63420083767329127</v>
      </c>
      <c r="AJ458">
        <v>-0.57993318733575761</v>
      </c>
      <c r="AM458">
        <v>-1.9591352795446491</v>
      </c>
    </row>
    <row r="459" spans="2:39">
      <c r="B459">
        <v>1.0926</v>
      </c>
      <c r="C459">
        <v>35</v>
      </c>
      <c r="D459">
        <v>152.25</v>
      </c>
      <c r="E459">
        <v>67.75</v>
      </c>
      <c r="F459">
        <v>37</v>
      </c>
      <c r="G459">
        <v>92.2</v>
      </c>
      <c r="H459">
        <v>81.900000000000006</v>
      </c>
      <c r="I459">
        <v>32.244093999999997</v>
      </c>
      <c r="J459">
        <v>92.8</v>
      </c>
      <c r="K459">
        <v>54.7</v>
      </c>
      <c r="L459">
        <v>36.200000000000003</v>
      </c>
      <c r="M459">
        <v>22.1</v>
      </c>
      <c r="N459">
        <v>30.4</v>
      </c>
      <c r="O459">
        <v>27.4</v>
      </c>
      <c r="P459">
        <v>17.7</v>
      </c>
      <c r="S459">
        <v>3</v>
      </c>
      <c r="V459">
        <v>2.2932781877363011</v>
      </c>
      <c r="W459">
        <v>-0.78141800051889265</v>
      </c>
      <c r="X459">
        <v>-1.959952252476173</v>
      </c>
      <c r="Y459">
        <v>-1.8382681245025554</v>
      </c>
      <c r="Z459">
        <v>-1.737579545909989</v>
      </c>
      <c r="AA459">
        <v>-1.2347788552586256</v>
      </c>
      <c r="AB459">
        <v>-1.7166187803162312</v>
      </c>
      <c r="AC459">
        <v>-1.7166187877543506</v>
      </c>
      <c r="AD459">
        <v>-1.6450314503809531</v>
      </c>
      <c r="AE459">
        <v>-1.9123301625505513</v>
      </c>
      <c r="AF459">
        <v>-1.6341750169086231</v>
      </c>
      <c r="AG459">
        <v>-0.66045848614602076</v>
      </c>
      <c r="AH459">
        <v>-2.5514214774386277</v>
      </c>
      <c r="AI459">
        <v>-1.3781518831223327</v>
      </c>
      <c r="AJ459">
        <v>-1.4597708942457537</v>
      </c>
      <c r="AM459">
        <v>-2.2388721901121578</v>
      </c>
    </row>
    <row r="460" spans="2:39">
      <c r="B460">
        <v>1.0983000000000001</v>
      </c>
      <c r="C460">
        <v>35</v>
      </c>
      <c r="D460">
        <v>125.75</v>
      </c>
      <c r="E460">
        <v>65.5</v>
      </c>
      <c r="F460">
        <v>34</v>
      </c>
      <c r="G460">
        <v>90.8</v>
      </c>
      <c r="H460">
        <v>75</v>
      </c>
      <c r="I460">
        <v>29.527559</v>
      </c>
      <c r="J460">
        <v>89.2</v>
      </c>
      <c r="K460">
        <v>50</v>
      </c>
      <c r="L460">
        <v>34.799999999999997</v>
      </c>
      <c r="M460">
        <v>22</v>
      </c>
      <c r="N460">
        <v>24.8</v>
      </c>
      <c r="O460">
        <v>25.9</v>
      </c>
      <c r="P460">
        <v>16.899999999999999</v>
      </c>
      <c r="S460">
        <v>0.7</v>
      </c>
      <c r="V460">
        <v>-0.18939799152633696</v>
      </c>
      <c r="W460">
        <v>-0.78141800051889265</v>
      </c>
      <c r="X460">
        <v>-3.9983442179569964E-2</v>
      </c>
      <c r="Y460">
        <v>0.2627193125984249</v>
      </c>
      <c r="Z460">
        <v>0.19235977941341195</v>
      </c>
      <c r="AA460">
        <v>-3.0757309394216701E-2</v>
      </c>
      <c r="AB460">
        <v>-0.20532939262165245</v>
      </c>
      <c r="AC460">
        <v>-0.20532942193279655</v>
      </c>
      <c r="AD460">
        <v>-0.1580914825260949</v>
      </c>
      <c r="AE460">
        <v>-0.30809396623676133</v>
      </c>
      <c r="AF460">
        <v>-0.54559936359069061</v>
      </c>
      <c r="AG460">
        <v>-0.41709309502451669</v>
      </c>
      <c r="AH460">
        <v>-0.42390474584645493</v>
      </c>
      <c r="AI460">
        <v>1.0556735049211587E-2</v>
      </c>
      <c r="AJ460">
        <v>-0.57993318733575761</v>
      </c>
      <c r="AM460">
        <v>0.16929773564291717</v>
      </c>
    </row>
    <row r="461" spans="2:39">
      <c r="B461">
        <v>1.0521</v>
      </c>
      <c r="C461">
        <v>35</v>
      </c>
      <c r="D461">
        <v>177.25</v>
      </c>
      <c r="E461">
        <v>71</v>
      </c>
      <c r="F461">
        <v>38.4</v>
      </c>
      <c r="G461">
        <v>100.5</v>
      </c>
      <c r="H461">
        <v>90.3</v>
      </c>
      <c r="I461">
        <v>35.551181</v>
      </c>
      <c r="J461">
        <v>98.7</v>
      </c>
      <c r="K461">
        <v>57.8</v>
      </c>
      <c r="L461">
        <v>37.299999999999997</v>
      </c>
      <c r="M461">
        <v>22.4</v>
      </c>
      <c r="N461">
        <v>31</v>
      </c>
      <c r="O461">
        <v>28.7</v>
      </c>
      <c r="P461">
        <v>17.7</v>
      </c>
      <c r="S461">
        <v>20.5</v>
      </c>
      <c r="V461">
        <v>0.25125016150296148</v>
      </c>
      <c r="W461">
        <v>-0.70251569633024535</v>
      </c>
      <c r="X461">
        <v>-7.7264389952319532E-2</v>
      </c>
      <c r="Y461">
        <v>0.45371817051669583</v>
      </c>
      <c r="Z461">
        <v>0.32394655159455482</v>
      </c>
      <c r="AA461">
        <v>-0.31624695428990085</v>
      </c>
      <c r="AB461">
        <v>-0.20532939262165245</v>
      </c>
      <c r="AC461">
        <v>-0.20532942193279655</v>
      </c>
      <c r="AD461">
        <v>2.9732513413466582E-2</v>
      </c>
      <c r="AE461">
        <v>-2.015413612915672E-2</v>
      </c>
      <c r="AF461">
        <v>-0.37142725905981899</v>
      </c>
      <c r="AG461">
        <v>-0.96466522504790186</v>
      </c>
      <c r="AH461">
        <v>5.6502258061454584E-2</v>
      </c>
      <c r="AI461">
        <v>-0.13823347404059705</v>
      </c>
      <c r="AJ461">
        <v>-0.46995347397200665</v>
      </c>
      <c r="AM461">
        <v>-0.26855134176709666</v>
      </c>
    </row>
    <row r="462" spans="2:39">
      <c r="B462">
        <v>1.0603</v>
      </c>
      <c r="C462">
        <v>36</v>
      </c>
      <c r="D462">
        <v>176.25</v>
      </c>
      <c r="E462">
        <v>71.5</v>
      </c>
      <c r="F462">
        <v>38.700000000000003</v>
      </c>
      <c r="G462">
        <v>98.2</v>
      </c>
      <c r="H462">
        <v>90.3</v>
      </c>
      <c r="I462">
        <v>35.551181</v>
      </c>
      <c r="J462">
        <v>99.9</v>
      </c>
      <c r="K462">
        <v>59.2</v>
      </c>
      <c r="L462">
        <v>37.700000000000003</v>
      </c>
      <c r="M462">
        <v>21.5</v>
      </c>
      <c r="N462">
        <v>32.4</v>
      </c>
      <c r="O462">
        <v>28.4</v>
      </c>
      <c r="P462">
        <v>17.8</v>
      </c>
      <c r="S462">
        <v>16.899999999999999</v>
      </c>
      <c r="V462">
        <v>-0.76439009364993116</v>
      </c>
      <c r="W462">
        <v>-0.70251569633024535</v>
      </c>
      <c r="X462">
        <v>1.8054234725715339</v>
      </c>
      <c r="Y462">
        <v>0.54921759947583126</v>
      </c>
      <c r="Z462">
        <v>1.5520897586185365</v>
      </c>
      <c r="AA462">
        <v>1.8063064925432308</v>
      </c>
      <c r="AB462">
        <v>1.6220466643946685</v>
      </c>
      <c r="AC462">
        <v>1.6220467316229024</v>
      </c>
      <c r="AD462">
        <v>2.299272464349829</v>
      </c>
      <c r="AE462">
        <v>2.0365589360680105</v>
      </c>
      <c r="AF462">
        <v>1.6750949691778922</v>
      </c>
      <c r="AG462">
        <v>0.55636846946150376</v>
      </c>
      <c r="AH462">
        <v>1.0859458378641189</v>
      </c>
      <c r="AI462">
        <v>-3.8083919649225337</v>
      </c>
      <c r="AJ462">
        <v>2.0595799333942306</v>
      </c>
      <c r="AM462">
        <v>0.75309650552293539</v>
      </c>
    </row>
    <row r="463" spans="2:39">
      <c r="B463">
        <v>1.0414000000000001</v>
      </c>
      <c r="C463">
        <v>36</v>
      </c>
      <c r="D463">
        <v>226.75</v>
      </c>
      <c r="E463">
        <v>71.75</v>
      </c>
      <c r="F463">
        <v>41.5</v>
      </c>
      <c r="G463">
        <v>115.3</v>
      </c>
      <c r="H463">
        <v>108.8</v>
      </c>
      <c r="I463">
        <v>42.834645999999999</v>
      </c>
      <c r="J463">
        <v>114.4</v>
      </c>
      <c r="K463">
        <v>69.2</v>
      </c>
      <c r="L463">
        <v>42.4</v>
      </c>
      <c r="M463">
        <v>24</v>
      </c>
      <c r="N463">
        <v>35.4</v>
      </c>
      <c r="O463">
        <v>21</v>
      </c>
      <c r="P463">
        <v>20.100000000000001</v>
      </c>
      <c r="S463">
        <v>25.3</v>
      </c>
      <c r="V463">
        <v>1.1110514357064729</v>
      </c>
      <c r="W463">
        <v>-0.62361339214159806</v>
      </c>
      <c r="X463">
        <v>-1.2329737709075563</v>
      </c>
      <c r="Y463">
        <v>-0.40577669011552336</v>
      </c>
      <c r="Z463">
        <v>-0.86033439803571554</v>
      </c>
      <c r="AA463">
        <v>-0.49002325987857903</v>
      </c>
      <c r="AB463">
        <v>-1.2819996099988353</v>
      </c>
      <c r="AC463">
        <v>-1.2819994859816257</v>
      </c>
      <c r="AD463">
        <v>-1.6450314503809531</v>
      </c>
      <c r="AE463">
        <v>-1.8506287703846369</v>
      </c>
      <c r="AF463">
        <v>-1.6341750169086231</v>
      </c>
      <c r="AG463">
        <v>-0.5387757905852687</v>
      </c>
      <c r="AH463">
        <v>-0.42390474584645493</v>
      </c>
      <c r="AI463">
        <v>-0.8821845194896385</v>
      </c>
      <c r="AJ463">
        <v>-1.4597708942457537</v>
      </c>
      <c r="AM463">
        <v>-1.1199245478421229</v>
      </c>
    </row>
    <row r="464" spans="2:39">
      <c r="B464">
        <v>1.0763</v>
      </c>
      <c r="C464">
        <v>37</v>
      </c>
      <c r="D464">
        <v>145.25</v>
      </c>
      <c r="E464">
        <v>69.25</v>
      </c>
      <c r="F464">
        <v>36</v>
      </c>
      <c r="G464">
        <v>96.8</v>
      </c>
      <c r="H464">
        <v>79.400000000000006</v>
      </c>
      <c r="I464">
        <v>31.259843</v>
      </c>
      <c r="J464">
        <v>89.2</v>
      </c>
      <c r="K464">
        <v>50.3</v>
      </c>
      <c r="L464">
        <v>34.799999999999997</v>
      </c>
      <c r="M464">
        <v>22.2</v>
      </c>
      <c r="N464">
        <v>31</v>
      </c>
      <c r="O464">
        <v>26.9</v>
      </c>
      <c r="P464">
        <v>16.899999999999999</v>
      </c>
      <c r="S464">
        <v>9.9</v>
      </c>
      <c r="V464">
        <v>0.71339334638734531</v>
      </c>
      <c r="W464">
        <v>-0.62361339214159806</v>
      </c>
      <c r="X464">
        <v>-1.0186083212142463</v>
      </c>
      <c r="Y464">
        <v>-1.2652715507477426</v>
      </c>
      <c r="Z464">
        <v>-1.1673701997917125</v>
      </c>
      <c r="AA464">
        <v>-1.0113521766446119</v>
      </c>
      <c r="AB464">
        <v>-0.90664669017926691</v>
      </c>
      <c r="AC464">
        <v>-0.90664656667508614</v>
      </c>
      <c r="AD464">
        <v>-0.51808747474358652</v>
      </c>
      <c r="AE464">
        <v>0.1443829096466161</v>
      </c>
      <c r="AF464">
        <v>-0.1972551545289504</v>
      </c>
      <c r="AG464">
        <v>-0.66045848614602076</v>
      </c>
      <c r="AH464">
        <v>-0.25233081587934425</v>
      </c>
      <c r="AI464">
        <v>-1.0309747285794453</v>
      </c>
      <c r="AJ464">
        <v>-1.6797303209732517</v>
      </c>
      <c r="AM464">
        <v>-0.73072536792211096</v>
      </c>
    </row>
    <row r="465" spans="1:39">
      <c r="B465">
        <v>1.0689</v>
      </c>
      <c r="C465">
        <v>37</v>
      </c>
      <c r="D465">
        <v>151</v>
      </c>
      <c r="E465">
        <v>67</v>
      </c>
      <c r="F465">
        <v>35.299999999999997</v>
      </c>
      <c r="G465">
        <v>92.6</v>
      </c>
      <c r="H465">
        <v>83.2</v>
      </c>
      <c r="I465">
        <v>32.755906000000003</v>
      </c>
      <c r="J465">
        <v>96.4</v>
      </c>
      <c r="K465">
        <v>60</v>
      </c>
      <c r="L465">
        <v>38.1</v>
      </c>
      <c r="M465">
        <v>22</v>
      </c>
      <c r="N465">
        <v>31.5</v>
      </c>
      <c r="O465">
        <v>26.6</v>
      </c>
      <c r="P465">
        <v>16.7</v>
      </c>
      <c r="S465">
        <v>13.1</v>
      </c>
      <c r="V465">
        <v>-1.2910183740995831</v>
      </c>
      <c r="W465">
        <v>-0.62361339214159806</v>
      </c>
      <c r="X465">
        <v>2.3459972152764026</v>
      </c>
      <c r="Y465">
        <v>0.45371817051669583</v>
      </c>
      <c r="Z465">
        <v>1.8152633029808192</v>
      </c>
      <c r="AA465">
        <v>2.2903976295402617</v>
      </c>
      <c r="AB465">
        <v>1.770212290639235</v>
      </c>
      <c r="AC465">
        <v>1.7702123114476791</v>
      </c>
      <c r="AD465">
        <v>2.2210124660416786</v>
      </c>
      <c r="AE465">
        <v>2.1599617203998398</v>
      </c>
      <c r="AF465">
        <v>1.762181021443328</v>
      </c>
      <c r="AG465">
        <v>1.0430992517045139</v>
      </c>
      <c r="AH465">
        <v>0.74279797792989743</v>
      </c>
      <c r="AI465">
        <v>0.40733062595536734</v>
      </c>
      <c r="AJ465">
        <v>0.18992480621048743</v>
      </c>
      <c r="AM465">
        <v>1.3125703266579527</v>
      </c>
    </row>
    <row r="466" spans="1:39">
      <c r="B466">
        <v>1.0316000000000001</v>
      </c>
      <c r="C466">
        <v>37</v>
      </c>
      <c r="D466">
        <v>241.25</v>
      </c>
      <c r="E466">
        <v>71.5</v>
      </c>
      <c r="F466">
        <v>42.1</v>
      </c>
      <c r="G466">
        <v>119.2</v>
      </c>
      <c r="H466">
        <v>110.3</v>
      </c>
      <c r="I466">
        <v>43.425196999999997</v>
      </c>
      <c r="J466">
        <v>113.9</v>
      </c>
      <c r="K466">
        <v>69.8</v>
      </c>
      <c r="L466">
        <v>42.6</v>
      </c>
      <c r="M466">
        <v>24.8</v>
      </c>
      <c r="N466">
        <v>34.4</v>
      </c>
      <c r="O466">
        <v>29.5</v>
      </c>
      <c r="P466">
        <v>18.399999999999999</v>
      </c>
      <c r="S466">
        <v>29.9</v>
      </c>
      <c r="V466">
        <v>-0.42584334193230022</v>
      </c>
      <c r="W466">
        <v>-0.54471108795295065</v>
      </c>
      <c r="X466">
        <v>0.33282603554792578</v>
      </c>
      <c r="Y466">
        <v>-0.40577669011552336</v>
      </c>
      <c r="Z466">
        <v>1.6910749838557875E-2</v>
      </c>
      <c r="AA466">
        <v>0.24231974224513403</v>
      </c>
      <c r="AB466">
        <v>3.173560936965461E-2</v>
      </c>
      <c r="AC466">
        <v>3.1735606144363923E-2</v>
      </c>
      <c r="AD466">
        <v>0.34277250664606834</v>
      </c>
      <c r="AE466">
        <v>1.1110380535792854</v>
      </c>
      <c r="AF466">
        <v>0.41234721132909119</v>
      </c>
      <c r="AG466">
        <v>0.98225790392413681</v>
      </c>
      <c r="AH466">
        <v>0.88005712190358554</v>
      </c>
      <c r="AI466">
        <v>0.80410451686152318</v>
      </c>
      <c r="AJ466">
        <v>-0.14001433388075765</v>
      </c>
      <c r="AM466">
        <v>0.41254722309292474</v>
      </c>
    </row>
    <row r="467" spans="1:39">
      <c r="B467">
        <v>1.0477000000000001</v>
      </c>
      <c r="C467">
        <v>38</v>
      </c>
      <c r="D467">
        <v>187.25</v>
      </c>
      <c r="E467">
        <v>69.25</v>
      </c>
      <c r="F467">
        <v>38</v>
      </c>
      <c r="G467">
        <v>102.7</v>
      </c>
      <c r="H467">
        <v>92.7</v>
      </c>
      <c r="I467">
        <v>36.496062999999999</v>
      </c>
      <c r="J467">
        <v>101.9</v>
      </c>
      <c r="K467">
        <v>64.7</v>
      </c>
      <c r="L467">
        <v>39.5</v>
      </c>
      <c r="M467">
        <v>24.7</v>
      </c>
      <c r="N467">
        <v>34.799999999999997</v>
      </c>
      <c r="O467">
        <v>30.3</v>
      </c>
      <c r="P467">
        <v>18.100000000000001</v>
      </c>
      <c r="S467">
        <v>22.5</v>
      </c>
      <c r="V467">
        <v>0.25125016150296148</v>
      </c>
      <c r="W467">
        <v>-0.46580878376430335</v>
      </c>
      <c r="X467">
        <v>2.1036710547535304</v>
      </c>
      <c r="Y467">
        <v>1.5997113180263214</v>
      </c>
      <c r="Z467">
        <v>2.1222991047368129</v>
      </c>
      <c r="AA467">
        <v>1.0863760836758529</v>
      </c>
      <c r="AB467">
        <v>1.197305202493578</v>
      </c>
      <c r="AC467">
        <v>1.1973051184455759</v>
      </c>
      <c r="AD467">
        <v>1.5949324795764752</v>
      </c>
      <c r="AE467">
        <v>2.0982603282339252</v>
      </c>
      <c r="AF467">
        <v>1.9798961521069145</v>
      </c>
      <c r="AG467">
        <v>1.6515127295082761</v>
      </c>
      <c r="AH467">
        <v>2.3555929196207392</v>
      </c>
      <c r="AI467">
        <v>1.8952327168534502</v>
      </c>
      <c r="AJ467">
        <v>1.8396205066667286</v>
      </c>
      <c r="AM467">
        <v>-0.26855134176709666</v>
      </c>
    </row>
    <row r="468" spans="1:39">
      <c r="B468">
        <v>1.0603</v>
      </c>
      <c r="C468">
        <v>39</v>
      </c>
      <c r="D468">
        <v>234.75</v>
      </c>
      <c r="E468">
        <v>74.5</v>
      </c>
      <c r="F468">
        <v>42.8</v>
      </c>
      <c r="G468">
        <v>109.5</v>
      </c>
      <c r="H468">
        <v>104.5</v>
      </c>
      <c r="I468">
        <v>41.141731999999998</v>
      </c>
      <c r="J468">
        <v>109.9</v>
      </c>
      <c r="K468">
        <v>69.5</v>
      </c>
      <c r="L468">
        <v>43.1</v>
      </c>
      <c r="M468">
        <v>25.8</v>
      </c>
      <c r="N468">
        <v>39.1</v>
      </c>
      <c r="O468">
        <v>32.5</v>
      </c>
      <c r="P468">
        <v>19.899999999999999</v>
      </c>
      <c r="S468">
        <v>16.899999999999999</v>
      </c>
      <c r="V468">
        <v>-0.90948155867178138</v>
      </c>
      <c r="W468">
        <v>-0.46580878376430335</v>
      </c>
      <c r="X468">
        <v>1.5258163642759122</v>
      </c>
      <c r="Y468">
        <v>1.5042118890671861</v>
      </c>
      <c r="Z468">
        <v>0.89415589771283133</v>
      </c>
      <c r="AA468">
        <v>0.962250151112512</v>
      </c>
      <c r="AB468">
        <v>1.2071829109098819</v>
      </c>
      <c r="AC468">
        <v>1.2071828070409762</v>
      </c>
      <c r="AD468">
        <v>1.5792804799148439</v>
      </c>
      <c r="AE468">
        <v>1.8103204981263206</v>
      </c>
      <c r="AF468">
        <v>1.8492670737087609</v>
      </c>
      <c r="AG468">
        <v>0.61720981724188084</v>
      </c>
      <c r="AH468">
        <v>1.1545754098509642</v>
      </c>
      <c r="AI468">
        <v>0.15934694413902023</v>
      </c>
      <c r="AJ468">
        <v>0.84980308639298541</v>
      </c>
      <c r="AM468">
        <v>0.91120867236544045</v>
      </c>
    </row>
    <row r="469" spans="1:39">
      <c r="A469" t="s">
        <v>287</v>
      </c>
      <c r="B469">
        <v>1.0387</v>
      </c>
      <c r="C469">
        <v>39</v>
      </c>
      <c r="D469">
        <v>219.25</v>
      </c>
      <c r="E469">
        <v>74.25</v>
      </c>
      <c r="F469">
        <v>40</v>
      </c>
      <c r="G469">
        <v>108.5</v>
      </c>
      <c r="H469">
        <v>104.6</v>
      </c>
      <c r="I469">
        <v>41.181102000000003</v>
      </c>
      <c r="J469">
        <v>109.8</v>
      </c>
      <c r="K469">
        <v>68.099999999999994</v>
      </c>
      <c r="L469">
        <v>42.8</v>
      </c>
      <c r="M469">
        <v>24.1</v>
      </c>
      <c r="N469">
        <v>35.6</v>
      </c>
      <c r="O469">
        <v>29</v>
      </c>
      <c r="P469">
        <v>19</v>
      </c>
      <c r="S469">
        <v>26.6</v>
      </c>
      <c r="V469">
        <v>0.90684863308313779</v>
      </c>
      <c r="W469">
        <v>-0.38690647957565605</v>
      </c>
      <c r="X469">
        <v>-1.2143332970211815</v>
      </c>
      <c r="Y469">
        <v>-1.169772121788607</v>
      </c>
      <c r="Z469">
        <v>-1.0796456850042839</v>
      </c>
      <c r="AA469">
        <v>-0.65138697221092212</v>
      </c>
      <c r="AB469">
        <v>-0.86713585651405001</v>
      </c>
      <c r="AC469">
        <v>-0.86713581229349013</v>
      </c>
      <c r="AD469">
        <v>-1.2693834585018324</v>
      </c>
      <c r="AE469">
        <v>-1.0690778029497123</v>
      </c>
      <c r="AF469">
        <v>-1.0245726510505786</v>
      </c>
      <c r="AG469">
        <v>-0.78214118170677271</v>
      </c>
      <c r="AH469">
        <v>-0.28664560187276689</v>
      </c>
      <c r="AI469">
        <v>-0.18783021040386541</v>
      </c>
      <c r="AJ469">
        <v>-1.1298317541545047</v>
      </c>
      <c r="AM469">
        <v>-0.92532495788211688</v>
      </c>
    </row>
    <row r="470" spans="1:39">
      <c r="B470">
        <v>1.0725</v>
      </c>
      <c r="C470">
        <v>40</v>
      </c>
      <c r="D470">
        <v>145.75</v>
      </c>
      <c r="E470">
        <v>67.25</v>
      </c>
      <c r="F470">
        <v>35.5</v>
      </c>
      <c r="G470">
        <v>95.5</v>
      </c>
      <c r="H470">
        <v>83.6</v>
      </c>
      <c r="I470">
        <v>32.913386000000003</v>
      </c>
      <c r="J470">
        <v>91.6</v>
      </c>
      <c r="K470">
        <v>54.1</v>
      </c>
      <c r="L470">
        <v>36.200000000000003</v>
      </c>
      <c r="M470">
        <v>21.8</v>
      </c>
      <c r="N470">
        <v>31.4</v>
      </c>
      <c r="O470">
        <v>28.3</v>
      </c>
      <c r="P470">
        <v>17.2</v>
      </c>
      <c r="S470">
        <v>11.5</v>
      </c>
      <c r="V470">
        <v>0.84236353751786963</v>
      </c>
      <c r="W470">
        <v>-0.38690647957565605</v>
      </c>
      <c r="X470">
        <v>-0.71104050208906222</v>
      </c>
      <c r="Y470">
        <v>-0.21477783219725241</v>
      </c>
      <c r="Z470">
        <v>-1.1673701997917125</v>
      </c>
      <c r="AA470">
        <v>-1.0485899564136139</v>
      </c>
      <c r="AB470">
        <v>-0.55104918719230778</v>
      </c>
      <c r="AC470">
        <v>-0.55104927545313775</v>
      </c>
      <c r="AD470">
        <v>-0.56504347372847852</v>
      </c>
      <c r="AE470">
        <v>-0.26695970479281739</v>
      </c>
      <c r="AF470">
        <v>0.36880418519637326</v>
      </c>
      <c r="AG470">
        <v>-0.2345690516833876</v>
      </c>
      <c r="AH470">
        <v>-0.76705260578067636</v>
      </c>
      <c r="AI470">
        <v>-1.1301682013059855</v>
      </c>
      <c r="AJ470">
        <v>-0.90987232742700663</v>
      </c>
      <c r="AM470">
        <v>-0.85235011164711472</v>
      </c>
    </row>
    <row r="471" spans="1:39">
      <c r="B471">
        <v>1.0712999999999999</v>
      </c>
      <c r="C471">
        <v>40</v>
      </c>
      <c r="D471">
        <v>159.25</v>
      </c>
      <c r="E471">
        <v>69.75</v>
      </c>
      <c r="F471">
        <v>35.299999999999997</v>
      </c>
      <c r="G471">
        <v>92.3</v>
      </c>
      <c r="H471">
        <v>86.8</v>
      </c>
      <c r="I471">
        <v>34.173228000000002</v>
      </c>
      <c r="J471">
        <v>96.1</v>
      </c>
      <c r="K471">
        <v>58</v>
      </c>
      <c r="L471">
        <v>39.4</v>
      </c>
      <c r="M471">
        <v>22.7</v>
      </c>
      <c r="N471">
        <v>30</v>
      </c>
      <c r="O471">
        <v>26.4</v>
      </c>
      <c r="P471">
        <v>17.399999999999999</v>
      </c>
      <c r="S471">
        <v>12.1</v>
      </c>
      <c r="V471">
        <v>0.16527003408260793</v>
      </c>
      <c r="W471">
        <v>-0.38690647957565605</v>
      </c>
      <c r="X471">
        <v>-0.29162983964562955</v>
      </c>
      <c r="Y471">
        <v>1.5042118890671861</v>
      </c>
      <c r="Z471">
        <v>-0.1146760223425819</v>
      </c>
      <c r="AA471">
        <v>-0.22935880149556173</v>
      </c>
      <c r="AB471">
        <v>-0.19545168420534717</v>
      </c>
      <c r="AC471">
        <v>-0.19545173333739799</v>
      </c>
      <c r="AD471">
        <v>-0.65895547169825819</v>
      </c>
      <c r="AE471">
        <v>-0.8017051035640812</v>
      </c>
      <c r="AF471">
        <v>0.15108905453278676</v>
      </c>
      <c r="AG471">
        <v>-0.41709309502451669</v>
      </c>
      <c r="AH471">
        <v>-0.59547867581356573</v>
      </c>
      <c r="AI471">
        <v>0.10975020777575009</v>
      </c>
      <c r="AJ471">
        <v>-0.57993318733575761</v>
      </c>
      <c r="AM471">
        <v>-0.19557649553209419</v>
      </c>
    </row>
    <row r="472" spans="1:39">
      <c r="B472">
        <v>1.0587</v>
      </c>
      <c r="C472">
        <v>40</v>
      </c>
      <c r="D472">
        <v>170.5</v>
      </c>
      <c r="E472">
        <v>74.25</v>
      </c>
      <c r="F472">
        <v>37.700000000000003</v>
      </c>
      <c r="G472">
        <v>98.9</v>
      </c>
      <c r="H472">
        <v>90.4</v>
      </c>
      <c r="I472">
        <v>35.590550999999998</v>
      </c>
      <c r="J472">
        <v>95.5</v>
      </c>
      <c r="K472">
        <v>55.4</v>
      </c>
      <c r="L472">
        <v>38.9</v>
      </c>
      <c r="M472">
        <v>22.4</v>
      </c>
      <c r="N472">
        <v>30.5</v>
      </c>
      <c r="O472">
        <v>28.9</v>
      </c>
      <c r="P472">
        <v>17.7</v>
      </c>
      <c r="S472">
        <v>17.5</v>
      </c>
      <c r="V472">
        <v>1.2776379325833969</v>
      </c>
      <c r="W472">
        <v>-0.38690647957565605</v>
      </c>
      <c r="X472">
        <v>-0.40347268296387828</v>
      </c>
      <c r="Y472">
        <v>0.45371817051669583</v>
      </c>
      <c r="Z472">
        <v>0.63098235335054864</v>
      </c>
      <c r="AA472">
        <v>-1.3961425675909687</v>
      </c>
      <c r="AB472">
        <v>-0.85725814809774481</v>
      </c>
      <c r="AC472">
        <v>-0.85725812369809162</v>
      </c>
      <c r="AD472">
        <v>-0.25200348049587679</v>
      </c>
      <c r="AE472">
        <v>-0.41092961984661969</v>
      </c>
      <c r="AF472">
        <v>0.499433263594527</v>
      </c>
      <c r="AG472">
        <v>-0.29541039946376252</v>
      </c>
      <c r="AH472">
        <v>0.2280761880285653</v>
      </c>
      <c r="AI472">
        <v>0.30813715322882884</v>
      </c>
      <c r="AJ472">
        <v>-3.0034620517010589E-2</v>
      </c>
      <c r="AM472">
        <v>-1.2780367146846279</v>
      </c>
    </row>
    <row r="473" spans="1:39">
      <c r="B473">
        <v>1.0793999999999999</v>
      </c>
      <c r="C473">
        <v>40</v>
      </c>
      <c r="D473">
        <v>167.5</v>
      </c>
      <c r="E473">
        <v>71.5</v>
      </c>
      <c r="F473">
        <v>39.4</v>
      </c>
      <c r="G473">
        <v>89.5</v>
      </c>
      <c r="H473">
        <v>83.7</v>
      </c>
      <c r="I473">
        <v>32.952756000000001</v>
      </c>
      <c r="J473">
        <v>98.1</v>
      </c>
      <c r="K473">
        <v>57.3</v>
      </c>
      <c r="L473">
        <v>39.700000000000003</v>
      </c>
      <c r="M473">
        <v>22.6</v>
      </c>
      <c r="N473">
        <v>32.9</v>
      </c>
      <c r="O473">
        <v>29.3</v>
      </c>
      <c r="P473">
        <v>18.2</v>
      </c>
      <c r="S473">
        <v>8.6</v>
      </c>
      <c r="V473">
        <v>-0.55481353306283654</v>
      </c>
      <c r="W473">
        <v>-0.30800417538700875</v>
      </c>
      <c r="X473">
        <v>2.0291091592080313</v>
      </c>
      <c r="Y473">
        <v>1.5042118890671861</v>
      </c>
      <c r="Z473">
        <v>1.7275387881933906</v>
      </c>
      <c r="AA473">
        <v>2.0793835441825816</v>
      </c>
      <c r="AB473">
        <v>1.6714352064761906</v>
      </c>
      <c r="AC473">
        <v>1.6714351745998968</v>
      </c>
      <c r="AD473">
        <v>1.422760483298543</v>
      </c>
      <c r="AE473">
        <v>1.7280519752384356</v>
      </c>
      <c r="AF473">
        <v>1.1961216817180014</v>
      </c>
      <c r="AG473">
        <v>0.98225790392413681</v>
      </c>
      <c r="AH473">
        <v>1.703611985745719</v>
      </c>
      <c r="AI473">
        <v>1.5480555623105645</v>
      </c>
      <c r="AJ473">
        <v>1.9496002200304796</v>
      </c>
      <c r="AM473">
        <v>0.54633444119042907</v>
      </c>
    </row>
    <row r="474" spans="1:39">
      <c r="B474">
        <v>1.0452999999999999</v>
      </c>
      <c r="C474">
        <v>41</v>
      </c>
      <c r="D474">
        <v>232.75</v>
      </c>
      <c r="E474">
        <v>74.25</v>
      </c>
      <c r="F474">
        <v>41.9</v>
      </c>
      <c r="G474">
        <v>117.5</v>
      </c>
      <c r="H474">
        <v>109.3</v>
      </c>
      <c r="I474">
        <v>43.031495999999997</v>
      </c>
      <c r="J474">
        <v>108.8</v>
      </c>
      <c r="K474">
        <v>67.7</v>
      </c>
      <c r="L474">
        <v>41.3</v>
      </c>
      <c r="M474">
        <v>24.7</v>
      </c>
      <c r="N474">
        <v>37.200000000000003</v>
      </c>
      <c r="O474">
        <v>31.8</v>
      </c>
      <c r="P474">
        <v>20</v>
      </c>
      <c r="S474">
        <v>23.6</v>
      </c>
      <c r="V474">
        <v>-0.17327671763502292</v>
      </c>
      <c r="W474">
        <v>-0.30800417538700875</v>
      </c>
      <c r="X474">
        <v>1.1996080712643533</v>
      </c>
      <c r="Y474">
        <v>0.64471702843496681</v>
      </c>
      <c r="Z474">
        <v>0.23622203680712625</v>
      </c>
      <c r="AA474">
        <v>0.82571162529283748</v>
      </c>
      <c r="AB474">
        <v>0.64415353118052998</v>
      </c>
      <c r="AC474">
        <v>0.64415355352806303</v>
      </c>
      <c r="AD474">
        <v>0.68711649920192841</v>
      </c>
      <c r="AE474">
        <v>0.86423248491562465</v>
      </c>
      <c r="AF474">
        <v>0.54297628972724188</v>
      </c>
      <c r="AG474">
        <v>0.2521617305596226</v>
      </c>
      <c r="AH474">
        <v>1.4290936977983404</v>
      </c>
      <c r="AI474">
        <v>0.85370125322479151</v>
      </c>
      <c r="AJ474">
        <v>0.95978279975673642</v>
      </c>
      <c r="AM474">
        <v>0.1571352612704166</v>
      </c>
    </row>
    <row r="475" spans="1:39">
      <c r="B475">
        <v>1.0524</v>
      </c>
      <c r="C475">
        <v>41</v>
      </c>
      <c r="D475">
        <v>210.5</v>
      </c>
      <c r="E475">
        <v>72</v>
      </c>
      <c r="F475">
        <v>38.5</v>
      </c>
      <c r="G475">
        <v>107.4</v>
      </c>
      <c r="H475">
        <v>98.9</v>
      </c>
      <c r="I475">
        <v>38.937007999999999</v>
      </c>
      <c r="J475">
        <v>104.1</v>
      </c>
      <c r="K475">
        <v>63.5</v>
      </c>
      <c r="L475">
        <v>39.799999999999997</v>
      </c>
      <c r="M475">
        <v>23.5</v>
      </c>
      <c r="N475">
        <v>36.4</v>
      </c>
      <c r="O475">
        <v>30.4</v>
      </c>
      <c r="P475">
        <v>19.100000000000001</v>
      </c>
      <c r="S475">
        <v>20.399999999999999</v>
      </c>
      <c r="V475">
        <v>-0.19477174949010834</v>
      </c>
      <c r="W475">
        <v>-0.30800417538700875</v>
      </c>
      <c r="X475">
        <v>0.89204025213916938</v>
      </c>
      <c r="Y475">
        <v>0.83571588635323768</v>
      </c>
      <c r="Z475">
        <v>1.2450539568625394</v>
      </c>
      <c r="AA475">
        <v>1.0491383039068511</v>
      </c>
      <c r="AB475">
        <v>0.55525415543378953</v>
      </c>
      <c r="AC475">
        <v>0.55525410527567931</v>
      </c>
      <c r="AD475">
        <v>0.3271205069844369</v>
      </c>
      <c r="AE475">
        <v>0.72026256986182235</v>
      </c>
      <c r="AF475">
        <v>1.1961216817180014</v>
      </c>
      <c r="AG475">
        <v>1.0430992517045139</v>
      </c>
      <c r="AH475">
        <v>1.4977232697851857</v>
      </c>
      <c r="AI475">
        <v>1.8456359804901801</v>
      </c>
      <c r="AJ475">
        <v>0.62984365966548739</v>
      </c>
      <c r="AM475">
        <v>0.16929773564291717</v>
      </c>
    </row>
    <row r="476" spans="1:39">
      <c r="B476">
        <v>1.052</v>
      </c>
      <c r="C476">
        <v>41</v>
      </c>
      <c r="D476">
        <v>202.25</v>
      </c>
      <c r="E476">
        <v>72.5</v>
      </c>
      <c r="F476">
        <v>40.799999999999997</v>
      </c>
      <c r="G476">
        <v>109.2</v>
      </c>
      <c r="H476">
        <v>98</v>
      </c>
      <c r="I476">
        <v>38.582676999999997</v>
      </c>
      <c r="J476">
        <v>101.8</v>
      </c>
      <c r="K476">
        <v>62.8</v>
      </c>
      <c r="L476">
        <v>41.3</v>
      </c>
      <c r="M476">
        <v>24.8</v>
      </c>
      <c r="N476">
        <v>36.6</v>
      </c>
      <c r="O476">
        <v>32.4</v>
      </c>
      <c r="P476">
        <v>18.8</v>
      </c>
      <c r="S476">
        <v>20.5</v>
      </c>
      <c r="V476">
        <v>-0.65691493437449222</v>
      </c>
      <c r="W476">
        <v>-0.30800417538700875</v>
      </c>
      <c r="X476">
        <v>0.24894390305923922</v>
      </c>
      <c r="Y476">
        <v>-0.78777440595206516</v>
      </c>
      <c r="Z476">
        <v>1.6910749838557875E-2</v>
      </c>
      <c r="AA476">
        <v>0.32920789503947312</v>
      </c>
      <c r="AB476">
        <v>0.87134082475553176</v>
      </c>
      <c r="AC476">
        <v>0.87134089300982498</v>
      </c>
      <c r="AD476">
        <v>0.53059650258562763</v>
      </c>
      <c r="AE476">
        <v>0.45288987047619123</v>
      </c>
      <c r="AF476">
        <v>0.80423444652354625</v>
      </c>
      <c r="AG476">
        <v>-0.11288635612263559</v>
      </c>
      <c r="AH476">
        <v>0.39965011799567601</v>
      </c>
      <c r="AI476">
        <v>0.25854041686555873</v>
      </c>
      <c r="AJ476">
        <v>0.29990451957423842</v>
      </c>
      <c r="AM476">
        <v>0.64363423617043181</v>
      </c>
    </row>
    <row r="477" spans="1:39">
      <c r="B477">
        <v>1.0434000000000001</v>
      </c>
      <c r="C477">
        <v>41</v>
      </c>
      <c r="D477">
        <v>185</v>
      </c>
      <c r="E477">
        <v>68.25</v>
      </c>
      <c r="F477">
        <v>38</v>
      </c>
      <c r="G477">
        <v>103.4</v>
      </c>
      <c r="H477">
        <v>101.2</v>
      </c>
      <c r="I477">
        <v>39.84252</v>
      </c>
      <c r="J477">
        <v>103.1</v>
      </c>
      <c r="K477">
        <v>61.5</v>
      </c>
      <c r="L477">
        <v>40.4</v>
      </c>
      <c r="M477">
        <v>22.9</v>
      </c>
      <c r="N477">
        <v>33.4</v>
      </c>
      <c r="O477">
        <v>29.2</v>
      </c>
      <c r="P477">
        <v>18.5</v>
      </c>
      <c r="S477">
        <v>24.4</v>
      </c>
      <c r="V477">
        <v>0.9229699069744518</v>
      </c>
      <c r="W477">
        <v>-0.30800417538700875</v>
      </c>
      <c r="X477">
        <v>-0.94404642566874708</v>
      </c>
      <c r="Y477">
        <v>-0.40577669011552336</v>
      </c>
      <c r="Z477">
        <v>-0.68488536846086157</v>
      </c>
      <c r="AA477">
        <v>-1.1603032957206199</v>
      </c>
      <c r="AB477">
        <v>-1.1634671090031832</v>
      </c>
      <c r="AC477">
        <v>-1.1634672228368379</v>
      </c>
      <c r="AD477">
        <v>-1.1598194608704213</v>
      </c>
      <c r="AE477">
        <v>-1.0279435415057698</v>
      </c>
      <c r="AF477">
        <v>-0.98102962491786372</v>
      </c>
      <c r="AG477">
        <v>-0.78214118170677271</v>
      </c>
      <c r="AH477">
        <v>-0.90431174975436446</v>
      </c>
      <c r="AI477">
        <v>-0.68379757403655972</v>
      </c>
      <c r="AJ477">
        <v>-0.35997376060825959</v>
      </c>
      <c r="AM477">
        <v>-0.93748743225461728</v>
      </c>
    </row>
    <row r="478" spans="1:39">
      <c r="B478">
        <v>1.0728</v>
      </c>
      <c r="C478">
        <v>41</v>
      </c>
      <c r="D478">
        <v>153</v>
      </c>
      <c r="E478">
        <v>69.25</v>
      </c>
      <c r="F478">
        <v>36.4</v>
      </c>
      <c r="G478">
        <v>91.4</v>
      </c>
      <c r="H478">
        <v>80.599999999999994</v>
      </c>
      <c r="I478">
        <v>31.732282999999999</v>
      </c>
      <c r="J478">
        <v>92.3</v>
      </c>
      <c r="K478">
        <v>54.3</v>
      </c>
      <c r="L478">
        <v>36.299999999999997</v>
      </c>
      <c r="M478">
        <v>21.8</v>
      </c>
      <c r="N478">
        <v>29.6</v>
      </c>
      <c r="O478">
        <v>27.3</v>
      </c>
      <c r="P478">
        <v>17.899999999999999</v>
      </c>
      <c r="S478">
        <v>11.4</v>
      </c>
      <c r="V478">
        <v>-2.2367997757234481</v>
      </c>
      <c r="W478">
        <v>-0.2291018711983614</v>
      </c>
      <c r="X478">
        <v>2.4578400585946514</v>
      </c>
      <c r="Y478">
        <v>2.1727078917811342</v>
      </c>
      <c r="Z478">
        <v>1.6836765307996762</v>
      </c>
      <c r="AA478">
        <v>1.7938938992868976</v>
      </c>
      <c r="AB478">
        <v>2.1060543767935864</v>
      </c>
      <c r="AC478">
        <v>2.1060544763726217</v>
      </c>
      <c r="AD478">
        <v>1.9862324711172274</v>
      </c>
      <c r="AE478">
        <v>1.8925890210142085</v>
      </c>
      <c r="AF478">
        <v>2.8072136486285428</v>
      </c>
      <c r="AG478">
        <v>1.4689886861671471</v>
      </c>
      <c r="AH478">
        <v>1.6692971997522963</v>
      </c>
      <c r="AI478">
        <v>1.2504751441309472</v>
      </c>
      <c r="AJ478">
        <v>1.8396205066667286</v>
      </c>
      <c r="AM478">
        <v>2.309893225202984</v>
      </c>
    </row>
    <row r="479" spans="1:39">
      <c r="B479">
        <v>1.014</v>
      </c>
      <c r="C479">
        <v>42</v>
      </c>
      <c r="D479">
        <v>244.25</v>
      </c>
      <c r="E479">
        <v>76</v>
      </c>
      <c r="F479">
        <v>41.8</v>
      </c>
      <c r="G479">
        <v>115.2</v>
      </c>
      <c r="H479">
        <v>113.7</v>
      </c>
      <c r="I479">
        <v>44.763779999999997</v>
      </c>
      <c r="J479">
        <v>112.4</v>
      </c>
      <c r="K479">
        <v>68.5</v>
      </c>
      <c r="L479">
        <v>45</v>
      </c>
      <c r="M479">
        <v>25.5</v>
      </c>
      <c r="N479">
        <v>37.1</v>
      </c>
      <c r="O479">
        <v>31.2</v>
      </c>
      <c r="P479">
        <v>19.899999999999999</v>
      </c>
      <c r="S479">
        <v>38.1</v>
      </c>
      <c r="V479">
        <v>0.36409907874217173</v>
      </c>
      <c r="W479">
        <v>-0.2291018711983614</v>
      </c>
      <c r="X479">
        <v>0.56583195912761053</v>
      </c>
      <c r="Y479">
        <v>7.1720454680153992E-2</v>
      </c>
      <c r="Z479">
        <v>1.2011916994688283</v>
      </c>
      <c r="AA479">
        <v>0.51539679388448478</v>
      </c>
      <c r="AB479">
        <v>0.17002352719791589</v>
      </c>
      <c r="AC479">
        <v>0.17002349737374214</v>
      </c>
      <c r="AD479">
        <v>0.46798850393910857</v>
      </c>
      <c r="AE479">
        <v>0.26778569397844643</v>
      </c>
      <c r="AF479">
        <v>2.0459976134636088E-2</v>
      </c>
      <c r="AG479">
        <v>0.98225790392413681</v>
      </c>
      <c r="AH479">
        <v>0.60553883395620933</v>
      </c>
      <c r="AI479">
        <v>0.70491104413498462</v>
      </c>
      <c r="AJ479">
        <v>0.51986394630173649</v>
      </c>
      <c r="AM479">
        <v>-0.3901760854921002</v>
      </c>
    </row>
    <row r="480" spans="1:39">
      <c r="B480">
        <v>1.0624</v>
      </c>
      <c r="C480">
        <v>42</v>
      </c>
      <c r="D480">
        <v>193.5</v>
      </c>
      <c r="E480">
        <v>70.5</v>
      </c>
      <c r="F480">
        <v>40.700000000000003</v>
      </c>
      <c r="G480">
        <v>104.9</v>
      </c>
      <c r="H480">
        <v>94.1</v>
      </c>
      <c r="I480">
        <v>37.047243999999999</v>
      </c>
      <c r="J480">
        <v>102.7</v>
      </c>
      <c r="K480">
        <v>60.6</v>
      </c>
      <c r="L480">
        <v>38.6</v>
      </c>
      <c r="M480">
        <v>24.7</v>
      </c>
      <c r="N480">
        <v>34</v>
      </c>
      <c r="O480">
        <v>30.1</v>
      </c>
      <c r="P480">
        <v>18.7</v>
      </c>
      <c r="S480">
        <v>15.9</v>
      </c>
      <c r="V480">
        <v>-0.68378372419336086</v>
      </c>
      <c r="W480">
        <v>-0.2291018711983614</v>
      </c>
      <c r="X480">
        <v>1.7308615770260347</v>
      </c>
      <c r="Y480">
        <v>1.6952107469854569</v>
      </c>
      <c r="Z480">
        <v>0.23622203680712625</v>
      </c>
      <c r="AA480">
        <v>0.73882347249849833</v>
      </c>
      <c r="AB480">
        <v>1.3158377034892315</v>
      </c>
      <c r="AC480">
        <v>1.315837632484157</v>
      </c>
      <c r="AD480">
        <v>1.8923204731474457</v>
      </c>
      <c r="AE480">
        <v>1.2344408379111143</v>
      </c>
      <c r="AF480">
        <v>2.0669822043723474</v>
      </c>
      <c r="AG480">
        <v>1.7731954250690283</v>
      </c>
      <c r="AH480">
        <v>0.50259447597594398</v>
      </c>
      <c r="AI480">
        <v>0.6057175714084444</v>
      </c>
      <c r="AJ480">
        <v>0.29990451957423842</v>
      </c>
      <c r="AM480">
        <v>0.680121659287933</v>
      </c>
    </row>
    <row r="481" spans="2:39">
      <c r="B481">
        <v>1.0428999999999999</v>
      </c>
      <c r="C481">
        <v>42</v>
      </c>
      <c r="D481">
        <v>224.75</v>
      </c>
      <c r="E481">
        <v>74.75</v>
      </c>
      <c r="F481">
        <v>38.5</v>
      </c>
      <c r="G481">
        <v>106.7</v>
      </c>
      <c r="H481">
        <v>105.7</v>
      </c>
      <c r="I481">
        <v>41.614173000000001</v>
      </c>
      <c r="J481">
        <v>111.8</v>
      </c>
      <c r="K481">
        <v>65.3</v>
      </c>
      <c r="L481">
        <v>43.3</v>
      </c>
      <c r="M481">
        <v>26</v>
      </c>
      <c r="N481">
        <v>33.700000000000003</v>
      </c>
      <c r="O481">
        <v>29.9</v>
      </c>
      <c r="P481">
        <v>18.5</v>
      </c>
      <c r="S481">
        <v>24.7</v>
      </c>
      <c r="V481">
        <v>-0.46345964767871162</v>
      </c>
      <c r="W481">
        <v>-0.2291018711983614</v>
      </c>
      <c r="X481">
        <v>-0.58055718488443875</v>
      </c>
      <c r="Y481">
        <v>0.93121531531237323</v>
      </c>
      <c r="Z481">
        <v>-1.1235079423979983</v>
      </c>
      <c r="AA481">
        <v>-1.0610025496699473</v>
      </c>
      <c r="AB481">
        <v>-0.66958168818796127</v>
      </c>
      <c r="AC481">
        <v>-0.66958178949171887</v>
      </c>
      <c r="AD481">
        <v>-0.50243547508195729</v>
      </c>
      <c r="AE481">
        <v>0.18551717109056001</v>
      </c>
      <c r="AF481">
        <v>0.15108905453278676</v>
      </c>
      <c r="AG481">
        <v>-0.41709309502451669</v>
      </c>
      <c r="AH481">
        <v>-0.18370124389250017</v>
      </c>
      <c r="AI481">
        <v>-0.78299104676309816</v>
      </c>
      <c r="AJ481">
        <v>-1.2398114675182517</v>
      </c>
      <c r="AM481">
        <v>0.44903464621042599</v>
      </c>
    </row>
    <row r="482" spans="2:39">
      <c r="B482">
        <v>1.0469999999999999</v>
      </c>
      <c r="C482">
        <v>42</v>
      </c>
      <c r="D482">
        <v>162.75</v>
      </c>
      <c r="E482">
        <v>72.75</v>
      </c>
      <c r="F482">
        <v>35.4</v>
      </c>
      <c r="G482">
        <v>92.2</v>
      </c>
      <c r="H482">
        <v>85.6</v>
      </c>
      <c r="I482">
        <v>33.700786999999998</v>
      </c>
      <c r="J482">
        <v>96.5</v>
      </c>
      <c r="K482">
        <v>60.2</v>
      </c>
      <c r="L482">
        <v>38.9</v>
      </c>
      <c r="M482">
        <v>22.4</v>
      </c>
      <c r="N482">
        <v>31.7</v>
      </c>
      <c r="O482">
        <v>27.1</v>
      </c>
      <c r="P482">
        <v>17.100000000000001</v>
      </c>
      <c r="S482">
        <v>22.8</v>
      </c>
      <c r="V482">
        <v>-0.78051136754125705</v>
      </c>
      <c r="W482">
        <v>-0.2291018711983614</v>
      </c>
      <c r="X482">
        <v>6.2539164195491354E-2</v>
      </c>
      <c r="Y482">
        <v>-0.78777440595206516</v>
      </c>
      <c r="Z482">
        <v>0.23622203680712625</v>
      </c>
      <c r="AA482">
        <v>0.10578121642545778</v>
      </c>
      <c r="AB482">
        <v>0.41696623760552681</v>
      </c>
      <c r="AC482">
        <v>0.41696621404630113</v>
      </c>
      <c r="AD482">
        <v>0.13929651104487542</v>
      </c>
      <c r="AE482">
        <v>0.37062134758830478</v>
      </c>
      <c r="AF482">
        <v>-6.6626076130799752E-2</v>
      </c>
      <c r="AG482">
        <v>0.61720981724188084</v>
      </c>
      <c r="AH482">
        <v>0.2280761880285653</v>
      </c>
      <c r="AI482">
        <v>0.55612083504517595</v>
      </c>
      <c r="AJ482">
        <v>0.62984365966548739</v>
      </c>
      <c r="AM482">
        <v>0.77742145426793607</v>
      </c>
    </row>
    <row r="483" spans="2:39">
      <c r="B483">
        <v>1.0410999999999999</v>
      </c>
      <c r="C483">
        <v>42</v>
      </c>
      <c r="D483">
        <v>180</v>
      </c>
      <c r="E483">
        <v>68.25</v>
      </c>
      <c r="F483">
        <v>38.5</v>
      </c>
      <c r="G483">
        <v>101.6</v>
      </c>
      <c r="H483">
        <v>96.6</v>
      </c>
      <c r="I483">
        <v>38.031495999999997</v>
      </c>
      <c r="J483">
        <v>100.6</v>
      </c>
      <c r="K483">
        <v>61.1</v>
      </c>
      <c r="L483">
        <v>38.4</v>
      </c>
      <c r="M483">
        <v>24.1</v>
      </c>
      <c r="N483">
        <v>32.9</v>
      </c>
      <c r="O483">
        <v>29.8</v>
      </c>
      <c r="P483">
        <v>18.8</v>
      </c>
      <c r="S483">
        <v>25.5</v>
      </c>
      <c r="V483">
        <v>-0.36673200433081538</v>
      </c>
      <c r="W483">
        <v>-0.2291018711983614</v>
      </c>
      <c r="X483">
        <v>-0.82288334540731101</v>
      </c>
      <c r="Y483">
        <v>-0.50127611907465885</v>
      </c>
      <c r="Z483">
        <v>-1.0796456850042839</v>
      </c>
      <c r="AA483">
        <v>-0.365897327315238</v>
      </c>
      <c r="AB483">
        <v>-0.63007085452274303</v>
      </c>
      <c r="AC483">
        <v>-0.63007078421632967</v>
      </c>
      <c r="AD483">
        <v>-0.54939147406684707</v>
      </c>
      <c r="AE483">
        <v>-0.32866109695873186</v>
      </c>
      <c r="AF483">
        <v>2.0459976134636088E-2</v>
      </c>
      <c r="AG483">
        <v>0.55636846946150376</v>
      </c>
      <c r="AH483">
        <v>-0.35527517385961088</v>
      </c>
      <c r="AI483">
        <v>-0.68379757403655972</v>
      </c>
      <c r="AJ483">
        <v>-0.90987232742700663</v>
      </c>
      <c r="AM483">
        <v>0.35173485123042286</v>
      </c>
    </row>
    <row r="484" spans="2:39">
      <c r="B484">
        <v>1.0488</v>
      </c>
      <c r="C484">
        <v>42</v>
      </c>
      <c r="D484">
        <v>156.25</v>
      </c>
      <c r="E484">
        <v>69</v>
      </c>
      <c r="F484">
        <v>35.5</v>
      </c>
      <c r="G484">
        <v>97.8</v>
      </c>
      <c r="H484">
        <v>86</v>
      </c>
      <c r="I484">
        <v>33.858268000000002</v>
      </c>
      <c r="J484">
        <v>96.2</v>
      </c>
      <c r="K484">
        <v>57.7</v>
      </c>
      <c r="L484">
        <v>38.6</v>
      </c>
      <c r="M484">
        <v>24</v>
      </c>
      <c r="N484">
        <v>31.2</v>
      </c>
      <c r="O484">
        <v>27.3</v>
      </c>
      <c r="P484">
        <v>17.399999999999999</v>
      </c>
      <c r="S484">
        <v>22</v>
      </c>
      <c r="V484">
        <v>0.14377500222752254</v>
      </c>
      <c r="W484">
        <v>-0.2291018711983614</v>
      </c>
      <c r="X484">
        <v>-0.38483220907750348</v>
      </c>
      <c r="Y484">
        <v>0.45371817051669583</v>
      </c>
      <c r="Z484">
        <v>-0.64102311106714727</v>
      </c>
      <c r="AA484">
        <v>-1.0858277361826159</v>
      </c>
      <c r="AB484">
        <v>-0.26459564311947853</v>
      </c>
      <c r="AC484">
        <v>-0.26459555350519137</v>
      </c>
      <c r="AD484">
        <v>0.20190450969139664</v>
      </c>
      <c r="AE484">
        <v>0.617426916251964</v>
      </c>
      <c r="AF484">
        <v>-0.24079818066166833</v>
      </c>
      <c r="AG484">
        <v>-0.47793444280489161</v>
      </c>
      <c r="AH484">
        <v>-0.49253431783329898</v>
      </c>
      <c r="AI484">
        <v>-0.43581389222021255</v>
      </c>
      <c r="AJ484">
        <v>-1.4597708942457537</v>
      </c>
      <c r="AM484">
        <v>-0.17125154678709353</v>
      </c>
    </row>
    <row r="485" spans="2:39">
      <c r="B485">
        <v>1.0583</v>
      </c>
      <c r="C485">
        <v>42</v>
      </c>
      <c r="D485">
        <v>168</v>
      </c>
      <c r="E485">
        <v>71.5</v>
      </c>
      <c r="F485">
        <v>36.5</v>
      </c>
      <c r="G485">
        <v>92</v>
      </c>
      <c r="H485">
        <v>89.7</v>
      </c>
      <c r="I485">
        <v>35.314960999999997</v>
      </c>
      <c r="J485">
        <v>101</v>
      </c>
      <c r="K485">
        <v>62.3</v>
      </c>
      <c r="L485">
        <v>38</v>
      </c>
      <c r="M485">
        <v>22.3</v>
      </c>
      <c r="N485">
        <v>30.8</v>
      </c>
      <c r="O485">
        <v>27.8</v>
      </c>
      <c r="P485">
        <v>16.899999999999999</v>
      </c>
      <c r="S485">
        <v>17.7</v>
      </c>
      <c r="V485">
        <v>1.5302045568806859</v>
      </c>
      <c r="W485">
        <v>-0.2291018711983614</v>
      </c>
      <c r="X485">
        <v>-0.41279291990706568</v>
      </c>
      <c r="Y485">
        <v>0.93121531531237323</v>
      </c>
      <c r="Z485">
        <v>-0.15853827973629619</v>
      </c>
      <c r="AA485">
        <v>-0.83757587105593367</v>
      </c>
      <c r="AB485">
        <v>-1.4202875278270979</v>
      </c>
      <c r="AC485">
        <v>-1.4202876281047963</v>
      </c>
      <c r="AD485">
        <v>-0.11113548354120509</v>
      </c>
      <c r="AE485">
        <v>-0.36979535840267574</v>
      </c>
      <c r="AF485">
        <v>0.63006234199267763</v>
      </c>
      <c r="AG485">
        <v>-0.3562517472441396</v>
      </c>
      <c r="AH485">
        <v>-0.56116388982014309</v>
      </c>
      <c r="AI485">
        <v>0.65531430777171451</v>
      </c>
      <c r="AJ485">
        <v>0.29990451957423842</v>
      </c>
      <c r="AM485">
        <v>-1.5212862021346356</v>
      </c>
    </row>
    <row r="486" spans="2:39">
      <c r="B486">
        <v>1.0841000000000001</v>
      </c>
      <c r="C486">
        <v>42</v>
      </c>
      <c r="D486">
        <v>167.25</v>
      </c>
      <c r="E486">
        <v>72.75</v>
      </c>
      <c r="F486">
        <v>37.6</v>
      </c>
      <c r="G486">
        <v>94</v>
      </c>
      <c r="H486">
        <v>78</v>
      </c>
      <c r="I486">
        <v>30.708660999999999</v>
      </c>
      <c r="J486">
        <v>99</v>
      </c>
      <c r="K486">
        <v>57.5</v>
      </c>
      <c r="L486">
        <v>40</v>
      </c>
      <c r="M486">
        <v>22.5</v>
      </c>
      <c r="N486">
        <v>30.6</v>
      </c>
      <c r="O486">
        <v>30</v>
      </c>
      <c r="P486">
        <v>18.5</v>
      </c>
      <c r="S486">
        <v>6.6</v>
      </c>
      <c r="V486">
        <v>-0.5064497113888824</v>
      </c>
      <c r="W486">
        <v>-0.15019956700971407</v>
      </c>
      <c r="X486">
        <v>-0.28230960270244221</v>
      </c>
      <c r="Y486">
        <v>-1.0742726928294717</v>
      </c>
      <c r="Z486">
        <v>-0.24626279452372479</v>
      </c>
      <c r="AA486">
        <v>0.36644567480847512</v>
      </c>
      <c r="AB486">
        <v>-0.26459564311947853</v>
      </c>
      <c r="AC486">
        <v>-0.26459555350519137</v>
      </c>
      <c r="AD486">
        <v>-0.86243146729944886</v>
      </c>
      <c r="AE486">
        <v>-0.16412405118295903</v>
      </c>
      <c r="AF486">
        <v>0.19463208066550466</v>
      </c>
      <c r="AG486">
        <v>0.61720981724188084</v>
      </c>
      <c r="AH486">
        <v>0.53690926196936417</v>
      </c>
      <c r="AI486">
        <v>6.0153471412481722E-2</v>
      </c>
      <c r="AJ486">
        <v>0.62984365966548739</v>
      </c>
      <c r="AM486">
        <v>0.54633444119042907</v>
      </c>
    </row>
    <row r="487" spans="2:39">
      <c r="B487">
        <v>1.0462</v>
      </c>
      <c r="C487">
        <v>43</v>
      </c>
      <c r="D487">
        <v>170.75</v>
      </c>
      <c r="E487">
        <v>67.5</v>
      </c>
      <c r="F487">
        <v>37.4</v>
      </c>
      <c r="G487">
        <v>103.7</v>
      </c>
      <c r="H487">
        <v>89.7</v>
      </c>
      <c r="I487">
        <v>35.314960999999997</v>
      </c>
      <c r="J487">
        <v>94.2</v>
      </c>
      <c r="K487">
        <v>58.5</v>
      </c>
      <c r="L487">
        <v>39</v>
      </c>
      <c r="M487">
        <v>24.1</v>
      </c>
      <c r="N487">
        <v>33.799999999999997</v>
      </c>
      <c r="O487">
        <v>28.8</v>
      </c>
      <c r="P487">
        <v>18.8</v>
      </c>
      <c r="S487">
        <v>23.6</v>
      </c>
      <c r="V487">
        <v>0.82086850566278424</v>
      </c>
      <c r="W487">
        <v>-0.15019956700971407</v>
      </c>
      <c r="X487">
        <v>-2.7024944068203913E-3</v>
      </c>
      <c r="Y487">
        <v>-2.3778974278981478E-2</v>
      </c>
      <c r="Z487">
        <v>-7.0813764948870719E-2</v>
      </c>
      <c r="AA487">
        <v>0.24231974224513403</v>
      </c>
      <c r="AB487">
        <v>-0.31398418520100069</v>
      </c>
      <c r="AC487">
        <v>-0.31398424737597735</v>
      </c>
      <c r="AD487">
        <v>-7.9831484217944476E-2</v>
      </c>
      <c r="AE487">
        <v>0.18551717109056001</v>
      </c>
      <c r="AF487">
        <v>0.2817181329309405</v>
      </c>
      <c r="AG487">
        <v>0.43468577390075169</v>
      </c>
      <c r="AH487">
        <v>-0.18370124389250017</v>
      </c>
      <c r="AI487">
        <v>-0.13823347404059705</v>
      </c>
      <c r="AJ487">
        <v>0.40988423293798937</v>
      </c>
      <c r="AM487">
        <v>-0.84018763727461432</v>
      </c>
    </row>
    <row r="488" spans="2:39">
      <c r="B488">
        <v>1.0709</v>
      </c>
      <c r="C488">
        <v>43</v>
      </c>
      <c r="D488">
        <v>178.25</v>
      </c>
      <c r="E488">
        <v>70.25</v>
      </c>
      <c r="F488">
        <v>37.799999999999997</v>
      </c>
      <c r="G488">
        <v>102.7</v>
      </c>
      <c r="H488">
        <v>89.2</v>
      </c>
      <c r="I488">
        <v>35.118110000000001</v>
      </c>
      <c r="J488">
        <v>99.2</v>
      </c>
      <c r="K488">
        <v>60.2</v>
      </c>
      <c r="L488">
        <v>39.200000000000003</v>
      </c>
      <c r="M488">
        <v>23.8</v>
      </c>
      <c r="N488">
        <v>31.7</v>
      </c>
      <c r="O488">
        <v>28.4</v>
      </c>
      <c r="P488">
        <v>18.600000000000001</v>
      </c>
      <c r="S488">
        <v>12.2</v>
      </c>
      <c r="V488">
        <v>-0.38822703618590082</v>
      </c>
      <c r="W488">
        <v>-0.15019956700971407</v>
      </c>
      <c r="X488">
        <v>-1.0558892689869959</v>
      </c>
      <c r="Y488">
        <v>-0.40577669011552336</v>
      </c>
      <c r="Z488">
        <v>-1.2112324571854238</v>
      </c>
      <c r="AA488">
        <v>-1.1975410754896236</v>
      </c>
      <c r="AB488">
        <v>-0.65970397977165607</v>
      </c>
      <c r="AC488">
        <v>-0.65970410089631859</v>
      </c>
      <c r="AD488">
        <v>-0.43982747643543602</v>
      </c>
      <c r="AE488">
        <v>-0.78113797284210928</v>
      </c>
      <c r="AF488">
        <v>-1.2422877817141651</v>
      </c>
      <c r="AG488">
        <v>-0.66045848614602076</v>
      </c>
      <c r="AH488">
        <v>-0.97294132174120973</v>
      </c>
      <c r="AI488">
        <v>-1.0309747285794453</v>
      </c>
      <c r="AJ488">
        <v>-0.90987232742700663</v>
      </c>
      <c r="AM488">
        <v>0.36389732560292343</v>
      </c>
    </row>
    <row r="489" spans="2:39">
      <c r="B489">
        <v>1.0484</v>
      </c>
      <c r="C489">
        <v>43</v>
      </c>
      <c r="D489">
        <v>150</v>
      </c>
      <c r="E489">
        <v>69.25</v>
      </c>
      <c r="F489">
        <v>35.200000000000003</v>
      </c>
      <c r="G489">
        <v>91.1</v>
      </c>
      <c r="H489">
        <v>85.7</v>
      </c>
      <c r="I489">
        <v>33.740157000000004</v>
      </c>
      <c r="J489">
        <v>96.9</v>
      </c>
      <c r="K489">
        <v>55.5</v>
      </c>
      <c r="L489">
        <v>35.700000000000003</v>
      </c>
      <c r="M489">
        <v>22</v>
      </c>
      <c r="N489">
        <v>29.4</v>
      </c>
      <c r="O489">
        <v>26.6</v>
      </c>
      <c r="P489">
        <v>17.399999999999999</v>
      </c>
      <c r="S489">
        <v>22.1</v>
      </c>
      <c r="V489">
        <v>-1.1620481829690588</v>
      </c>
      <c r="W489">
        <v>-0.15019956700971407</v>
      </c>
      <c r="X489">
        <v>0.82679859353685758</v>
      </c>
      <c r="Y489">
        <v>0.45371817051669583</v>
      </c>
      <c r="Z489">
        <v>-2.695150755515642E-2</v>
      </c>
      <c r="AA489">
        <v>0.80088643878016885</v>
      </c>
      <c r="AB489">
        <v>1.0590172846653152</v>
      </c>
      <c r="AC489">
        <v>1.0590172272161977</v>
      </c>
      <c r="AD489">
        <v>0.90624449446475053</v>
      </c>
      <c r="AE489">
        <v>1.9542904131801229</v>
      </c>
      <c r="AF489">
        <v>-0.11016910226351767</v>
      </c>
      <c r="AG489">
        <v>0.37384442612037461</v>
      </c>
      <c r="AH489">
        <v>-4.6442099918810875E-2</v>
      </c>
      <c r="AI489">
        <v>0.10975020777575009</v>
      </c>
      <c r="AJ489">
        <v>0.51986394630173649</v>
      </c>
      <c r="AM489">
        <v>1.1666206341879481</v>
      </c>
    </row>
    <row r="490" spans="2:39">
      <c r="B490">
        <v>1.034</v>
      </c>
      <c r="C490">
        <v>43</v>
      </c>
      <c r="D490">
        <v>200.5</v>
      </c>
      <c r="E490">
        <v>71.5</v>
      </c>
      <c r="F490">
        <v>37.9</v>
      </c>
      <c r="G490">
        <v>107.2</v>
      </c>
      <c r="H490">
        <v>103.1</v>
      </c>
      <c r="I490">
        <v>40.590550999999998</v>
      </c>
      <c r="J490">
        <v>105.5</v>
      </c>
      <c r="K490">
        <v>68.8</v>
      </c>
      <c r="L490">
        <v>38.299999999999997</v>
      </c>
      <c r="M490">
        <v>23.7</v>
      </c>
      <c r="N490">
        <v>32.1</v>
      </c>
      <c r="O490">
        <v>28.9</v>
      </c>
      <c r="P490">
        <v>18.7</v>
      </c>
      <c r="S490">
        <v>28.7</v>
      </c>
      <c r="V490">
        <v>1.6000634104097136</v>
      </c>
      <c r="W490">
        <v>-7.1297262821066756E-2</v>
      </c>
      <c r="X490">
        <v>0.21166295528648965</v>
      </c>
      <c r="Y490">
        <v>1.4087124601080505</v>
      </c>
      <c r="Z490">
        <v>-2.695150755515642E-2</v>
      </c>
      <c r="AA490">
        <v>6.4804703747852709E-3</v>
      </c>
      <c r="AB490">
        <v>-0.323861893617306</v>
      </c>
      <c r="AC490">
        <v>-0.32386193597137586</v>
      </c>
      <c r="AD490">
        <v>0.45233650427747718</v>
      </c>
      <c r="AE490">
        <v>0.26778569397844643</v>
      </c>
      <c r="AF490">
        <v>0.19463208066550466</v>
      </c>
      <c r="AG490">
        <v>0.55636846946150376</v>
      </c>
      <c r="AH490">
        <v>0.2280761880285653</v>
      </c>
      <c r="AI490">
        <v>0.25854041686555873</v>
      </c>
      <c r="AJ490">
        <v>0.18992480621048743</v>
      </c>
      <c r="AM490">
        <v>-1.5942610483696378</v>
      </c>
    </row>
    <row r="491" spans="2:39">
      <c r="B491">
        <v>1.0853999999999999</v>
      </c>
      <c r="C491">
        <v>44</v>
      </c>
      <c r="D491">
        <v>184</v>
      </c>
      <c r="E491">
        <v>74</v>
      </c>
      <c r="F491">
        <v>37.9</v>
      </c>
      <c r="G491">
        <v>100.8</v>
      </c>
      <c r="H491">
        <v>89.1</v>
      </c>
      <c r="I491">
        <v>35.078740000000003</v>
      </c>
      <c r="J491">
        <v>102.6</v>
      </c>
      <c r="K491">
        <v>60.6</v>
      </c>
      <c r="L491">
        <v>39</v>
      </c>
      <c r="M491">
        <v>24</v>
      </c>
      <c r="N491">
        <v>32.9</v>
      </c>
      <c r="O491">
        <v>29.2</v>
      </c>
      <c r="P491">
        <v>18.399999999999999</v>
      </c>
      <c r="S491">
        <v>6</v>
      </c>
      <c r="V491">
        <v>-1.8660104762231891</v>
      </c>
      <c r="W491">
        <v>-7.1297262821066756E-2</v>
      </c>
      <c r="X491">
        <v>1.665619918423723</v>
      </c>
      <c r="Y491">
        <v>-0.21477783219725241</v>
      </c>
      <c r="Z491">
        <v>1.2889162142562538</v>
      </c>
      <c r="AA491">
        <v>2.5882998676922795</v>
      </c>
      <c r="AB491">
        <v>2.1258097936261957</v>
      </c>
      <c r="AC491">
        <v>2.1258098535634207</v>
      </c>
      <c r="AD491">
        <v>1.156676489050831</v>
      </c>
      <c r="AE491">
        <v>0.86423248491562465</v>
      </c>
      <c r="AF491">
        <v>0.76069142039082838</v>
      </c>
      <c r="AG491">
        <v>-0.78214118170677271</v>
      </c>
      <c r="AH491">
        <v>0.88005712190358554</v>
      </c>
      <c r="AI491">
        <v>1.0024914623146002</v>
      </c>
      <c r="AJ491">
        <v>-0.90987232742700663</v>
      </c>
      <c r="AM491">
        <v>1.9085315709104711</v>
      </c>
    </row>
    <row r="492" spans="2:39">
      <c r="B492">
        <v>1.0208999999999999</v>
      </c>
      <c r="C492">
        <v>44</v>
      </c>
      <c r="D492">
        <v>223</v>
      </c>
      <c r="E492">
        <v>69.75</v>
      </c>
      <c r="F492">
        <v>40.9</v>
      </c>
      <c r="G492">
        <v>121.6</v>
      </c>
      <c r="H492">
        <v>113.9</v>
      </c>
      <c r="I492">
        <v>44.84252</v>
      </c>
      <c r="J492">
        <v>107.1</v>
      </c>
      <c r="K492">
        <v>63.5</v>
      </c>
      <c r="L492">
        <v>40.299999999999997</v>
      </c>
      <c r="M492">
        <v>21.8</v>
      </c>
      <c r="N492">
        <v>34.799999999999997</v>
      </c>
      <c r="O492">
        <v>30.7</v>
      </c>
      <c r="P492">
        <v>17.399999999999999</v>
      </c>
      <c r="S492">
        <v>34.799999999999997</v>
      </c>
      <c r="V492">
        <v>0.28886646724936094</v>
      </c>
      <c r="W492">
        <v>-7.1297262821066756E-2</v>
      </c>
      <c r="X492">
        <v>1.1343664126620416</v>
      </c>
      <c r="Y492">
        <v>1.0267147442715086</v>
      </c>
      <c r="Z492">
        <v>1.7275387881933906</v>
      </c>
      <c r="AA492">
        <v>0.60228494667882215</v>
      </c>
      <c r="AB492">
        <v>0.38733311235661377</v>
      </c>
      <c r="AC492">
        <v>0.38733314826010551</v>
      </c>
      <c r="AD492">
        <v>0.35842450630769751</v>
      </c>
      <c r="AE492">
        <v>0.82309822347168071</v>
      </c>
      <c r="AF492">
        <v>0.54297628972724188</v>
      </c>
      <c r="AG492">
        <v>0.61720981724188084</v>
      </c>
      <c r="AH492">
        <v>1.7379267717391391</v>
      </c>
      <c r="AI492">
        <v>-2.7668605012938752</v>
      </c>
      <c r="AJ492">
        <v>1.2897219398479816</v>
      </c>
      <c r="AM492">
        <v>-0.30503876488459741</v>
      </c>
    </row>
    <row r="493" spans="2:39">
      <c r="B493">
        <v>1.0609999999999999</v>
      </c>
      <c r="C493">
        <v>44</v>
      </c>
      <c r="D493">
        <v>208.75</v>
      </c>
      <c r="E493">
        <v>73</v>
      </c>
      <c r="F493">
        <v>41.9</v>
      </c>
      <c r="G493">
        <v>105.6</v>
      </c>
      <c r="H493">
        <v>96.3</v>
      </c>
      <c r="I493">
        <v>37.913386000000003</v>
      </c>
      <c r="J493">
        <v>102</v>
      </c>
      <c r="K493">
        <v>63.3</v>
      </c>
      <c r="L493">
        <v>39.799999999999997</v>
      </c>
      <c r="M493">
        <v>24.1</v>
      </c>
      <c r="N493">
        <v>37.299999999999997</v>
      </c>
      <c r="O493">
        <v>23.1</v>
      </c>
      <c r="P493">
        <v>19.399999999999999</v>
      </c>
      <c r="S493">
        <v>16.600000000000001</v>
      </c>
      <c r="V493">
        <v>-1.64568639970854</v>
      </c>
      <c r="W493">
        <v>-7.1297262821066756E-2</v>
      </c>
      <c r="X493">
        <v>-0.45939410462300267</v>
      </c>
      <c r="Y493">
        <v>-1.8382681245025554</v>
      </c>
      <c r="Z493">
        <v>0.49939558116940891</v>
      </c>
      <c r="AA493">
        <v>-1.8344716137883299E-2</v>
      </c>
      <c r="AB493">
        <v>0.15026811036530813</v>
      </c>
      <c r="AC493">
        <v>0.15026812018294505</v>
      </c>
      <c r="AD493">
        <v>6.1036512736724981E-2</v>
      </c>
      <c r="AE493">
        <v>-8.1855528295072616E-2</v>
      </c>
      <c r="AF493">
        <v>-0.41497028519253693</v>
      </c>
      <c r="AG493">
        <v>-1.0255065728282788</v>
      </c>
      <c r="AH493">
        <v>0.29670576001541055</v>
      </c>
      <c r="AI493">
        <v>0.40733062595536734</v>
      </c>
      <c r="AJ493">
        <v>-1.0198520407907536</v>
      </c>
      <c r="AM493">
        <v>1.677444557832964</v>
      </c>
    </row>
    <row r="494" spans="2:39">
      <c r="B494">
        <v>1.0249999999999999</v>
      </c>
      <c r="C494">
        <v>44</v>
      </c>
      <c r="D494">
        <v>166</v>
      </c>
      <c r="E494">
        <v>65.5</v>
      </c>
      <c r="F494">
        <v>39.1</v>
      </c>
      <c r="G494">
        <v>100.6</v>
      </c>
      <c r="H494">
        <v>93.9</v>
      </c>
      <c r="I494">
        <v>36.968504000000003</v>
      </c>
      <c r="J494">
        <v>100.1</v>
      </c>
      <c r="K494">
        <v>58.9</v>
      </c>
      <c r="L494">
        <v>37.6</v>
      </c>
      <c r="M494">
        <v>21.4</v>
      </c>
      <c r="N494">
        <v>33.1</v>
      </c>
      <c r="O494">
        <v>29.5</v>
      </c>
      <c r="P494">
        <v>17.3</v>
      </c>
      <c r="S494">
        <v>32.9</v>
      </c>
      <c r="V494">
        <v>-1.6241913678534425</v>
      </c>
      <c r="W494">
        <v>0.16540964974487521</v>
      </c>
      <c r="X494">
        <v>0.62175338078673492</v>
      </c>
      <c r="Y494">
        <v>0.83571588635323768</v>
      </c>
      <c r="Z494">
        <v>0.98188041250025992</v>
      </c>
      <c r="AA494">
        <v>0.24231974224513403</v>
      </c>
      <c r="AB494">
        <v>0.88121853317183563</v>
      </c>
      <c r="AC494">
        <v>0.88121858160522348</v>
      </c>
      <c r="AD494">
        <v>0.31146850732280773</v>
      </c>
      <c r="AE494">
        <v>0.2883528247004184</v>
      </c>
      <c r="AF494">
        <v>0.36880418519637326</v>
      </c>
      <c r="AG494">
        <v>0.13047903499887059</v>
      </c>
      <c r="AH494">
        <v>1.5320380557786082</v>
      </c>
      <c r="AI494">
        <v>1.4488620895840261</v>
      </c>
      <c r="AJ494">
        <v>0.18992480621048743</v>
      </c>
      <c r="AM494">
        <v>1.6652820834604634</v>
      </c>
    </row>
    <row r="495" spans="2:39">
      <c r="B495">
        <v>1.0254000000000001</v>
      </c>
      <c r="C495">
        <v>47</v>
      </c>
      <c r="D495">
        <v>195</v>
      </c>
      <c r="E495">
        <v>72.5</v>
      </c>
      <c r="F495">
        <v>40.200000000000003</v>
      </c>
      <c r="G495">
        <v>102.7</v>
      </c>
      <c r="H495">
        <v>101.3</v>
      </c>
      <c r="I495">
        <v>39.881889999999999</v>
      </c>
      <c r="J495">
        <v>101.7</v>
      </c>
      <c r="K495">
        <v>60.7</v>
      </c>
      <c r="L495">
        <v>39.4</v>
      </c>
      <c r="M495">
        <v>23.3</v>
      </c>
      <c r="N495">
        <v>36.700000000000003</v>
      </c>
      <c r="O495">
        <v>31.6</v>
      </c>
      <c r="P495">
        <v>18.399999999999999</v>
      </c>
      <c r="S495">
        <v>32.799999999999997</v>
      </c>
      <c r="V495">
        <v>1.1540414994166437</v>
      </c>
      <c r="W495">
        <v>0.16540964974487521</v>
      </c>
      <c r="X495">
        <v>-0.66443931737312534</v>
      </c>
      <c r="Y495">
        <v>-2.3778974278981478E-2</v>
      </c>
      <c r="Z495">
        <v>-0.86033439803571554</v>
      </c>
      <c r="AA495">
        <v>-0.11764546218855582</v>
      </c>
      <c r="AB495">
        <v>-0.83750273126513564</v>
      </c>
      <c r="AC495">
        <v>-0.8375027465072945</v>
      </c>
      <c r="AD495">
        <v>-1.2380794591785718</v>
      </c>
      <c r="AE495">
        <v>-1.2953162408914012</v>
      </c>
      <c r="AF495">
        <v>-1.0245726510505786</v>
      </c>
      <c r="AG495">
        <v>-0.3562517472441396</v>
      </c>
      <c r="AH495">
        <v>-0.28664560187276689</v>
      </c>
      <c r="AI495">
        <v>-0.58460410131002116</v>
      </c>
      <c r="AJ495">
        <v>-0.57993318733575761</v>
      </c>
      <c r="AM495">
        <v>-1.1564119709596241</v>
      </c>
    </row>
    <row r="496" spans="2:39">
      <c r="B496">
        <v>1.0770999999999999</v>
      </c>
      <c r="C496">
        <v>47</v>
      </c>
      <c r="D496">
        <v>160.5</v>
      </c>
      <c r="E496">
        <v>70.25</v>
      </c>
      <c r="F496">
        <v>36</v>
      </c>
      <c r="G496">
        <v>99.8</v>
      </c>
      <c r="H496">
        <v>83.9</v>
      </c>
      <c r="I496">
        <v>33.031495999999997</v>
      </c>
      <c r="J496">
        <v>91.8</v>
      </c>
      <c r="K496">
        <v>53</v>
      </c>
      <c r="L496">
        <v>36.200000000000003</v>
      </c>
      <c r="M496">
        <v>22.5</v>
      </c>
      <c r="N496">
        <v>31.4</v>
      </c>
      <c r="O496">
        <v>27.5</v>
      </c>
      <c r="P496">
        <v>17.7</v>
      </c>
      <c r="S496">
        <v>9.6</v>
      </c>
      <c r="V496">
        <v>0.99820251846726271</v>
      </c>
      <c r="W496">
        <v>0.16540964974487521</v>
      </c>
      <c r="X496">
        <v>-0.69240002820268742</v>
      </c>
      <c r="Y496">
        <v>0.16721988363928944</v>
      </c>
      <c r="Z496">
        <v>-1.5182682589414207</v>
      </c>
      <c r="AA496">
        <v>-0.97411439687560819</v>
      </c>
      <c r="AB496">
        <v>-0.78811418918361342</v>
      </c>
      <c r="AC496">
        <v>-0.78811430353029821</v>
      </c>
      <c r="AD496">
        <v>-0.89373546662270942</v>
      </c>
      <c r="AE496">
        <v>-0.67830231923225093</v>
      </c>
      <c r="AF496">
        <v>-0.15371212839623249</v>
      </c>
      <c r="AG496">
        <v>-0.29541039946376252</v>
      </c>
      <c r="AH496">
        <v>-1.1102004657148978</v>
      </c>
      <c r="AI496">
        <v>-1.2293616740325242</v>
      </c>
      <c r="AJ496">
        <v>-0.68991290069950473</v>
      </c>
      <c r="AM496">
        <v>-1.0104622784896196</v>
      </c>
    </row>
    <row r="497" spans="2:39">
      <c r="B497">
        <v>1.0742</v>
      </c>
      <c r="C497">
        <v>47</v>
      </c>
      <c r="D497">
        <v>159.75</v>
      </c>
      <c r="E497">
        <v>70.75</v>
      </c>
      <c r="F497">
        <v>34.5</v>
      </c>
      <c r="G497">
        <v>92.9</v>
      </c>
      <c r="H497">
        <v>84.4</v>
      </c>
      <c r="I497">
        <v>33.228346000000002</v>
      </c>
      <c r="J497">
        <v>94</v>
      </c>
      <c r="K497">
        <v>56</v>
      </c>
      <c r="L497">
        <v>38.200000000000003</v>
      </c>
      <c r="M497">
        <v>22.6</v>
      </c>
      <c r="N497">
        <v>29</v>
      </c>
      <c r="O497">
        <v>26.2</v>
      </c>
      <c r="P497">
        <v>17.600000000000001</v>
      </c>
      <c r="S497">
        <v>10.8</v>
      </c>
      <c r="V497">
        <v>1.4657194613154179</v>
      </c>
      <c r="W497">
        <v>0.32321425812216986</v>
      </c>
      <c r="X497">
        <v>-1.4100582728281168</v>
      </c>
      <c r="Y497">
        <v>-0.88327383491120071</v>
      </c>
      <c r="Z497">
        <v>-0.94805891282314414</v>
      </c>
      <c r="AA497">
        <v>-1.1851284822332884</v>
      </c>
      <c r="AB497">
        <v>-1.2819996099988353</v>
      </c>
      <c r="AC497">
        <v>-1.2819994859816257</v>
      </c>
      <c r="AD497">
        <v>-1.6763354497042138</v>
      </c>
      <c r="AE497">
        <v>-1.6860917246088627</v>
      </c>
      <c r="AF497">
        <v>-1.5470889646431873</v>
      </c>
      <c r="AG497">
        <v>-0.8429825294871498</v>
      </c>
      <c r="AH497">
        <v>-0.45821953183987757</v>
      </c>
      <c r="AI497">
        <v>6.0153471412481722E-2</v>
      </c>
      <c r="AJ497">
        <v>-0.90987232742700663</v>
      </c>
      <c r="AM497">
        <v>-1.4604738302721336</v>
      </c>
    </row>
    <row r="498" spans="2:39">
      <c r="B498">
        <v>1.0829</v>
      </c>
      <c r="C498">
        <v>49</v>
      </c>
      <c r="D498">
        <v>140.5</v>
      </c>
      <c r="E498">
        <v>68</v>
      </c>
      <c r="F498">
        <v>35.799999999999997</v>
      </c>
      <c r="G498">
        <v>91.2</v>
      </c>
      <c r="H498">
        <v>79.400000000000006</v>
      </c>
      <c r="I498">
        <v>31.259843</v>
      </c>
      <c r="J498">
        <v>89</v>
      </c>
      <c r="K498">
        <v>51.1</v>
      </c>
      <c r="L498">
        <v>35</v>
      </c>
      <c r="M498">
        <v>21.7</v>
      </c>
      <c r="N498">
        <v>30.9</v>
      </c>
      <c r="O498">
        <v>28.8</v>
      </c>
      <c r="P498">
        <v>17.399999999999999</v>
      </c>
      <c r="S498">
        <v>7.1</v>
      </c>
      <c r="V498">
        <v>-0.98471417016458029</v>
      </c>
      <c r="W498">
        <v>0.32321425812216986</v>
      </c>
      <c r="X498">
        <v>1.4139735209576634</v>
      </c>
      <c r="Y498">
        <v>1.5997113180263214</v>
      </c>
      <c r="Z498">
        <v>0.98188041250025992</v>
      </c>
      <c r="AA498">
        <v>1.8435442723122328</v>
      </c>
      <c r="AB498">
        <v>1.1479166604120559</v>
      </c>
      <c r="AC498">
        <v>1.1479166754685814</v>
      </c>
      <c r="AD498">
        <v>1.4540644826218037</v>
      </c>
      <c r="AE498">
        <v>0.9053667463595686</v>
      </c>
      <c r="AF498">
        <v>0.76069142039082838</v>
      </c>
      <c r="AG498">
        <v>6.9637687218493505E-2</v>
      </c>
      <c r="AH498">
        <v>1.5663528417720285</v>
      </c>
      <c r="AI498">
        <v>1.1512816714044087</v>
      </c>
      <c r="AJ498">
        <v>0.73982337302923451</v>
      </c>
      <c r="AM498">
        <v>0.98418351860044251</v>
      </c>
    </row>
    <row r="499" spans="2:39">
      <c r="B499">
        <v>1.0373000000000001</v>
      </c>
      <c r="C499">
        <v>49</v>
      </c>
      <c r="D499">
        <v>216.25</v>
      </c>
      <c r="E499">
        <v>74.5</v>
      </c>
      <c r="F499">
        <v>40.200000000000003</v>
      </c>
      <c r="G499">
        <v>115.6</v>
      </c>
      <c r="H499">
        <v>104</v>
      </c>
      <c r="I499">
        <v>40.944882</v>
      </c>
      <c r="J499">
        <v>109</v>
      </c>
      <c r="K499">
        <v>63.7</v>
      </c>
      <c r="L499">
        <v>40.299999999999997</v>
      </c>
      <c r="M499">
        <v>23.2</v>
      </c>
      <c r="N499">
        <v>36.799999999999997</v>
      </c>
      <c r="O499">
        <v>31</v>
      </c>
      <c r="P499">
        <v>18.899999999999999</v>
      </c>
      <c r="S499">
        <v>27.2</v>
      </c>
      <c r="V499">
        <v>-7.1175316323355331E-2</v>
      </c>
      <c r="W499">
        <v>0.32321425812216986</v>
      </c>
      <c r="X499">
        <v>-0.37551197213431609</v>
      </c>
      <c r="Y499">
        <v>0.54921759947583126</v>
      </c>
      <c r="Z499">
        <v>0.14849752201969765</v>
      </c>
      <c r="AA499">
        <v>-0.30383436103356742</v>
      </c>
      <c r="AB499">
        <v>-0.26459564311947853</v>
      </c>
      <c r="AC499">
        <v>-0.26459555350519137</v>
      </c>
      <c r="AD499">
        <v>-9.5483483879575892E-2</v>
      </c>
      <c r="AE499">
        <v>-0.6166009270663364</v>
      </c>
      <c r="AF499">
        <v>0.10754602840006883</v>
      </c>
      <c r="AG499">
        <v>-5.204500834225851E-2</v>
      </c>
      <c r="AH499">
        <v>-0.93862653574778709</v>
      </c>
      <c r="AI499">
        <v>-0.38621715585694416</v>
      </c>
      <c r="AJ499">
        <v>0.40988423293798937</v>
      </c>
      <c r="AM499">
        <v>4.7672991917913382E-2</v>
      </c>
    </row>
    <row r="500" spans="2:39">
      <c r="B500">
        <v>1.0543</v>
      </c>
      <c r="C500">
        <v>49</v>
      </c>
      <c r="D500">
        <v>168.25</v>
      </c>
      <c r="E500">
        <v>71.75</v>
      </c>
      <c r="F500">
        <v>38.299999999999997</v>
      </c>
      <c r="G500">
        <v>98.3</v>
      </c>
      <c r="H500">
        <v>89.7</v>
      </c>
      <c r="I500">
        <v>35.314960999999997</v>
      </c>
      <c r="J500">
        <v>99.1</v>
      </c>
      <c r="K500">
        <v>56.3</v>
      </c>
      <c r="L500">
        <v>38.799999999999997</v>
      </c>
      <c r="M500">
        <v>23</v>
      </c>
      <c r="N500">
        <v>29.5</v>
      </c>
      <c r="O500">
        <v>27.9</v>
      </c>
      <c r="P500">
        <v>18.600000000000001</v>
      </c>
      <c r="S500">
        <v>19.5</v>
      </c>
      <c r="V500">
        <v>2.55523270245409E-2</v>
      </c>
      <c r="W500">
        <v>0.40211656231081716</v>
      </c>
      <c r="X500">
        <v>0.61243314384354752</v>
      </c>
      <c r="Y500">
        <v>0.16721988363928944</v>
      </c>
      <c r="Z500">
        <v>0.45553332377569461</v>
      </c>
      <c r="AA500">
        <v>0.36644567480847512</v>
      </c>
      <c r="AB500">
        <v>0.51574332176857118</v>
      </c>
      <c r="AC500">
        <v>0.51574335089408341</v>
      </c>
      <c r="AD500">
        <v>0.70276849886355985</v>
      </c>
      <c r="AE500">
        <v>0.1443829096466161</v>
      </c>
      <c r="AF500">
        <v>1.0219495771871328</v>
      </c>
      <c r="AG500">
        <v>1.4689886861671471</v>
      </c>
      <c r="AH500">
        <v>0.15944661604172247</v>
      </c>
      <c r="AI500">
        <v>0.65531430777171451</v>
      </c>
      <c r="AJ500">
        <v>0.84980308639298541</v>
      </c>
      <c r="AM500">
        <v>-4.962680306208974E-2</v>
      </c>
    </row>
    <row r="501" spans="2:39">
      <c r="B501">
        <v>1.0561</v>
      </c>
      <c r="C501">
        <v>50</v>
      </c>
      <c r="D501">
        <v>194.75</v>
      </c>
      <c r="E501">
        <v>70.75</v>
      </c>
      <c r="F501">
        <v>39</v>
      </c>
      <c r="G501">
        <v>103.7</v>
      </c>
      <c r="H501">
        <v>97.6</v>
      </c>
      <c r="I501">
        <v>38.425196999999997</v>
      </c>
      <c r="J501">
        <v>104.2</v>
      </c>
      <c r="K501">
        <v>60</v>
      </c>
      <c r="L501">
        <v>40.9</v>
      </c>
      <c r="M501">
        <v>25.5</v>
      </c>
      <c r="N501">
        <v>32.700000000000003</v>
      </c>
      <c r="O501">
        <v>30</v>
      </c>
      <c r="P501">
        <v>19</v>
      </c>
      <c r="S501">
        <v>18.7</v>
      </c>
      <c r="V501">
        <v>-7.1175316323355331E-2</v>
      </c>
      <c r="W501">
        <v>0.40211656231081716</v>
      </c>
      <c r="X501">
        <v>-0.20774770715694305</v>
      </c>
      <c r="Y501">
        <v>1.0267147442715086</v>
      </c>
      <c r="Z501">
        <v>-0.24626279452372479</v>
      </c>
      <c r="AA501">
        <v>-0.25418398800823028</v>
      </c>
      <c r="AB501">
        <v>-0.47202751986187252</v>
      </c>
      <c r="AC501">
        <v>-0.47202751579615443</v>
      </c>
      <c r="AD501">
        <v>-0.56504347372847852</v>
      </c>
      <c r="AE501">
        <v>-0.45206388129056219</v>
      </c>
      <c r="AF501">
        <v>-0.1972551545289504</v>
      </c>
      <c r="AG501">
        <v>-0.78214118170677271</v>
      </c>
      <c r="AH501">
        <v>-1.2474596096885859</v>
      </c>
      <c r="AI501">
        <v>-0.98137799221617694</v>
      </c>
      <c r="AJ501">
        <v>-0.24999404724450863</v>
      </c>
      <c r="AM501">
        <v>4.7672991917913382E-2</v>
      </c>
    </row>
    <row r="502" spans="2:39">
      <c r="B502">
        <v>1.0543</v>
      </c>
      <c r="C502">
        <v>50</v>
      </c>
      <c r="D502">
        <v>172.75</v>
      </c>
      <c r="E502">
        <v>73</v>
      </c>
      <c r="F502">
        <v>37.4</v>
      </c>
      <c r="G502">
        <v>98.7</v>
      </c>
      <c r="H502">
        <v>87.6</v>
      </c>
      <c r="I502">
        <v>34.488188999999998</v>
      </c>
      <c r="J502">
        <v>96.1</v>
      </c>
      <c r="K502">
        <v>57.1</v>
      </c>
      <c r="L502">
        <v>38.1</v>
      </c>
      <c r="M502">
        <v>21.8</v>
      </c>
      <c r="N502">
        <v>28.6</v>
      </c>
      <c r="O502">
        <v>26.7</v>
      </c>
      <c r="P502">
        <v>18</v>
      </c>
      <c r="S502">
        <v>19.5</v>
      </c>
      <c r="V502">
        <v>-3.2578137888401182</v>
      </c>
      <c r="W502">
        <v>0.48101886649946446</v>
      </c>
      <c r="X502">
        <v>1.5164961273327247</v>
      </c>
      <c r="Y502">
        <v>-2.411264698257368</v>
      </c>
      <c r="Z502">
        <v>1.4205029864373966</v>
      </c>
      <c r="AA502">
        <v>2.3648731890782657</v>
      </c>
      <c r="AB502">
        <v>2.9357818837631582</v>
      </c>
      <c r="AC502">
        <v>2.9357818237488926</v>
      </c>
      <c r="AD502">
        <v>2.0488404697637463</v>
      </c>
      <c r="AE502">
        <v>0.65856117769590794</v>
      </c>
      <c r="AF502">
        <v>-0.71977146812155923</v>
      </c>
      <c r="AG502">
        <v>0.31300307833999969</v>
      </c>
      <c r="AH502">
        <v>0.84574233591016534</v>
      </c>
      <c r="AI502">
        <v>0.20894368050229034</v>
      </c>
      <c r="AJ502">
        <v>0.18992480621048743</v>
      </c>
      <c r="AM502">
        <v>3.4531658162180197</v>
      </c>
    </row>
    <row r="503" spans="2:39">
      <c r="B503">
        <v>0.995</v>
      </c>
      <c r="C503">
        <v>51</v>
      </c>
      <c r="D503">
        <v>219</v>
      </c>
      <c r="E503">
        <v>64</v>
      </c>
      <c r="F503">
        <v>41.2</v>
      </c>
      <c r="G503">
        <v>119.8</v>
      </c>
      <c r="H503">
        <v>122.1</v>
      </c>
      <c r="I503">
        <v>48.070866000000002</v>
      </c>
      <c r="J503">
        <v>112.8</v>
      </c>
      <c r="K503">
        <v>62.5</v>
      </c>
      <c r="L503">
        <v>36.9</v>
      </c>
      <c r="M503">
        <v>23.6</v>
      </c>
      <c r="N503">
        <v>34.700000000000003</v>
      </c>
      <c r="O503">
        <v>29.1</v>
      </c>
      <c r="P503">
        <v>18.399999999999999</v>
      </c>
      <c r="S503">
        <v>47.5</v>
      </c>
      <c r="V503">
        <v>0.65428200878586051</v>
      </c>
      <c r="W503">
        <v>0.48101886649946446</v>
      </c>
      <c r="X503">
        <v>-1.083849979816558</v>
      </c>
      <c r="Y503">
        <v>-0.21477783219725241</v>
      </c>
      <c r="Z503">
        <v>-1.386681486760281</v>
      </c>
      <c r="AA503">
        <v>-0.98652699013194334</v>
      </c>
      <c r="AB503">
        <v>-1.1140785669216611</v>
      </c>
      <c r="AC503">
        <v>-1.11407852896605</v>
      </c>
      <c r="AD503">
        <v>-0.53373947440521785</v>
      </c>
      <c r="AE503">
        <v>-1.1307791951156283</v>
      </c>
      <c r="AF503">
        <v>-0.89394357265242785</v>
      </c>
      <c r="AG503">
        <v>-0.96466522504790186</v>
      </c>
      <c r="AH503">
        <v>-0.32096038786618825</v>
      </c>
      <c r="AI503">
        <v>-1.1797649376692541</v>
      </c>
      <c r="AJ503">
        <v>-0.46995347397200665</v>
      </c>
      <c r="AM503">
        <v>-0.66991299605960897</v>
      </c>
    </row>
    <row r="504" spans="2:39">
      <c r="B504">
        <v>1.0678000000000001</v>
      </c>
      <c r="C504">
        <v>51</v>
      </c>
      <c r="D504">
        <v>149.25</v>
      </c>
      <c r="E504">
        <v>69.75</v>
      </c>
      <c r="F504">
        <v>34.799999999999997</v>
      </c>
      <c r="G504">
        <v>92.8</v>
      </c>
      <c r="H504">
        <v>81.099999999999994</v>
      </c>
      <c r="I504">
        <v>31.929134000000001</v>
      </c>
      <c r="J504">
        <v>96.3</v>
      </c>
      <c r="K504">
        <v>53.8</v>
      </c>
      <c r="L504">
        <v>36.5</v>
      </c>
      <c r="M504">
        <v>21.5</v>
      </c>
      <c r="N504">
        <v>31.3</v>
      </c>
      <c r="O504">
        <v>26.3</v>
      </c>
      <c r="P504">
        <v>17.8</v>
      </c>
      <c r="S504">
        <v>13.6</v>
      </c>
      <c r="V504">
        <v>1.4119818816777043</v>
      </c>
      <c r="W504">
        <v>0.48101886649946446</v>
      </c>
      <c r="X504">
        <v>-0.88812500400962269</v>
      </c>
      <c r="Y504">
        <v>-0.11927840323811695</v>
      </c>
      <c r="Z504">
        <v>-0.46557408149229318</v>
      </c>
      <c r="AA504">
        <v>-0.92446402385027282</v>
      </c>
      <c r="AB504">
        <v>-1.0745677332564427</v>
      </c>
      <c r="AC504">
        <v>-1.0745677745844551</v>
      </c>
      <c r="AD504">
        <v>-0.83112746797618819</v>
      </c>
      <c r="AE504">
        <v>-0.94567501861788206</v>
      </c>
      <c r="AF504">
        <v>0.19463208066550466</v>
      </c>
      <c r="AG504">
        <v>-0.29541039946376252</v>
      </c>
      <c r="AH504">
        <v>-1.6249222556162299</v>
      </c>
      <c r="AI504">
        <v>-1.3781518831223327</v>
      </c>
      <c r="AJ504">
        <v>0.40988423293798937</v>
      </c>
      <c r="AM504">
        <v>-1.411823932782132</v>
      </c>
    </row>
    <row r="505" spans="2:39">
      <c r="B505">
        <v>1.0819000000000001</v>
      </c>
      <c r="C505">
        <v>51</v>
      </c>
      <c r="D505">
        <v>154.5</v>
      </c>
      <c r="E505">
        <v>70</v>
      </c>
      <c r="F505">
        <v>36.9</v>
      </c>
      <c r="G505">
        <v>93.3</v>
      </c>
      <c r="H505">
        <v>81.5</v>
      </c>
      <c r="I505">
        <v>32.086613999999997</v>
      </c>
      <c r="J505">
        <v>94.4</v>
      </c>
      <c r="K505">
        <v>54.7</v>
      </c>
      <c r="L505">
        <v>39</v>
      </c>
      <c r="M505">
        <v>22.6</v>
      </c>
      <c r="N505">
        <v>27.5</v>
      </c>
      <c r="O505">
        <v>25.9</v>
      </c>
      <c r="P505">
        <v>18.600000000000001</v>
      </c>
      <c r="S505">
        <v>7.5</v>
      </c>
      <c r="V505">
        <v>-0.66228869233827548</v>
      </c>
      <c r="W505">
        <v>0.55992117068811176</v>
      </c>
      <c r="X505">
        <v>0.78019740882092059</v>
      </c>
      <c r="Y505">
        <v>0.54921759947583126</v>
      </c>
      <c r="Z505">
        <v>0.63098235335054864</v>
      </c>
      <c r="AA505">
        <v>0.75123606575483171</v>
      </c>
      <c r="AB505">
        <v>0.75280832375987827</v>
      </c>
      <c r="AC505">
        <v>0.75280837897124386</v>
      </c>
      <c r="AD505">
        <v>0.82798449615660008</v>
      </c>
      <c r="AE505">
        <v>0.9465010078035111</v>
      </c>
      <c r="AF505">
        <v>0.2817181329309405</v>
      </c>
      <c r="AG505">
        <v>-0.11288635612263559</v>
      </c>
      <c r="AH505">
        <v>1.1888901958443867</v>
      </c>
      <c r="AI505">
        <v>0.85370125322479151</v>
      </c>
      <c r="AJ505">
        <v>1.0697625131204835</v>
      </c>
      <c r="AM505">
        <v>0.65579671054293232</v>
      </c>
    </row>
    <row r="506" spans="2:39">
      <c r="B506">
        <v>1.0432999999999999</v>
      </c>
      <c r="C506">
        <v>52</v>
      </c>
      <c r="D506">
        <v>199.25</v>
      </c>
      <c r="E506">
        <v>71.75</v>
      </c>
      <c r="F506">
        <v>39.4</v>
      </c>
      <c r="G506">
        <v>106.8</v>
      </c>
      <c r="H506">
        <v>100</v>
      </c>
      <c r="I506">
        <v>39.370078999999997</v>
      </c>
      <c r="J506">
        <v>105</v>
      </c>
      <c r="K506">
        <v>63.9</v>
      </c>
      <c r="L506">
        <v>39.200000000000003</v>
      </c>
      <c r="M506">
        <v>22.9</v>
      </c>
      <c r="N506">
        <v>35.700000000000003</v>
      </c>
      <c r="O506">
        <v>30.4</v>
      </c>
      <c r="P506">
        <v>19.2</v>
      </c>
      <c r="S506">
        <v>24.5</v>
      </c>
      <c r="V506">
        <v>0.48232175394515342</v>
      </c>
      <c r="W506">
        <v>0.63882347487675917</v>
      </c>
      <c r="X506">
        <v>-0.88812500400962269</v>
      </c>
      <c r="Y506">
        <v>-0.40577669011552336</v>
      </c>
      <c r="Z506">
        <v>-0.15853827973629619</v>
      </c>
      <c r="AA506">
        <v>-0.84998846431226716</v>
      </c>
      <c r="AB506">
        <v>-0.3633727272825229</v>
      </c>
      <c r="AC506">
        <v>-0.36337269035297359</v>
      </c>
      <c r="AD506">
        <v>-0.81547546831455897</v>
      </c>
      <c r="AE506">
        <v>-1.1513463258375989</v>
      </c>
      <c r="AF506">
        <v>-1.0245726510505786</v>
      </c>
      <c r="AG506">
        <v>-0.66045848614602076</v>
      </c>
      <c r="AH506">
        <v>-1.2817743956820085</v>
      </c>
      <c r="AI506">
        <v>-1.4773453558488712</v>
      </c>
      <c r="AJ506">
        <v>-1.2398114675182517</v>
      </c>
      <c r="AM506">
        <v>-0.49963835484460367</v>
      </c>
    </row>
    <row r="507" spans="2:39">
      <c r="B507">
        <v>1.0646</v>
      </c>
      <c r="C507">
        <v>53</v>
      </c>
      <c r="D507">
        <v>154.5</v>
      </c>
      <c r="E507">
        <v>69.25</v>
      </c>
      <c r="F507">
        <v>37.6</v>
      </c>
      <c r="G507">
        <v>93.9</v>
      </c>
      <c r="H507">
        <v>88.7</v>
      </c>
      <c r="I507">
        <v>34.921259999999997</v>
      </c>
      <c r="J507">
        <v>94.5</v>
      </c>
      <c r="K507">
        <v>53.7</v>
      </c>
      <c r="L507">
        <v>36.200000000000003</v>
      </c>
      <c r="M507">
        <v>22</v>
      </c>
      <c r="N507">
        <v>28.5</v>
      </c>
      <c r="O507">
        <v>25.7</v>
      </c>
      <c r="P507">
        <v>17.100000000000001</v>
      </c>
      <c r="S507">
        <v>15</v>
      </c>
      <c r="V507">
        <v>0.80474723177147023</v>
      </c>
      <c r="W507">
        <v>0.71772577906540647</v>
      </c>
      <c r="X507">
        <v>-0.93472618872555968</v>
      </c>
      <c r="Y507">
        <v>7.1720454680153992E-2</v>
      </c>
      <c r="Z507">
        <v>0.23622203680712625</v>
      </c>
      <c r="AA507">
        <v>-0.21694620823922833</v>
      </c>
      <c r="AB507">
        <v>-5.7163766377085888E-2</v>
      </c>
      <c r="AC507">
        <v>-5.7163842108019787E-2</v>
      </c>
      <c r="AD507">
        <v>-0.54939147406684707</v>
      </c>
      <c r="AE507">
        <v>-0.32866109695873186</v>
      </c>
      <c r="AF507">
        <v>-0.1972551545289504</v>
      </c>
      <c r="AG507">
        <v>0.49552712168112661</v>
      </c>
      <c r="AH507">
        <v>-0.28664560187276689</v>
      </c>
      <c r="AI507">
        <v>0.6057175714084444</v>
      </c>
      <c r="AJ507">
        <v>0.73982337302923451</v>
      </c>
      <c r="AM507">
        <v>-0.81586268852961352</v>
      </c>
    </row>
    <row r="508" spans="2:39">
      <c r="B508">
        <v>1.0706</v>
      </c>
      <c r="C508">
        <v>54</v>
      </c>
      <c r="D508">
        <v>153.25</v>
      </c>
      <c r="E508">
        <v>70.5</v>
      </c>
      <c r="F508">
        <v>38.5</v>
      </c>
      <c r="G508">
        <v>99</v>
      </c>
      <c r="H508">
        <v>91.8</v>
      </c>
      <c r="I508">
        <v>36.141731999999998</v>
      </c>
      <c r="J508">
        <v>96.2</v>
      </c>
      <c r="K508">
        <v>57.7</v>
      </c>
      <c r="L508">
        <v>38.1</v>
      </c>
      <c r="M508">
        <v>23.9</v>
      </c>
      <c r="N508">
        <v>31.4</v>
      </c>
      <c r="O508">
        <v>29.9</v>
      </c>
      <c r="P508">
        <v>18.899999999999999</v>
      </c>
      <c r="S508">
        <v>12.4</v>
      </c>
      <c r="V508">
        <v>-0.84499646310651333</v>
      </c>
      <c r="W508">
        <v>0.71772577906540647</v>
      </c>
      <c r="X508">
        <v>1.92658655283297</v>
      </c>
      <c r="Y508">
        <v>0.74021645739410225</v>
      </c>
      <c r="Z508">
        <v>1.9907123325556733</v>
      </c>
      <c r="AA508">
        <v>2.3772857823346007</v>
      </c>
      <c r="AB508">
        <v>1.7800899990555403</v>
      </c>
      <c r="AC508">
        <v>1.7800900000430795</v>
      </c>
      <c r="AD508">
        <v>0.90624449446475053</v>
      </c>
      <c r="AE508">
        <v>1.008202399969427</v>
      </c>
      <c r="AF508">
        <v>1.8057240475760461</v>
      </c>
      <c r="AG508">
        <v>2.3816089028727903</v>
      </c>
      <c r="AH508">
        <v>2.1153894176667833</v>
      </c>
      <c r="AI508">
        <v>1.647249035037103</v>
      </c>
      <c r="AJ508">
        <v>1.5096813665754836</v>
      </c>
      <c r="AM508">
        <v>0.83823382613043795</v>
      </c>
    </row>
    <row r="509" spans="2:39">
      <c r="B509">
        <v>1.0399</v>
      </c>
      <c r="C509">
        <v>54</v>
      </c>
      <c r="D509">
        <v>230</v>
      </c>
      <c r="E509">
        <v>72.25</v>
      </c>
      <c r="F509">
        <v>42.5</v>
      </c>
      <c r="G509">
        <v>119.9</v>
      </c>
      <c r="H509">
        <v>110.4</v>
      </c>
      <c r="I509">
        <v>43.464567000000002</v>
      </c>
      <c r="J509">
        <v>105.5</v>
      </c>
      <c r="K509">
        <v>64.2</v>
      </c>
      <c r="L509">
        <v>42.7</v>
      </c>
      <c r="M509">
        <v>27</v>
      </c>
      <c r="N509">
        <v>38.4</v>
      </c>
      <c r="O509">
        <v>32</v>
      </c>
      <c r="P509">
        <v>19.600000000000001</v>
      </c>
      <c r="S509">
        <v>26</v>
      </c>
      <c r="V509">
        <v>0.91222239104690916</v>
      </c>
      <c r="W509">
        <v>0.71772577906540647</v>
      </c>
      <c r="X509">
        <v>-0.61783813265718834</v>
      </c>
      <c r="Y509">
        <v>-1.0742726928294717</v>
      </c>
      <c r="Z509">
        <v>-0.24626279452372479</v>
      </c>
      <c r="AA509">
        <v>-0.81275068454326516</v>
      </c>
      <c r="AB509">
        <v>-0.47202751986187252</v>
      </c>
      <c r="AC509">
        <v>-0.47202751579615443</v>
      </c>
      <c r="AD509">
        <v>-0.64330347203662896</v>
      </c>
      <c r="AE509">
        <v>8.2681517480701655E-2</v>
      </c>
      <c r="AF509">
        <v>0.7171483942581135</v>
      </c>
      <c r="AG509">
        <v>0.19132038277924551</v>
      </c>
      <c r="AH509">
        <v>-1.4876631116425418</v>
      </c>
      <c r="AI509">
        <v>-0.83258778312636827</v>
      </c>
      <c r="AJ509">
        <v>-0.46995347397200665</v>
      </c>
      <c r="AM509">
        <v>-0.92532495788211688</v>
      </c>
    </row>
    <row r="510" spans="2:39">
      <c r="B510">
        <v>1.0726</v>
      </c>
      <c r="C510">
        <v>54</v>
      </c>
      <c r="D510">
        <v>161.75</v>
      </c>
      <c r="E510">
        <v>67.5</v>
      </c>
      <c r="F510">
        <v>37.4</v>
      </c>
      <c r="G510">
        <v>94.2</v>
      </c>
      <c r="H510">
        <v>87.6</v>
      </c>
      <c r="I510">
        <v>34.488188999999998</v>
      </c>
      <c r="J510">
        <v>95.6</v>
      </c>
      <c r="K510">
        <v>59.7</v>
      </c>
      <c r="L510">
        <v>40.200000000000003</v>
      </c>
      <c r="M510">
        <v>23.4</v>
      </c>
      <c r="N510">
        <v>27.9</v>
      </c>
      <c r="O510">
        <v>27</v>
      </c>
      <c r="P510">
        <v>17.8</v>
      </c>
      <c r="S510">
        <v>11.5</v>
      </c>
      <c r="V510">
        <v>1.7075385696851526</v>
      </c>
      <c r="W510">
        <v>0.79662808325405376</v>
      </c>
      <c r="X510">
        <v>-1.3448166142258049</v>
      </c>
      <c r="Y510">
        <v>-1.169772121788607</v>
      </c>
      <c r="Z510">
        <v>-1.2112324571854238</v>
      </c>
      <c r="AA510">
        <v>-0.99893958338827682</v>
      </c>
      <c r="AB510">
        <v>-0.94615752384448526</v>
      </c>
      <c r="AC510">
        <v>-0.94615757195047534</v>
      </c>
      <c r="AD510">
        <v>-1.2224274595169404</v>
      </c>
      <c r="AE510">
        <v>-1.0073764107837979</v>
      </c>
      <c r="AF510">
        <v>-1.4600029123777516</v>
      </c>
      <c r="AG510">
        <v>-0.3562517472441396</v>
      </c>
      <c r="AH510">
        <v>-0.97294132174120973</v>
      </c>
      <c r="AI510">
        <v>-0.93178125585290683</v>
      </c>
      <c r="AJ510">
        <v>-1.3497911808820027</v>
      </c>
      <c r="AM510">
        <v>-1.691560843349641</v>
      </c>
    </row>
    <row r="511" spans="2:39">
      <c r="B511">
        <v>1.0873999999999999</v>
      </c>
      <c r="C511">
        <v>55</v>
      </c>
      <c r="D511">
        <v>142.25</v>
      </c>
      <c r="E511">
        <v>67.25</v>
      </c>
      <c r="F511">
        <v>35.200000000000003</v>
      </c>
      <c r="G511">
        <v>92.7</v>
      </c>
      <c r="H511">
        <v>82.8</v>
      </c>
      <c r="I511">
        <v>32.598424999999999</v>
      </c>
      <c r="J511">
        <v>91.9</v>
      </c>
      <c r="K511">
        <v>54.4</v>
      </c>
      <c r="L511">
        <v>35.200000000000003</v>
      </c>
      <c r="M511">
        <v>22.5</v>
      </c>
      <c r="N511">
        <v>29.4</v>
      </c>
      <c r="O511">
        <v>26.8</v>
      </c>
      <c r="P511">
        <v>17</v>
      </c>
      <c r="S511">
        <v>5.2</v>
      </c>
      <c r="V511">
        <v>0.98745500253971996</v>
      </c>
      <c r="W511">
        <v>0.79662808325405376</v>
      </c>
      <c r="X511">
        <v>5.3218927252303969E-2</v>
      </c>
      <c r="Y511">
        <v>-0.59677554803379429</v>
      </c>
      <c r="Z511">
        <v>1.3766407290436824</v>
      </c>
      <c r="AA511">
        <v>0.76364865901116696</v>
      </c>
      <c r="AB511">
        <v>0.2885560281935694</v>
      </c>
      <c r="AC511">
        <v>0.28855601141232323</v>
      </c>
      <c r="AD511">
        <v>-0.23635148083424534</v>
      </c>
      <c r="AE511">
        <v>-0.39036248912464772</v>
      </c>
      <c r="AF511">
        <v>-0.63268541585612337</v>
      </c>
      <c r="AG511">
        <v>-0.78214118170677271</v>
      </c>
      <c r="AH511">
        <v>0.63985361994963197</v>
      </c>
      <c r="AI511">
        <v>1.2008784077676788</v>
      </c>
      <c r="AJ511">
        <v>1.0697625131204835</v>
      </c>
      <c r="AM511">
        <v>-0.99829980411711916</v>
      </c>
    </row>
    <row r="512" spans="2:39">
      <c r="B512">
        <v>1.0740000000000001</v>
      </c>
      <c r="C512">
        <v>55</v>
      </c>
      <c r="D512">
        <v>179.75</v>
      </c>
      <c r="E512">
        <v>68.75</v>
      </c>
      <c r="F512">
        <v>41.1</v>
      </c>
      <c r="G512">
        <v>106.9</v>
      </c>
      <c r="H512">
        <v>95.3</v>
      </c>
      <c r="I512">
        <v>37.519685000000003</v>
      </c>
      <c r="J512">
        <v>98.2</v>
      </c>
      <c r="K512">
        <v>57.4</v>
      </c>
      <c r="L512">
        <v>37.1</v>
      </c>
      <c r="M512">
        <v>21.8</v>
      </c>
      <c r="N512">
        <v>34.1</v>
      </c>
      <c r="O512">
        <v>31.1</v>
      </c>
      <c r="P512">
        <v>19.2</v>
      </c>
      <c r="S512">
        <v>10.9</v>
      </c>
      <c r="V512">
        <v>0.7886259578801561</v>
      </c>
      <c r="W512">
        <v>0.79662808325405376</v>
      </c>
      <c r="X512">
        <v>-1.9319915416466107</v>
      </c>
      <c r="Y512">
        <v>-1.3607709797068781</v>
      </c>
      <c r="Z512">
        <v>-2.0007530902722719</v>
      </c>
      <c r="AA512">
        <v>-1.4830307203853077</v>
      </c>
      <c r="AB512">
        <v>-1.4005321109944888</v>
      </c>
      <c r="AC512">
        <v>-1.4005320000202059</v>
      </c>
      <c r="AD512">
        <v>-1.9111154446286651</v>
      </c>
      <c r="AE512">
        <v>-1.7477931167747784</v>
      </c>
      <c r="AF512">
        <v>-2.4179494872975331</v>
      </c>
      <c r="AG512">
        <v>-2.0598094850946742</v>
      </c>
      <c r="AH512">
        <v>-2.3798475474715168</v>
      </c>
      <c r="AI512">
        <v>-3.3124246012898397</v>
      </c>
      <c r="AJ512">
        <v>-2.669547741246995</v>
      </c>
      <c r="AM512">
        <v>-0.80370021415711312</v>
      </c>
    </row>
    <row r="513" spans="2:39">
      <c r="B513">
        <v>1.0703</v>
      </c>
      <c r="C513">
        <v>55</v>
      </c>
      <c r="D513">
        <v>126.5</v>
      </c>
      <c r="E513">
        <v>66.75</v>
      </c>
      <c r="F513">
        <v>33.4</v>
      </c>
      <c r="G513">
        <v>88.8</v>
      </c>
      <c r="H513">
        <v>78.2</v>
      </c>
      <c r="I513">
        <v>30.787402</v>
      </c>
      <c r="J513">
        <v>87.5</v>
      </c>
      <c r="K513">
        <v>50.8</v>
      </c>
      <c r="L513">
        <v>33</v>
      </c>
      <c r="M513">
        <v>19.7</v>
      </c>
      <c r="N513">
        <v>25.3</v>
      </c>
      <c r="O513">
        <v>22</v>
      </c>
      <c r="P513">
        <v>15.8</v>
      </c>
      <c r="S513">
        <v>12.5</v>
      </c>
      <c r="V513">
        <v>0.50381678580023881</v>
      </c>
      <c r="W513">
        <v>0.79662808325405376</v>
      </c>
      <c r="X513">
        <v>-0.32891078741837915</v>
      </c>
      <c r="Y513">
        <v>-0.78777440595206516</v>
      </c>
      <c r="Z513">
        <v>-0.33398730931115028</v>
      </c>
      <c r="AA513">
        <v>0.11819380968179295</v>
      </c>
      <c r="AB513">
        <v>-0.12630772529121723</v>
      </c>
      <c r="AC513">
        <v>-0.12630766227581136</v>
      </c>
      <c r="AD513">
        <v>-0.40852347711217762</v>
      </c>
      <c r="AE513">
        <v>-0.55489953490042054</v>
      </c>
      <c r="AF513">
        <v>-2.308304999808183E-2</v>
      </c>
      <c r="AG513">
        <v>-0.29541039946376252</v>
      </c>
      <c r="AH513">
        <v>0.39965011799567601</v>
      </c>
      <c r="AI513">
        <v>0.30813715322882884</v>
      </c>
      <c r="AJ513">
        <v>0.62984365966548739</v>
      </c>
      <c r="AM513">
        <v>-0.5239633035896043</v>
      </c>
    </row>
    <row r="514" spans="2:39">
      <c r="B514">
        <v>1.0649999999999999</v>
      </c>
      <c r="C514">
        <v>55</v>
      </c>
      <c r="D514">
        <v>169.5</v>
      </c>
      <c r="E514">
        <v>68.25</v>
      </c>
      <c r="F514">
        <v>37.200000000000003</v>
      </c>
      <c r="G514">
        <v>101.7</v>
      </c>
      <c r="H514">
        <v>91.1</v>
      </c>
      <c r="I514">
        <v>35.866142000000004</v>
      </c>
      <c r="J514">
        <v>97.1</v>
      </c>
      <c r="K514">
        <v>56.6</v>
      </c>
      <c r="L514">
        <v>38.5</v>
      </c>
      <c r="M514">
        <v>22.6</v>
      </c>
      <c r="N514">
        <v>33.4</v>
      </c>
      <c r="O514">
        <v>29.3</v>
      </c>
      <c r="P514">
        <v>18.8</v>
      </c>
      <c r="S514">
        <v>14.8</v>
      </c>
      <c r="V514">
        <v>-0.74289506179484566</v>
      </c>
      <c r="W514">
        <v>0.79662808325405376</v>
      </c>
      <c r="X514">
        <v>0.75223669799135839</v>
      </c>
      <c r="Y514">
        <v>1.5042118890671861</v>
      </c>
      <c r="Z514">
        <v>0.14849752201969765</v>
      </c>
      <c r="AA514">
        <v>0.56504716690982015</v>
      </c>
      <c r="AB514">
        <v>0.42684394602183212</v>
      </c>
      <c r="AC514">
        <v>0.42684390264170147</v>
      </c>
      <c r="AD514">
        <v>1.0784164907426805</v>
      </c>
      <c r="AE514">
        <v>0.96706813852548301</v>
      </c>
      <c r="AF514">
        <v>1.762181021443328</v>
      </c>
      <c r="AG514">
        <v>0.19132038277924551</v>
      </c>
      <c r="AH514">
        <v>0.33102054600883318</v>
      </c>
      <c r="AI514">
        <v>0.65531430777171451</v>
      </c>
      <c r="AJ514">
        <v>0.18992480621048743</v>
      </c>
      <c r="AM514">
        <v>0.74093403115043488</v>
      </c>
    </row>
    <row r="515" spans="2:39">
      <c r="B515">
        <v>1.0418000000000001</v>
      </c>
      <c r="C515">
        <v>55</v>
      </c>
      <c r="D515">
        <v>198.5</v>
      </c>
      <c r="E515">
        <v>74.25</v>
      </c>
      <c r="F515">
        <v>38.299999999999997</v>
      </c>
      <c r="G515">
        <v>105.3</v>
      </c>
      <c r="H515">
        <v>96.7</v>
      </c>
      <c r="I515">
        <v>38.070866000000002</v>
      </c>
      <c r="J515">
        <v>106.6</v>
      </c>
      <c r="K515">
        <v>64</v>
      </c>
      <c r="L515">
        <v>42.6</v>
      </c>
      <c r="M515">
        <v>23.4</v>
      </c>
      <c r="N515">
        <v>33.200000000000003</v>
      </c>
      <c r="O515">
        <v>30</v>
      </c>
      <c r="P515">
        <v>18.399999999999999</v>
      </c>
      <c r="S515">
        <v>25.2</v>
      </c>
      <c r="V515">
        <v>0.48769551190892474</v>
      </c>
      <c r="W515">
        <v>0.87553038744270106</v>
      </c>
      <c r="X515">
        <v>-0.14250604855463128</v>
      </c>
      <c r="Y515">
        <v>-0.31027726115638787</v>
      </c>
      <c r="Z515">
        <v>6.0773007232272171E-2</v>
      </c>
      <c r="AA515">
        <v>0.40368345457747706</v>
      </c>
      <c r="AB515">
        <v>-0.29422876836839157</v>
      </c>
      <c r="AC515">
        <v>-0.29422887018518024</v>
      </c>
      <c r="AD515">
        <v>-0.20504748151098473</v>
      </c>
      <c r="AE515">
        <v>-0.184691181904931</v>
      </c>
      <c r="AF515">
        <v>-0.50205633745797273</v>
      </c>
      <c r="AG515">
        <v>-0.3562517472441396</v>
      </c>
      <c r="AH515">
        <v>0.81142754991674271</v>
      </c>
      <c r="AI515">
        <v>0.70491104413498462</v>
      </c>
      <c r="AJ515">
        <v>0.62984365966548739</v>
      </c>
      <c r="AM515">
        <v>-0.51180082921710401</v>
      </c>
    </row>
    <row r="516" spans="2:39">
      <c r="B516">
        <v>1.0647</v>
      </c>
      <c r="C516">
        <v>56</v>
      </c>
      <c r="D516">
        <v>174.5</v>
      </c>
      <c r="E516">
        <v>69.5</v>
      </c>
      <c r="F516">
        <v>38.1</v>
      </c>
      <c r="G516">
        <v>104</v>
      </c>
      <c r="H516">
        <v>89.4</v>
      </c>
      <c r="I516">
        <v>35.196849999999998</v>
      </c>
      <c r="J516">
        <v>98.4</v>
      </c>
      <c r="K516">
        <v>58.4</v>
      </c>
      <c r="L516">
        <v>37.4</v>
      </c>
      <c r="M516">
        <v>22.5</v>
      </c>
      <c r="N516">
        <v>34.6</v>
      </c>
      <c r="O516">
        <v>30.1</v>
      </c>
      <c r="P516">
        <v>18.8</v>
      </c>
      <c r="S516">
        <v>14.9</v>
      </c>
      <c r="V516">
        <v>0.24050264557541878</v>
      </c>
      <c r="W516">
        <v>0.87553038744270106</v>
      </c>
      <c r="X516">
        <v>-0.39415244602069088</v>
      </c>
      <c r="Y516">
        <v>-0.69227497699292972</v>
      </c>
      <c r="Z516">
        <v>-0.24626279452372479</v>
      </c>
      <c r="AA516">
        <v>-0.26659658126456548</v>
      </c>
      <c r="AB516">
        <v>6.1368734618567643E-2</v>
      </c>
      <c r="AC516">
        <v>6.1368671930561336E-2</v>
      </c>
      <c r="AD516">
        <v>-0.42417547677380685</v>
      </c>
      <c r="AE516">
        <v>-0.8017051035640812</v>
      </c>
      <c r="AF516">
        <v>0.10754602840006883</v>
      </c>
      <c r="AG516">
        <v>6.9637687218493505E-2</v>
      </c>
      <c r="AH516">
        <v>5.6502258061454584E-2</v>
      </c>
      <c r="AI516">
        <v>0.50652409868190584</v>
      </c>
      <c r="AJ516">
        <v>0.84980308639298541</v>
      </c>
      <c r="AM516">
        <v>-0.2563888673945961</v>
      </c>
    </row>
    <row r="517" spans="2:39">
      <c r="B517">
        <v>1.0601</v>
      </c>
      <c r="C517">
        <v>56</v>
      </c>
      <c r="D517">
        <v>167.75</v>
      </c>
      <c r="E517">
        <v>68.5</v>
      </c>
      <c r="F517">
        <v>37.4</v>
      </c>
      <c r="G517">
        <v>98.6</v>
      </c>
      <c r="H517">
        <v>93</v>
      </c>
      <c r="I517">
        <v>36.614173000000001</v>
      </c>
      <c r="J517">
        <v>97</v>
      </c>
      <c r="K517">
        <v>55.4</v>
      </c>
      <c r="L517">
        <v>38.799999999999997</v>
      </c>
      <c r="M517">
        <v>23.2</v>
      </c>
      <c r="N517">
        <v>32.4</v>
      </c>
      <c r="O517">
        <v>29.7</v>
      </c>
      <c r="P517">
        <v>19</v>
      </c>
      <c r="S517">
        <v>17</v>
      </c>
      <c r="V517">
        <v>1.0143237923585768</v>
      </c>
      <c r="W517">
        <v>0.95443269163134836</v>
      </c>
      <c r="X517">
        <v>-1.1397714014756823</v>
      </c>
      <c r="Y517">
        <v>-1.7427686955434198</v>
      </c>
      <c r="Z517">
        <v>-1.2112324571854238</v>
      </c>
      <c r="AA517">
        <v>-0.14247064870122439</v>
      </c>
      <c r="AB517">
        <v>-0.59056002085752468</v>
      </c>
      <c r="AC517">
        <v>-0.59056002983473377</v>
      </c>
      <c r="AD517">
        <v>-1.5041634534262838</v>
      </c>
      <c r="AE517">
        <v>-1.2953162408914012</v>
      </c>
      <c r="AF517">
        <v>-1.5470889646431873</v>
      </c>
      <c r="AG517">
        <v>-1.0863479206086539</v>
      </c>
      <c r="AH517">
        <v>-0.18370124389250017</v>
      </c>
      <c r="AI517">
        <v>-0.68379757403655972</v>
      </c>
      <c r="AJ517">
        <v>-1.4597708942457537</v>
      </c>
      <c r="AM517">
        <v>-1.0347872272346204</v>
      </c>
    </row>
    <row r="518" spans="2:39">
      <c r="B518">
        <v>1.0745</v>
      </c>
      <c r="C518">
        <v>57</v>
      </c>
      <c r="D518">
        <v>147.75</v>
      </c>
      <c r="E518">
        <v>65.75</v>
      </c>
      <c r="F518">
        <v>35.200000000000003</v>
      </c>
      <c r="G518">
        <v>99.6</v>
      </c>
      <c r="H518">
        <v>86.4</v>
      </c>
      <c r="I518">
        <v>34.015748000000002</v>
      </c>
      <c r="J518">
        <v>90.1</v>
      </c>
      <c r="K518">
        <v>53</v>
      </c>
      <c r="L518">
        <v>35</v>
      </c>
      <c r="M518">
        <v>21.3</v>
      </c>
      <c r="N518">
        <v>31.7</v>
      </c>
      <c r="O518">
        <v>27.3</v>
      </c>
      <c r="P518">
        <v>16.899999999999999</v>
      </c>
      <c r="S518">
        <v>10.6</v>
      </c>
      <c r="V518">
        <v>0.34260404688708634</v>
      </c>
      <c r="W518">
        <v>0.95443269163134836</v>
      </c>
      <c r="X518">
        <v>0.14642129668417789</v>
      </c>
      <c r="Y518">
        <v>0.54921759947583126</v>
      </c>
      <c r="Z518">
        <v>0.63098235335054864</v>
      </c>
      <c r="AA518">
        <v>0.32920789503947312</v>
      </c>
      <c r="AB518">
        <v>0.42684394602183212</v>
      </c>
      <c r="AC518">
        <v>0.42684390264170147</v>
      </c>
      <c r="AD518">
        <v>0.15494851070650684</v>
      </c>
      <c r="AE518">
        <v>4.1299459281378674E-4</v>
      </c>
      <c r="AF518">
        <v>2.0459976134636088E-2</v>
      </c>
      <c r="AG518">
        <v>-0.17372770390301051</v>
      </c>
      <c r="AH518">
        <v>-0.14938645789907756</v>
      </c>
      <c r="AI518">
        <v>0.20894368050229034</v>
      </c>
      <c r="AJ518">
        <v>0.84980308639298541</v>
      </c>
      <c r="AM518">
        <v>-0.36585113674709935</v>
      </c>
    </row>
    <row r="519" spans="2:39">
      <c r="B519">
        <v>1.0620000000000001</v>
      </c>
      <c r="C519">
        <v>57</v>
      </c>
      <c r="D519">
        <v>182.25</v>
      </c>
      <c r="E519">
        <v>71.75</v>
      </c>
      <c r="F519">
        <v>39.4</v>
      </c>
      <c r="G519">
        <v>103.4</v>
      </c>
      <c r="H519">
        <v>96.7</v>
      </c>
      <c r="I519">
        <v>38.070866000000002</v>
      </c>
      <c r="J519">
        <v>100.7</v>
      </c>
      <c r="K519">
        <v>59.3</v>
      </c>
      <c r="L519">
        <v>38.6</v>
      </c>
      <c r="M519">
        <v>22.8</v>
      </c>
      <c r="N519">
        <v>31.8</v>
      </c>
      <c r="O519">
        <v>29.1</v>
      </c>
      <c r="P519">
        <v>19</v>
      </c>
      <c r="S519">
        <v>16.100000000000001</v>
      </c>
      <c r="V519">
        <v>0.42858417430743989</v>
      </c>
      <c r="W519">
        <v>1.0333349958199958</v>
      </c>
      <c r="X519">
        <v>-0.10522510078188171</v>
      </c>
      <c r="Y519">
        <v>0.45371817051669583</v>
      </c>
      <c r="Z519">
        <v>1.6910749838557875E-2</v>
      </c>
      <c r="AA519">
        <v>-6.7995089163218669E-2</v>
      </c>
      <c r="AB519">
        <v>-0.42263897778035037</v>
      </c>
      <c r="AC519">
        <v>-0.42263907281915813</v>
      </c>
      <c r="AD519">
        <v>-0.29895947948076657</v>
      </c>
      <c r="AE519">
        <v>-0.45206388129056219</v>
      </c>
      <c r="AF519">
        <v>0.15108905453278676</v>
      </c>
      <c r="AG519">
        <v>0.31300307833999969</v>
      </c>
      <c r="AH519">
        <v>-0.45821953183987757</v>
      </c>
      <c r="AI519">
        <v>0.45692736231863751</v>
      </c>
      <c r="AJ519">
        <v>-0.24999404724450863</v>
      </c>
      <c r="AM519">
        <v>-0.45098845735460213</v>
      </c>
    </row>
    <row r="520" spans="2:39">
      <c r="B520">
        <v>1.0636000000000001</v>
      </c>
      <c r="C520">
        <v>58</v>
      </c>
      <c r="D520">
        <v>175.5</v>
      </c>
      <c r="E520">
        <v>71.5</v>
      </c>
      <c r="F520">
        <v>38</v>
      </c>
      <c r="G520">
        <v>100.2</v>
      </c>
      <c r="H520">
        <v>88.1</v>
      </c>
      <c r="I520">
        <v>34.685039000000003</v>
      </c>
      <c r="J520">
        <v>97.8</v>
      </c>
      <c r="K520">
        <v>57.1</v>
      </c>
      <c r="L520">
        <v>38.9</v>
      </c>
      <c r="M520">
        <v>23.6</v>
      </c>
      <c r="N520">
        <v>30.9</v>
      </c>
      <c r="O520">
        <v>29.6</v>
      </c>
      <c r="P520">
        <v>18</v>
      </c>
      <c r="S520">
        <v>15.4</v>
      </c>
      <c r="V520">
        <v>-0.9256028325630955</v>
      </c>
      <c r="W520">
        <v>1.0333349958199958</v>
      </c>
      <c r="X520">
        <v>-0.61783813265718834</v>
      </c>
      <c r="Y520">
        <v>-1.169772121788607</v>
      </c>
      <c r="Z520">
        <v>-1.255094714579138</v>
      </c>
      <c r="AA520">
        <v>-0.72586253174892601</v>
      </c>
      <c r="AB520">
        <v>0.24904519452835253</v>
      </c>
      <c r="AC520">
        <v>0.2490452570307273</v>
      </c>
      <c r="AD520">
        <v>7.6688512398356404E-2</v>
      </c>
      <c r="AE520">
        <v>-0.51376527345647804</v>
      </c>
      <c r="AF520">
        <v>-1.1552017294487322</v>
      </c>
      <c r="AG520">
        <v>-1.268871963949783</v>
      </c>
      <c r="AH520">
        <v>-1.5219778976359633</v>
      </c>
      <c r="AI520">
        <v>-1.2789584103957925</v>
      </c>
      <c r="AJ520">
        <v>-0.68991290069950473</v>
      </c>
      <c r="AM520">
        <v>0.92337114673794063</v>
      </c>
    </row>
    <row r="521" spans="2:39">
      <c r="B521">
        <v>1.0384</v>
      </c>
      <c r="C521">
        <v>58</v>
      </c>
      <c r="D521">
        <v>161.75</v>
      </c>
      <c r="E521">
        <v>67.25</v>
      </c>
      <c r="F521">
        <v>35.1</v>
      </c>
      <c r="G521">
        <v>94.9</v>
      </c>
      <c r="H521">
        <v>94.9</v>
      </c>
      <c r="I521">
        <v>37.362205000000003</v>
      </c>
      <c r="J521">
        <v>100.2</v>
      </c>
      <c r="K521">
        <v>56.8</v>
      </c>
      <c r="L521">
        <v>35.9</v>
      </c>
      <c r="M521">
        <v>21</v>
      </c>
      <c r="N521">
        <v>27.8</v>
      </c>
      <c r="O521">
        <v>26.1</v>
      </c>
      <c r="P521">
        <v>17.600000000000001</v>
      </c>
      <c r="S521">
        <v>26.7</v>
      </c>
      <c r="V521">
        <v>-0.82350143125142794</v>
      </c>
      <c r="W521">
        <v>1.1911396041972904</v>
      </c>
      <c r="X521">
        <v>-0.76696192374818661</v>
      </c>
      <c r="Y521">
        <v>-1.0742726928294717</v>
      </c>
      <c r="Z521">
        <v>1.0696049272876855</v>
      </c>
      <c r="AA521">
        <v>-0.44037288685324188</v>
      </c>
      <c r="AB521">
        <v>9.1001859867480675E-2</v>
      </c>
      <c r="AC521">
        <v>9.1001737716758749E-2</v>
      </c>
      <c r="AD521">
        <v>-0.89373546662270942</v>
      </c>
      <c r="AE521">
        <v>-1.0279435415057698</v>
      </c>
      <c r="AF521">
        <v>-1.2422877817141651</v>
      </c>
      <c r="AG521">
        <v>-1.268871963949783</v>
      </c>
      <c r="AH521">
        <v>-0.32096038786618825</v>
      </c>
      <c r="AI521">
        <v>1.0556735049211587E-2</v>
      </c>
      <c r="AJ521">
        <v>7.9945092846740382E-2</v>
      </c>
      <c r="AM521">
        <v>0.81390887738543738</v>
      </c>
    </row>
    <row r="522" spans="2:39">
      <c r="B522">
        <v>1.0403</v>
      </c>
      <c r="C522">
        <v>60</v>
      </c>
      <c r="D522">
        <v>157.75</v>
      </c>
      <c r="E522">
        <v>67.5</v>
      </c>
      <c r="F522">
        <v>40.4</v>
      </c>
      <c r="G522">
        <v>97.2</v>
      </c>
      <c r="H522">
        <v>93.3</v>
      </c>
      <c r="I522">
        <v>36.732283000000002</v>
      </c>
      <c r="J522">
        <v>94</v>
      </c>
      <c r="K522">
        <v>54.3</v>
      </c>
      <c r="L522">
        <v>35.700000000000003</v>
      </c>
      <c r="M522">
        <v>21</v>
      </c>
      <c r="N522">
        <v>31.3</v>
      </c>
      <c r="O522">
        <v>28.7</v>
      </c>
      <c r="P522">
        <v>18.3</v>
      </c>
      <c r="S522">
        <v>25.8</v>
      </c>
      <c r="V522">
        <v>3.6299842952083598E-2</v>
      </c>
      <c r="W522">
        <v>1.348944212574585</v>
      </c>
      <c r="X522">
        <v>-0.35687149824794134</v>
      </c>
      <c r="Y522">
        <v>-1.0742726928294717</v>
      </c>
      <c r="Z522">
        <v>0.14849752201969765</v>
      </c>
      <c r="AA522">
        <v>0.49057160737181621</v>
      </c>
      <c r="AB522">
        <v>0.31818915344248244</v>
      </c>
      <c r="AC522">
        <v>0.31818907719851891</v>
      </c>
      <c r="AD522">
        <v>-0.94069146560759931</v>
      </c>
      <c r="AE522">
        <v>-1.0073764107837979</v>
      </c>
      <c r="AF522">
        <v>-0.63268541585612337</v>
      </c>
      <c r="AG522">
        <v>-0.2345690516833876</v>
      </c>
      <c r="AH522">
        <v>-0.66410824780040967</v>
      </c>
      <c r="AI522">
        <v>-1.1797649376692541</v>
      </c>
      <c r="AJ522">
        <v>7.9945092846740382E-2</v>
      </c>
      <c r="AM522">
        <v>-6.1789277434589861E-2</v>
      </c>
    </row>
    <row r="523" spans="2:39">
      <c r="B523">
        <v>1.0563</v>
      </c>
      <c r="C523">
        <v>62</v>
      </c>
      <c r="D523">
        <v>168.75</v>
      </c>
      <c r="E523">
        <v>67.5</v>
      </c>
      <c r="F523">
        <v>38.299999999999997</v>
      </c>
      <c r="G523">
        <v>104.7</v>
      </c>
      <c r="H523">
        <v>95.6</v>
      </c>
      <c r="I523">
        <v>37.637794999999997</v>
      </c>
      <c r="J523">
        <v>93.7</v>
      </c>
      <c r="K523">
        <v>54.4</v>
      </c>
      <c r="L523">
        <v>37.1</v>
      </c>
      <c r="M523">
        <v>22.7</v>
      </c>
      <c r="N523">
        <v>30.3</v>
      </c>
      <c r="O523">
        <v>26.3</v>
      </c>
      <c r="P523">
        <v>18.3</v>
      </c>
      <c r="S523">
        <v>18.600000000000001</v>
      </c>
      <c r="V523">
        <v>-0.71065251401221763</v>
      </c>
      <c r="W523">
        <v>1.348944212574585</v>
      </c>
      <c r="X523">
        <v>0.49127006358211145</v>
      </c>
      <c r="Y523">
        <v>0.74021645739410225</v>
      </c>
      <c r="Z523">
        <v>1.1573294420751139</v>
      </c>
      <c r="AA523">
        <v>0.40368345457747706</v>
      </c>
      <c r="AB523">
        <v>0.57500957226639871</v>
      </c>
      <c r="AC523">
        <v>0.57500948246647821</v>
      </c>
      <c r="AD523">
        <v>0.21755650935302584</v>
      </c>
      <c r="AE523">
        <v>4.1299459281378674E-4</v>
      </c>
      <c r="AF523">
        <v>0.76069142039082838</v>
      </c>
      <c r="AG523">
        <v>-5.204500834225851E-2</v>
      </c>
      <c r="AH523">
        <v>0.12513183004829984</v>
      </c>
      <c r="AI523">
        <v>-8.863673767732691E-2</v>
      </c>
      <c r="AJ523">
        <v>0.84980308639298541</v>
      </c>
      <c r="AM523">
        <v>0.69228413366043351</v>
      </c>
    </row>
    <row r="524" spans="2:39">
      <c r="B524">
        <v>1.0424</v>
      </c>
      <c r="C524">
        <v>62</v>
      </c>
      <c r="D524">
        <v>191.5</v>
      </c>
      <c r="E524">
        <v>72.25</v>
      </c>
      <c r="F524">
        <v>40.6</v>
      </c>
      <c r="G524">
        <v>104</v>
      </c>
      <c r="H524">
        <v>98.2</v>
      </c>
      <c r="I524">
        <v>38.661417</v>
      </c>
      <c r="J524">
        <v>101.1</v>
      </c>
      <c r="K524">
        <v>59.3</v>
      </c>
      <c r="L524">
        <v>40.299999999999997</v>
      </c>
      <c r="M524">
        <v>23</v>
      </c>
      <c r="N524">
        <v>32.6</v>
      </c>
      <c r="O524">
        <v>28.5</v>
      </c>
      <c r="P524">
        <v>19</v>
      </c>
      <c r="S524">
        <v>24.8</v>
      </c>
      <c r="V524">
        <v>-0.99008792812836366</v>
      </c>
      <c r="W524">
        <v>1.4278465167632324</v>
      </c>
      <c r="X524">
        <v>1.5220882694986373</v>
      </c>
      <c r="Y524">
        <v>-0.31027726115638787</v>
      </c>
      <c r="Z524">
        <v>0.98188041250025992</v>
      </c>
      <c r="AA524">
        <v>2.0917961374389149</v>
      </c>
      <c r="AB524">
        <v>2.1159320852098902</v>
      </c>
      <c r="AC524">
        <v>2.1159321649680223</v>
      </c>
      <c r="AD524">
        <v>1.8923204731474457</v>
      </c>
      <c r="AE524">
        <v>0.84366535419365274</v>
      </c>
      <c r="AF524">
        <v>1.1090356294525685</v>
      </c>
      <c r="AG524">
        <v>-0.47793444280489161</v>
      </c>
      <c r="AH524">
        <v>0.98300147988385345</v>
      </c>
      <c r="AI524">
        <v>0.45692736231863751</v>
      </c>
      <c r="AJ524">
        <v>0.29990451957423842</v>
      </c>
      <c r="AM524">
        <v>0.99634599297294302</v>
      </c>
    </row>
    <row r="525" spans="2:39">
      <c r="B525">
        <v>1.0371999999999999</v>
      </c>
      <c r="C525">
        <v>63</v>
      </c>
      <c r="D525">
        <v>219.15</v>
      </c>
      <c r="E525">
        <v>69.5</v>
      </c>
      <c r="F525">
        <v>40.200000000000003</v>
      </c>
      <c r="G525">
        <v>117.6</v>
      </c>
      <c r="H525">
        <v>113.8</v>
      </c>
      <c r="I525">
        <v>44.803150000000002</v>
      </c>
      <c r="J525">
        <v>111.8</v>
      </c>
      <c r="K525">
        <v>63.4</v>
      </c>
      <c r="L525">
        <v>41.1</v>
      </c>
      <c r="M525">
        <v>22.3</v>
      </c>
      <c r="N525">
        <v>35.1</v>
      </c>
      <c r="O525">
        <v>29.6</v>
      </c>
      <c r="P525">
        <v>18.5</v>
      </c>
      <c r="S525">
        <v>27.3</v>
      </c>
      <c r="V525">
        <v>0.79937347380769885</v>
      </c>
      <c r="W525">
        <v>1.5067488209518796</v>
      </c>
      <c r="X525">
        <v>-0.8601642931800606</v>
      </c>
      <c r="Y525">
        <v>-0.31027726115638787</v>
      </c>
      <c r="Z525">
        <v>-2.695150755515642E-2</v>
      </c>
      <c r="AA525">
        <v>-0.61414919244192012</v>
      </c>
      <c r="AB525">
        <v>-0.94615752384448526</v>
      </c>
      <c r="AC525">
        <v>-0.94615757195047534</v>
      </c>
      <c r="AD525">
        <v>-0.81547546831455897</v>
      </c>
      <c r="AE525">
        <v>0.39118847831027675</v>
      </c>
      <c r="AF525">
        <v>0.2381751067982226</v>
      </c>
      <c r="AG525">
        <v>-0.47793444280489161</v>
      </c>
      <c r="AH525">
        <v>-0.83568217776752041</v>
      </c>
      <c r="AI525">
        <v>0.10975020777575009</v>
      </c>
      <c r="AJ525">
        <v>7.9945092846740382E-2</v>
      </c>
      <c r="AM525">
        <v>-0.81586268852961352</v>
      </c>
    </row>
    <row r="526" spans="2:39">
      <c r="B526">
        <v>1.0705</v>
      </c>
      <c r="C526">
        <v>64</v>
      </c>
      <c r="D526">
        <v>155.25</v>
      </c>
      <c r="E526">
        <v>69.5</v>
      </c>
      <c r="F526">
        <v>37.9</v>
      </c>
      <c r="G526">
        <v>95.8</v>
      </c>
      <c r="H526">
        <v>82.8</v>
      </c>
      <c r="I526">
        <v>32.598424999999999</v>
      </c>
      <c r="J526">
        <v>94.5</v>
      </c>
      <c r="K526">
        <v>61.2</v>
      </c>
      <c r="L526">
        <v>39.1</v>
      </c>
      <c r="M526">
        <v>22.3</v>
      </c>
      <c r="N526">
        <v>29.8</v>
      </c>
      <c r="O526">
        <v>28.9</v>
      </c>
      <c r="P526">
        <v>18.3</v>
      </c>
      <c r="S526">
        <v>12.4</v>
      </c>
      <c r="V526">
        <v>-1.2910183740995831</v>
      </c>
      <c r="W526">
        <v>1.585651125140527</v>
      </c>
      <c r="X526">
        <v>0.42602840497979971</v>
      </c>
      <c r="Y526">
        <v>-1.7427686955434198</v>
      </c>
      <c r="Z526">
        <v>1.2450539568625394</v>
      </c>
      <c r="AA526">
        <v>0.70158569272949634</v>
      </c>
      <c r="AB526">
        <v>0.80219686584140049</v>
      </c>
      <c r="AC526">
        <v>0.80219682194824016</v>
      </c>
      <c r="AD526">
        <v>0.12364451138324621</v>
      </c>
      <c r="AE526">
        <v>-2.015413612915672E-2</v>
      </c>
      <c r="AF526">
        <v>-0.1972551545289504</v>
      </c>
      <c r="AG526">
        <v>0.55636846946150376</v>
      </c>
      <c r="AH526">
        <v>1.2575197678312295</v>
      </c>
      <c r="AI526">
        <v>0.90329798958806162</v>
      </c>
      <c r="AJ526">
        <v>0.95978279975673642</v>
      </c>
      <c r="AM526">
        <v>1.3125703266579527</v>
      </c>
    </row>
    <row r="527" spans="2:39">
      <c r="B527">
        <v>1.0316000000000001</v>
      </c>
      <c r="C527">
        <v>65</v>
      </c>
      <c r="D527">
        <v>189.75</v>
      </c>
      <c r="E527">
        <v>65.75</v>
      </c>
      <c r="F527">
        <v>40.799999999999997</v>
      </c>
      <c r="G527">
        <v>106.4</v>
      </c>
      <c r="H527">
        <v>100.5</v>
      </c>
      <c r="I527">
        <v>39.566929000000002</v>
      </c>
      <c r="J527">
        <v>100.5</v>
      </c>
      <c r="K527">
        <v>59.2</v>
      </c>
      <c r="L527">
        <v>38.1</v>
      </c>
      <c r="M527">
        <v>24</v>
      </c>
      <c r="N527">
        <v>35.9</v>
      </c>
      <c r="O527">
        <v>30.5</v>
      </c>
      <c r="P527">
        <v>19.100000000000001</v>
      </c>
      <c r="S527">
        <v>29.9</v>
      </c>
      <c r="V527">
        <v>0.22975512964787606</v>
      </c>
      <c r="W527">
        <v>1.585651125140527</v>
      </c>
      <c r="X527">
        <v>-1.8947105938738611</v>
      </c>
      <c r="Y527">
        <v>-1.7427686955434198</v>
      </c>
      <c r="Z527">
        <v>-1.4305437441539921</v>
      </c>
      <c r="AA527">
        <v>-0.96170180361927482</v>
      </c>
      <c r="AB527">
        <v>-1.2523664847499223</v>
      </c>
      <c r="AC527">
        <v>-1.2523664201954283</v>
      </c>
      <c r="AD527">
        <v>-1.895463444967036</v>
      </c>
      <c r="AE527">
        <v>-1.768360247496749</v>
      </c>
      <c r="AF527">
        <v>-2.2437773827666647</v>
      </c>
      <c r="AG527">
        <v>-1.8164440939731681</v>
      </c>
      <c r="AH527">
        <v>-1.2817743956820085</v>
      </c>
      <c r="AI527">
        <v>-1.9237159831182953</v>
      </c>
      <c r="AJ527">
        <v>-1.8996897477007497</v>
      </c>
      <c r="AM527">
        <v>-0.2563888673945961</v>
      </c>
    </row>
    <row r="528" spans="2:39">
      <c r="B528">
        <v>1.0599000000000001</v>
      </c>
      <c r="C528">
        <v>65</v>
      </c>
      <c r="D528">
        <v>127.5</v>
      </c>
      <c r="E528">
        <v>65.75</v>
      </c>
      <c r="F528">
        <v>34.700000000000003</v>
      </c>
      <c r="G528">
        <v>93</v>
      </c>
      <c r="H528">
        <v>79.7</v>
      </c>
      <c r="I528">
        <v>31.377953000000002</v>
      </c>
      <c r="J528">
        <v>87.6</v>
      </c>
      <c r="K528">
        <v>50.7</v>
      </c>
      <c r="L528">
        <v>33.4</v>
      </c>
      <c r="M528">
        <v>20.100000000000001</v>
      </c>
      <c r="N528">
        <v>28.5</v>
      </c>
      <c r="O528">
        <v>24.8</v>
      </c>
      <c r="P528">
        <v>16.5</v>
      </c>
      <c r="S528">
        <v>17</v>
      </c>
      <c r="V528">
        <v>-1.8767579921507318</v>
      </c>
      <c r="W528">
        <v>1.585651125140527</v>
      </c>
      <c r="X528">
        <v>1.7215413400828472</v>
      </c>
      <c r="Y528">
        <v>-0.78777440595206516</v>
      </c>
      <c r="Z528">
        <v>0.36780880898826601</v>
      </c>
      <c r="AA528">
        <v>2.3400480025655974</v>
      </c>
      <c r="AB528">
        <v>2.5307958386946772</v>
      </c>
      <c r="AC528">
        <v>2.5307958386561569</v>
      </c>
      <c r="AD528">
        <v>2.2836204646881977</v>
      </c>
      <c r="AE528">
        <v>0.41175560903224728</v>
      </c>
      <c r="AF528">
        <v>1.5444658907797415</v>
      </c>
      <c r="AG528">
        <v>0.19132038277924551</v>
      </c>
      <c r="AH528">
        <v>0.91437190789700817</v>
      </c>
      <c r="AI528">
        <v>0.70491104413498462</v>
      </c>
      <c r="AJ528">
        <v>1.2897219398479816</v>
      </c>
      <c r="AM528">
        <v>1.9328565196554721</v>
      </c>
    </row>
    <row r="529" spans="2:39">
      <c r="B529">
        <v>1.0206999999999999</v>
      </c>
      <c r="C529">
        <v>65</v>
      </c>
      <c r="D529">
        <v>224.5</v>
      </c>
      <c r="E529">
        <v>68.25</v>
      </c>
      <c r="F529">
        <v>38.799999999999997</v>
      </c>
      <c r="G529">
        <v>119.6</v>
      </c>
      <c r="H529">
        <v>118</v>
      </c>
      <c r="I529">
        <v>46.456693000000001</v>
      </c>
      <c r="J529">
        <v>114.3</v>
      </c>
      <c r="K529">
        <v>61.3</v>
      </c>
      <c r="L529">
        <v>42.1</v>
      </c>
      <c r="M529">
        <v>23.4</v>
      </c>
      <c r="N529">
        <v>34.9</v>
      </c>
      <c r="O529">
        <v>30.1</v>
      </c>
      <c r="P529">
        <v>19.399999999999999</v>
      </c>
      <c r="S529">
        <v>35</v>
      </c>
      <c r="V529">
        <v>-1.3555034696648511</v>
      </c>
      <c r="W529">
        <v>1.6645534293291744</v>
      </c>
      <c r="X529">
        <v>2.0850305808671554</v>
      </c>
      <c r="Y529">
        <v>0.64471702843496681</v>
      </c>
      <c r="Z529">
        <v>1.5082275012248221</v>
      </c>
      <c r="AA529">
        <v>2.3524605958219325</v>
      </c>
      <c r="AB529">
        <v>1.6418020812272776</v>
      </c>
      <c r="AC529">
        <v>1.6418021088137011</v>
      </c>
      <c r="AD529">
        <v>1.4697164822834328</v>
      </c>
      <c r="AE529">
        <v>0.9053667463595686</v>
      </c>
      <c r="AF529">
        <v>1.6750949691778922</v>
      </c>
      <c r="AG529">
        <v>0.92141655614376194</v>
      </c>
      <c r="AH529">
        <v>1.1545754098509642</v>
      </c>
      <c r="AI529">
        <v>1.0024914623146002</v>
      </c>
      <c r="AJ529">
        <v>1.3997016532117326</v>
      </c>
      <c r="AM529">
        <v>1.3733826985204545</v>
      </c>
    </row>
    <row r="530" spans="2:39">
      <c r="B530">
        <v>1.0304</v>
      </c>
      <c r="C530">
        <v>66</v>
      </c>
      <c r="D530">
        <v>234.25</v>
      </c>
      <c r="E530">
        <v>72</v>
      </c>
      <c r="F530">
        <v>41.4</v>
      </c>
      <c r="G530">
        <v>119.7</v>
      </c>
      <c r="H530">
        <v>109</v>
      </c>
      <c r="I530">
        <v>42.913386000000003</v>
      </c>
      <c r="J530">
        <v>109.1</v>
      </c>
      <c r="K530">
        <v>63.7</v>
      </c>
      <c r="L530">
        <v>42.4</v>
      </c>
      <c r="M530">
        <v>24.6</v>
      </c>
      <c r="N530">
        <v>35.6</v>
      </c>
      <c r="O530">
        <v>30.7</v>
      </c>
      <c r="P530">
        <v>19.5</v>
      </c>
      <c r="S530">
        <v>30.4</v>
      </c>
      <c r="V530">
        <v>-1.6134438519259</v>
      </c>
      <c r="W530">
        <v>1.7434557335178216</v>
      </c>
      <c r="X530">
        <v>1.8427044203442835</v>
      </c>
      <c r="Y530">
        <v>0.93121531531237323</v>
      </c>
      <c r="Z530">
        <v>1.4643652438311079</v>
      </c>
      <c r="AA530">
        <v>1.8683694588249016</v>
      </c>
      <c r="AB530">
        <v>2.0764212515446734</v>
      </c>
      <c r="AC530">
        <v>2.0764211596926327</v>
      </c>
      <c r="AD530">
        <v>1.5792804799148439</v>
      </c>
      <c r="AE530">
        <v>1.2961422300770287</v>
      </c>
      <c r="AF530">
        <v>3.2426439099557158</v>
      </c>
      <c r="AG530">
        <v>1.40814733838677</v>
      </c>
      <c r="AH530">
        <v>1.0516310518706964</v>
      </c>
      <c r="AI530">
        <v>0.55612083504517595</v>
      </c>
      <c r="AJ530">
        <v>1.3997016532117326</v>
      </c>
      <c r="AM530">
        <v>1.6409571347154632</v>
      </c>
    </row>
    <row r="531" spans="2:39">
      <c r="B531">
        <v>1.0256000000000001</v>
      </c>
      <c r="C531">
        <v>67</v>
      </c>
      <c r="D531">
        <v>227.75</v>
      </c>
      <c r="E531">
        <v>72.75</v>
      </c>
      <c r="F531">
        <v>41.3</v>
      </c>
      <c r="G531">
        <v>115.8</v>
      </c>
      <c r="H531">
        <v>113.4</v>
      </c>
      <c r="I531">
        <v>44.645668999999998</v>
      </c>
      <c r="J531">
        <v>109.8</v>
      </c>
      <c r="K531">
        <v>65.599999999999994</v>
      </c>
      <c r="L531">
        <v>46</v>
      </c>
      <c r="M531">
        <v>25.4</v>
      </c>
      <c r="N531">
        <v>35.299999999999997</v>
      </c>
      <c r="O531">
        <v>29.8</v>
      </c>
      <c r="P531">
        <v>19.5</v>
      </c>
      <c r="S531">
        <v>32.6</v>
      </c>
      <c r="V531">
        <v>-1.1942907307516868</v>
      </c>
      <c r="W531">
        <v>1.7434557335178216</v>
      </c>
      <c r="X531">
        <v>0.78951764576410799</v>
      </c>
      <c r="Y531">
        <v>-0.69227497699292972</v>
      </c>
      <c r="Z531">
        <v>1.2011916994688283</v>
      </c>
      <c r="AA531">
        <v>2.1786842902332544</v>
      </c>
      <c r="AB531">
        <v>1.3553485371544485</v>
      </c>
      <c r="AC531">
        <v>1.3553486377595445</v>
      </c>
      <c r="AD531">
        <v>0.29581650766117629</v>
      </c>
      <c r="AE531">
        <v>-0.22582544334887347</v>
      </c>
      <c r="AF531">
        <v>0.10754602840006883</v>
      </c>
      <c r="AG531">
        <v>0.61720981724188084</v>
      </c>
      <c r="AH531">
        <v>-4.6442099918810875E-2</v>
      </c>
      <c r="AI531">
        <v>0.30813715322882884</v>
      </c>
      <c r="AJ531">
        <v>0.29990451957423842</v>
      </c>
      <c r="AM531">
        <v>1.2031080573054493</v>
      </c>
    </row>
    <row r="532" spans="2:39">
      <c r="B532">
        <v>1.0334000000000001</v>
      </c>
      <c r="C532">
        <v>67</v>
      </c>
      <c r="D532">
        <v>199.5</v>
      </c>
      <c r="E532">
        <v>68.5</v>
      </c>
      <c r="F532">
        <v>40.700000000000003</v>
      </c>
      <c r="G532">
        <v>118.3</v>
      </c>
      <c r="H532">
        <v>106.1</v>
      </c>
      <c r="I532">
        <v>41.771653999999998</v>
      </c>
      <c r="J532">
        <v>101.6</v>
      </c>
      <c r="K532">
        <v>58.2</v>
      </c>
      <c r="L532">
        <v>38.799999999999997</v>
      </c>
      <c r="M532">
        <v>24.1</v>
      </c>
      <c r="N532">
        <v>32.1</v>
      </c>
      <c r="O532">
        <v>29.3</v>
      </c>
      <c r="P532">
        <v>18.5</v>
      </c>
      <c r="S532">
        <v>29</v>
      </c>
      <c r="V532">
        <v>0.45545296412629666</v>
      </c>
      <c r="W532">
        <v>1.822358037706469</v>
      </c>
      <c r="X532">
        <v>-0.8508440562368732</v>
      </c>
      <c r="Y532">
        <v>-0.40577669011552336</v>
      </c>
      <c r="Z532">
        <v>-0.72874762585457586</v>
      </c>
      <c r="AA532">
        <v>-0.41554770034057337</v>
      </c>
      <c r="AB532">
        <v>-0.79799189759991873</v>
      </c>
      <c r="AC532">
        <v>-0.7979919921256986</v>
      </c>
      <c r="AD532">
        <v>-0.83112746797618819</v>
      </c>
      <c r="AE532">
        <v>-1.0279435415057698</v>
      </c>
      <c r="AF532">
        <v>-0.4585133113252548</v>
      </c>
      <c r="AG532">
        <v>-0.29541039946376252</v>
      </c>
      <c r="AH532">
        <v>-1.0415708937280539</v>
      </c>
      <c r="AI532">
        <v>-0.68379757403655972</v>
      </c>
      <c r="AJ532">
        <v>0.29990451957423842</v>
      </c>
      <c r="AM532">
        <v>-0.47531340609960299</v>
      </c>
    </row>
    <row r="533" spans="2:39">
      <c r="B533">
        <v>1.0641</v>
      </c>
      <c r="C533">
        <v>68</v>
      </c>
      <c r="D533">
        <v>155.5</v>
      </c>
      <c r="E533">
        <v>69.25</v>
      </c>
      <c r="F533">
        <v>36.299999999999997</v>
      </c>
      <c r="G533">
        <v>97.4</v>
      </c>
      <c r="H533">
        <v>84.3</v>
      </c>
      <c r="I533">
        <v>33.188975999999997</v>
      </c>
      <c r="J533">
        <v>94.4</v>
      </c>
      <c r="K533">
        <v>54.3</v>
      </c>
      <c r="L533">
        <v>37.5</v>
      </c>
      <c r="M533">
        <v>22.6</v>
      </c>
      <c r="N533">
        <v>29.2</v>
      </c>
      <c r="O533">
        <v>27.3</v>
      </c>
      <c r="P533">
        <v>18.5</v>
      </c>
      <c r="S533">
        <v>15.2</v>
      </c>
      <c r="V533">
        <v>-1.3340084378097659</v>
      </c>
      <c r="W533">
        <v>1.9012603418951162</v>
      </c>
      <c r="X533">
        <v>1.3860128101281011</v>
      </c>
      <c r="Y533">
        <v>7.1720454680153992E-2</v>
      </c>
      <c r="Z533">
        <v>1.2450539568625394</v>
      </c>
      <c r="AA533">
        <v>1.607705000441886</v>
      </c>
      <c r="AB533">
        <v>1.503514163399015</v>
      </c>
      <c r="AC533">
        <v>1.503514217584323</v>
      </c>
      <c r="AD533">
        <v>1.6105844792381045</v>
      </c>
      <c r="AE533">
        <v>0.82309822347168071</v>
      </c>
      <c r="AF533">
        <v>2.3717833873013698</v>
      </c>
      <c r="AG533">
        <v>-0.29541039946376252</v>
      </c>
      <c r="AH533">
        <v>1.8065563437259844</v>
      </c>
      <c r="AI533">
        <v>1.9448294532167203</v>
      </c>
      <c r="AJ533">
        <v>0.62984365966548739</v>
      </c>
      <c r="AM533">
        <v>1.3490577497754539</v>
      </c>
    </row>
    <row r="534" spans="2:39">
      <c r="B534">
        <v>1.0307999999999999</v>
      </c>
      <c r="C534">
        <v>69</v>
      </c>
      <c r="D534">
        <v>215.5</v>
      </c>
      <c r="E534">
        <v>70.5</v>
      </c>
      <c r="F534">
        <v>40.799999999999997</v>
      </c>
      <c r="G534">
        <v>113.7</v>
      </c>
      <c r="H534">
        <v>107.6</v>
      </c>
      <c r="I534">
        <v>42.362205000000003</v>
      </c>
      <c r="J534">
        <v>110</v>
      </c>
      <c r="K534">
        <v>63.3</v>
      </c>
      <c r="L534">
        <v>44</v>
      </c>
      <c r="M534">
        <v>22.6</v>
      </c>
      <c r="N534">
        <v>37.5</v>
      </c>
      <c r="O534">
        <v>32.6</v>
      </c>
      <c r="P534">
        <v>18.8</v>
      </c>
      <c r="S534">
        <v>30.2</v>
      </c>
      <c r="V534">
        <v>0.96595997068463457</v>
      </c>
      <c r="W534">
        <v>1.9801626460837636</v>
      </c>
      <c r="X534">
        <v>-1.6430641964078017</v>
      </c>
      <c r="Y534">
        <v>-1.2652715507477426</v>
      </c>
      <c r="Z534">
        <v>-1.3428192293665666</v>
      </c>
      <c r="AA534">
        <v>-1.4333803473599707</v>
      </c>
      <c r="AB534">
        <v>-0.86713585651405001</v>
      </c>
      <c r="AC534">
        <v>-0.86713581229349013</v>
      </c>
      <c r="AD534">
        <v>-1.7076394490274744</v>
      </c>
      <c r="AE534">
        <v>-1.9945986854384377</v>
      </c>
      <c r="AF534">
        <v>-1.6341750169086231</v>
      </c>
      <c r="AG534">
        <v>-0.96466522504790186</v>
      </c>
      <c r="AH534">
        <v>-2.2769031894912501</v>
      </c>
      <c r="AI534">
        <v>-1.4773453558488712</v>
      </c>
      <c r="AJ534">
        <v>0.29990451957423842</v>
      </c>
      <c r="AM534">
        <v>-0.98613732974461887</v>
      </c>
    </row>
    <row r="535" spans="2:39">
      <c r="B535">
        <v>1.0736000000000001</v>
      </c>
      <c r="C535">
        <v>70</v>
      </c>
      <c r="D535">
        <v>134.25</v>
      </c>
      <c r="E535">
        <v>67</v>
      </c>
      <c r="F535">
        <v>34.9</v>
      </c>
      <c r="G535">
        <v>89.2</v>
      </c>
      <c r="H535">
        <v>83.6</v>
      </c>
      <c r="I535">
        <v>32.913386000000003</v>
      </c>
      <c r="J535">
        <v>88.8</v>
      </c>
      <c r="K535">
        <v>49.6</v>
      </c>
      <c r="L535">
        <v>34.799999999999997</v>
      </c>
      <c r="M535">
        <v>21.5</v>
      </c>
      <c r="N535">
        <v>25.6</v>
      </c>
      <c r="O535">
        <v>25.7</v>
      </c>
      <c r="P535">
        <v>18.5</v>
      </c>
      <c r="S535">
        <v>11</v>
      </c>
      <c r="V535">
        <v>-1.7209190112013388</v>
      </c>
      <c r="W535">
        <v>2.1379672544610582</v>
      </c>
      <c r="X535">
        <v>0.84543906742323238</v>
      </c>
      <c r="Y535">
        <v>-0.21477783219725241</v>
      </c>
      <c r="Z535">
        <v>1.2889162142562538</v>
      </c>
      <c r="AA535">
        <v>0.962250151112512</v>
      </c>
      <c r="AB535">
        <v>1.2466937445751001</v>
      </c>
      <c r="AC535">
        <v>1.2466938123163636</v>
      </c>
      <c r="AD535">
        <v>0.74972449784844974</v>
      </c>
      <c r="AE535">
        <v>6.2114386758729684E-2</v>
      </c>
      <c r="AF535">
        <v>0.97840655105441487</v>
      </c>
      <c r="AG535">
        <v>6.9637687218493505E-2</v>
      </c>
      <c r="AH535">
        <v>1.0173162658772761</v>
      </c>
      <c r="AI535">
        <v>-3.9040001314056785E-2</v>
      </c>
      <c r="AJ535">
        <v>2.0595799333942306</v>
      </c>
      <c r="AM535">
        <v>1.762581878440467</v>
      </c>
    </row>
    <row r="536" spans="2:39">
      <c r="B536">
        <v>1.0236000000000001</v>
      </c>
      <c r="C536">
        <v>72</v>
      </c>
      <c r="D536">
        <v>201</v>
      </c>
      <c r="E536">
        <v>69.75</v>
      </c>
      <c r="F536">
        <v>40.9</v>
      </c>
      <c r="G536">
        <v>108.5</v>
      </c>
      <c r="H536">
        <v>105</v>
      </c>
      <c r="I536">
        <v>41.338583</v>
      </c>
      <c r="J536">
        <v>104.5</v>
      </c>
      <c r="K536">
        <v>59.6</v>
      </c>
      <c r="L536">
        <v>40.799999999999997</v>
      </c>
      <c r="M536">
        <v>23.2</v>
      </c>
      <c r="N536">
        <v>35.200000000000003</v>
      </c>
      <c r="O536">
        <v>28.6</v>
      </c>
      <c r="P536">
        <v>20.100000000000001</v>
      </c>
      <c r="S536">
        <v>33.6</v>
      </c>
      <c r="V536">
        <v>-1.2265332785343268</v>
      </c>
      <c r="W536">
        <v>2.1379672544610582</v>
      </c>
      <c r="X536">
        <v>0.31418556166155098</v>
      </c>
      <c r="Y536">
        <v>-1.6472692665842843</v>
      </c>
      <c r="Z536">
        <v>0.41167106638198031</v>
      </c>
      <c r="AA536">
        <v>1.284977575777198</v>
      </c>
      <c r="AB536">
        <v>1.8887447916348885</v>
      </c>
      <c r="AC536">
        <v>1.8887448254862602</v>
      </c>
      <c r="AD536">
        <v>0.31146850732280773</v>
      </c>
      <c r="AE536">
        <v>0.20608430181253054</v>
      </c>
      <c r="AF536">
        <v>-0.54559936359069061</v>
      </c>
      <c r="AG536">
        <v>-0.96466522504790186</v>
      </c>
      <c r="AH536">
        <v>-0.32096038786618825</v>
      </c>
      <c r="AI536">
        <v>-0.73339431039982983</v>
      </c>
      <c r="AJ536">
        <v>-0.24999404724450863</v>
      </c>
      <c r="AM536">
        <v>1.2395954804229505</v>
      </c>
    </row>
    <row r="537" spans="2:39">
      <c r="B537">
        <v>1.0327999999999999</v>
      </c>
      <c r="C537">
        <v>72</v>
      </c>
      <c r="D537">
        <v>186.75</v>
      </c>
      <c r="E537">
        <v>66</v>
      </c>
      <c r="F537">
        <v>38.9</v>
      </c>
      <c r="G537">
        <v>111.1</v>
      </c>
      <c r="H537">
        <v>111.5</v>
      </c>
      <c r="I537">
        <v>43.897638000000001</v>
      </c>
      <c r="J537">
        <v>101.7</v>
      </c>
      <c r="K537">
        <v>60.3</v>
      </c>
      <c r="L537">
        <v>37.299999999999997</v>
      </c>
      <c r="M537">
        <v>21.5</v>
      </c>
      <c r="N537">
        <v>31.3</v>
      </c>
      <c r="O537">
        <v>27.2</v>
      </c>
      <c r="P537">
        <v>18</v>
      </c>
      <c r="S537">
        <v>29.3</v>
      </c>
      <c r="V537">
        <v>-0.84499646310651333</v>
      </c>
      <c r="W537">
        <v>2.1379672544610582</v>
      </c>
      <c r="X537">
        <v>0.46330935275254925</v>
      </c>
      <c r="Y537">
        <v>7.1720454680153992E-2</v>
      </c>
      <c r="Z537">
        <v>0.41167106638198031</v>
      </c>
      <c r="AA537">
        <v>0.93742496459984337</v>
      </c>
      <c r="AB537">
        <v>0.88121853317183563</v>
      </c>
      <c r="AC537">
        <v>0.88121858160522348</v>
      </c>
      <c r="AD537">
        <v>-0.29895947948076657</v>
      </c>
      <c r="AE537">
        <v>-0.67830231923225093</v>
      </c>
      <c r="AF537">
        <v>1.326750760116155</v>
      </c>
      <c r="AG537">
        <v>-0.2345690516833876</v>
      </c>
      <c r="AH537">
        <v>-0.59547867581356573</v>
      </c>
      <c r="AI537">
        <v>0.35773388959209723</v>
      </c>
      <c r="AJ537">
        <v>1.7296407933029816</v>
      </c>
      <c r="AM537">
        <v>0.83823382613043795</v>
      </c>
    </row>
    <row r="538" spans="2:39">
      <c r="B538">
        <v>1.0399</v>
      </c>
      <c r="C538">
        <v>72</v>
      </c>
      <c r="D538">
        <v>190.75</v>
      </c>
      <c r="E538">
        <v>70.5</v>
      </c>
      <c r="F538">
        <v>38.9</v>
      </c>
      <c r="G538">
        <v>108.3</v>
      </c>
      <c r="H538">
        <v>101.3</v>
      </c>
      <c r="I538">
        <v>39.881889999999999</v>
      </c>
      <c r="J538">
        <v>97.8</v>
      </c>
      <c r="K538">
        <v>56</v>
      </c>
      <c r="L538">
        <v>41.6</v>
      </c>
      <c r="M538">
        <v>22.7</v>
      </c>
      <c r="N538">
        <v>30.5</v>
      </c>
      <c r="O538">
        <v>29.4</v>
      </c>
      <c r="P538">
        <v>19.8</v>
      </c>
      <c r="S538">
        <v>26</v>
      </c>
      <c r="V538">
        <v>-1.5328374824693296</v>
      </c>
      <c r="W538">
        <v>2.295771862838353</v>
      </c>
      <c r="X538">
        <v>1.0877652279461045</v>
      </c>
      <c r="Y538">
        <v>-0.11927840323811695</v>
      </c>
      <c r="Z538">
        <v>1.2450539568625394</v>
      </c>
      <c r="AA538">
        <v>1.4463412881095428</v>
      </c>
      <c r="AB538">
        <v>1.5924135391457555</v>
      </c>
      <c r="AC538">
        <v>1.5924134149429134</v>
      </c>
      <c r="AD538">
        <v>1.156676489050831</v>
      </c>
      <c r="AE538">
        <v>4.1299459281378674E-4</v>
      </c>
      <c r="AF538">
        <v>1.5880089169124596</v>
      </c>
      <c r="AG538">
        <v>0.92141655614376194</v>
      </c>
      <c r="AH538">
        <v>0.50259447597594398</v>
      </c>
      <c r="AI538">
        <v>0.65531430777171451</v>
      </c>
      <c r="AJ538">
        <v>2.9394176403042227</v>
      </c>
      <c r="AM538">
        <v>1.5558198141079602</v>
      </c>
    </row>
    <row r="539" spans="2:39">
      <c r="B539">
        <v>1.0270999999999999</v>
      </c>
      <c r="C539">
        <v>74</v>
      </c>
      <c r="D539">
        <v>207.5</v>
      </c>
      <c r="E539">
        <v>70</v>
      </c>
      <c r="F539">
        <v>40.799999999999997</v>
      </c>
      <c r="G539">
        <v>112.4</v>
      </c>
      <c r="H539">
        <v>108.5</v>
      </c>
      <c r="I539">
        <v>42.716535</v>
      </c>
      <c r="J539">
        <v>107.1</v>
      </c>
      <c r="K539">
        <v>59.3</v>
      </c>
      <c r="L539">
        <v>42.2</v>
      </c>
      <c r="M539">
        <v>24.6</v>
      </c>
      <c r="N539">
        <v>33.700000000000003</v>
      </c>
      <c r="O539">
        <v>30</v>
      </c>
      <c r="P539">
        <v>20.9</v>
      </c>
      <c r="S539">
        <v>31.9</v>
      </c>
    </row>
  </sheetData>
  <phoneticPr fontId="12" type="noConversion"/>
  <conditionalFormatting sqref="AE95:AU111">
    <cfRule type="colorScale" priority="1">
      <colorScale>
        <cfvo type="min"/>
        <cfvo type="num" val="0"/>
        <cfvo type="max"/>
        <color rgb="FFFF0000"/>
        <color theme="0"/>
        <color rgb="FF92D050"/>
      </colorScale>
    </cfRule>
  </conditionalFormatting>
  <conditionalFormatting sqref="CB3:CB251">
    <cfRule type="cellIs" dxfId="6" priority="3" operator="greaterThanOrEqual">
      <formula>100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D908-36D5-40E5-A9B8-A999CE91D5E0}">
  <dimension ref="A1:IQ542"/>
  <sheetViews>
    <sheetView topLeftCell="CA1" zoomScale="70" zoomScaleNormal="70" workbookViewId="0">
      <selection activeCell="CK34" sqref="CK34"/>
    </sheetView>
  </sheetViews>
  <sheetFormatPr defaultRowHeight="15"/>
  <cols>
    <col min="1" max="1" width="7.42578125" bestFit="1" customWidth="1"/>
    <col min="2" max="2" width="7.7109375" bestFit="1" customWidth="1"/>
    <col min="3" max="3" width="5.5703125" bestFit="1" customWidth="1"/>
    <col min="4" max="4" width="7" bestFit="1" customWidth="1"/>
    <col min="5" max="5" width="7.140625" bestFit="1" customWidth="1"/>
    <col min="6" max="6" width="5.42578125" bestFit="1" customWidth="1"/>
    <col min="7" max="8" width="6.85546875" bestFit="1" customWidth="1"/>
    <col min="9" max="9" width="10" bestFit="1" customWidth="1"/>
    <col min="10" max="10" width="6.85546875" bestFit="1" customWidth="1"/>
    <col min="11" max="11" width="5" bestFit="1" customWidth="1"/>
    <col min="12" max="12" width="7.140625" bestFit="1" customWidth="1"/>
    <col min="13" max="13" width="6.85546875" bestFit="1" customWidth="1"/>
    <col min="14" max="14" width="6.7109375" bestFit="1" customWidth="1"/>
    <col min="15" max="17" width="11" bestFit="1" customWidth="1"/>
    <col min="21" max="21" width="12.28515625" bestFit="1" customWidth="1"/>
    <col min="22" max="22" width="11.42578125" bestFit="1" customWidth="1"/>
    <col min="25" max="25" width="12.28515625" bestFit="1" customWidth="1"/>
    <col min="30" max="30" width="12" bestFit="1" customWidth="1"/>
    <col min="31" max="31" width="13.7109375" bestFit="1" customWidth="1"/>
    <col min="37" max="37" width="10.42578125" bestFit="1" customWidth="1"/>
    <col min="44" max="44" width="10.85546875" bestFit="1" customWidth="1"/>
    <col min="45" max="45" width="13.7109375" bestFit="1" customWidth="1"/>
    <col min="46" max="46" width="13.140625" bestFit="1" customWidth="1"/>
    <col min="64" max="64" width="13.140625" bestFit="1" customWidth="1"/>
    <col min="65" max="65" width="13.42578125" bestFit="1" customWidth="1"/>
    <col min="67" max="67" width="10.85546875" bestFit="1" customWidth="1"/>
    <col min="69" max="69" width="13.140625" bestFit="1" customWidth="1"/>
    <col min="72" max="72" width="12.85546875" customWidth="1"/>
    <col min="76" max="76" width="13.7109375" bestFit="1" customWidth="1"/>
    <col min="77" max="77" width="13.42578125" bestFit="1" customWidth="1"/>
    <col min="80" max="80" width="13.42578125" bestFit="1" customWidth="1"/>
    <col min="82" max="82" width="13.42578125" bestFit="1" customWidth="1"/>
    <col min="85" max="85" width="13.140625" bestFit="1" customWidth="1"/>
    <col min="87" max="102" width="12.7109375" bestFit="1" customWidth="1"/>
  </cols>
  <sheetData>
    <row r="1" spans="1:102" ht="19.5" thickBot="1">
      <c r="A1" s="171" t="s">
        <v>223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S1" t="s">
        <v>169</v>
      </c>
      <c r="BW1" s="114" t="s">
        <v>279</v>
      </c>
      <c r="BX1" s="114" t="s">
        <v>280</v>
      </c>
    </row>
    <row r="2" spans="1:102" ht="21.75">
      <c r="A2" t="s">
        <v>227</v>
      </c>
      <c r="B2" t="s">
        <v>224</v>
      </c>
      <c r="C2" t="s">
        <v>225</v>
      </c>
      <c r="D2" t="s">
        <v>237</v>
      </c>
      <c r="E2" t="s">
        <v>238</v>
      </c>
      <c r="F2" t="s">
        <v>239</v>
      </c>
      <c r="G2" t="s">
        <v>240</v>
      </c>
      <c r="H2" t="s">
        <v>241</v>
      </c>
      <c r="I2" t="s">
        <v>242</v>
      </c>
      <c r="J2" t="s">
        <v>243</v>
      </c>
      <c r="K2" t="s">
        <v>244</v>
      </c>
      <c r="L2" t="s">
        <v>245</v>
      </c>
      <c r="M2" t="s">
        <v>246</v>
      </c>
      <c r="N2" t="s">
        <v>247</v>
      </c>
      <c r="O2" t="s">
        <v>248</v>
      </c>
      <c r="P2" t="s">
        <v>249</v>
      </c>
      <c r="S2" t="s">
        <v>226</v>
      </c>
      <c r="Y2" s="171" t="s">
        <v>325</v>
      </c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Q2" s="170" t="s">
        <v>60</v>
      </c>
      <c r="BT2" s="172" t="s">
        <v>254</v>
      </c>
      <c r="BW2" s="114" t="s">
        <v>226</v>
      </c>
      <c r="BX2" s="179" t="s">
        <v>288</v>
      </c>
      <c r="BY2" s="114" t="s">
        <v>275</v>
      </c>
      <c r="BZ2" s="114" t="s">
        <v>276</v>
      </c>
      <c r="CA2" s="114" t="s">
        <v>277</v>
      </c>
      <c r="CB2" s="114" t="s">
        <v>278</v>
      </c>
      <c r="CD2" s="178"/>
      <c r="CG2" s="171" t="s">
        <v>291</v>
      </c>
      <c r="CH2" s="171" t="s">
        <v>290</v>
      </c>
      <c r="CI2" s="114" t="s">
        <v>292</v>
      </c>
    </row>
    <row r="3" spans="1:102" ht="16.5">
      <c r="A3">
        <v>1</v>
      </c>
      <c r="B3">
        <v>0.81549474769901287</v>
      </c>
      <c r="C3">
        <v>-1.7282456507826605</v>
      </c>
      <c r="D3">
        <v>-0.89744524095281009</v>
      </c>
      <c r="E3">
        <v>-0.97877326387033614</v>
      </c>
      <c r="F3">
        <v>-0.77260988324828705</v>
      </c>
      <c r="G3">
        <v>-0.94928921036294145</v>
      </c>
      <c r="H3">
        <v>-0.70909252185317817</v>
      </c>
      <c r="I3">
        <v>-0.70909254387331488</v>
      </c>
      <c r="J3">
        <v>-0.81547546831455897</v>
      </c>
      <c r="K3">
        <v>-6.1288397573100652E-2</v>
      </c>
      <c r="L3">
        <v>-0.54559936359069061</v>
      </c>
      <c r="M3">
        <v>-0.72129983392639785</v>
      </c>
      <c r="N3">
        <v>-8.0756885912233511E-2</v>
      </c>
      <c r="O3">
        <v>-0.63420083767329127</v>
      </c>
      <c r="P3">
        <v>-1.2398114675182517</v>
      </c>
      <c r="S3">
        <v>-0.82802516290211381</v>
      </c>
      <c r="Y3" cm="1">
        <f t="array" ref="Y3:AN18">_xlfn.MUNIT(COUNTA(A2:P2))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Q3">
        <v>0.01</v>
      </c>
      <c r="BS3" s="173" t="s">
        <v>256</v>
      </c>
      <c r="BT3" s="176" cm="1">
        <f t="array" ref="BT3:BT18">MMULT(MINVERSE(_xlfn.ANCHORARRAY(Y58)+_xlfn.ANCHORARRAY(Y40)),_xlfn.ANCHORARRAY(Y76))</f>
        <v>1.5823520965973942E-14</v>
      </c>
      <c r="BW3">
        <v>-0.82802516290211381</v>
      </c>
      <c r="BX3" cm="1">
        <f t="array" ref="BX3:BX251">MMULT(A3:P251,_xlfn.ANCHORARRAY(BT3))</f>
        <v>-0.87379791518926364</v>
      </c>
      <c r="BY3">
        <f t="shared" ref="BY3:BY66" si="0">BW3-BX3</f>
        <v>4.5772752287149832E-2</v>
      </c>
      <c r="BZ3">
        <f>ABS(BY3)</f>
        <v>4.5772752287149832E-2</v>
      </c>
      <c r="CA3">
        <f>BY3^2</f>
        <v>2.0951448519407802E-3</v>
      </c>
      <c r="CB3">
        <f>(ABS(BY3/BW3)*100)</f>
        <v>5.5279421855638606</v>
      </c>
      <c r="CG3" cm="1">
        <f t="array" ref="CG3">MMULT(TRANSPOSE(BY3:BY251),BY3:BY251)/(COUNT(S3:S251)-AB95)</f>
        <v>2.3210956149727707E-2</v>
      </c>
      <c r="CH3">
        <f>SQRT(CG3)</f>
        <v>0.15235142319560951</v>
      </c>
      <c r="CI3" s="180" cm="1">
        <f t="array" ref="CI3:CX18">CG3*MINVERSE(_xlfn.ANCHORARRAY(Y58))</f>
        <v>9.321669136436838E-5</v>
      </c>
      <c r="CJ3">
        <v>1.3402502311665294E-13</v>
      </c>
      <c r="CK3">
        <v>-9.8044720640497323E-14</v>
      </c>
      <c r="CL3">
        <v>5.9337270427299428E-13</v>
      </c>
      <c r="CM3">
        <v>-3.5985703674824454E-13</v>
      </c>
      <c r="CN3">
        <v>3.1621564331070621E-13</v>
      </c>
      <c r="CO3">
        <v>-4.9017171581360284E-13</v>
      </c>
      <c r="CP3">
        <v>-3.1243678560672121E-5</v>
      </c>
      <c r="CQ3">
        <v>3.1243678278384493E-5</v>
      </c>
      <c r="CR3">
        <v>4.7208755781116029E-13</v>
      </c>
      <c r="CS3">
        <v>-2.9355448264533056E-13</v>
      </c>
      <c r="CT3">
        <v>3.0827331318573985E-13</v>
      </c>
      <c r="CU3">
        <v>-9.9907886343532796E-14</v>
      </c>
      <c r="CV3">
        <v>-7.2899199884220175E-13</v>
      </c>
      <c r="CW3">
        <v>3.7332039056063313E-13</v>
      </c>
      <c r="CX3">
        <v>1.5300128559557279E-13</v>
      </c>
    </row>
    <row r="4" spans="1:102" ht="16.5">
      <c r="A4">
        <v>1</v>
      </c>
      <c r="B4">
        <v>1.5946896524459422</v>
      </c>
      <c r="C4">
        <v>-1.8071479549713079</v>
      </c>
      <c r="D4">
        <v>-0.18910723327056825</v>
      </c>
      <c r="E4">
        <v>0.74021645739410225</v>
      </c>
      <c r="F4">
        <v>0.23622203680712625</v>
      </c>
      <c r="G4">
        <v>-0.88722624408127082</v>
      </c>
      <c r="H4">
        <v>-0.92640210701187609</v>
      </c>
      <c r="I4">
        <v>-0.92640219475967645</v>
      </c>
      <c r="J4">
        <v>-0.1580914825260949</v>
      </c>
      <c r="K4">
        <v>-0.12298978973901509</v>
      </c>
      <c r="L4">
        <v>-0.54559936359069061</v>
      </c>
      <c r="M4">
        <v>0.19132038277924551</v>
      </c>
      <c r="N4">
        <v>-0.59547867581356573</v>
      </c>
      <c r="O4">
        <v>0.10975020777575009</v>
      </c>
      <c r="P4">
        <v>-3.0034620517010589E-2</v>
      </c>
      <c r="S4">
        <v>-1.5820985739971374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4"/>
      <c r="BI4" s="114"/>
      <c r="BJ4" s="114"/>
      <c r="BS4" s="173" t="s">
        <v>257</v>
      </c>
      <c r="BT4" s="176">
        <v>-0.93636278302145826</v>
      </c>
      <c r="BW4">
        <v>-1.5820985739971374</v>
      </c>
      <c r="BX4">
        <v>-1.5693041840416782</v>
      </c>
      <c r="BY4">
        <f t="shared" si="0"/>
        <v>-1.2794389955459229E-2</v>
      </c>
      <c r="BZ4">
        <f t="shared" ref="BZ4:BZ67" si="1">ABS(BY4)</f>
        <v>1.2794389955459229E-2</v>
      </c>
      <c r="CA4">
        <f t="shared" ref="CA4:CA67" si="2">BY4^2</f>
        <v>1.6369641433235601E-4</v>
      </c>
      <c r="CB4">
        <f t="shared" ref="CB4:CB67" si="3">(ABS(BY4/BW4)*100)</f>
        <v>0.80869739507662186</v>
      </c>
      <c r="CI4">
        <v>1.34025036430578E-13</v>
      </c>
      <c r="CJ4" s="180">
        <v>3.5471241785053236E-4</v>
      </c>
      <c r="CK4">
        <v>3.2796281611809293E-5</v>
      </c>
      <c r="CL4">
        <v>-1.9328276450370729E-5</v>
      </c>
      <c r="CM4">
        <v>-3.3578621552339358E-5</v>
      </c>
      <c r="CN4">
        <v>-3.7829181093453879E-5</v>
      </c>
      <c r="CO4">
        <v>-6.4977265324611875E-5</v>
      </c>
      <c r="CP4">
        <v>-72.294899037493494</v>
      </c>
      <c r="CQ4">
        <v>72.29531246747041</v>
      </c>
      <c r="CR4">
        <v>-5.5579659924343169E-5</v>
      </c>
      <c r="CS4">
        <v>3.4749367504534876E-5</v>
      </c>
      <c r="CT4">
        <v>-2.4831905700553054E-6</v>
      </c>
      <c r="CU4">
        <v>1.8514956217160346E-5</v>
      </c>
      <c r="CV4">
        <v>3.2463898005701793E-5</v>
      </c>
      <c r="CW4">
        <v>2.2720581238167723E-5</v>
      </c>
      <c r="CX4">
        <v>-7.6313887809721436E-5</v>
      </c>
    </row>
    <row r="5" spans="1:102" ht="16.5">
      <c r="A5">
        <v>1</v>
      </c>
      <c r="B5">
        <v>-0.76439009364993116</v>
      </c>
      <c r="C5">
        <v>-1.8071479549713079</v>
      </c>
      <c r="D5">
        <v>-0.90676547789599748</v>
      </c>
      <c r="E5">
        <v>-1.551769837625149</v>
      </c>
      <c r="F5">
        <v>-1.737579545909989</v>
      </c>
      <c r="G5">
        <v>-0.61414919244192012</v>
      </c>
      <c r="H5">
        <v>-0.4423943946129581</v>
      </c>
      <c r="I5">
        <v>-0.44239445000995697</v>
      </c>
      <c r="J5">
        <v>-7.9831484217944476E-2</v>
      </c>
      <c r="K5">
        <v>6.2114386758729684E-2</v>
      </c>
      <c r="L5">
        <v>0.15108905453278676</v>
      </c>
      <c r="M5">
        <v>0.55636846946150376</v>
      </c>
      <c r="N5">
        <v>-1.178830037701742</v>
      </c>
      <c r="O5">
        <v>-1.7253290376652184</v>
      </c>
      <c r="P5">
        <v>-1.7897100343369987</v>
      </c>
      <c r="S5">
        <v>0.75309650552293539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R5" s="114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  <c r="BG5" s="114"/>
      <c r="BH5" s="114"/>
      <c r="BI5" s="114"/>
      <c r="BJ5" s="114"/>
      <c r="BL5" s="221" t="s">
        <v>274</v>
      </c>
      <c r="BM5" s="221"/>
      <c r="BS5" s="173" t="s">
        <v>258</v>
      </c>
      <c r="BT5" s="176">
        <v>2.1966976950018202E-2</v>
      </c>
      <c r="BW5">
        <v>0.75309650552293539</v>
      </c>
      <c r="BX5">
        <v>0.63401638311256592</v>
      </c>
      <c r="BY5">
        <f t="shared" si="0"/>
        <v>0.11908012241036947</v>
      </c>
      <c r="BZ5">
        <f t="shared" si="1"/>
        <v>0.11908012241036947</v>
      </c>
      <c r="CA5">
        <f t="shared" si="2"/>
        <v>1.4180075553268577E-2</v>
      </c>
      <c r="CB5">
        <f t="shared" si="3"/>
        <v>15.812066785210027</v>
      </c>
      <c r="CI5">
        <v>-9.8044723746271131E-14</v>
      </c>
      <c r="CJ5">
        <v>3.2796281617369102E-5</v>
      </c>
      <c r="CK5" s="180">
        <v>2.1649495799449457E-4</v>
      </c>
      <c r="CL5">
        <v>1.8588788654090468E-4</v>
      </c>
      <c r="CM5">
        <v>6.0886680080467425E-6</v>
      </c>
      <c r="CN5">
        <v>-2.4927677641708514E-5</v>
      </c>
      <c r="CO5">
        <v>-3.3350572992205127E-5</v>
      </c>
      <c r="CP5">
        <v>52.883325837967284</v>
      </c>
      <c r="CQ5">
        <v>-52.883499757061763</v>
      </c>
      <c r="CR5">
        <v>3.911495251476243E-5</v>
      </c>
      <c r="CS5">
        <v>1.3052720149894442E-4</v>
      </c>
      <c r="CT5">
        <v>-7.5507292560636843E-5</v>
      </c>
      <c r="CU5">
        <v>2.2020336463445426E-5</v>
      </c>
      <c r="CV5">
        <v>-1.4565742623516474E-5</v>
      </c>
      <c r="CW5">
        <v>2.8006444096312546E-5</v>
      </c>
      <c r="CX5">
        <v>-9.5389253384275358E-5</v>
      </c>
    </row>
    <row r="6" spans="1:102" ht="16.5">
      <c r="A6">
        <v>1</v>
      </c>
      <c r="B6">
        <v>1.0465663401412049</v>
      </c>
      <c r="C6">
        <v>-1.4915387382167185</v>
      </c>
      <c r="D6">
        <v>0.23962366611605182</v>
      </c>
      <c r="E6">
        <v>0.74021645739410225</v>
      </c>
      <c r="F6">
        <v>-0.24626279452372479</v>
      </c>
      <c r="G6">
        <v>0.13060640293812636</v>
      </c>
      <c r="H6">
        <v>-0.59056002085752468</v>
      </c>
      <c r="I6">
        <v>-0.59056002983473377</v>
      </c>
      <c r="J6">
        <v>0.23320850901465728</v>
      </c>
      <c r="K6">
        <v>0.16495004036858807</v>
      </c>
      <c r="L6">
        <v>-0.54559936359069061</v>
      </c>
      <c r="M6">
        <v>-0.17372770390301051</v>
      </c>
      <c r="N6">
        <v>5.6502258061454584E-2</v>
      </c>
      <c r="O6">
        <v>0.35773388959209723</v>
      </c>
      <c r="P6">
        <v>-3.0034620517010589E-2</v>
      </c>
      <c r="S6">
        <v>-1.0591121759796212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R6" s="114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  <c r="BG6" s="114"/>
      <c r="BH6" s="114"/>
      <c r="BI6" s="114"/>
      <c r="BJ6" s="114"/>
      <c r="BL6" s="114" t="s">
        <v>103</v>
      </c>
      <c r="BM6">
        <f>AVERAGE(BY3:BY251)</f>
        <v>-2.2293635032633665E-18</v>
      </c>
      <c r="BS6" s="173" t="s">
        <v>259</v>
      </c>
      <c r="BT6" s="176">
        <v>2.6385069807488559E-2</v>
      </c>
      <c r="BW6">
        <v>-1.0591121759796212</v>
      </c>
      <c r="BX6">
        <v>-0.99660218311109006</v>
      </c>
      <c r="BY6">
        <f t="shared" si="0"/>
        <v>-6.2509992868531095E-2</v>
      </c>
      <c r="BZ6">
        <f t="shared" si="1"/>
        <v>6.2509992868531095E-2</v>
      </c>
      <c r="CA6">
        <f t="shared" si="2"/>
        <v>3.9074992084238086E-3</v>
      </c>
      <c r="CB6">
        <f t="shared" si="3"/>
        <v>5.9021125699657597</v>
      </c>
      <c r="CI6">
        <v>5.9337258993607468E-13</v>
      </c>
      <c r="CJ6">
        <v>-1.9328276795919659E-5</v>
      </c>
      <c r="CK6">
        <v>1.8588788678453491E-4</v>
      </c>
      <c r="CL6" s="180">
        <v>4.2173011625956276E-3</v>
      </c>
      <c r="CM6">
        <v>-8.133187645181035E-4</v>
      </c>
      <c r="CN6">
        <v>-3.0612581862019748E-4</v>
      </c>
      <c r="CO6">
        <v>-1.1385377245774076E-3</v>
      </c>
      <c r="CP6">
        <v>-320.05889159331434</v>
      </c>
      <c r="CQ6">
        <v>320.058077393573</v>
      </c>
      <c r="CR6">
        <v>-8.9445591460012865E-4</v>
      </c>
      <c r="CS6">
        <v>-3.3753163825427362E-4</v>
      </c>
      <c r="CT6">
        <v>-1.6549092286581013E-4</v>
      </c>
      <c r="CU6">
        <v>-1.5708798208968844E-4</v>
      </c>
      <c r="CV6">
        <v>-2.2918230245108076E-4</v>
      </c>
      <c r="CW6">
        <v>-1.2173141693656647E-4</v>
      </c>
      <c r="CX6">
        <v>-1.9082338117647503E-4</v>
      </c>
    </row>
    <row r="7" spans="1:102" ht="16.5">
      <c r="A7">
        <v>1</v>
      </c>
      <c r="B7">
        <v>-1.1620481829690588</v>
      </c>
      <c r="C7">
        <v>-1.6493433465940133</v>
      </c>
      <c r="D7">
        <v>0.22098319222967705</v>
      </c>
      <c r="E7">
        <v>0.35821874155756039</v>
      </c>
      <c r="F7">
        <v>-1.5621305163351349</v>
      </c>
      <c r="G7">
        <v>-0.42796029359690851</v>
      </c>
      <c r="H7">
        <v>0.75280832375987827</v>
      </c>
      <c r="I7">
        <v>0.75280837897124386</v>
      </c>
      <c r="J7">
        <v>0.34277250664606834</v>
      </c>
      <c r="K7">
        <v>0.80253109274971024</v>
      </c>
      <c r="L7">
        <v>1.5880089169124596</v>
      </c>
      <c r="M7">
        <v>0.55636846946150376</v>
      </c>
      <c r="N7">
        <v>-1.2127313925388241E-2</v>
      </c>
      <c r="O7">
        <v>-0.48541062858348266</v>
      </c>
      <c r="P7">
        <v>-0.57993318733575761</v>
      </c>
      <c r="S7">
        <v>1.1666206341879481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4"/>
      <c r="BL7" s="114" t="s">
        <v>101</v>
      </c>
      <c r="BM7">
        <f>AVERAGE(BZ3:BZ251)</f>
        <v>5.7033397636075213E-2</v>
      </c>
      <c r="BS7" s="173" t="s">
        <v>260</v>
      </c>
      <c r="BT7" s="176">
        <v>1.3116749362157218E-3</v>
      </c>
      <c r="BW7">
        <v>1.1666206341879481</v>
      </c>
      <c r="BX7">
        <v>1.0464964378334511</v>
      </c>
      <c r="BY7">
        <f t="shared" si="0"/>
        <v>0.120124196354497</v>
      </c>
      <c r="BZ7">
        <f t="shared" si="1"/>
        <v>0.120124196354497</v>
      </c>
      <c r="CA7">
        <f t="shared" si="2"/>
        <v>1.4429822549813752E-2</v>
      </c>
      <c r="CB7">
        <f t="shared" si="3"/>
        <v>10.296765960951143</v>
      </c>
      <c r="CI7">
        <v>-3.5985701312051373E-13</v>
      </c>
      <c r="CJ7">
        <v>-3.3578621443514916E-5</v>
      </c>
      <c r="CK7">
        <v>6.0886679354435277E-6</v>
      </c>
      <c r="CL7">
        <v>-8.1331876503766315E-4</v>
      </c>
      <c r="CM7" s="180">
        <v>3.2894050801041781E-4</v>
      </c>
      <c r="CN7">
        <v>3.4866999474880302E-5</v>
      </c>
      <c r="CO7">
        <v>2.5573792565660564E-4</v>
      </c>
      <c r="CP7">
        <v>194.10376308802876</v>
      </c>
      <c r="CQ7">
        <v>-194.10358975440803</v>
      </c>
      <c r="CR7">
        <v>9.5049650726860435E-5</v>
      </c>
      <c r="CS7">
        <v>1.3743700415673479E-4</v>
      </c>
      <c r="CT7">
        <v>-6.6095490548101932E-5</v>
      </c>
      <c r="CU7">
        <v>2.235025506347986E-5</v>
      </c>
      <c r="CV7">
        <v>3.869627997135219E-5</v>
      </c>
      <c r="CW7">
        <v>2.5682439861262017E-5</v>
      </c>
      <c r="CX7">
        <v>1.1963805157624072E-5</v>
      </c>
    </row>
    <row r="8" spans="1:102" ht="16.5">
      <c r="A8">
        <v>1</v>
      </c>
      <c r="B8">
        <v>-0.29149939283800458</v>
      </c>
      <c r="C8">
        <v>-1.6493433465940133</v>
      </c>
      <c r="D8">
        <v>1.1902878343211658</v>
      </c>
      <c r="E8">
        <v>1.6952107469854569</v>
      </c>
      <c r="F8">
        <v>0.45553332377569461</v>
      </c>
      <c r="G8">
        <v>0.46574642085914764</v>
      </c>
      <c r="H8">
        <v>0.19965665244683034</v>
      </c>
      <c r="I8">
        <v>0.19965656315993954</v>
      </c>
      <c r="J8">
        <v>1.2662404866822421</v>
      </c>
      <c r="K8">
        <v>1.3784107529649166</v>
      </c>
      <c r="L8">
        <v>1.5009228646470236</v>
      </c>
      <c r="M8">
        <v>1.5298300339475241</v>
      </c>
      <c r="N8">
        <v>1.1888901958443867</v>
      </c>
      <c r="O8">
        <v>0.95289472595133173</v>
      </c>
      <c r="P8">
        <v>0.62984365966548739</v>
      </c>
      <c r="S8">
        <v>0.21794763313291851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L8" s="114" t="s">
        <v>102</v>
      </c>
      <c r="BM8">
        <f>SQRT(AVERAGE(CA3:CA251))</f>
        <v>0.14737533405525435</v>
      </c>
      <c r="BS8" s="173" t="s">
        <v>261</v>
      </c>
      <c r="BT8" s="176">
        <v>-4.4019902166884117E-3</v>
      </c>
      <c r="BW8">
        <v>0.21794763313291851</v>
      </c>
      <c r="BX8">
        <v>0.26195262519193935</v>
      </c>
      <c r="BY8">
        <f t="shared" si="0"/>
        <v>-4.4004992059020837E-2</v>
      </c>
      <c r="BZ8">
        <f t="shared" si="1"/>
        <v>4.4004992059020837E-2</v>
      </c>
      <c r="CA8">
        <f t="shared" si="2"/>
        <v>1.9364393261144868E-3</v>
      </c>
      <c r="CB8">
        <f t="shared" si="3"/>
        <v>20.190626264880681</v>
      </c>
      <c r="CI8">
        <v>3.1621566407695164E-13</v>
      </c>
      <c r="CJ8">
        <v>-3.7829181091912665E-5</v>
      </c>
      <c r="CK8">
        <v>-2.4927677654567955E-5</v>
      </c>
      <c r="CL8">
        <v>-3.061258177450116E-4</v>
      </c>
      <c r="CM8">
        <v>3.4866999207207841E-5</v>
      </c>
      <c r="CN8" s="180">
        <v>3.7345931983551596E-4</v>
      </c>
      <c r="CO8">
        <v>-1.1472294266577505E-5</v>
      </c>
      <c r="CP8">
        <v>-170.56771570386121</v>
      </c>
      <c r="CQ8">
        <v>170.56766735953491</v>
      </c>
      <c r="CR8">
        <v>1.3549769994370854E-4</v>
      </c>
      <c r="CS8">
        <v>-5.1250850593479744E-5</v>
      </c>
      <c r="CT8">
        <v>3.9887583566363058E-5</v>
      </c>
      <c r="CU8">
        <v>2.6631920135993935E-5</v>
      </c>
      <c r="CV8">
        <v>-2.8037828604548073E-5</v>
      </c>
      <c r="CW8">
        <v>-4.2853212547798682E-5</v>
      </c>
      <c r="CX8">
        <v>-8.8149375410281392E-5</v>
      </c>
    </row>
    <row r="9" spans="1:102" ht="16.5">
      <c r="A9">
        <v>1</v>
      </c>
      <c r="B9">
        <v>-3.8932768540727233E-2</v>
      </c>
      <c r="C9">
        <v>-1.4915387382167185</v>
      </c>
      <c r="D9">
        <v>9.9820111968240935E-2</v>
      </c>
      <c r="E9">
        <v>-0.21477783219725241</v>
      </c>
      <c r="F9">
        <v>-0.68488536846086157</v>
      </c>
      <c r="G9">
        <v>0.54022198039715152</v>
      </c>
      <c r="H9">
        <v>-0.16581855895643413</v>
      </c>
      <c r="I9">
        <v>-0.16581866755120059</v>
      </c>
      <c r="J9">
        <v>9.2340512059985599E-2</v>
      </c>
      <c r="K9">
        <v>-0.184691181904931</v>
      </c>
      <c r="L9">
        <v>-0.11016910226351767</v>
      </c>
      <c r="M9">
        <v>-0.11288635612263559</v>
      </c>
      <c r="N9">
        <v>-0.11507167190565613</v>
      </c>
      <c r="O9">
        <v>-0.43581389222021255</v>
      </c>
      <c r="P9">
        <v>-0.57993318733575761</v>
      </c>
      <c r="S9">
        <v>1.1185568800412157E-2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L9" s="114" t="s">
        <v>104</v>
      </c>
      <c r="BM9">
        <f>AVERAGE(CB3:CB251)</f>
        <v>37.718234149358203</v>
      </c>
      <c r="BS9" s="173" t="s">
        <v>262</v>
      </c>
      <c r="BT9" s="176">
        <v>3.3887795171184565E-2</v>
      </c>
      <c r="BW9">
        <v>1.1185568800412157E-2</v>
      </c>
      <c r="BX9">
        <v>2.9385124717601172E-2</v>
      </c>
      <c r="BY9">
        <f t="shared" si="0"/>
        <v>-1.8199555917189015E-2</v>
      </c>
      <c r="BZ9">
        <f t="shared" si="1"/>
        <v>1.8199555917189015E-2</v>
      </c>
      <c r="CA9">
        <f t="shared" si="2"/>
        <v>3.3122383558288967E-4</v>
      </c>
      <c r="CB9">
        <f t="shared" si="3"/>
        <v>162.70568123919108</v>
      </c>
      <c r="CI9">
        <v>-4.9017168997828854E-13</v>
      </c>
      <c r="CJ9">
        <v>-6.4977265159589081E-5</v>
      </c>
      <c r="CK9">
        <v>-3.3350573080484791E-5</v>
      </c>
      <c r="CL9">
        <v>-1.1385377254239395E-3</v>
      </c>
      <c r="CM9">
        <v>2.5573792572457617E-4</v>
      </c>
      <c r="CN9">
        <v>-1.1472293954585916E-5</v>
      </c>
      <c r="CO9" s="180">
        <v>1.0107933951548696E-3</v>
      </c>
      <c r="CP9">
        <v>264.39827892421533</v>
      </c>
      <c r="CQ9">
        <v>-264.39861053314587</v>
      </c>
      <c r="CR9">
        <v>1.6376348107082498E-4</v>
      </c>
      <c r="CS9">
        <v>1.9958330208210806E-4</v>
      </c>
      <c r="CT9">
        <v>2.8438637070129863E-5</v>
      </c>
      <c r="CU9">
        <v>1.6954863604521039E-5</v>
      </c>
      <c r="CV9">
        <v>-2.4885200624563918E-5</v>
      </c>
      <c r="CW9">
        <v>-5.485257595580937E-6</v>
      </c>
      <c r="CX9">
        <v>4.8913260459357536E-5</v>
      </c>
    </row>
    <row r="10" spans="1:102" ht="16.5">
      <c r="A10">
        <v>1</v>
      </c>
      <c r="B10">
        <v>0.79399971584392748</v>
      </c>
      <c r="C10">
        <v>-1.5704410424053659</v>
      </c>
      <c r="D10">
        <v>-8.658462689550693E-2</v>
      </c>
      <c r="E10">
        <v>0.83571588635323768</v>
      </c>
      <c r="F10">
        <v>-7.0813764948870719E-2</v>
      </c>
      <c r="G10">
        <v>-0.14247064870122439</v>
      </c>
      <c r="H10">
        <v>-0.38312814411513207</v>
      </c>
      <c r="I10">
        <v>-0.38312806754377071</v>
      </c>
      <c r="J10">
        <v>-0.40852347711217762</v>
      </c>
      <c r="K10">
        <v>0.1443829096466161</v>
      </c>
      <c r="L10">
        <v>0.36880418519637326</v>
      </c>
      <c r="M10">
        <v>6.9637687218493505E-2</v>
      </c>
      <c r="N10">
        <v>-0.59547867581356573</v>
      </c>
      <c r="O10">
        <v>0.15934694413902023</v>
      </c>
      <c r="P10">
        <v>0.62984365966548739</v>
      </c>
      <c r="S10">
        <v>-0.81586268852961352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L10" s="114" t="s">
        <v>109</v>
      </c>
      <c r="BM10">
        <f>BM8/(SQRT(SUMSQ(BW3:BW251)/COUNT(BW3:BW251))+SQRT(SUMSQ(BX3:BX251)/COUNT(BX3:BX251)))</f>
        <v>7.4244408402187684E-2</v>
      </c>
      <c r="BS10" s="173" t="s">
        <v>263</v>
      </c>
      <c r="BT10" s="176">
        <v>6.3126253862820069E-3</v>
      </c>
      <c r="BW10">
        <v>-0.81586268852961352</v>
      </c>
      <c r="BX10">
        <v>-0.78591960188137433</v>
      </c>
      <c r="BY10">
        <f t="shared" si="0"/>
        <v>-2.9943086648239192E-2</v>
      </c>
      <c r="BZ10">
        <f t="shared" si="1"/>
        <v>2.9943086648239192E-2</v>
      </c>
      <c r="CA10">
        <f t="shared" si="2"/>
        <v>8.9658843802396023E-4</v>
      </c>
      <c r="CB10">
        <f t="shared" si="3"/>
        <v>3.6701134969419971</v>
      </c>
      <c r="CI10">
        <v>-3.1243678560672324E-5</v>
      </c>
      <c r="CJ10">
        <v>-72.294894924607704</v>
      </c>
      <c r="CK10">
        <v>52.883324061083343</v>
      </c>
      <c r="CL10">
        <v>-320.05895435081612</v>
      </c>
      <c r="CM10">
        <v>194.103776196447</v>
      </c>
      <c r="CN10">
        <v>-170.56770449801809</v>
      </c>
      <c r="CO10">
        <v>264.39829263636824</v>
      </c>
      <c r="CP10" s="180">
        <v>16852599041.574896</v>
      </c>
      <c r="CQ10">
        <v>-16852598889.313873</v>
      </c>
      <c r="CR10">
        <v>-254.64513277939187</v>
      </c>
      <c r="CS10">
        <v>158.34036140275404</v>
      </c>
      <c r="CT10">
        <v>-166.27697100668058</v>
      </c>
      <c r="CU10">
        <v>53.889405621114854</v>
      </c>
      <c r="CV10">
        <v>393.21320488931906</v>
      </c>
      <c r="CW10">
        <v>-201.36658416510761</v>
      </c>
      <c r="CX10">
        <v>-82.526186230078125</v>
      </c>
    </row>
    <row r="11" spans="1:102" ht="16.5">
      <c r="A11">
        <v>1</v>
      </c>
      <c r="B11">
        <v>1.8472562767432315</v>
      </c>
      <c r="C11">
        <v>-1.5704410424053659</v>
      </c>
      <c r="D11">
        <v>0.47262958969573665</v>
      </c>
      <c r="E11">
        <v>1.4087124601080505</v>
      </c>
      <c r="F11">
        <v>6.0773007232272171E-2</v>
      </c>
      <c r="G11">
        <v>1.8893063631120439E-2</v>
      </c>
      <c r="H11">
        <v>-0.9757906490933983</v>
      </c>
      <c r="I11">
        <v>-0.97579063773667274</v>
      </c>
      <c r="J11">
        <v>2.9732513413466582E-2</v>
      </c>
      <c r="K11">
        <v>0.74082970058379438</v>
      </c>
      <c r="L11">
        <v>-0.11016910226351767</v>
      </c>
      <c r="M11">
        <v>0.43468577390075169</v>
      </c>
      <c r="N11">
        <v>1.2575197678312295</v>
      </c>
      <c r="O11">
        <v>1.2008784077676788</v>
      </c>
      <c r="P11">
        <v>-3.0034620517010589E-2</v>
      </c>
      <c r="S11">
        <v>-1.8253480614471451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S11" s="173" t="s">
        <v>264</v>
      </c>
      <c r="BT11" s="176">
        <v>6.3002206031316961E-3</v>
      </c>
      <c r="BW11">
        <v>-1.8253480614471451</v>
      </c>
      <c r="BX11">
        <v>-1.7908846892093448</v>
      </c>
      <c r="BY11">
        <f t="shared" si="0"/>
        <v>-3.4463372237800272E-2</v>
      </c>
      <c r="BZ11">
        <f t="shared" si="1"/>
        <v>3.4463372237800272E-2</v>
      </c>
      <c r="CA11">
        <f t="shared" si="2"/>
        <v>1.1877240260011826E-3</v>
      </c>
      <c r="CB11">
        <f t="shared" si="3"/>
        <v>1.8880438731491866</v>
      </c>
      <c r="CI11">
        <v>3.1243678278384683E-5</v>
      </c>
      <c r="CJ11">
        <v>72.295310788861499</v>
      </c>
      <c r="CK11">
        <v>-52.883497559269543</v>
      </c>
      <c r="CL11">
        <v>320.05814224092859</v>
      </c>
      <c r="CM11">
        <v>-194.10360321814341</v>
      </c>
      <c r="CN11">
        <v>170.56765610260132</v>
      </c>
      <c r="CO11">
        <v>-264.39862409188896</v>
      </c>
      <c r="CP11">
        <v>-16852598889.31389</v>
      </c>
      <c r="CQ11" s="180">
        <v>16852598737.054459</v>
      </c>
      <c r="CR11">
        <v>254.64481323009571</v>
      </c>
      <c r="CS11">
        <v>-158.34035278832218</v>
      </c>
      <c r="CT11">
        <v>166.27697862914701</v>
      </c>
      <c r="CU11">
        <v>-53.889336234217879</v>
      </c>
      <c r="CV11">
        <v>-393.21307523621476</v>
      </c>
      <c r="CW11">
        <v>201.36666057414868</v>
      </c>
      <c r="CX11">
        <v>82.526193752766346</v>
      </c>
    </row>
    <row r="12" spans="1:102" ht="16.5">
      <c r="A12">
        <v>1</v>
      </c>
      <c r="B12">
        <v>0.89072735919182378</v>
      </c>
      <c r="C12">
        <v>-1.7282456507826605</v>
      </c>
      <c r="D12">
        <v>0.742916461048171</v>
      </c>
      <c r="E12">
        <v>1.2177136021897796</v>
      </c>
      <c r="F12">
        <v>1.8152633029808192</v>
      </c>
      <c r="G12">
        <v>-0.14247064870122439</v>
      </c>
      <c r="H12">
        <v>-0.37325043569882815</v>
      </c>
      <c r="I12">
        <v>-0.37325037894837215</v>
      </c>
      <c r="J12">
        <v>0.68711649920192841</v>
      </c>
      <c r="K12">
        <v>0.78196396202773832</v>
      </c>
      <c r="L12">
        <v>1.3702937862488731</v>
      </c>
      <c r="M12">
        <v>1.1647819472652658</v>
      </c>
      <c r="N12">
        <v>1.1545754098509642</v>
      </c>
      <c r="O12">
        <v>0.65531430777171451</v>
      </c>
      <c r="P12">
        <v>1.0697625131204835</v>
      </c>
      <c r="S12">
        <v>-0.90100000913711631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S12" s="173" t="s">
        <v>265</v>
      </c>
      <c r="BT12" s="176">
        <v>2.3485551077553943E-2</v>
      </c>
      <c r="BW12">
        <v>-0.90100000913711631</v>
      </c>
      <c r="BX12">
        <v>-0.89897668090234173</v>
      </c>
      <c r="BY12">
        <f t="shared" si="0"/>
        <v>-2.0233282347745796E-3</v>
      </c>
      <c r="BZ12">
        <f t="shared" si="1"/>
        <v>2.0233282347745796E-3</v>
      </c>
      <c r="CA12">
        <f t="shared" si="2"/>
        <v>4.0938571456360165E-6</v>
      </c>
      <c r="CB12">
        <f t="shared" si="3"/>
        <v>0.22456472966213528</v>
      </c>
      <c r="CI12">
        <v>4.7208758335392266E-13</v>
      </c>
      <c r="CJ12">
        <v>-5.5579659927727777E-5</v>
      </c>
      <c r="CK12">
        <v>3.9114952497152479E-5</v>
      </c>
      <c r="CL12">
        <v>-8.9445591339802567E-4</v>
      </c>
      <c r="CM12">
        <v>9.5049650372160577E-5</v>
      </c>
      <c r="CN12">
        <v>1.3549769991526425E-4</v>
      </c>
      <c r="CO12">
        <v>1.6376348063573066E-4</v>
      </c>
      <c r="CP12">
        <v>-254.64514655695925</v>
      </c>
      <c r="CQ12">
        <v>254.64482700766268</v>
      </c>
      <c r="CR12" s="180">
        <v>1.126523373797152E-3</v>
      </c>
      <c r="CS12">
        <v>-2.7394394729434303E-4</v>
      </c>
      <c r="CT12">
        <v>-4.4483866380365623E-5</v>
      </c>
      <c r="CU12">
        <v>2.3455163901114352E-5</v>
      </c>
      <c r="CV12">
        <v>3.9941229432523052E-5</v>
      </c>
      <c r="CW12">
        <v>2.5629917948695488E-5</v>
      </c>
      <c r="CX12">
        <v>-4.4914269369570924E-6</v>
      </c>
    </row>
    <row r="13" spans="1:102" ht="16.5">
      <c r="A13">
        <v>1</v>
      </c>
      <c r="B13">
        <v>1.4710932192791892</v>
      </c>
      <c r="C13">
        <v>-1.4915387382167185</v>
      </c>
      <c r="D13">
        <v>0.29554508777517619</v>
      </c>
      <c r="E13">
        <v>1.5997113180263214</v>
      </c>
      <c r="F13">
        <v>0.23622203680712625</v>
      </c>
      <c r="G13">
        <v>9.3368623169124379E-2</v>
      </c>
      <c r="H13">
        <v>-0.86713585651405001</v>
      </c>
      <c r="I13">
        <v>-0.86713581229349013</v>
      </c>
      <c r="J13">
        <v>-0.23635148083424534</v>
      </c>
      <c r="K13">
        <v>8.2681517480701655E-2</v>
      </c>
      <c r="L13">
        <v>0.499433263594527</v>
      </c>
      <c r="M13">
        <v>1.286464642826018</v>
      </c>
      <c r="N13">
        <v>0.19376140203514267</v>
      </c>
      <c r="O13">
        <v>0.35773388959209723</v>
      </c>
      <c r="P13">
        <v>0.29990451957423842</v>
      </c>
      <c r="S13">
        <v>-1.4604738302721336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S13" s="173" t="s">
        <v>266</v>
      </c>
      <c r="BT13" s="176">
        <v>-3.4266628318768699E-3</v>
      </c>
      <c r="BW13">
        <v>-1.4604738302721336</v>
      </c>
      <c r="BX13">
        <v>-1.4381462148099176</v>
      </c>
      <c r="BY13">
        <f t="shared" si="0"/>
        <v>-2.2327615462216066E-2</v>
      </c>
      <c r="BZ13">
        <f t="shared" si="1"/>
        <v>2.2327615462216066E-2</v>
      </c>
      <c r="CA13">
        <f t="shared" si="2"/>
        <v>4.9852241222858996E-4</v>
      </c>
      <c r="CB13">
        <f t="shared" si="3"/>
        <v>1.528792573986465</v>
      </c>
      <c r="CI13">
        <v>-2.935544763270353E-13</v>
      </c>
      <c r="CJ13">
        <v>3.4749367541160906E-5</v>
      </c>
      <c r="CK13">
        <v>1.3052720146564028E-4</v>
      </c>
      <c r="CL13">
        <v>-3.3753163881021644E-4</v>
      </c>
      <c r="CM13">
        <v>1.3743700424398683E-4</v>
      </c>
      <c r="CN13">
        <v>-5.1250850453278044E-5</v>
      </c>
      <c r="CO13">
        <v>1.9958330215441434E-4</v>
      </c>
      <c r="CP13">
        <v>158.34035799471354</v>
      </c>
      <c r="CQ13">
        <v>-158.34034938028148</v>
      </c>
      <c r="CR13">
        <v>-2.7394394711339814E-4</v>
      </c>
      <c r="CS13" s="180">
        <v>6.6751714283081278E-4</v>
      </c>
      <c r="CT13">
        <v>-1.4923522161801054E-4</v>
      </c>
      <c r="CU13">
        <v>1.1762552055697024E-5</v>
      </c>
      <c r="CV13">
        <v>-1.0349281738103511E-4</v>
      </c>
      <c r="CW13">
        <v>1.7581413014115787E-5</v>
      </c>
      <c r="CX13">
        <v>3.1108685811948905E-5</v>
      </c>
    </row>
    <row r="14" spans="1:102" ht="16.5">
      <c r="A14">
        <v>1</v>
      </c>
      <c r="B14">
        <v>1.3743655759312929</v>
      </c>
      <c r="C14">
        <v>-1.4126364340280713</v>
      </c>
      <c r="D14">
        <v>1.4046532840144759</v>
      </c>
      <c r="E14">
        <v>2.1727078917811342</v>
      </c>
      <c r="F14">
        <v>0.63098235335054864</v>
      </c>
      <c r="G14">
        <v>0.35403308155213992</v>
      </c>
      <c r="H14">
        <v>-0.14606314212382498</v>
      </c>
      <c r="I14">
        <v>-0.14606303946661023</v>
      </c>
      <c r="J14">
        <v>1.250588487020613</v>
      </c>
      <c r="K14">
        <v>1.4195450144088604</v>
      </c>
      <c r="L14">
        <v>0.2817181329309405</v>
      </c>
      <c r="M14">
        <v>1.7123540772886512</v>
      </c>
      <c r="N14">
        <v>1.703611985745719</v>
      </c>
      <c r="O14">
        <v>0.75450778049825296</v>
      </c>
      <c r="P14">
        <v>0.84980308639298541</v>
      </c>
      <c r="S14">
        <v>-1.3753365096646308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S14" s="173" t="s">
        <v>267</v>
      </c>
      <c r="BT14" s="176">
        <v>-4.4536947954163797E-3</v>
      </c>
      <c r="BW14">
        <v>-1.3753365096646308</v>
      </c>
      <c r="BX14">
        <v>-1.3056874764222091</v>
      </c>
      <c r="BY14">
        <f t="shared" si="0"/>
        <v>-6.9649033242421776E-2</v>
      </c>
      <c r="BZ14">
        <f t="shared" si="1"/>
        <v>6.9649033242421776E-2</v>
      </c>
      <c r="CA14">
        <f t="shared" si="2"/>
        <v>4.8509878316039734E-3</v>
      </c>
      <c r="CB14">
        <f t="shared" si="3"/>
        <v>5.064144865855801</v>
      </c>
      <c r="CI14">
        <v>3.0827331778440538E-13</v>
      </c>
      <c r="CJ14">
        <v>-2.4831906129215405E-6</v>
      </c>
      <c r="CK14">
        <v>-7.5507292552919316E-5</v>
      </c>
      <c r="CL14">
        <v>-1.6549092220517029E-4</v>
      </c>
      <c r="CM14">
        <v>-6.609549070973879E-5</v>
      </c>
      <c r="CN14">
        <v>3.9887583481488324E-5</v>
      </c>
      <c r="CO14">
        <v>2.8438636893283448E-5</v>
      </c>
      <c r="CP14">
        <v>-166.27697348716418</v>
      </c>
      <c r="CQ14">
        <v>166.27698110963036</v>
      </c>
      <c r="CR14">
        <v>-4.4483866478822043E-5</v>
      </c>
      <c r="CS14">
        <v>-1.4923522167494173E-4</v>
      </c>
      <c r="CT14" s="180">
        <v>4.0945689076110631E-4</v>
      </c>
      <c r="CU14">
        <v>-4.8495453478832009E-5</v>
      </c>
      <c r="CV14">
        <v>1.339132893598069E-5</v>
      </c>
      <c r="CW14">
        <v>-1.428490486324353E-5</v>
      </c>
      <c r="CX14">
        <v>-2.2129062506891072E-5</v>
      </c>
    </row>
    <row r="15" spans="1:102" ht="16.5">
      <c r="A15">
        <v>1</v>
      </c>
      <c r="B15">
        <v>-0.2323880552365197</v>
      </c>
      <c r="C15">
        <v>-1.0181249130848347</v>
      </c>
      <c r="D15">
        <v>8.1179638081866151E-2</v>
      </c>
      <c r="E15">
        <v>-0.31027726115638787</v>
      </c>
      <c r="F15">
        <v>0.19235977941341195</v>
      </c>
      <c r="G15">
        <v>0.15543158945079491</v>
      </c>
      <c r="H15">
        <v>-7.6919183209695041E-2</v>
      </c>
      <c r="I15">
        <v>-7.6919219298816871E-2</v>
      </c>
      <c r="J15">
        <v>0.65581249987867007</v>
      </c>
      <c r="K15">
        <v>0.84366535419365274</v>
      </c>
      <c r="L15">
        <v>-0.11016910226351767</v>
      </c>
      <c r="M15">
        <v>-0.96466522504790186</v>
      </c>
      <c r="N15">
        <v>9.0817044054877213E-2</v>
      </c>
      <c r="O15">
        <v>-3.9040001314056785E-2</v>
      </c>
      <c r="P15">
        <v>-0.57993318733575761</v>
      </c>
      <c r="S15">
        <v>0.20578515876041839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S15" s="173" t="s">
        <v>268</v>
      </c>
      <c r="BT15" s="176">
        <v>-1.4873824610593889E-2</v>
      </c>
      <c r="BW15">
        <v>0.20578515876041839</v>
      </c>
      <c r="BX15">
        <v>0.2246524415749985</v>
      </c>
      <c r="BY15">
        <f t="shared" si="0"/>
        <v>-1.8867282814580111E-2</v>
      </c>
      <c r="BZ15">
        <f t="shared" si="1"/>
        <v>1.8867282814580111E-2</v>
      </c>
      <c r="CA15">
        <f t="shared" si="2"/>
        <v>3.5597436080535001E-4</v>
      </c>
      <c r="CB15">
        <f t="shared" si="3"/>
        <v>9.1684370866346097</v>
      </c>
      <c r="CI15">
        <v>-9.9907878799099453E-14</v>
      </c>
      <c r="CJ15">
        <v>1.8514956252960285E-5</v>
      </c>
      <c r="CK15">
        <v>2.2020336443859666E-5</v>
      </c>
      <c r="CL15">
        <v>-1.5708798221863017E-4</v>
      </c>
      <c r="CM15">
        <v>2.235025505974005E-5</v>
      </c>
      <c r="CN15">
        <v>2.6631920213208913E-5</v>
      </c>
      <c r="CO15">
        <v>1.6954863583168081E-5</v>
      </c>
      <c r="CP15">
        <v>53.889401551705355</v>
      </c>
      <c r="CQ15">
        <v>-53.889332164808359</v>
      </c>
      <c r="CR15">
        <v>2.3455164006660071E-5</v>
      </c>
      <c r="CS15">
        <v>1.1762552028360312E-5</v>
      </c>
      <c r="CT15">
        <v>-4.8495453430749174E-5</v>
      </c>
      <c r="CU15" s="180">
        <v>1.6885944245313776E-4</v>
      </c>
      <c r="CV15">
        <v>1.3250490872957265E-5</v>
      </c>
      <c r="CW15">
        <v>3.70897719579662E-6</v>
      </c>
      <c r="CX15">
        <v>-5.7168713655033139E-5</v>
      </c>
    </row>
    <row r="16" spans="1:102" ht="16.5">
      <c r="A16">
        <v>1</v>
      </c>
      <c r="B16">
        <v>-0.27537811894669051</v>
      </c>
      <c r="C16">
        <v>-1.1759295214621293</v>
      </c>
      <c r="D16">
        <v>1.0038830954574181</v>
      </c>
      <c r="E16">
        <v>0.35821874155756039</v>
      </c>
      <c r="F16">
        <v>0.63098235335054864</v>
      </c>
      <c r="G16">
        <v>0.41609604783381049</v>
      </c>
      <c r="H16">
        <v>0.93060707525335784</v>
      </c>
      <c r="I16">
        <v>0.93060702458221978</v>
      </c>
      <c r="J16">
        <v>1.3914564839752823</v>
      </c>
      <c r="K16">
        <v>1.3784107529649166</v>
      </c>
      <c r="L16">
        <v>1.2832077339834371</v>
      </c>
      <c r="M16">
        <v>0.37384442612037461</v>
      </c>
      <c r="N16">
        <v>1.600667627765451</v>
      </c>
      <c r="O16">
        <v>1.4488620895840261</v>
      </c>
      <c r="P16">
        <v>0.62984365966548739</v>
      </c>
      <c r="S16">
        <v>0.25443505625041973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S16" s="173" t="s">
        <v>269</v>
      </c>
      <c r="BT16" s="176">
        <v>-2.2661540036832184E-2</v>
      </c>
      <c r="BW16">
        <v>0.25443505625041973</v>
      </c>
      <c r="BX16">
        <v>0.27213153358770925</v>
      </c>
      <c r="BY16">
        <f t="shared" si="0"/>
        <v>-1.7696477337289518E-2</v>
      </c>
      <c r="BZ16">
        <f t="shared" si="1"/>
        <v>1.7696477337289518E-2</v>
      </c>
      <c r="CA16">
        <f t="shared" si="2"/>
        <v>3.1316531014920153E-4</v>
      </c>
      <c r="CB16">
        <f t="shared" si="3"/>
        <v>6.9552040501338439</v>
      </c>
      <c r="CI16">
        <v>-7.2899198896622998E-13</v>
      </c>
      <c r="CJ16">
        <v>3.2463898112402696E-5</v>
      </c>
      <c r="CK16">
        <v>-1.4565742676248765E-5</v>
      </c>
      <c r="CL16">
        <v>-2.2918230377637537E-4</v>
      </c>
      <c r="CM16">
        <v>3.8696280204220609E-5</v>
      </c>
      <c r="CN16">
        <v>-2.8037828292240012E-5</v>
      </c>
      <c r="CO16">
        <v>-2.4885200372602394E-5</v>
      </c>
      <c r="CP16">
        <v>393.21319956229388</v>
      </c>
      <c r="CQ16">
        <v>-393.21306990918936</v>
      </c>
      <c r="CR16">
        <v>3.9941229834480179E-5</v>
      </c>
      <c r="CS16">
        <v>-1.034928173515676E-4</v>
      </c>
      <c r="CT16">
        <v>1.339132904641598E-5</v>
      </c>
      <c r="CU16">
        <v>1.3250490950872563E-5</v>
      </c>
      <c r="CV16" s="180">
        <v>3.2943846194117887E-4</v>
      </c>
      <c r="CW16">
        <v>-7.7568960900276963E-5</v>
      </c>
      <c r="CX16">
        <v>-2.0345088655606066E-5</v>
      </c>
    </row>
    <row r="17" spans="1:102" ht="16.5">
      <c r="A17">
        <v>1</v>
      </c>
      <c r="B17">
        <v>-0.38822703618590082</v>
      </c>
      <c r="C17">
        <v>-0.78141800051889265</v>
      </c>
      <c r="D17">
        <v>0.35146650943430052</v>
      </c>
      <c r="E17">
        <v>-0.31027726115638787</v>
      </c>
      <c r="F17">
        <v>1.1134671846813997</v>
      </c>
      <c r="G17">
        <v>6.8543436656455806E-2</v>
      </c>
      <c r="H17">
        <v>0.39721082077291908</v>
      </c>
      <c r="I17">
        <v>0.39721083685550407</v>
      </c>
      <c r="J17">
        <v>6.1036512736724981E-2</v>
      </c>
      <c r="K17">
        <v>1.9954246746240667</v>
      </c>
      <c r="L17">
        <v>0.19463208066550466</v>
      </c>
      <c r="M17">
        <v>8.7963394381185781E-3</v>
      </c>
      <c r="N17">
        <v>1.3261493398180748</v>
      </c>
      <c r="O17">
        <v>0.90329798958806162</v>
      </c>
      <c r="P17">
        <v>-3.0034620517010589E-2</v>
      </c>
      <c r="S17">
        <v>0.36389732560292343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S17" s="173" t="s">
        <v>270</v>
      </c>
      <c r="BT17" s="176">
        <v>6.0679013025602968E-3</v>
      </c>
      <c r="BW17">
        <v>0.36389732560292343</v>
      </c>
      <c r="BX17">
        <v>0.32663782492448323</v>
      </c>
      <c r="BY17">
        <f t="shared" si="0"/>
        <v>3.7259500678440194E-2</v>
      </c>
      <c r="BZ17">
        <f t="shared" si="1"/>
        <v>3.7259500678440194E-2</v>
      </c>
      <c r="CA17">
        <f t="shared" si="2"/>
        <v>1.3882703908066852E-3</v>
      </c>
      <c r="CB17">
        <f t="shared" si="3"/>
        <v>10.239014704685388</v>
      </c>
      <c r="CI17">
        <v>3.7332039729442893E-13</v>
      </c>
      <c r="CJ17">
        <v>2.2720581191391196E-5</v>
      </c>
      <c r="CK17">
        <v>2.8006444110294326E-5</v>
      </c>
      <c r="CL17">
        <v>-1.2173141609562421E-4</v>
      </c>
      <c r="CM17">
        <v>2.5682439659825323E-5</v>
      </c>
      <c r="CN17">
        <v>-4.285321264553042E-5</v>
      </c>
      <c r="CO17">
        <v>-5.4852578095416466E-6</v>
      </c>
      <c r="CP17">
        <v>-201.36658779726366</v>
      </c>
      <c r="CQ17">
        <v>201.36666420630453</v>
      </c>
      <c r="CR17">
        <v>2.5629917838953761E-5</v>
      </c>
      <c r="CS17">
        <v>1.7581412939267829E-5</v>
      </c>
      <c r="CT17">
        <v>-1.428490485704526E-5</v>
      </c>
      <c r="CU17">
        <v>3.7089771355579772E-6</v>
      </c>
      <c r="CV17">
        <v>-7.7568961048675211E-5</v>
      </c>
      <c r="CW17" s="180">
        <v>2.2779288724113442E-4</v>
      </c>
      <c r="CX17">
        <v>-3.684242670139733E-5</v>
      </c>
    </row>
    <row r="18" spans="1:102" ht="17.25" thickBot="1">
      <c r="A18">
        <v>1</v>
      </c>
      <c r="B18">
        <v>-0.23776181320029105</v>
      </c>
      <c r="C18">
        <v>-0.78141800051889265</v>
      </c>
      <c r="D18">
        <v>-0.58055718488443875</v>
      </c>
      <c r="E18">
        <v>-1.6472692665842843</v>
      </c>
      <c r="F18">
        <v>-0.68488536846086157</v>
      </c>
      <c r="G18">
        <v>-0.20453361498289491</v>
      </c>
      <c r="H18">
        <v>4.1613317785958483E-2</v>
      </c>
      <c r="I18">
        <v>4.1613294739762469E-2</v>
      </c>
      <c r="J18">
        <v>-7.9831484217944476E-2</v>
      </c>
      <c r="K18">
        <v>0.78196396202773832</v>
      </c>
      <c r="L18">
        <v>6.4003002267354003E-2</v>
      </c>
      <c r="M18">
        <v>-0.8429825294871498</v>
      </c>
      <c r="N18">
        <v>-0.3895899598530323</v>
      </c>
      <c r="O18">
        <v>-1.1301682013059855</v>
      </c>
      <c r="P18">
        <v>-1.4597708942457537</v>
      </c>
      <c r="S18">
        <v>0.21794763313291851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S18" s="173" t="s">
        <v>271</v>
      </c>
      <c r="BT18" s="177">
        <v>1.4179922414758739E-3</v>
      </c>
      <c r="BW18">
        <v>0.21794763313291851</v>
      </c>
      <c r="BX18">
        <v>0.1921956526831709</v>
      </c>
      <c r="BY18">
        <f t="shared" si="0"/>
        <v>2.5751980449747608E-2</v>
      </c>
      <c r="BZ18">
        <f t="shared" si="1"/>
        <v>2.5751980449747608E-2</v>
      </c>
      <c r="CA18">
        <f t="shared" si="2"/>
        <v>6.63164497084183E-4</v>
      </c>
      <c r="CB18">
        <f t="shared" si="3"/>
        <v>11.815673370512076</v>
      </c>
      <c r="CI18">
        <v>1.5300127895837847E-13</v>
      </c>
      <c r="CJ18">
        <v>-7.6313887850867519E-5</v>
      </c>
      <c r="CK18">
        <v>-9.538925336603184E-5</v>
      </c>
      <c r="CL18">
        <v>-1.9082338094649864E-4</v>
      </c>
      <c r="CM18">
        <v>1.1963805135695255E-5</v>
      </c>
      <c r="CN18">
        <v>-8.8149375501325264E-5</v>
      </c>
      <c r="CO18">
        <v>4.8913260444852016E-5</v>
      </c>
      <c r="CP18">
        <v>-82.5261826500262</v>
      </c>
      <c r="CQ18">
        <v>82.526190172714394</v>
      </c>
      <c r="CR18">
        <v>-4.4914270585197873E-6</v>
      </c>
      <c r="CS18">
        <v>3.1108685828896618E-5</v>
      </c>
      <c r="CT18">
        <v>-2.2129062554360679E-5</v>
      </c>
      <c r="CU18">
        <v>-5.7168713663512881E-5</v>
      </c>
      <c r="CV18">
        <v>-2.0345088598160705E-5</v>
      </c>
      <c r="CW18">
        <v>-3.6842426761960735E-5</v>
      </c>
      <c r="CX18" s="180">
        <v>3.183097231485956E-4</v>
      </c>
    </row>
    <row r="19" spans="1:102">
      <c r="A19">
        <v>1</v>
      </c>
      <c r="B19">
        <v>-1.1996644887154582</v>
      </c>
      <c r="C19">
        <v>-0.86032030470753995</v>
      </c>
      <c r="D19">
        <v>0.64971409161629712</v>
      </c>
      <c r="E19">
        <v>0.2627193125984249</v>
      </c>
      <c r="F19">
        <v>0.41167106638198031</v>
      </c>
      <c r="G19">
        <v>0.14301899619446151</v>
      </c>
      <c r="H19">
        <v>0.39721082077291908</v>
      </c>
      <c r="I19">
        <v>0.39721083685550407</v>
      </c>
      <c r="J19">
        <v>0.85928849547986075</v>
      </c>
      <c r="K19">
        <v>1.1316051843012558</v>
      </c>
      <c r="L19">
        <v>0.97840655105441487</v>
      </c>
      <c r="M19">
        <v>8.7963394381185781E-3</v>
      </c>
      <c r="N19">
        <v>1.3604641258114976</v>
      </c>
      <c r="O19">
        <v>1.0520881986778703</v>
      </c>
      <c r="P19">
        <v>-1.0198520407907536</v>
      </c>
      <c r="S19">
        <v>1.2031080573054493</v>
      </c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W19">
        <v>1.2031080573054493</v>
      </c>
      <c r="BX19">
        <v>1.1158767703586869</v>
      </c>
      <c r="BY19">
        <f t="shared" si="0"/>
        <v>8.723128694676241E-2</v>
      </c>
      <c r="BZ19">
        <f t="shared" si="1"/>
        <v>8.723128694676241E-2</v>
      </c>
      <c r="CA19">
        <f t="shared" si="2"/>
        <v>7.6092974223884021E-3</v>
      </c>
      <c r="CB19">
        <f t="shared" si="3"/>
        <v>7.2504947844943084</v>
      </c>
    </row>
    <row r="20" spans="1:102" ht="18.75">
      <c r="A20">
        <v>1</v>
      </c>
      <c r="B20">
        <v>-0.47420716360625431</v>
      </c>
      <c r="C20">
        <v>-1.0181249130848347</v>
      </c>
      <c r="D20">
        <v>1.1530068865484164</v>
      </c>
      <c r="E20">
        <v>0.2627193125984249</v>
      </c>
      <c r="F20">
        <v>1.8152633029808192</v>
      </c>
      <c r="G20">
        <v>0.85053681180550422</v>
      </c>
      <c r="H20">
        <v>0.50586561335226732</v>
      </c>
      <c r="I20">
        <v>0.50586566229868479</v>
      </c>
      <c r="J20">
        <v>1.1410244893892019</v>
      </c>
      <c r="K20">
        <v>1.5635149294626627</v>
      </c>
      <c r="L20">
        <v>0.63006234199267763</v>
      </c>
      <c r="M20">
        <v>0.79973386058300777</v>
      </c>
      <c r="N20">
        <v>2.0467598456799405</v>
      </c>
      <c r="O20">
        <v>1.4488620895840261</v>
      </c>
      <c r="P20">
        <v>1.1797422264842345</v>
      </c>
      <c r="S20">
        <v>0.46119712058292611</v>
      </c>
      <c r="Y20" s="171" t="s">
        <v>231</v>
      </c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W20">
        <v>0.46119712058292611</v>
      </c>
      <c r="BX20">
        <v>0.45046446499299131</v>
      </c>
      <c r="BY20">
        <f t="shared" si="0"/>
        <v>1.0732655589934803E-2</v>
      </c>
      <c r="BZ20">
        <f t="shared" si="1"/>
        <v>1.0732655589934803E-2</v>
      </c>
      <c r="CA20">
        <f t="shared" si="2"/>
        <v>1.1518989601215878E-4</v>
      </c>
      <c r="CB20">
        <f t="shared" si="3"/>
        <v>2.3271297913502487</v>
      </c>
    </row>
    <row r="21" spans="1:102" ht="18">
      <c r="A21">
        <v>1</v>
      </c>
      <c r="B21">
        <v>0.35335156281462904</v>
      </c>
      <c r="C21">
        <v>-1.3337341298394239</v>
      </c>
      <c r="D21">
        <v>0.20234271834330225</v>
      </c>
      <c r="E21">
        <v>-0.97877326387033614</v>
      </c>
      <c r="F21">
        <v>1.6910749838557875E-2</v>
      </c>
      <c r="G21">
        <v>0.75123606575483171</v>
      </c>
      <c r="H21">
        <v>-0.27447335153578378</v>
      </c>
      <c r="I21">
        <v>-0.27447324210058988</v>
      </c>
      <c r="J21">
        <v>0.42103250495421873</v>
      </c>
      <c r="K21">
        <v>1.008202399969427</v>
      </c>
      <c r="L21">
        <v>6.4003002267354003E-2</v>
      </c>
      <c r="M21">
        <v>-0.11288635612263559</v>
      </c>
      <c r="N21">
        <v>1.703611985745719</v>
      </c>
      <c r="O21">
        <v>0.90329798958806162</v>
      </c>
      <c r="P21">
        <v>0.29990451957423842</v>
      </c>
      <c r="S21">
        <v>-0.37801361111959986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W21">
        <v>-0.37801361111959986</v>
      </c>
      <c r="BX21">
        <v>-0.35905963485453796</v>
      </c>
      <c r="BY21">
        <f t="shared" si="0"/>
        <v>-1.89539762650619E-2</v>
      </c>
      <c r="BZ21">
        <f t="shared" si="1"/>
        <v>1.89539762650619E-2</v>
      </c>
      <c r="CA21">
        <f t="shared" si="2"/>
        <v>3.5925321625652985E-4</v>
      </c>
      <c r="CB21">
        <f t="shared" si="3"/>
        <v>5.0140988862607507</v>
      </c>
      <c r="CI21" t="s">
        <v>293</v>
      </c>
      <c r="CJ21" t="s">
        <v>294</v>
      </c>
      <c r="CK21" t="s">
        <v>295</v>
      </c>
      <c r="CL21" t="s">
        <v>296</v>
      </c>
      <c r="CM21" t="s">
        <v>297</v>
      </c>
      <c r="CN21" t="s">
        <v>298</v>
      </c>
      <c r="CO21" t="s">
        <v>299</v>
      </c>
      <c r="CP21" t="s">
        <v>300</v>
      </c>
      <c r="CQ21" t="s">
        <v>301</v>
      </c>
      <c r="CR21" t="s">
        <v>302</v>
      </c>
      <c r="CS21" t="s">
        <v>303</v>
      </c>
      <c r="CT21" t="s">
        <v>304</v>
      </c>
      <c r="CU21" t="s">
        <v>305</v>
      </c>
      <c r="CV21" t="s">
        <v>306</v>
      </c>
      <c r="CW21" t="s">
        <v>307</v>
      </c>
      <c r="CX21" t="s">
        <v>308</v>
      </c>
    </row>
    <row r="22" spans="1:102">
      <c r="A22">
        <v>1</v>
      </c>
      <c r="B22">
        <v>0.28886646724936094</v>
      </c>
      <c r="C22">
        <v>-0.93922260889618725</v>
      </c>
      <c r="D22">
        <v>1.2462092559802902</v>
      </c>
      <c r="E22">
        <v>1.2177136021897796</v>
      </c>
      <c r="F22">
        <v>0.89415589771283133</v>
      </c>
      <c r="G22">
        <v>0.67676050621682782</v>
      </c>
      <c r="H22">
        <v>0.80219686584140049</v>
      </c>
      <c r="I22">
        <v>0.80219682194824016</v>
      </c>
      <c r="J22">
        <v>1.4540644826218037</v>
      </c>
      <c r="K22">
        <v>1.3372764915209727</v>
      </c>
      <c r="L22">
        <v>0.89132049878898212</v>
      </c>
      <c r="M22">
        <v>0.55636846946150376</v>
      </c>
      <c r="N22">
        <v>1.6692971997522963</v>
      </c>
      <c r="O22">
        <v>0.70491104413498462</v>
      </c>
      <c r="P22">
        <v>-3.0034620517010589E-2</v>
      </c>
      <c r="S22">
        <v>-0.31720123925709798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W22">
        <v>-0.31720123925709798</v>
      </c>
      <c r="BX22">
        <v>-0.24379327683870047</v>
      </c>
      <c r="BY22">
        <f t="shared" si="0"/>
        <v>-7.3407962418397504E-2</v>
      </c>
      <c r="BZ22">
        <f t="shared" si="1"/>
        <v>7.3407962418397504E-2</v>
      </c>
      <c r="CA22">
        <f t="shared" si="2"/>
        <v>5.3887289464208607E-3</v>
      </c>
      <c r="CB22">
        <f t="shared" si="3"/>
        <v>23.142394585318399</v>
      </c>
      <c r="CI22">
        <f>SQRT(CI3)</f>
        <v>9.6548791480975237E-3</v>
      </c>
      <c r="CJ22">
        <f>SQRT(CJ4)</f>
        <v>1.8833810497361717E-2</v>
      </c>
      <c r="CK22">
        <f>SQRT(CK5)</f>
        <v>1.4713767634242923E-2</v>
      </c>
      <c r="CL22">
        <f>SQRT(CL6)</f>
        <v>6.4940751170552591E-2</v>
      </c>
      <c r="CM22">
        <f>SQRT(CM7)</f>
        <v>1.8136717123294881E-2</v>
      </c>
      <c r="CN22">
        <f>SQRT(CN8)</f>
        <v>1.9325095597060211E-2</v>
      </c>
      <c r="CO22">
        <f>SQRT(CO9)</f>
        <v>3.1792977135758606E-2</v>
      </c>
      <c r="CP22">
        <f>SQRT(CP10)</f>
        <v>129817.5606055471</v>
      </c>
      <c r="CQ22">
        <f>SQRT(CQ11)</f>
        <v>129817.55943266866</v>
      </c>
      <c r="CR22">
        <f>SQRT(CR12)</f>
        <v>3.3563721095807478E-2</v>
      </c>
      <c r="CS22">
        <f>SQRT(CS13)</f>
        <v>2.5836353125602167E-2</v>
      </c>
      <c r="CT22">
        <f>SQRT(CT14)</f>
        <v>2.0235041160351176E-2</v>
      </c>
      <c r="CU22">
        <f>SQRT(CU15)</f>
        <v>1.2994592815980721E-2</v>
      </c>
      <c r="CV22">
        <f>SQRT(CV16)</f>
        <v>1.8150439717571E-2</v>
      </c>
      <c r="CW22">
        <f>SQRT(CW17)</f>
        <v>1.5092809123590427E-2</v>
      </c>
      <c r="CX22">
        <f>SQRT(CX18)</f>
        <v>1.7841236592472946E-2</v>
      </c>
    </row>
    <row r="23" spans="1:102">
      <c r="A23">
        <v>1</v>
      </c>
      <c r="B23">
        <v>-2.8185252613184535E-2</v>
      </c>
      <c r="C23">
        <v>-1.3337341298394239</v>
      </c>
      <c r="D23">
        <v>2.5258216422741786E-2</v>
      </c>
      <c r="E23">
        <v>-0.88327383491120071</v>
      </c>
      <c r="F23">
        <v>0.49939558116940891</v>
      </c>
      <c r="G23">
        <v>0.31679530178313797</v>
      </c>
      <c r="H23">
        <v>0.34782227869139687</v>
      </c>
      <c r="I23">
        <v>0.34782239387850955</v>
      </c>
      <c r="J23">
        <v>0.81233249649497097</v>
      </c>
      <c r="K23">
        <v>0.86423248491562465</v>
      </c>
      <c r="L23">
        <v>-0.24079818066166833</v>
      </c>
      <c r="M23">
        <v>-0.59961713836564368</v>
      </c>
      <c r="N23">
        <v>9.0817044054877213E-2</v>
      </c>
      <c r="O23">
        <v>0.80410451686152318</v>
      </c>
      <c r="P23">
        <v>0.18992480621048743</v>
      </c>
      <c r="S23">
        <v>-9.7690557208796394E-4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W23">
        <v>-9.7690557208796394E-4</v>
      </c>
      <c r="BX23">
        <v>3.8723745160661183E-2</v>
      </c>
      <c r="BY23">
        <f t="shared" si="0"/>
        <v>-3.9700650732749143E-2</v>
      </c>
      <c r="BZ23">
        <f t="shared" si="1"/>
        <v>3.9700650732749143E-2</v>
      </c>
      <c r="CA23">
        <f t="shared" si="2"/>
        <v>1.5761416686037352E-3</v>
      </c>
      <c r="CB23">
        <f t="shared" si="3"/>
        <v>4063.9189566598516</v>
      </c>
    </row>
    <row r="24" spans="1:102" ht="18">
      <c r="A24">
        <v>1</v>
      </c>
      <c r="B24">
        <v>0.45007920616252528</v>
      </c>
      <c r="C24">
        <v>-1.3337341298394239</v>
      </c>
      <c r="D24">
        <v>0.82679859353685758</v>
      </c>
      <c r="E24">
        <v>-0.21477783219725241</v>
      </c>
      <c r="F24">
        <v>1.4643652438311079</v>
      </c>
      <c r="G24">
        <v>1.3222153555462017</v>
      </c>
      <c r="H24">
        <v>0.63427582276422478</v>
      </c>
      <c r="I24">
        <v>0.63427586493266452</v>
      </c>
      <c r="J24">
        <v>0.79668049683333952</v>
      </c>
      <c r="K24">
        <v>0.84366535419365274</v>
      </c>
      <c r="L24">
        <v>0.89132049878898212</v>
      </c>
      <c r="M24">
        <v>0.92141655614376194</v>
      </c>
      <c r="N24">
        <v>0.26239097402198797</v>
      </c>
      <c r="O24">
        <v>2.0440229259432572</v>
      </c>
      <c r="P24">
        <v>1.8396205066667286</v>
      </c>
      <c r="S24">
        <v>-0.47531340609960299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BW24">
        <v>-0.47531340609960299</v>
      </c>
      <c r="BX24">
        <v>-0.37563106035461541</v>
      </c>
      <c r="BY24">
        <f t="shared" si="0"/>
        <v>-9.9682345744987577E-2</v>
      </c>
      <c r="BZ24">
        <f t="shared" si="1"/>
        <v>9.9682345744987577E-2</v>
      </c>
      <c r="CA24">
        <f t="shared" si="2"/>
        <v>9.9365700532232423E-3</v>
      </c>
      <c r="CB24">
        <f t="shared" si="3"/>
        <v>20.971919677792322</v>
      </c>
      <c r="CI24" t="s">
        <v>63</v>
      </c>
      <c r="CJ24" t="s">
        <v>309</v>
      </c>
      <c r="CK24" t="s">
        <v>310</v>
      </c>
      <c r="CL24" t="s">
        <v>311</v>
      </c>
      <c r="CM24" t="s">
        <v>312</v>
      </c>
      <c r="CN24" t="s">
        <v>313</v>
      </c>
      <c r="CO24" t="s">
        <v>314</v>
      </c>
      <c r="CP24" t="s">
        <v>315</v>
      </c>
      <c r="CQ24" t="s">
        <v>316</v>
      </c>
      <c r="CR24" t="s">
        <v>317</v>
      </c>
      <c r="CS24" t="s">
        <v>318</v>
      </c>
      <c r="CT24" t="s">
        <v>319</v>
      </c>
      <c r="CU24" t="s">
        <v>320</v>
      </c>
      <c r="CV24" t="s">
        <v>321</v>
      </c>
      <c r="CW24" t="s">
        <v>322</v>
      </c>
      <c r="CX24" t="s">
        <v>323</v>
      </c>
    </row>
    <row r="25" spans="1:102">
      <c r="A25">
        <v>1</v>
      </c>
      <c r="B25">
        <v>0.40171538448857119</v>
      </c>
      <c r="C25">
        <v>-1.0970272172734818</v>
      </c>
      <c r="D25">
        <v>-1.4193785097713041</v>
      </c>
      <c r="E25">
        <v>-0.78777440595206516</v>
      </c>
      <c r="F25">
        <v>-1.7814418033037034</v>
      </c>
      <c r="G25">
        <v>-1.8305833315626623</v>
      </c>
      <c r="H25">
        <v>-1.5783308624879684</v>
      </c>
      <c r="I25">
        <v>-1.5783308965249725</v>
      </c>
      <c r="J25">
        <v>-0.79982346865292986</v>
      </c>
      <c r="K25">
        <v>-0.39036248912464772</v>
      </c>
      <c r="L25">
        <v>-1.4164598862450366</v>
      </c>
      <c r="M25">
        <v>-0.5387757905852687</v>
      </c>
      <c r="N25">
        <v>-1.4876631116425418</v>
      </c>
      <c r="O25">
        <v>-1.3781518831223327</v>
      </c>
      <c r="P25">
        <v>-1.6797303209732517</v>
      </c>
      <c r="S25">
        <v>-0.42666350860960145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BW25">
        <v>-0.42666350860960145</v>
      </c>
      <c r="BX25">
        <v>-0.4929893145628263</v>
      </c>
      <c r="BY25">
        <f t="shared" si="0"/>
        <v>6.6325805953224848E-2</v>
      </c>
      <c r="BZ25">
        <f t="shared" si="1"/>
        <v>6.6325805953224848E-2</v>
      </c>
      <c r="CA25">
        <f t="shared" si="2"/>
        <v>4.3991125353448363E-3</v>
      </c>
      <c r="CB25">
        <f t="shared" si="3"/>
        <v>15.545225831326762</v>
      </c>
      <c r="CI25">
        <f>ABS($BT3)/CI$22</f>
        <v>1.6389144517766374E-12</v>
      </c>
      <c r="CJ25">
        <f>ABS($BT4)/CJ$22</f>
        <v>49.717118219524728</v>
      </c>
      <c r="CK25">
        <f>ABS($BT5)/CK$22</f>
        <v>1.4929539120146968</v>
      </c>
      <c r="CL25">
        <f>ABS($BT6)/CL$22</f>
        <v>0.40629449662807227</v>
      </c>
      <c r="CM25">
        <f>ABS($BT7)/CM$22</f>
        <v>7.232151923078739E-2</v>
      </c>
      <c r="CN25">
        <f>ABS($BT8)/CN$22</f>
        <v>0.2277862065198816</v>
      </c>
      <c r="CO25">
        <f>ABS($BT9)/CO$22</f>
        <v>1.0658893323038265</v>
      </c>
      <c r="CP25">
        <f>ABS($BT10)/CP$22</f>
        <v>4.8626898832762914E-8</v>
      </c>
      <c r="CQ25">
        <f>ABS($BT11)/CQ$22</f>
        <v>4.8531343761699486E-8</v>
      </c>
      <c r="CR25">
        <f>ABS($BT12)/CR$22</f>
        <v>0.69973025370204189</v>
      </c>
      <c r="CS25">
        <f>ABS($BT13)/CS$22</f>
        <v>0.13262950909589741</v>
      </c>
      <c r="CT25">
        <f>ABS($BT14)/CT$22</f>
        <v>0.22009813373362502</v>
      </c>
      <c r="CU25">
        <f>ABS($BT15)/CU$22</f>
        <v>1.1446164432564667</v>
      </c>
      <c r="CV25">
        <f>ABS($BT16)/CV$22</f>
        <v>1.2485394508042742</v>
      </c>
      <c r="CW25">
        <f>ABS($BT17)/CW$22</f>
        <v>0.40203922628796918</v>
      </c>
      <c r="CX25">
        <f>ABS($BT18)/CX$22</f>
        <v>7.9478360937947079E-2</v>
      </c>
    </row>
    <row r="26" spans="1:102">
      <c r="A26">
        <v>1</v>
      </c>
      <c r="B26">
        <v>0.14914876019129389</v>
      </c>
      <c r="C26">
        <v>-1.0181249130848347</v>
      </c>
      <c r="D26">
        <v>-1.1024904537029327</v>
      </c>
      <c r="E26">
        <v>-0.11927840323811695</v>
      </c>
      <c r="F26">
        <v>-1.0796456850042839</v>
      </c>
      <c r="G26">
        <v>-1.7436951787683233</v>
      </c>
      <c r="H26">
        <v>-1.2227333595010093</v>
      </c>
      <c r="I26">
        <v>-1.2227333544092318</v>
      </c>
      <c r="J26">
        <v>-0.98764746459248909</v>
      </c>
      <c r="K26">
        <v>-0.90454075717393956</v>
      </c>
      <c r="L26">
        <v>-1.0245726510505786</v>
      </c>
      <c r="M26">
        <v>-0.59961713836564368</v>
      </c>
      <c r="N26">
        <v>-0.83568217776752041</v>
      </c>
      <c r="O26">
        <v>-0.98137799221617694</v>
      </c>
      <c r="P26">
        <v>-1.2398114675182517</v>
      </c>
      <c r="S26">
        <v>-0.17125154678709353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BW26">
        <v>-0.17125154678709353</v>
      </c>
      <c r="BX26">
        <v>-0.25641701704378012</v>
      </c>
      <c r="BY26">
        <f t="shared" si="0"/>
        <v>8.5165470256686582E-2</v>
      </c>
      <c r="BZ26">
        <f t="shared" si="1"/>
        <v>8.5165470256686582E-2</v>
      </c>
      <c r="CA26">
        <f t="shared" si="2"/>
        <v>7.2531573240425667E-3</v>
      </c>
      <c r="CB26">
        <f t="shared" si="3"/>
        <v>49.731212274869293</v>
      </c>
    </row>
    <row r="27" spans="1:102" ht="18">
      <c r="A27">
        <v>1</v>
      </c>
      <c r="B27">
        <v>0.60054442914813499</v>
      </c>
      <c r="C27">
        <v>-1.3337341298394239</v>
      </c>
      <c r="D27">
        <v>-1.0092880842710588</v>
      </c>
      <c r="E27">
        <v>-0.97877326387033614</v>
      </c>
      <c r="F27">
        <v>-1.5182682589414207</v>
      </c>
      <c r="G27">
        <v>-1.3092544147966294</v>
      </c>
      <c r="H27">
        <v>-1.5882085709042737</v>
      </c>
      <c r="I27">
        <v>-1.5882085851203709</v>
      </c>
      <c r="J27">
        <v>-0.6119994727133683</v>
      </c>
      <c r="K27">
        <v>-0.184691181904931</v>
      </c>
      <c r="L27">
        <v>-1.3293738339796008</v>
      </c>
      <c r="M27">
        <v>-0.11288635612263559</v>
      </c>
      <c r="N27">
        <v>-0.3895899598530323</v>
      </c>
      <c r="O27">
        <v>-0.33662041949367405</v>
      </c>
      <c r="P27">
        <v>-0.68991290069950473</v>
      </c>
      <c r="S27">
        <v>-0.62126309856960749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BW27">
        <v>-0.62126309856960749</v>
      </c>
      <c r="BX27">
        <v>-0.6775884578467154</v>
      </c>
      <c r="BY27">
        <f t="shared" si="0"/>
        <v>5.6325359277107911E-2</v>
      </c>
      <c r="BZ27">
        <f t="shared" si="1"/>
        <v>5.6325359277107911E-2</v>
      </c>
      <c r="CA27">
        <f t="shared" si="2"/>
        <v>3.1725460976952864E-3</v>
      </c>
      <c r="CB27">
        <f t="shared" si="3"/>
        <v>9.0662650665701996</v>
      </c>
      <c r="CI27" t="s">
        <v>64</v>
      </c>
      <c r="CJ27">
        <f>2.59</f>
        <v>2.59</v>
      </c>
    </row>
    <row r="28" spans="1:102">
      <c r="A28">
        <v>1</v>
      </c>
      <c r="B28">
        <v>1.9063676143447164</v>
      </c>
      <c r="C28">
        <v>-1.4126364340280713</v>
      </c>
      <c r="D28">
        <v>-0.71104050208906222</v>
      </c>
      <c r="E28">
        <v>0.45371817051669583</v>
      </c>
      <c r="F28">
        <v>-0.99192117021685533</v>
      </c>
      <c r="G28">
        <v>-1.3837299743346352</v>
      </c>
      <c r="H28">
        <v>-1.2523664847499223</v>
      </c>
      <c r="I28">
        <v>-1.2523664201954283</v>
      </c>
      <c r="J28">
        <v>-0.50243547508195729</v>
      </c>
      <c r="K28">
        <v>-0.88397362645196764</v>
      </c>
      <c r="L28">
        <v>-0.80685752038699199</v>
      </c>
      <c r="M28">
        <v>-0.3562517472441396</v>
      </c>
      <c r="N28">
        <v>-0.80136739177409899</v>
      </c>
      <c r="O28">
        <v>-0.23742694676713555</v>
      </c>
      <c r="P28">
        <v>-0.57993318733575761</v>
      </c>
      <c r="S28">
        <v>-1.8739979589371465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BW28">
        <v>-1.8739979589371465</v>
      </c>
      <c r="BX28">
        <v>-1.8765511712942775</v>
      </c>
      <c r="BY28">
        <f t="shared" si="0"/>
        <v>2.5532123571310184E-3</v>
      </c>
      <c r="BZ28">
        <f t="shared" si="1"/>
        <v>2.5532123571310184E-3</v>
      </c>
      <c r="CA28">
        <f t="shared" si="2"/>
        <v>6.518893340606531E-6</v>
      </c>
      <c r="CB28">
        <f t="shared" si="3"/>
        <v>0.1362441375645411</v>
      </c>
    </row>
    <row r="29" spans="1:102">
      <c r="A29">
        <v>1</v>
      </c>
      <c r="B29">
        <v>1.3689918179675216</v>
      </c>
      <c r="C29">
        <v>-0.86032030470753995</v>
      </c>
      <c r="D29">
        <v>-1.7455868027828629</v>
      </c>
      <c r="E29">
        <v>-1.0742726928294717</v>
      </c>
      <c r="F29">
        <v>-0.77260988324828705</v>
      </c>
      <c r="G29">
        <v>-1.5078559068979762</v>
      </c>
      <c r="H29">
        <v>-1.7561296139814495</v>
      </c>
      <c r="I29">
        <v>-1.7561295421359466</v>
      </c>
      <c r="J29">
        <v>-2.2554594371845273</v>
      </c>
      <c r="K29">
        <v>-1.5626889402770323</v>
      </c>
      <c r="L29">
        <v>-1.6777180430413381</v>
      </c>
      <c r="M29">
        <v>-1.0255065728282788</v>
      </c>
      <c r="N29">
        <v>-1.2131448236951645</v>
      </c>
      <c r="O29">
        <v>-0.83258778312636827</v>
      </c>
      <c r="P29">
        <v>-1.8996897477007497</v>
      </c>
      <c r="S29">
        <v>-1.3631740352921304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BW29">
        <v>-1.3631740352921304</v>
      </c>
      <c r="BX29">
        <v>-1.4232295605130243</v>
      </c>
      <c r="BY29">
        <f t="shared" si="0"/>
        <v>6.0055525220893857E-2</v>
      </c>
      <c r="BZ29">
        <f t="shared" si="1"/>
        <v>6.0055525220893857E-2</v>
      </c>
      <c r="CA29">
        <f t="shared" si="2"/>
        <v>3.6066661095574184E-3</v>
      </c>
      <c r="CB29">
        <f t="shared" si="3"/>
        <v>4.4055655159265017</v>
      </c>
      <c r="CI29" t="str">
        <f>IF(CI25&gt;=$CJ$27,"istotne","nieistotne")</f>
        <v>nieistotne</v>
      </c>
      <c r="CJ29" t="str">
        <f t="shared" ref="CJ29:CX29" si="4">IF(CJ25&gt;=$CJ$27,"istotne","nieistotne")</f>
        <v>istotne</v>
      </c>
      <c r="CK29" t="str">
        <f>IF(CK25&gt;=$CJ$27,"istotne","nieistotne")</f>
        <v>nieistotne</v>
      </c>
      <c r="CL29" t="str">
        <f t="shared" si="4"/>
        <v>nieistotne</v>
      </c>
      <c r="CM29" t="str">
        <f t="shared" si="4"/>
        <v>nieistotne</v>
      </c>
      <c r="CN29" t="str">
        <f t="shared" si="4"/>
        <v>nieistotne</v>
      </c>
      <c r="CO29" t="str">
        <f t="shared" si="4"/>
        <v>nieistotne</v>
      </c>
      <c r="CP29" t="str">
        <f t="shared" si="4"/>
        <v>nieistotne</v>
      </c>
      <c r="CQ29" t="str">
        <f t="shared" si="4"/>
        <v>nieistotne</v>
      </c>
      <c r="CR29" t="str">
        <f t="shared" si="4"/>
        <v>nieistotne</v>
      </c>
      <c r="CS29" t="str">
        <f t="shared" si="4"/>
        <v>nieistotne</v>
      </c>
      <c r="CT29" t="str">
        <f t="shared" si="4"/>
        <v>nieistotne</v>
      </c>
      <c r="CU29" t="str">
        <f t="shared" si="4"/>
        <v>nieistotne</v>
      </c>
      <c r="CV29" t="str">
        <f t="shared" si="4"/>
        <v>nieistotne</v>
      </c>
      <c r="CW29" t="str">
        <f t="shared" si="4"/>
        <v>nieistotne</v>
      </c>
      <c r="CX29" t="str">
        <f t="shared" si="4"/>
        <v>nieistotne</v>
      </c>
    </row>
    <row r="30" spans="1:102">
      <c r="A30">
        <v>1</v>
      </c>
      <c r="B30">
        <v>-0.47420716360625431</v>
      </c>
      <c r="C30">
        <v>-1.0970272172734818</v>
      </c>
      <c r="D30">
        <v>-1.1304511645324948</v>
      </c>
      <c r="E30">
        <v>-1.0742726928294717</v>
      </c>
      <c r="F30">
        <v>0.36780880898826601</v>
      </c>
      <c r="G30">
        <v>-0.41554770034057337</v>
      </c>
      <c r="H30">
        <v>-0.3633727272825229</v>
      </c>
      <c r="I30">
        <v>-0.36337269035297359</v>
      </c>
      <c r="J30">
        <v>-0.78417146899129841</v>
      </c>
      <c r="K30">
        <v>-0.36979535840267574</v>
      </c>
      <c r="L30">
        <v>-1.1116587033160144</v>
      </c>
      <c r="M30">
        <v>-1.268871963949783</v>
      </c>
      <c r="N30">
        <v>-1.0415708937280539</v>
      </c>
      <c r="O30">
        <v>-1.0309747285794453</v>
      </c>
      <c r="P30">
        <v>-1.3497911808820027</v>
      </c>
      <c r="S30">
        <v>0.46119712058292611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BW30">
        <v>0.46119712058292611</v>
      </c>
      <c r="BX30">
        <v>0.39051937498328954</v>
      </c>
      <c r="BY30">
        <f t="shared" si="0"/>
        <v>7.0677745599636577E-2</v>
      </c>
      <c r="BZ30">
        <f t="shared" si="1"/>
        <v>7.0677745599636577E-2</v>
      </c>
      <c r="CA30">
        <f t="shared" si="2"/>
        <v>4.9953437230469471E-3</v>
      </c>
      <c r="CB30">
        <f t="shared" si="3"/>
        <v>15.324845374208765</v>
      </c>
    </row>
    <row r="31" spans="1:102">
      <c r="A31">
        <v>1</v>
      </c>
      <c r="B31">
        <v>1.900993856380945</v>
      </c>
      <c r="C31">
        <v>-1.4126364340280713</v>
      </c>
      <c r="D31">
        <v>-1.680345144180551</v>
      </c>
      <c r="E31">
        <v>-2.1247664113799618</v>
      </c>
      <c r="F31">
        <v>-0.68488536846086157</v>
      </c>
      <c r="G31">
        <v>-0.8996388373376043</v>
      </c>
      <c r="H31">
        <v>-1.8252735728955793</v>
      </c>
      <c r="I31">
        <v>-1.8252736131975322</v>
      </c>
      <c r="J31">
        <v>-1.7545954480123642</v>
      </c>
      <c r="K31">
        <v>-1.8917630318285794</v>
      </c>
      <c r="L31">
        <v>-1.7648040953067738</v>
      </c>
      <c r="M31">
        <v>-1.0863479206086539</v>
      </c>
      <c r="N31">
        <v>-0.59547867581356573</v>
      </c>
      <c r="O31">
        <v>-0.38621715585694416</v>
      </c>
      <c r="P31">
        <v>-1.1298317541545047</v>
      </c>
      <c r="S31">
        <v>-1.8739979589371465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BW31">
        <v>-1.8739979589371465</v>
      </c>
      <c r="BX31">
        <v>-1.9098264053902698</v>
      </c>
      <c r="BY31">
        <f t="shared" si="0"/>
        <v>3.582844645312333E-2</v>
      </c>
      <c r="BZ31">
        <f t="shared" si="1"/>
        <v>3.582844645312333E-2</v>
      </c>
      <c r="CA31">
        <f t="shared" si="2"/>
        <v>1.2836775752443257E-3</v>
      </c>
      <c r="CB31">
        <f t="shared" si="3"/>
        <v>1.9118722238867181</v>
      </c>
    </row>
    <row r="32" spans="1:102">
      <c r="A32">
        <v>1</v>
      </c>
      <c r="B32">
        <v>1.2561429007283114</v>
      </c>
      <c r="C32">
        <v>-1.2548318256507767</v>
      </c>
      <c r="D32">
        <v>-0.65511908042993794</v>
      </c>
      <c r="E32">
        <v>-0.50127611907465885</v>
      </c>
      <c r="F32">
        <v>-0.55329859627971867</v>
      </c>
      <c r="G32">
        <v>-0.41554770034057337</v>
      </c>
      <c r="H32">
        <v>-0.87701356493035387</v>
      </c>
      <c r="I32">
        <v>-0.87701350088889052</v>
      </c>
      <c r="J32">
        <v>-0.1580914825260949</v>
      </c>
      <c r="K32">
        <v>-8.1855528295072616E-2</v>
      </c>
      <c r="L32">
        <v>-1.4164598862450366</v>
      </c>
      <c r="M32">
        <v>-0.29541039946376252</v>
      </c>
      <c r="N32">
        <v>-0.73273781978725372</v>
      </c>
      <c r="O32">
        <v>-0.98137799221617694</v>
      </c>
      <c r="P32">
        <v>-0.68991290069950473</v>
      </c>
      <c r="S32">
        <v>-1.2537117659396271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BW32">
        <v>-1.2537117659396271</v>
      </c>
      <c r="BX32">
        <v>-1.2274794554430675</v>
      </c>
      <c r="BY32">
        <f t="shared" si="0"/>
        <v>-2.6232310496559608E-2</v>
      </c>
      <c r="BZ32">
        <f t="shared" si="1"/>
        <v>2.6232310496559608E-2</v>
      </c>
      <c r="CA32">
        <f t="shared" si="2"/>
        <v>6.8813411398791142E-4</v>
      </c>
      <c r="CB32">
        <f t="shared" si="3"/>
        <v>2.0923717244449018</v>
      </c>
    </row>
    <row r="33" spans="1:80">
      <c r="A33">
        <v>1</v>
      </c>
      <c r="B33">
        <v>0.85848481140919564</v>
      </c>
      <c r="C33">
        <v>-1.0181249130848347</v>
      </c>
      <c r="D33">
        <v>0.13710105974099052</v>
      </c>
      <c r="E33">
        <v>1.313213031148915</v>
      </c>
      <c r="F33">
        <v>0.32394655159455482</v>
      </c>
      <c r="G33">
        <v>-3.0757309394216701E-2</v>
      </c>
      <c r="H33">
        <v>-0.3633727272825229</v>
      </c>
      <c r="I33">
        <v>-0.36337269035297359</v>
      </c>
      <c r="J33">
        <v>1.4080513751835163E-2</v>
      </c>
      <c r="K33">
        <v>-0.36979535840267574</v>
      </c>
      <c r="L33">
        <v>6.4003002267354003E-2</v>
      </c>
      <c r="M33">
        <v>6.579661899718749</v>
      </c>
      <c r="N33">
        <v>9.0817044054877213E-2</v>
      </c>
      <c r="O33">
        <v>-0.48541062858348266</v>
      </c>
      <c r="P33">
        <v>0.18992480621048743</v>
      </c>
      <c r="S33">
        <v>-0.8766750603921154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BW33">
        <v>-0.8766750603921154</v>
      </c>
      <c r="BX33">
        <v>-0.9292159952650495</v>
      </c>
      <c r="BY33">
        <f t="shared" si="0"/>
        <v>5.2540934872934097E-2</v>
      </c>
      <c r="BZ33">
        <f t="shared" si="1"/>
        <v>5.2540934872934097E-2</v>
      </c>
      <c r="CA33">
        <f t="shared" si="2"/>
        <v>2.7605498373219025E-3</v>
      </c>
      <c r="CB33">
        <f t="shared" si="3"/>
        <v>5.9932051505416171</v>
      </c>
    </row>
    <row r="34" spans="1:80">
      <c r="A34">
        <v>1</v>
      </c>
      <c r="B34">
        <v>1.6430534741198963</v>
      </c>
      <c r="C34">
        <v>-1.2548318256507767</v>
      </c>
      <c r="D34">
        <v>-0.67375955431631274</v>
      </c>
      <c r="E34">
        <v>0.35821874155756039</v>
      </c>
      <c r="F34">
        <v>-0.29012505191743909</v>
      </c>
      <c r="G34">
        <v>-0.8996388373376043</v>
      </c>
      <c r="H34">
        <v>-0.77823648076730956</v>
      </c>
      <c r="I34">
        <v>-0.77823636404110819</v>
      </c>
      <c r="J34">
        <v>0.13929651104487542</v>
      </c>
      <c r="K34">
        <v>-0.16412405118295903</v>
      </c>
      <c r="L34">
        <v>0.10754602840006883</v>
      </c>
      <c r="M34">
        <v>-0.96466522504790186</v>
      </c>
      <c r="N34">
        <v>-0.73273781978725372</v>
      </c>
      <c r="O34">
        <v>-1.1301682013059855</v>
      </c>
      <c r="P34">
        <v>-0.35997376060825959</v>
      </c>
      <c r="S34">
        <v>-1.630748471487139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BW34">
        <v>-1.630748471487139</v>
      </c>
      <c r="BX34">
        <v>-1.5954518213182041</v>
      </c>
      <c r="BY34">
        <f t="shared" si="0"/>
        <v>-3.5296650168934907E-2</v>
      </c>
      <c r="BZ34">
        <f t="shared" si="1"/>
        <v>3.5296650168934907E-2</v>
      </c>
      <c r="CA34">
        <f t="shared" si="2"/>
        <v>1.2458535131481725E-3</v>
      </c>
      <c r="CB34">
        <f t="shared" si="3"/>
        <v>2.1644447801779392</v>
      </c>
    </row>
    <row r="35" spans="1:80">
      <c r="A35">
        <v>1</v>
      </c>
      <c r="B35">
        <v>0.87460608530050965</v>
      </c>
      <c r="C35">
        <v>-1.4126364340280713</v>
      </c>
      <c r="D35">
        <v>-0.38483220907750348</v>
      </c>
      <c r="E35">
        <v>0.35821874155756039</v>
      </c>
      <c r="F35">
        <v>6.0773007232272171E-2</v>
      </c>
      <c r="G35">
        <v>-0.96170180361927482</v>
      </c>
      <c r="H35">
        <v>-1.3116327352477497</v>
      </c>
      <c r="I35">
        <v>-1.3116328026616146</v>
      </c>
      <c r="J35">
        <v>-0.81547546831455897</v>
      </c>
      <c r="K35">
        <v>-0.41092961984661969</v>
      </c>
      <c r="L35">
        <v>-1.0245726510505786</v>
      </c>
      <c r="M35">
        <v>0.86057520836338486</v>
      </c>
      <c r="N35">
        <v>-1.1102004657148978</v>
      </c>
      <c r="O35">
        <v>0.65531430777171451</v>
      </c>
      <c r="P35">
        <v>0.62984365966548739</v>
      </c>
      <c r="S35">
        <v>-0.88883753476461569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BW35">
        <v>-0.88883753476461569</v>
      </c>
      <c r="BX35">
        <v>-0.90501713232086822</v>
      </c>
      <c r="BY35">
        <f t="shared" si="0"/>
        <v>1.6179597556252534E-2</v>
      </c>
      <c r="BZ35">
        <f t="shared" si="1"/>
        <v>1.6179597556252534E-2</v>
      </c>
      <c r="CA35">
        <f t="shared" si="2"/>
        <v>2.6177937708229298E-4</v>
      </c>
      <c r="CB35">
        <f t="shared" si="3"/>
        <v>1.8203098905512871</v>
      </c>
    </row>
    <row r="36" spans="1:80">
      <c r="A36">
        <v>1</v>
      </c>
      <c r="B36">
        <v>-0.29149939283800458</v>
      </c>
      <c r="C36">
        <v>-0.30800417538700875</v>
      </c>
      <c r="D36">
        <v>1.4978556534463499</v>
      </c>
      <c r="E36">
        <v>0.2627193125984249</v>
      </c>
      <c r="F36">
        <v>0.80643138292540273</v>
      </c>
      <c r="G36">
        <v>1.3594531353152037</v>
      </c>
      <c r="H36">
        <v>0.80219686584140049</v>
      </c>
      <c r="I36">
        <v>0.80219682194824016</v>
      </c>
      <c r="J36">
        <v>1.3445004849903925</v>
      </c>
      <c r="K36">
        <v>1.6046491909066039</v>
      </c>
      <c r="L36">
        <v>2.4588694395668056</v>
      </c>
      <c r="M36">
        <v>1.286464642826018</v>
      </c>
      <c r="N36">
        <v>1.8065563437259844</v>
      </c>
      <c r="O36">
        <v>1.399265353220756</v>
      </c>
      <c r="P36">
        <v>0.51986394630173649</v>
      </c>
      <c r="S36">
        <v>0.2665975306229203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BW36">
        <v>0.2665975306229203</v>
      </c>
      <c r="BX36">
        <v>0.32296629977518782</v>
      </c>
      <c r="BY36">
        <f t="shared" si="0"/>
        <v>-5.6368769152267517E-2</v>
      </c>
      <c r="BZ36">
        <f t="shared" si="1"/>
        <v>5.6368769152267517E-2</v>
      </c>
      <c r="CA36">
        <f t="shared" si="2"/>
        <v>3.1774381357416261E-3</v>
      </c>
      <c r="CB36">
        <f t="shared" si="3"/>
        <v>21.143770169423057</v>
      </c>
    </row>
    <row r="37" spans="1:80">
      <c r="A37">
        <v>1</v>
      </c>
      <c r="B37">
        <v>-1.5758275461795004</v>
      </c>
      <c r="C37">
        <v>-0.30800417538700875</v>
      </c>
      <c r="D37">
        <v>2.5696829019129002</v>
      </c>
      <c r="E37">
        <v>1.2177136021897796</v>
      </c>
      <c r="F37">
        <v>1.8152633029808192</v>
      </c>
      <c r="G37">
        <v>2.0173205779009109</v>
      </c>
      <c r="H37">
        <v>2.2937308367033697</v>
      </c>
      <c r="I37">
        <v>2.2937308105789964</v>
      </c>
      <c r="J37">
        <v>2.565356458597539</v>
      </c>
      <c r="K37">
        <v>2.4479015505074444</v>
      </c>
      <c r="L37">
        <v>2.0669822043723474</v>
      </c>
      <c r="M37">
        <v>1.9557194684101573</v>
      </c>
      <c r="N37">
        <v>1.7379267717391391</v>
      </c>
      <c r="O37">
        <v>1.4984588259472944</v>
      </c>
      <c r="P37">
        <v>1.6196610799392306</v>
      </c>
      <c r="S37">
        <v>1.6044697115979616</v>
      </c>
      <c r="BW37">
        <v>1.6044697115979616</v>
      </c>
      <c r="BX37">
        <v>1.6130521127238049</v>
      </c>
      <c r="BY37">
        <f t="shared" si="0"/>
        <v>-8.5824011258432975E-3</v>
      </c>
      <c r="BZ37">
        <f t="shared" si="1"/>
        <v>8.5824011258432975E-3</v>
      </c>
      <c r="CA37">
        <f t="shared" si="2"/>
        <v>7.3657609084876302E-5</v>
      </c>
      <c r="CB37">
        <f t="shared" si="3"/>
        <v>0.53490577377716342</v>
      </c>
    </row>
    <row r="38" spans="1:80">
      <c r="A38">
        <v>1</v>
      </c>
      <c r="B38">
        <v>-2.4463763363105548</v>
      </c>
      <c r="C38">
        <v>0.32321425812216986</v>
      </c>
      <c r="D38">
        <v>0.50059030052529885</v>
      </c>
      <c r="E38">
        <v>-2.0292669824208263</v>
      </c>
      <c r="F38">
        <v>0.19235977941341195</v>
      </c>
      <c r="G38">
        <v>2.2035094767459227</v>
      </c>
      <c r="H38">
        <v>2.046788126295759</v>
      </c>
      <c r="I38">
        <v>2.0467880939064353</v>
      </c>
      <c r="J38">
        <v>2.2053604663800472</v>
      </c>
      <c r="K38">
        <v>0.53515839336407756</v>
      </c>
      <c r="L38">
        <v>-0.11016910226351767</v>
      </c>
      <c r="M38">
        <v>-0.72129983392639785</v>
      </c>
      <c r="N38">
        <v>-8.0756885912233511E-2</v>
      </c>
      <c r="O38">
        <v>0.55612083504517595</v>
      </c>
      <c r="P38">
        <v>-1.3497911808820027</v>
      </c>
      <c r="S38">
        <v>2.5531427126529915</v>
      </c>
      <c r="BW38">
        <v>2.5531427126529915</v>
      </c>
      <c r="BX38">
        <v>2.4724533148741252</v>
      </c>
      <c r="BY38">
        <f t="shared" si="0"/>
        <v>8.0689397778866301E-2</v>
      </c>
      <c r="BZ38">
        <f t="shared" si="1"/>
        <v>8.0689397778866301E-2</v>
      </c>
      <c r="CA38">
        <f t="shared" si="2"/>
        <v>6.5107789139161138E-3</v>
      </c>
      <c r="CB38">
        <f t="shared" si="3"/>
        <v>3.1603951231939278</v>
      </c>
    </row>
    <row r="39" spans="1:80" ht="18.75">
      <c r="A39">
        <v>1</v>
      </c>
      <c r="B39">
        <v>-0.63541990251940672</v>
      </c>
      <c r="C39">
        <v>-0.38690647957565605</v>
      </c>
      <c r="D39">
        <v>0.89204025213916938</v>
      </c>
      <c r="E39">
        <v>-0.11927840323811695</v>
      </c>
      <c r="F39">
        <v>0.23622203680712625</v>
      </c>
      <c r="G39">
        <v>0.71399828598582982</v>
      </c>
      <c r="H39">
        <v>0.84170769950661872</v>
      </c>
      <c r="I39">
        <v>0.84170757632983606</v>
      </c>
      <c r="J39">
        <v>1.0158084920961616</v>
      </c>
      <c r="K39">
        <v>0.86423248491562465</v>
      </c>
      <c r="L39">
        <v>0.58651931585995976</v>
      </c>
      <c r="M39">
        <v>-0.29541039946376252</v>
      </c>
      <c r="N39">
        <v>0.98300147988385345</v>
      </c>
      <c r="O39">
        <v>0.95289472595133173</v>
      </c>
      <c r="P39">
        <v>0.84980308639298541</v>
      </c>
      <c r="S39">
        <v>0.61930928742543112</v>
      </c>
      <c r="Y39" s="171" t="s">
        <v>251</v>
      </c>
      <c r="BW39">
        <v>0.61930928742543112</v>
      </c>
      <c r="BX39">
        <v>0.65102463307922231</v>
      </c>
      <c r="BY39">
        <f t="shared" si="0"/>
        <v>-3.1715345653791194E-2</v>
      </c>
      <c r="BZ39">
        <f t="shared" si="1"/>
        <v>3.1715345653791194E-2</v>
      </c>
      <c r="CA39">
        <f t="shared" si="2"/>
        <v>1.005863149939452E-3</v>
      </c>
      <c r="CB39">
        <f t="shared" si="3"/>
        <v>5.1210834873213376</v>
      </c>
    </row>
    <row r="40" spans="1:80">
      <c r="A40">
        <v>1</v>
      </c>
      <c r="B40">
        <v>-1.1298056351864307</v>
      </c>
      <c r="C40">
        <v>0.40211656231081716</v>
      </c>
      <c r="D40">
        <v>0.68699503938904671</v>
      </c>
      <c r="E40">
        <v>-0.78777440595206516</v>
      </c>
      <c r="F40">
        <v>1.8152633029808192</v>
      </c>
      <c r="G40">
        <v>0.60228494667882215</v>
      </c>
      <c r="H40">
        <v>0.63427582276422478</v>
      </c>
      <c r="I40">
        <v>0.63427586493266452</v>
      </c>
      <c r="J40">
        <v>0.79668049683333952</v>
      </c>
      <c r="K40">
        <v>1.3784107529649166</v>
      </c>
      <c r="L40">
        <v>1.2832077339834371</v>
      </c>
      <c r="M40">
        <v>0.98225790392413681</v>
      </c>
      <c r="N40">
        <v>0.33102054600883318</v>
      </c>
      <c r="O40">
        <v>0.90329798958806162</v>
      </c>
      <c r="P40">
        <v>1.2897219398479816</v>
      </c>
      <c r="S40">
        <v>1.130133211070447</v>
      </c>
      <c r="Y40" cm="1">
        <f t="array" ref="Y40:AN55">Y21:AN36*BQ3</f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BW40">
        <v>1.130133211070447</v>
      </c>
      <c r="BX40">
        <v>1.0977243909709213</v>
      </c>
      <c r="BY40">
        <f t="shared" si="0"/>
        <v>3.2408820099525615E-2</v>
      </c>
      <c r="BZ40">
        <f t="shared" si="1"/>
        <v>3.2408820099525615E-2</v>
      </c>
      <c r="CA40">
        <f t="shared" si="2"/>
        <v>1.0503316202434155E-3</v>
      </c>
      <c r="CB40">
        <f t="shared" si="3"/>
        <v>2.8676991156492444</v>
      </c>
    </row>
    <row r="41" spans="1:80">
      <c r="A41">
        <v>1</v>
      </c>
      <c r="B41">
        <v>-1.6026963359983573</v>
      </c>
      <c r="C41">
        <v>0.40211656231081716</v>
      </c>
      <c r="D41">
        <v>0.92000096296873146</v>
      </c>
      <c r="E41">
        <v>-1.2652715507477426</v>
      </c>
      <c r="F41">
        <v>0.98188041250025992</v>
      </c>
      <c r="G41">
        <v>1.7442435262615603</v>
      </c>
      <c r="H41">
        <v>1.5529027054805371</v>
      </c>
      <c r="I41">
        <v>1.5529026605613174</v>
      </c>
      <c r="J41">
        <v>0.43668450461584796</v>
      </c>
      <c r="K41">
        <v>0.41175560903224728</v>
      </c>
      <c r="L41">
        <v>1.1090356294525685</v>
      </c>
      <c r="M41">
        <v>0.98225790392413681</v>
      </c>
      <c r="N41">
        <v>0.63985361994963197</v>
      </c>
      <c r="O41">
        <v>1.1512816714044087</v>
      </c>
      <c r="P41">
        <v>7.9945092846740382E-2</v>
      </c>
      <c r="S41">
        <v>1.6409571347154632</v>
      </c>
      <c r="Y41">
        <v>0</v>
      </c>
      <c r="Z41">
        <v>0.01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BW41">
        <v>1.6409571347154632</v>
      </c>
      <c r="BX41">
        <v>1.5884207604233109</v>
      </c>
      <c r="BY41">
        <f t="shared" si="0"/>
        <v>5.2536374292152299E-2</v>
      </c>
      <c r="BZ41">
        <f t="shared" si="1"/>
        <v>5.2536374292152299E-2</v>
      </c>
      <c r="CA41">
        <f t="shared" si="2"/>
        <v>2.760070623765121E-3</v>
      </c>
      <c r="CB41">
        <f t="shared" si="3"/>
        <v>3.2015689612307843</v>
      </c>
    </row>
    <row r="42" spans="1:80">
      <c r="A42">
        <v>1</v>
      </c>
      <c r="B42">
        <v>-1.8230204125130065</v>
      </c>
      <c r="C42">
        <v>7.6050413675805596E-3</v>
      </c>
      <c r="D42">
        <v>3.1475375923905182</v>
      </c>
      <c r="E42">
        <v>-0.59677554803379429</v>
      </c>
      <c r="F42">
        <v>2.2977481343116701</v>
      </c>
      <c r="G42">
        <v>3.419943615866667</v>
      </c>
      <c r="H42">
        <v>3.340767928831641</v>
      </c>
      <c r="I42">
        <v>3.3407678088416288</v>
      </c>
      <c r="J42">
        <v>4.0522964264523971</v>
      </c>
      <c r="K42">
        <v>2.7152742498930755</v>
      </c>
      <c r="L42">
        <v>0.45589023746180907</v>
      </c>
      <c r="M42">
        <v>2.1382435117512864</v>
      </c>
      <c r="N42">
        <v>1.4290936977983404</v>
      </c>
      <c r="O42">
        <v>1.9944261895799904</v>
      </c>
      <c r="P42">
        <v>3.4893162071229695</v>
      </c>
      <c r="S42">
        <v>1.8720441477929701</v>
      </c>
      <c r="Y42">
        <v>0</v>
      </c>
      <c r="Z42">
        <v>0</v>
      </c>
      <c r="AA42">
        <v>0.01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BW42">
        <v>1.8720441477929701</v>
      </c>
      <c r="BX42">
        <v>1.9740531958049707</v>
      </c>
      <c r="BY42">
        <f t="shared" si="0"/>
        <v>-0.10200904801200061</v>
      </c>
      <c r="BZ42">
        <f t="shared" si="1"/>
        <v>0.10200904801200061</v>
      </c>
      <c r="CA42">
        <f t="shared" si="2"/>
        <v>1.0405845876314646E-2</v>
      </c>
      <c r="CB42">
        <f t="shared" si="3"/>
        <v>5.4490727759953357</v>
      </c>
    </row>
    <row r="43" spans="1:80">
      <c r="A43">
        <v>1</v>
      </c>
      <c r="B43">
        <v>-1.4898474187591468</v>
      </c>
      <c r="C43">
        <v>0.24431195393352251</v>
      </c>
      <c r="D43">
        <v>1.4419342317872255</v>
      </c>
      <c r="E43">
        <v>-0.11927840323811695</v>
      </c>
      <c r="F43">
        <v>-0.29012505191743909</v>
      </c>
      <c r="G43">
        <v>1.5580546274165488</v>
      </c>
      <c r="H43">
        <v>1.8591116663859755</v>
      </c>
      <c r="I43">
        <v>1.8591117597000628</v>
      </c>
      <c r="J43">
        <v>2.2523164653649372</v>
      </c>
      <c r="K43">
        <v>1.7280519752384356</v>
      </c>
      <c r="L43">
        <v>1.0219495771871328</v>
      </c>
      <c r="M43">
        <v>1.1647819472652658</v>
      </c>
      <c r="N43">
        <v>1.5320380557786082</v>
      </c>
      <c r="O43">
        <v>0.55612083504517595</v>
      </c>
      <c r="P43">
        <v>0.18992480621048743</v>
      </c>
      <c r="S43">
        <v>1.5193323909904595</v>
      </c>
      <c r="Y43">
        <v>0</v>
      </c>
      <c r="Z43">
        <v>0</v>
      </c>
      <c r="AA43">
        <v>0</v>
      </c>
      <c r="AB43">
        <v>0.01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BW43">
        <v>1.5193323909904595</v>
      </c>
      <c r="BX43">
        <v>1.5098430891823869</v>
      </c>
      <c r="BY43">
        <f t="shared" si="0"/>
        <v>9.4893018080726144E-3</v>
      </c>
      <c r="BZ43">
        <f t="shared" si="1"/>
        <v>9.4893018080726144E-3</v>
      </c>
      <c r="CA43">
        <f t="shared" si="2"/>
        <v>9.0046848804690188E-5</v>
      </c>
      <c r="CB43">
        <f t="shared" si="3"/>
        <v>0.62457049322080849</v>
      </c>
    </row>
    <row r="44" spans="1:80">
      <c r="A44">
        <v>1</v>
      </c>
      <c r="B44">
        <v>-1.5435849983968724</v>
      </c>
      <c r="C44">
        <v>-0.30800417538700875</v>
      </c>
      <c r="D44">
        <v>1.2555294929234777</v>
      </c>
      <c r="E44">
        <v>0.45371817051669583</v>
      </c>
      <c r="F44">
        <v>1.5520897586185365</v>
      </c>
      <c r="G44">
        <v>0.72641087924216319</v>
      </c>
      <c r="H44">
        <v>1.1775497856609689</v>
      </c>
      <c r="I44">
        <v>1.1775497412547788</v>
      </c>
      <c r="J44">
        <v>0.98450449277290097</v>
      </c>
      <c r="K44">
        <v>1.1727394457451998</v>
      </c>
      <c r="L44">
        <v>0.7171483942581135</v>
      </c>
      <c r="M44">
        <v>-5.204500834225851E-2</v>
      </c>
      <c r="N44">
        <v>1.223204981837807</v>
      </c>
      <c r="O44">
        <v>1.399265353220756</v>
      </c>
      <c r="P44">
        <v>0.62984365966548739</v>
      </c>
      <c r="S44">
        <v>1.5679822884804608</v>
      </c>
      <c r="Y44">
        <v>0</v>
      </c>
      <c r="Z44">
        <v>0</v>
      </c>
      <c r="AA44">
        <v>0</v>
      </c>
      <c r="AB44">
        <v>0</v>
      </c>
      <c r="AC44">
        <v>0.01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BW44">
        <v>1.5679822884804608</v>
      </c>
      <c r="BX44">
        <v>1.5032956262898181</v>
      </c>
      <c r="BY44">
        <f t="shared" si="0"/>
        <v>6.4686662190642785E-2</v>
      </c>
      <c r="BZ44">
        <f t="shared" si="1"/>
        <v>6.4686662190642785E-2</v>
      </c>
      <c r="CA44">
        <f t="shared" si="2"/>
        <v>4.1843642653663351E-3</v>
      </c>
      <c r="CB44">
        <f t="shared" si="3"/>
        <v>4.1254714843323219</v>
      </c>
    </row>
    <row r="45" spans="1:80">
      <c r="A45">
        <v>1</v>
      </c>
      <c r="B45">
        <v>1.3851130918588357</v>
      </c>
      <c r="C45">
        <v>-0.46580878376430335</v>
      </c>
      <c r="D45">
        <v>-1.9785927263625478</v>
      </c>
      <c r="E45">
        <v>-0.88327383491120071</v>
      </c>
      <c r="F45">
        <v>-2.8341359807528308</v>
      </c>
      <c r="G45">
        <v>-1.9422966708696701</v>
      </c>
      <c r="H45">
        <v>-1.6178416961531867</v>
      </c>
      <c r="I45">
        <v>-1.6178416509065685</v>
      </c>
      <c r="J45">
        <v>-1.801551446997254</v>
      </c>
      <c r="K45">
        <v>-1.9123301625505513</v>
      </c>
      <c r="L45">
        <v>-1.6777180430413381</v>
      </c>
      <c r="M45">
        <v>-1.268871963949783</v>
      </c>
      <c r="N45">
        <v>-2.1053292595241397</v>
      </c>
      <c r="O45">
        <v>-2.7668605012938752</v>
      </c>
      <c r="P45">
        <v>-2.3396086011557458</v>
      </c>
      <c r="S45">
        <v>-1.3874989840371315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BW45">
        <v>-1.3874989840371315</v>
      </c>
      <c r="BX45">
        <v>-1.4161236110673752</v>
      </c>
      <c r="BY45">
        <f t="shared" si="0"/>
        <v>2.862462703024371E-2</v>
      </c>
      <c r="BZ45">
        <f t="shared" si="1"/>
        <v>2.862462703024371E-2</v>
      </c>
      <c r="CA45">
        <f t="shared" si="2"/>
        <v>8.1936927262055885E-4</v>
      </c>
      <c r="CB45">
        <f t="shared" si="3"/>
        <v>2.0630376929686944</v>
      </c>
    </row>
    <row r="46" spans="1:80">
      <c r="A46">
        <v>1</v>
      </c>
      <c r="B46">
        <v>0.61129194507567775</v>
      </c>
      <c r="C46">
        <v>-0.15019956700971407</v>
      </c>
      <c r="D46">
        <v>-0.52463576322531436</v>
      </c>
      <c r="E46">
        <v>1.1222141732306441</v>
      </c>
      <c r="F46">
        <v>-0.99192117021685533</v>
      </c>
      <c r="G46">
        <v>-0.51484844639124761</v>
      </c>
      <c r="H46">
        <v>-1.0745677332564427</v>
      </c>
      <c r="I46">
        <v>-1.0745677745844551</v>
      </c>
      <c r="J46">
        <v>-0.39287147745054624</v>
      </c>
      <c r="K46">
        <v>-0.184691181904931</v>
      </c>
      <c r="L46">
        <v>-0.15371212839623249</v>
      </c>
      <c r="M46">
        <v>0.19132038277924551</v>
      </c>
      <c r="N46">
        <v>-0.86999696376094304</v>
      </c>
      <c r="O46">
        <v>-0.63420083767329127</v>
      </c>
      <c r="P46">
        <v>7.9945092846740382E-2</v>
      </c>
      <c r="S46">
        <v>-0.63342557294210777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BW46">
        <v>-0.63342557294210777</v>
      </c>
      <c r="BX46">
        <v>-0.60946948057702455</v>
      </c>
      <c r="BY46">
        <f t="shared" si="0"/>
        <v>-2.3956092365083226E-2</v>
      </c>
      <c r="BZ46">
        <f t="shared" si="1"/>
        <v>2.3956092365083226E-2</v>
      </c>
      <c r="CA46">
        <f t="shared" si="2"/>
        <v>5.7389436140439884E-4</v>
      </c>
      <c r="CB46">
        <f t="shared" si="3"/>
        <v>3.7819900850881347</v>
      </c>
    </row>
    <row r="47" spans="1:80">
      <c r="A47">
        <v>1</v>
      </c>
      <c r="B47">
        <v>0.99820251846726271</v>
      </c>
      <c r="C47">
        <v>-0.38690647957565605</v>
      </c>
      <c r="D47">
        <v>-1.6710249072373637</v>
      </c>
      <c r="E47">
        <v>-1.0742726928294717</v>
      </c>
      <c r="F47">
        <v>-1.9130285754848431</v>
      </c>
      <c r="G47">
        <v>-1.5575062799233117</v>
      </c>
      <c r="H47">
        <v>-1.8450289897281886</v>
      </c>
      <c r="I47">
        <v>-1.8450289903883303</v>
      </c>
      <c r="J47">
        <v>-1.7545954480123642</v>
      </c>
      <c r="K47">
        <v>-1.2336148487254868</v>
      </c>
      <c r="L47">
        <v>-1.7648040953067738</v>
      </c>
      <c r="M47">
        <v>-0.3562517472441396</v>
      </c>
      <c r="N47">
        <v>-1.4876631116425418</v>
      </c>
      <c r="O47">
        <v>-1.2293616740325242</v>
      </c>
      <c r="P47">
        <v>-1.0198520407907536</v>
      </c>
      <c r="S47">
        <v>-1.0104622784896196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BW47">
        <v>-1.0104622784896196</v>
      </c>
      <c r="BX47">
        <v>-1.0553232310014782</v>
      </c>
      <c r="BY47">
        <f t="shared" si="0"/>
        <v>4.4860952511858621E-2</v>
      </c>
      <c r="BZ47">
        <f t="shared" si="1"/>
        <v>4.4860952511858621E-2</v>
      </c>
      <c r="CA47">
        <f t="shared" si="2"/>
        <v>2.0125050602712341E-3</v>
      </c>
      <c r="CB47">
        <f t="shared" si="3"/>
        <v>4.4396464338000001</v>
      </c>
    </row>
    <row r="48" spans="1:80">
      <c r="A48">
        <v>1</v>
      </c>
      <c r="B48">
        <v>0.58442315525682098</v>
      </c>
      <c r="C48">
        <v>-0.46580878376430335</v>
      </c>
      <c r="D48">
        <v>-1.1118106906461203</v>
      </c>
      <c r="E48">
        <v>0.35821874155756039</v>
      </c>
      <c r="F48">
        <v>-1.4744060015477063</v>
      </c>
      <c r="G48">
        <v>-1.3589047878219667</v>
      </c>
      <c r="H48">
        <v>-1.2721219015825314</v>
      </c>
      <c r="I48">
        <v>-1.2721217973862262</v>
      </c>
      <c r="J48">
        <v>-1.0972114622239002</v>
      </c>
      <c r="K48">
        <v>-1.3570176330573156</v>
      </c>
      <c r="L48">
        <v>-0.4585133113252548</v>
      </c>
      <c r="M48">
        <v>-0.72129983392639785</v>
      </c>
      <c r="N48">
        <v>-1.178830037701742</v>
      </c>
      <c r="O48">
        <v>-0.93178125585290683</v>
      </c>
      <c r="P48">
        <v>-0.35997376060825959</v>
      </c>
      <c r="S48" s="174">
        <v>-1.6429109458596394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0.01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BW48" s="174">
        <v>-1.6429109458596394</v>
      </c>
      <c r="BX48">
        <v>-0.62973318333906736</v>
      </c>
      <c r="BY48">
        <f t="shared" si="0"/>
        <v>-1.013177762520572</v>
      </c>
      <c r="BZ48">
        <f t="shared" si="1"/>
        <v>1.013177762520572</v>
      </c>
      <c r="CA48">
        <f t="shared" si="2"/>
        <v>1.0265291784661925</v>
      </c>
      <c r="CB48">
        <f t="shared" si="3"/>
        <v>61.669670232213058</v>
      </c>
    </row>
    <row r="49" spans="1:80">
      <c r="A49">
        <v>1</v>
      </c>
      <c r="B49">
        <v>0.65428200878586051</v>
      </c>
      <c r="C49">
        <v>7.6050413675805596E-3</v>
      </c>
      <c r="D49">
        <v>-1.5871427747486773</v>
      </c>
      <c r="E49">
        <v>-0.69227497699292972</v>
      </c>
      <c r="F49">
        <v>-2.2639266346345543</v>
      </c>
      <c r="G49">
        <v>-1.0485899564136139</v>
      </c>
      <c r="H49">
        <v>-0.88689127334665785</v>
      </c>
      <c r="I49">
        <v>-0.88689118948428902</v>
      </c>
      <c r="J49">
        <v>-1.4572074544413918</v>
      </c>
      <c r="K49">
        <v>-1.5009875481111179</v>
      </c>
      <c r="L49">
        <v>-1.1987447555814501</v>
      </c>
      <c r="M49">
        <v>-1.5122373550712871</v>
      </c>
      <c r="N49">
        <v>-1.178830037701742</v>
      </c>
      <c r="O49">
        <v>-1.5765388285754098</v>
      </c>
      <c r="P49">
        <v>-2.1196491744282477</v>
      </c>
      <c r="S49">
        <v>-0.66991299605960897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BW49">
        <v>-0.66991299605960897</v>
      </c>
      <c r="BX49">
        <v>-0.67912418616912218</v>
      </c>
      <c r="BY49">
        <f t="shared" si="0"/>
        <v>9.211190109513212E-3</v>
      </c>
      <c r="BZ49">
        <f t="shared" si="1"/>
        <v>9.211190109513212E-3</v>
      </c>
      <c r="CA49">
        <f t="shared" si="2"/>
        <v>8.4846023233594025E-5</v>
      </c>
      <c r="CB49">
        <f t="shared" si="3"/>
        <v>1.3749830446181699</v>
      </c>
    </row>
    <row r="50" spans="1:80">
      <c r="A50">
        <v>1</v>
      </c>
      <c r="B50">
        <v>1.8633775506345456</v>
      </c>
      <c r="C50">
        <v>0.16540964974487521</v>
      </c>
      <c r="D50">
        <v>-1.8947105938738611</v>
      </c>
      <c r="E50">
        <v>-1.3607709797068781</v>
      </c>
      <c r="F50">
        <v>-1.737579545909989</v>
      </c>
      <c r="G50">
        <v>-2.1533107562273486</v>
      </c>
      <c r="H50">
        <v>-2.1709933674662345</v>
      </c>
      <c r="I50">
        <v>-2.1709934667178734</v>
      </c>
      <c r="J50">
        <v>-1.9580714436135549</v>
      </c>
      <c r="K50">
        <v>-1.7889273782187209</v>
      </c>
      <c r="L50">
        <v>-1.8083471214394917</v>
      </c>
      <c r="M50">
        <v>-0.72129983392639785</v>
      </c>
      <c r="N50">
        <v>-1.8651257575701847</v>
      </c>
      <c r="O50">
        <v>-1.4277486194856011</v>
      </c>
      <c r="P50">
        <v>-1.5697506076095007</v>
      </c>
      <c r="S50">
        <v>-1.8375105358196453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0.01</v>
      </c>
      <c r="AJ50">
        <v>0</v>
      </c>
      <c r="AK50">
        <v>0</v>
      </c>
      <c r="AL50">
        <v>0</v>
      </c>
      <c r="AM50">
        <v>0</v>
      </c>
      <c r="AN50">
        <v>0</v>
      </c>
      <c r="BW50">
        <v>-1.8375105358196453</v>
      </c>
      <c r="BX50">
        <v>-1.8753420833630134</v>
      </c>
      <c r="BY50">
        <f t="shared" si="0"/>
        <v>3.7831547543368149E-2</v>
      </c>
      <c r="BZ50">
        <f t="shared" si="1"/>
        <v>3.7831547543368149E-2</v>
      </c>
      <c r="CA50">
        <f t="shared" si="2"/>
        <v>1.4312259895261246E-3</v>
      </c>
      <c r="CB50">
        <f t="shared" si="3"/>
        <v>2.0588479252715088</v>
      </c>
    </row>
    <row r="51" spans="1:80">
      <c r="A51">
        <v>1</v>
      </c>
      <c r="B51">
        <v>1.0734351299600615</v>
      </c>
      <c r="C51">
        <v>0.16540964974487521</v>
      </c>
      <c r="D51">
        <v>-0.74832144986181182</v>
      </c>
      <c r="E51">
        <v>0.74021645739410225</v>
      </c>
      <c r="F51">
        <v>-1.3428192293665666</v>
      </c>
      <c r="G51">
        <v>-1.3092544147966294</v>
      </c>
      <c r="H51">
        <v>-0.56092689560861164</v>
      </c>
      <c r="I51">
        <v>-0.56092696404853815</v>
      </c>
      <c r="J51">
        <v>-0.22069948117261615</v>
      </c>
      <c r="K51">
        <v>-1.3775847637792875</v>
      </c>
      <c r="L51">
        <v>-0.58914238972340549</v>
      </c>
      <c r="M51">
        <v>-0.41709309502451669</v>
      </c>
      <c r="N51">
        <v>-2.1396440455175623</v>
      </c>
      <c r="O51">
        <v>-1.4277486194856011</v>
      </c>
      <c r="P51">
        <v>-1.0198520407907536</v>
      </c>
      <c r="S51">
        <v>-1.0834371247246219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0.01</v>
      </c>
      <c r="AK51">
        <v>0</v>
      </c>
      <c r="AL51">
        <v>0</v>
      </c>
      <c r="AM51">
        <v>0</v>
      </c>
      <c r="AN51">
        <v>0</v>
      </c>
      <c r="BW51">
        <v>-1.0834371247246219</v>
      </c>
      <c r="BX51">
        <v>-1.0190533506202477</v>
      </c>
      <c r="BY51">
        <f t="shared" si="0"/>
        <v>-6.4383774104374236E-2</v>
      </c>
      <c r="BZ51">
        <f t="shared" si="1"/>
        <v>6.4383774104374236E-2</v>
      </c>
      <c r="CA51">
        <f t="shared" si="2"/>
        <v>4.1452703679230908E-3</v>
      </c>
      <c r="CB51">
        <f t="shared" si="3"/>
        <v>5.9425482693090022</v>
      </c>
    </row>
    <row r="52" spans="1:80">
      <c r="A52">
        <v>1</v>
      </c>
      <c r="B52">
        <v>1.5248307989169148</v>
      </c>
      <c r="C52">
        <v>-0.38690647957565605</v>
      </c>
      <c r="D52">
        <v>-1.4566594575440537</v>
      </c>
      <c r="E52">
        <v>-0.50127611907465885</v>
      </c>
      <c r="F52">
        <v>-1.6059927737288493</v>
      </c>
      <c r="G52">
        <v>-1.4333803473599707</v>
      </c>
      <c r="H52">
        <v>-1.4301652362434019</v>
      </c>
      <c r="I52">
        <v>-1.4301653167001949</v>
      </c>
      <c r="J52">
        <v>-1.363295456471612</v>
      </c>
      <c r="K52">
        <v>-1.6243903324429483</v>
      </c>
      <c r="L52">
        <v>-1.5906319907759052</v>
      </c>
      <c r="M52">
        <v>-1.268871963949783</v>
      </c>
      <c r="N52">
        <v>-1.8994405435636075</v>
      </c>
      <c r="O52">
        <v>-1.2789584103957925</v>
      </c>
      <c r="P52">
        <v>-1.1298317541545047</v>
      </c>
      <c r="S52">
        <v>-1.5212862021346356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0.01</v>
      </c>
      <c r="AL52">
        <v>0</v>
      </c>
      <c r="AM52">
        <v>0</v>
      </c>
      <c r="AN52">
        <v>0</v>
      </c>
      <c r="BW52">
        <v>-1.5212862021346356</v>
      </c>
      <c r="BX52">
        <v>-1.5017413153072843</v>
      </c>
      <c r="BY52">
        <f t="shared" si="0"/>
        <v>-1.9544886827351338E-2</v>
      </c>
      <c r="BZ52">
        <f t="shared" si="1"/>
        <v>1.9544886827351338E-2</v>
      </c>
      <c r="CA52">
        <f t="shared" si="2"/>
        <v>3.8200260109397184E-4</v>
      </c>
      <c r="CB52">
        <f t="shared" si="3"/>
        <v>1.2847606715900255</v>
      </c>
    </row>
    <row r="53" spans="1:80">
      <c r="A53">
        <v>1</v>
      </c>
      <c r="B53">
        <v>1.3474967861124363</v>
      </c>
      <c r="C53">
        <v>0.48101886649946446</v>
      </c>
      <c r="D53">
        <v>-1.5312213530895529</v>
      </c>
      <c r="E53">
        <v>-0.97877326387033614</v>
      </c>
      <c r="F53">
        <v>-0.64102311106714727</v>
      </c>
      <c r="G53">
        <v>-1.3713173810782999</v>
      </c>
      <c r="H53">
        <v>-1.0251791911749204</v>
      </c>
      <c r="I53">
        <v>-1.0251790807136671</v>
      </c>
      <c r="J53">
        <v>-1.6606834500425847</v>
      </c>
      <c r="K53">
        <v>-2.0563000776043538</v>
      </c>
      <c r="L53">
        <v>-2.1131483043685111</v>
      </c>
      <c r="M53">
        <v>-1.0255065728282788</v>
      </c>
      <c r="N53">
        <v>-0.90431174975436446</v>
      </c>
      <c r="O53">
        <v>-1.3285551467590626</v>
      </c>
      <c r="P53">
        <v>-1.4597708942457537</v>
      </c>
      <c r="S53">
        <v>-1.3510115609196303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0.01</v>
      </c>
      <c r="AM53">
        <v>0</v>
      </c>
      <c r="AN53">
        <v>0</v>
      </c>
      <c r="BW53">
        <v>-1.3510115609196303</v>
      </c>
      <c r="BX53">
        <v>-1.3463737814904304</v>
      </c>
      <c r="BY53">
        <f t="shared" si="0"/>
        <v>-4.6377794291998509E-3</v>
      </c>
      <c r="BZ53">
        <f t="shared" si="1"/>
        <v>4.6377794291998509E-3</v>
      </c>
      <c r="CA53">
        <f t="shared" si="2"/>
        <v>2.1508998033909295E-5</v>
      </c>
      <c r="CB53">
        <f t="shared" si="3"/>
        <v>0.34328199427419598</v>
      </c>
    </row>
    <row r="54" spans="1:80">
      <c r="A54">
        <v>1</v>
      </c>
      <c r="B54">
        <v>1.5678208626270855</v>
      </c>
      <c r="C54">
        <v>0.32321425812216986</v>
      </c>
      <c r="D54">
        <v>-0.95336666261193448</v>
      </c>
      <c r="E54">
        <v>1.2177136021897796</v>
      </c>
      <c r="F54">
        <v>-1.255094714579138</v>
      </c>
      <c r="G54">
        <v>-0.92446402385027282</v>
      </c>
      <c r="H54">
        <v>-1.2622441931662276</v>
      </c>
      <c r="I54">
        <v>-1.2622441087908276</v>
      </c>
      <c r="J54">
        <v>-1.2693834585018324</v>
      </c>
      <c r="K54">
        <v>-1.3775847637792875</v>
      </c>
      <c r="L54">
        <v>-0.41497028519253693</v>
      </c>
      <c r="M54">
        <v>-0.29541039946376252</v>
      </c>
      <c r="N54">
        <v>2.1497042036602059</v>
      </c>
      <c r="O54">
        <v>-0.63420083767329127</v>
      </c>
      <c r="P54">
        <v>0.29990451957423842</v>
      </c>
      <c r="S54">
        <v>-1.5577736252521366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0.01</v>
      </c>
      <c r="AN54">
        <v>0</v>
      </c>
      <c r="BW54">
        <v>-1.5577736252521366</v>
      </c>
      <c r="BX54">
        <v>-1.5972183232511075</v>
      </c>
      <c r="BY54">
        <f t="shared" si="0"/>
        <v>3.9444697998970879E-2</v>
      </c>
      <c r="BZ54">
        <f t="shared" si="1"/>
        <v>3.9444697998970879E-2</v>
      </c>
      <c r="CA54">
        <f t="shared" si="2"/>
        <v>1.5558842002300172E-3</v>
      </c>
      <c r="CB54">
        <f t="shared" si="3"/>
        <v>2.5321200307641925</v>
      </c>
    </row>
    <row r="55" spans="1:80">
      <c r="A55">
        <v>1</v>
      </c>
      <c r="B55">
        <v>1.8794988245258595</v>
      </c>
      <c r="C55">
        <v>-0.2291018711983614</v>
      </c>
      <c r="D55">
        <v>-1.5685023008623025</v>
      </c>
      <c r="E55">
        <v>-1.0742726928294717</v>
      </c>
      <c r="F55">
        <v>-7.0813764948870719E-2</v>
      </c>
      <c r="G55">
        <v>-1.6319818394613173</v>
      </c>
      <c r="H55">
        <v>-1.4597983614923162</v>
      </c>
      <c r="I55">
        <v>-1.4597983824863923</v>
      </c>
      <c r="J55">
        <v>-1.7389434483507351</v>
      </c>
      <c r="K55">
        <v>-1.5215546788330898</v>
      </c>
      <c r="L55">
        <v>-1.5906319907759052</v>
      </c>
      <c r="M55">
        <v>-0.3562517472441396</v>
      </c>
      <c r="N55">
        <v>-1.556292683629386</v>
      </c>
      <c r="O55">
        <v>-0.58460410131002116</v>
      </c>
      <c r="P55">
        <v>0.29990451957423842</v>
      </c>
      <c r="S55">
        <v>-1.8496730101921457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0.01</v>
      </c>
      <c r="BW55">
        <v>-1.8496730101921457</v>
      </c>
      <c r="BX55">
        <v>-1.8722215652842262</v>
      </c>
      <c r="BY55">
        <f t="shared" si="0"/>
        <v>2.2548555092080536E-2</v>
      </c>
      <c r="BZ55">
        <f t="shared" si="1"/>
        <v>2.2548555092080536E-2</v>
      </c>
      <c r="CA55">
        <f t="shared" si="2"/>
        <v>5.0843733674059107E-4</v>
      </c>
      <c r="CB55">
        <f t="shared" si="3"/>
        <v>1.2190562855073594</v>
      </c>
    </row>
    <row r="56" spans="1:80">
      <c r="A56">
        <v>1</v>
      </c>
      <c r="B56">
        <v>-0.4473383737873976</v>
      </c>
      <c r="C56">
        <v>0.71772577906540647</v>
      </c>
      <c r="D56">
        <v>0.73359622410498371</v>
      </c>
      <c r="E56">
        <v>0.64471702843496681</v>
      </c>
      <c r="F56">
        <v>0.85029364031911703</v>
      </c>
      <c r="G56">
        <v>0.85053681180550422</v>
      </c>
      <c r="H56">
        <v>0.75280832375987827</v>
      </c>
      <c r="I56">
        <v>0.75280837897124386</v>
      </c>
      <c r="J56">
        <v>-1.7223485571425456E-2</v>
      </c>
      <c r="K56">
        <v>-0.43149675056859021</v>
      </c>
      <c r="L56">
        <v>-0.24079818066166833</v>
      </c>
      <c r="M56">
        <v>-0.66045848614602076</v>
      </c>
      <c r="N56">
        <v>1.2575197678312295</v>
      </c>
      <c r="O56">
        <v>0.75450778049825296</v>
      </c>
      <c r="P56">
        <v>0.73982337302923451</v>
      </c>
      <c r="S56">
        <v>0.42470969746542531</v>
      </c>
      <c r="BW56">
        <v>0.42470969746542531</v>
      </c>
      <c r="BX56">
        <v>0.47851388989858651</v>
      </c>
      <c r="BY56">
        <f t="shared" si="0"/>
        <v>-5.3804192433161202E-2</v>
      </c>
      <c r="BZ56">
        <f t="shared" si="1"/>
        <v>5.3804192433161202E-2</v>
      </c>
      <c r="CA56">
        <f t="shared" si="2"/>
        <v>2.8948911233846412E-3</v>
      </c>
      <c r="CB56">
        <f t="shared" si="3"/>
        <v>12.668463365506572</v>
      </c>
    </row>
    <row r="57" spans="1:80" ht="21">
      <c r="A57">
        <v>1</v>
      </c>
      <c r="B57">
        <v>-0.17327671763502292</v>
      </c>
      <c r="C57">
        <v>1.0333349958199958</v>
      </c>
      <c r="D57">
        <v>0.11846058585461572</v>
      </c>
      <c r="E57">
        <v>-0.88327383491120071</v>
      </c>
      <c r="F57">
        <v>0.49939558116940891</v>
      </c>
      <c r="G57">
        <v>-9.2820275675887243E-2</v>
      </c>
      <c r="H57">
        <v>0.7330529069272691</v>
      </c>
      <c r="I57">
        <v>0.73305300178044674</v>
      </c>
      <c r="J57">
        <v>0.43668450461584796</v>
      </c>
      <c r="K57">
        <v>0.5762926548080215</v>
      </c>
      <c r="L57">
        <v>0.45589023746180907</v>
      </c>
      <c r="M57">
        <v>-0.3562517472441396</v>
      </c>
      <c r="N57">
        <v>0.29670576001541055</v>
      </c>
      <c r="O57">
        <v>-0.18783021040386541</v>
      </c>
      <c r="P57">
        <v>0.29990451957423842</v>
      </c>
      <c r="S57">
        <v>0.1571352612704166</v>
      </c>
      <c r="Y57" s="171" t="s">
        <v>252</v>
      </c>
      <c r="BW57">
        <v>0.1571352612704166</v>
      </c>
      <c r="BX57">
        <v>0.19492937661999704</v>
      </c>
      <c r="BY57">
        <f t="shared" si="0"/>
        <v>-3.7794115349580437E-2</v>
      </c>
      <c r="BZ57">
        <f t="shared" si="1"/>
        <v>3.7794115349580437E-2</v>
      </c>
      <c r="CA57">
        <f t="shared" si="2"/>
        <v>1.4283951550573917E-3</v>
      </c>
      <c r="CB57">
        <f t="shared" si="3"/>
        <v>24.051963285656129</v>
      </c>
    </row>
    <row r="58" spans="1:80">
      <c r="A58">
        <v>1</v>
      </c>
      <c r="B58">
        <v>-1.0760680555487052</v>
      </c>
      <c r="C58">
        <v>1.348944212574585</v>
      </c>
      <c r="D58">
        <v>0.85475930436641978</v>
      </c>
      <c r="E58">
        <v>-0.31027726115638787</v>
      </c>
      <c r="F58">
        <v>1.1134671846813997</v>
      </c>
      <c r="G58">
        <v>1.3346279488025352</v>
      </c>
      <c r="H58">
        <v>1.1676720772446649</v>
      </c>
      <c r="I58">
        <v>1.1676720526593802</v>
      </c>
      <c r="J58">
        <v>0.95320049344964042</v>
      </c>
      <c r="K58">
        <v>0.51459126264210564</v>
      </c>
      <c r="L58">
        <v>0.54297628972724188</v>
      </c>
      <c r="M58">
        <v>-0.2345690516833876</v>
      </c>
      <c r="N58">
        <v>1.8751859157128297</v>
      </c>
      <c r="O58">
        <v>1.1016849350411386</v>
      </c>
      <c r="P58">
        <v>1.0697625131204835</v>
      </c>
      <c r="S58">
        <v>1.0814833135804456</v>
      </c>
      <c r="Y58" cm="1">
        <f t="array" ref="Y58:AN73">MMULT(C256:IQ271,A3:P251)</f>
        <v>249</v>
      </c>
      <c r="Z58">
        <v>4.1748826618004387E-12</v>
      </c>
      <c r="AA58">
        <v>-2.5757174171303632E-14</v>
      </c>
      <c r="AB58">
        <v>-1.5165646516379638E-13</v>
      </c>
      <c r="AC58">
        <v>1.239286451237831E-14</v>
      </c>
      <c r="AD58">
        <v>4.3813841443807178E-12</v>
      </c>
      <c r="AE58">
        <v>-1.829869589187183E-12</v>
      </c>
      <c r="AF58">
        <v>3.6570746431152656E-13</v>
      </c>
      <c r="AG58">
        <v>-9.5923269327613525E-14</v>
      </c>
      <c r="AH58">
        <v>1.9015899965779681E-12</v>
      </c>
      <c r="AI58">
        <v>9.1264767011073333E-13</v>
      </c>
      <c r="AJ58">
        <v>-3.6979308504214714E-12</v>
      </c>
      <c r="AK58">
        <v>-2.2332136140335024E-12</v>
      </c>
      <c r="AL58">
        <v>-7.531752999057062E-13</v>
      </c>
      <c r="AM58">
        <v>4.9471537977296975E-13</v>
      </c>
      <c r="AN58">
        <v>-5.0004445029117051E-13</v>
      </c>
      <c r="BW58">
        <v>1.0814833135804456</v>
      </c>
      <c r="BX58">
        <v>1.1018230275445888</v>
      </c>
      <c r="BY58">
        <f t="shared" si="0"/>
        <v>-2.0339713964143247E-2</v>
      </c>
      <c r="BZ58">
        <f t="shared" si="1"/>
        <v>2.0339713964143247E-2</v>
      </c>
      <c r="CA58">
        <f t="shared" si="2"/>
        <v>4.1370396414316376E-4</v>
      </c>
      <c r="CB58">
        <f t="shared" si="3"/>
        <v>1.8807237900698583</v>
      </c>
    </row>
    <row r="59" spans="1:80">
      <c r="A59">
        <v>1</v>
      </c>
      <c r="B59">
        <v>-1.4844736607953755</v>
      </c>
      <c r="C59">
        <v>0.71772577906540647</v>
      </c>
      <c r="D59">
        <v>0.90136048908235678</v>
      </c>
      <c r="E59">
        <v>0.16721988363928944</v>
      </c>
      <c r="F59">
        <v>1.1134671846813997</v>
      </c>
      <c r="G59">
        <v>1.8187190857995661</v>
      </c>
      <c r="H59">
        <v>1.2763268698240131</v>
      </c>
      <c r="I59">
        <v>1.276326878102561</v>
      </c>
      <c r="J59">
        <v>-0.42417547677380685</v>
      </c>
      <c r="K59">
        <v>-4.0721266851128687E-2</v>
      </c>
      <c r="L59">
        <v>-0.24079818066166833</v>
      </c>
      <c r="M59">
        <v>-0.3562517472441396</v>
      </c>
      <c r="N59">
        <v>-0.21801602988592159</v>
      </c>
      <c r="O59">
        <v>6.0153471412481722E-2</v>
      </c>
      <c r="P59">
        <v>-3.0034620517010589E-2</v>
      </c>
      <c r="S59">
        <v>1.5071699166179588</v>
      </c>
      <c r="Y59">
        <v>4.1748826618004387E-12</v>
      </c>
      <c r="Z59">
        <v>248.00000000000006</v>
      </c>
      <c r="AA59">
        <v>-69.70892907292712</v>
      </c>
      <c r="AB59">
        <v>-145.95849264466426</v>
      </c>
      <c r="AC59">
        <v>13.48039951111298</v>
      </c>
      <c r="AD59">
        <v>-114.16602675306913</v>
      </c>
      <c r="AE59">
        <v>-166.29444362525373</v>
      </c>
      <c r="AF59">
        <v>-199.54461831806279</v>
      </c>
      <c r="AG59">
        <v>-199.54461926457753</v>
      </c>
      <c r="AH59">
        <v>-150.45364272730589</v>
      </c>
      <c r="AI59">
        <v>-131.40537427101026</v>
      </c>
      <c r="AJ59">
        <v>-115.5933224561384</v>
      </c>
      <c r="AK59">
        <v>-56.938803754440741</v>
      </c>
      <c r="AL59">
        <v>-116.07912780141737</v>
      </c>
      <c r="AM59">
        <v>-84.348791628593503</v>
      </c>
      <c r="AN59">
        <v>-75.265976579603858</v>
      </c>
      <c r="BW59">
        <v>1.5071699166179588</v>
      </c>
      <c r="BX59">
        <v>1.5044147803335253</v>
      </c>
      <c r="BY59">
        <f t="shared" si="0"/>
        <v>2.7551362844335792E-3</v>
      </c>
      <c r="BZ59">
        <f t="shared" si="1"/>
        <v>2.7551362844335792E-3</v>
      </c>
      <c r="CA59">
        <f t="shared" si="2"/>
        <v>7.5907759458024677E-6</v>
      </c>
      <c r="CB59">
        <f t="shared" si="3"/>
        <v>0.18280196904513704</v>
      </c>
    </row>
    <row r="60" spans="1:80">
      <c r="A60">
        <v>1</v>
      </c>
      <c r="B60">
        <v>-0.67840996622958949</v>
      </c>
      <c r="C60">
        <v>1.2700419083859378</v>
      </c>
      <c r="D60">
        <v>5.3218927252303969E-2</v>
      </c>
      <c r="E60">
        <v>-1.7427686955434198</v>
      </c>
      <c r="F60">
        <v>0.19235977941341195</v>
      </c>
      <c r="G60">
        <v>0.50298420062814964</v>
      </c>
      <c r="H60">
        <v>0.58488728068270257</v>
      </c>
      <c r="I60">
        <v>0.58488717106187671</v>
      </c>
      <c r="J60">
        <v>-1.7223485571425456E-2</v>
      </c>
      <c r="K60">
        <v>0.26778569397844643</v>
      </c>
      <c r="L60">
        <v>-0.37142725905981899</v>
      </c>
      <c r="M60">
        <v>-0.11288635612263559</v>
      </c>
      <c r="N60">
        <v>0.77711276392332007</v>
      </c>
      <c r="O60">
        <v>0.45692736231863751</v>
      </c>
      <c r="P60">
        <v>0.29990451957423842</v>
      </c>
      <c r="S60">
        <v>0.66795918491543282</v>
      </c>
      <c r="Y60">
        <v>-2.5757174171303632E-14</v>
      </c>
      <c r="Z60">
        <v>-69.70892907292712</v>
      </c>
      <c r="AA60">
        <v>247.99999999999983</v>
      </c>
      <c r="AB60">
        <v>-4.8818309547289331</v>
      </c>
      <c r="AC60">
        <v>-61.434055641900663</v>
      </c>
      <c r="AD60">
        <v>28.948993878723233</v>
      </c>
      <c r="AE60">
        <v>44.715134320321617</v>
      </c>
      <c r="AF60">
        <v>59.972741261414853</v>
      </c>
      <c r="AG60">
        <v>59.972741995547175</v>
      </c>
      <c r="AH60">
        <v>-15.461429162605164</v>
      </c>
      <c r="AI60">
        <v>-55.226084836970891</v>
      </c>
      <c r="AJ60">
        <v>3.4587425626397525</v>
      </c>
      <c r="AK60">
        <v>-28.037307241329643</v>
      </c>
      <c r="AL60">
        <v>-11.603107388880012</v>
      </c>
      <c r="AM60">
        <v>-22.067504871851803</v>
      </c>
      <c r="AN60">
        <v>53.61534829010813</v>
      </c>
      <c r="BW60">
        <v>0.66795918491543282</v>
      </c>
      <c r="BX60">
        <v>0.67342885821234277</v>
      </c>
      <c r="BY60">
        <f t="shared" si="0"/>
        <v>-5.4696732969099493E-3</v>
      </c>
      <c r="BZ60">
        <f t="shared" si="1"/>
        <v>5.4696732969099493E-3</v>
      </c>
      <c r="CA60">
        <f t="shared" si="2"/>
        <v>2.9917325974929753E-5</v>
      </c>
      <c r="CB60">
        <f t="shared" si="3"/>
        <v>0.81886340070350849</v>
      </c>
    </row>
    <row r="61" spans="1:80">
      <c r="A61">
        <v>1</v>
      </c>
      <c r="B61">
        <v>-0.86111773699782734</v>
      </c>
      <c r="C61">
        <v>1.348944212574585</v>
      </c>
      <c r="D61">
        <v>1.4046532840144759</v>
      </c>
      <c r="E61">
        <v>1.1222141732306441</v>
      </c>
      <c r="F61">
        <v>1.5082275012248221</v>
      </c>
      <c r="G61">
        <v>1.4339286948532077</v>
      </c>
      <c r="H61">
        <v>1.226938327742491</v>
      </c>
      <c r="I61">
        <v>1.2269384351255648</v>
      </c>
      <c r="J61">
        <v>0.53059650258562763</v>
      </c>
      <c r="K61">
        <v>0.4734570011981632</v>
      </c>
      <c r="L61">
        <v>1.0219495771871328</v>
      </c>
      <c r="M61">
        <v>8.7963394381185781E-3</v>
      </c>
      <c r="N61">
        <v>1.3604641258114976</v>
      </c>
      <c r="O61">
        <v>1.5480555623105645</v>
      </c>
      <c r="P61">
        <v>2.1695596467579774</v>
      </c>
      <c r="S61">
        <v>0.85039630050293857</v>
      </c>
      <c r="Y61">
        <v>-1.5165646516379638E-13</v>
      </c>
      <c r="Z61">
        <v>-145.95849264466426</v>
      </c>
      <c r="AA61">
        <v>-4.8818309547289331</v>
      </c>
      <c r="AB61">
        <v>248</v>
      </c>
      <c r="AC61">
        <v>126.70572878217659</v>
      </c>
      <c r="AD61">
        <v>200.17831412301689</v>
      </c>
      <c r="AE61">
        <v>220.47696472290258</v>
      </c>
      <c r="AF61">
        <v>216.05036755484292</v>
      </c>
      <c r="AG61">
        <v>216.05036683656928</v>
      </c>
      <c r="AH61">
        <v>230.96537077213108</v>
      </c>
      <c r="AI61">
        <v>210.53502386529294</v>
      </c>
      <c r="AJ61">
        <v>208.23242620859531</v>
      </c>
      <c r="AK61">
        <v>142.49444742864637</v>
      </c>
      <c r="AL61">
        <v>194.16565116898721</v>
      </c>
      <c r="AM61">
        <v>168.05810175390425</v>
      </c>
      <c r="AN61">
        <v>178.7046231871619</v>
      </c>
      <c r="BW61">
        <v>0.85039630050293857</v>
      </c>
      <c r="BX61">
        <v>0.91970968823144539</v>
      </c>
      <c r="BY61">
        <f t="shared" si="0"/>
        <v>-6.9313387728506815E-2</v>
      </c>
      <c r="BZ61">
        <f t="shared" si="1"/>
        <v>6.9313387728506815E-2</v>
      </c>
      <c r="CA61">
        <f t="shared" si="2"/>
        <v>4.8043457184023192E-3</v>
      </c>
      <c r="CB61">
        <f t="shared" si="3"/>
        <v>8.1507160470375659</v>
      </c>
    </row>
    <row r="62" spans="1:80">
      <c r="A62">
        <v>1</v>
      </c>
      <c r="B62">
        <v>-1.2856446161358117</v>
      </c>
      <c r="C62">
        <v>0.87553038744270106</v>
      </c>
      <c r="D62">
        <v>1.5937979479554394E-2</v>
      </c>
      <c r="E62">
        <v>-0.69227497699292972</v>
      </c>
      <c r="F62">
        <v>-1.0357834276105697</v>
      </c>
      <c r="G62">
        <v>0.2671449287578026</v>
      </c>
      <c r="H62">
        <v>0.22928977769574335</v>
      </c>
      <c r="I62">
        <v>0.22928987983992843</v>
      </c>
      <c r="J62">
        <v>0.17060051036813603</v>
      </c>
      <c r="K62">
        <v>0.32948708614436084</v>
      </c>
      <c r="L62">
        <v>-0.24079818066166833</v>
      </c>
      <c r="M62">
        <v>-0.59961713836564368</v>
      </c>
      <c r="N62">
        <v>9.0817044054877213E-2</v>
      </c>
      <c r="O62">
        <v>0.55612083504517595</v>
      </c>
      <c r="P62">
        <v>7.9945092846740382E-2</v>
      </c>
      <c r="S62">
        <v>1.3004078522854525</v>
      </c>
      <c r="Y62">
        <v>1.239286451237831E-14</v>
      </c>
      <c r="Z62">
        <v>13.48039951111298</v>
      </c>
      <c r="AA62">
        <v>-61.434055641900663</v>
      </c>
      <c r="AB62">
        <v>126.70572878217659</v>
      </c>
      <c r="AC62">
        <v>247.99999999999983</v>
      </c>
      <c r="AD62">
        <v>79.574619941867084</v>
      </c>
      <c r="AE62">
        <v>53.979795952117989</v>
      </c>
      <c r="AF62">
        <v>44.852008337630835</v>
      </c>
      <c r="AG62">
        <v>44.852007778283109</v>
      </c>
      <c r="AH62">
        <v>97.559465647745043</v>
      </c>
      <c r="AI62">
        <v>85.71791812837489</v>
      </c>
      <c r="AJ62">
        <v>126.69667540256701</v>
      </c>
      <c r="AK62">
        <v>97.06108485967485</v>
      </c>
      <c r="AL62">
        <v>78.144644211377937</v>
      </c>
      <c r="AM62">
        <v>78.853518169924257</v>
      </c>
      <c r="AN62">
        <v>97.647106429752569</v>
      </c>
      <c r="BW62">
        <v>1.3004078522854525</v>
      </c>
      <c r="BX62">
        <v>1.2533779113674546</v>
      </c>
      <c r="BY62">
        <f t="shared" si="0"/>
        <v>4.7029940917997948E-2</v>
      </c>
      <c r="BZ62">
        <f t="shared" si="1"/>
        <v>4.7029940917997948E-2</v>
      </c>
      <c r="CA62">
        <f t="shared" si="2"/>
        <v>2.2118153427503778E-3</v>
      </c>
      <c r="CB62">
        <f t="shared" si="3"/>
        <v>3.6165531325686278</v>
      </c>
    </row>
    <row r="63" spans="1:80">
      <c r="A63">
        <v>1</v>
      </c>
      <c r="B63">
        <v>-1.3877460174474794</v>
      </c>
      <c r="C63">
        <v>0.71772577906540647</v>
      </c>
      <c r="D63">
        <v>0.55651172218442324</v>
      </c>
      <c r="E63">
        <v>-2.3778974278981478E-2</v>
      </c>
      <c r="F63">
        <v>1.6910749838557875E-2</v>
      </c>
      <c r="G63">
        <v>0.85053681180550422</v>
      </c>
      <c r="H63">
        <v>0.98987332575118536</v>
      </c>
      <c r="I63">
        <v>0.98987340704840432</v>
      </c>
      <c r="J63">
        <v>-4.8527484894683851E-2</v>
      </c>
      <c r="K63">
        <v>0.35005421686633281</v>
      </c>
      <c r="L63">
        <v>0.36880418519637326</v>
      </c>
      <c r="M63">
        <v>0.31300307833999969</v>
      </c>
      <c r="N63">
        <v>0.15944661604172247</v>
      </c>
      <c r="O63">
        <v>0.6057175714084444</v>
      </c>
      <c r="P63">
        <v>0.95978279975673642</v>
      </c>
      <c r="S63">
        <v>1.4098701216379557</v>
      </c>
      <c r="Y63">
        <v>4.3813841443807178E-12</v>
      </c>
      <c r="Z63">
        <v>-114.16602675306913</v>
      </c>
      <c r="AA63">
        <v>28.948993878723233</v>
      </c>
      <c r="AB63">
        <v>200.17831412301689</v>
      </c>
      <c r="AC63">
        <v>79.574619941867084</v>
      </c>
      <c r="AD63">
        <v>248.00000000000006</v>
      </c>
      <c r="AE63">
        <v>189.80902730275812</v>
      </c>
      <c r="AF63">
        <v>179.61495881179587</v>
      </c>
      <c r="AG63">
        <v>179.61495753019037</v>
      </c>
      <c r="AH63">
        <v>174.31916119131725</v>
      </c>
      <c r="AI63">
        <v>164.51983214979853</v>
      </c>
      <c r="AJ63">
        <v>159.38247559185575</v>
      </c>
      <c r="AK63">
        <v>105.92660365473365</v>
      </c>
      <c r="AL63">
        <v>174.91486377849864</v>
      </c>
      <c r="AM63">
        <v>162.64034197983742</v>
      </c>
      <c r="AN63">
        <v>180.40744597990374</v>
      </c>
      <c r="BW63">
        <v>1.4098701216379557</v>
      </c>
      <c r="BX63">
        <v>1.3638716821125314</v>
      </c>
      <c r="BY63">
        <f t="shared" si="0"/>
        <v>4.5998439525424262E-2</v>
      </c>
      <c r="BZ63">
        <f t="shared" si="1"/>
        <v>4.5998439525424262E-2</v>
      </c>
      <c r="CA63">
        <f t="shared" si="2"/>
        <v>2.1158564387741131E-3</v>
      </c>
      <c r="CB63">
        <f t="shared" si="3"/>
        <v>3.2626012013067065</v>
      </c>
    </row>
    <row r="64" spans="1:80">
      <c r="A64">
        <v>1</v>
      </c>
      <c r="B64">
        <v>-0.82350143125142794</v>
      </c>
      <c r="C64">
        <v>1.2700419083859378</v>
      </c>
      <c r="D64">
        <v>-1.2022731350007785E-2</v>
      </c>
      <c r="E64">
        <v>-1.2652715507477426</v>
      </c>
      <c r="F64">
        <v>-0.24626279452372479</v>
      </c>
      <c r="G64">
        <v>0.56504716690982015</v>
      </c>
      <c r="H64">
        <v>0.72317519851096523</v>
      </c>
      <c r="I64">
        <v>0.72317531318504824</v>
      </c>
      <c r="J64">
        <v>-1.5714859097940351E-3</v>
      </c>
      <c r="K64">
        <v>0.30891995542238893</v>
      </c>
      <c r="L64">
        <v>0.67360536812539562</v>
      </c>
      <c r="M64">
        <v>-0.2345690516833876</v>
      </c>
      <c r="N64">
        <v>0.46827968998252129</v>
      </c>
      <c r="O64">
        <v>0.15934694413902023</v>
      </c>
      <c r="P64">
        <v>0.62984365966548739</v>
      </c>
      <c r="S64">
        <v>0.81390887738543738</v>
      </c>
      <c r="Y64">
        <v>-1.829869589187183E-12</v>
      </c>
      <c r="Z64">
        <v>-166.29444362525373</v>
      </c>
      <c r="AA64">
        <v>44.715134320321617</v>
      </c>
      <c r="AB64">
        <v>220.47696472290258</v>
      </c>
      <c r="AC64">
        <v>53.979795952117989</v>
      </c>
      <c r="AD64">
        <v>189.80902730275812</v>
      </c>
      <c r="AE64">
        <v>247.99999999999977</v>
      </c>
      <c r="AF64">
        <v>225.22390524392284</v>
      </c>
      <c r="AG64">
        <v>225.22390529370577</v>
      </c>
      <c r="AH64">
        <v>203.56004226790458</v>
      </c>
      <c r="AI64">
        <v>173.56304034294723</v>
      </c>
      <c r="AJ64">
        <v>171.31379114535756</v>
      </c>
      <c r="AK64">
        <v>108.48296672113598</v>
      </c>
      <c r="AL64">
        <v>174.52235418916828</v>
      </c>
      <c r="AM64">
        <v>146.60985455061763</v>
      </c>
      <c r="AN64">
        <v>158.22238224817207</v>
      </c>
      <c r="BW64">
        <v>0.81390887738543738</v>
      </c>
      <c r="BX64">
        <v>0.81701328539986806</v>
      </c>
      <c r="BY64">
        <f t="shared" si="0"/>
        <v>-3.1044080144306818E-3</v>
      </c>
      <c r="BZ64">
        <f t="shared" si="1"/>
        <v>3.1044080144306818E-3</v>
      </c>
      <c r="CA64">
        <f t="shared" si="2"/>
        <v>9.6373491200614492E-6</v>
      </c>
      <c r="CB64">
        <f t="shared" si="3"/>
        <v>0.38141960367887079</v>
      </c>
    </row>
    <row r="65" spans="1:80">
      <c r="A65">
        <v>1</v>
      </c>
      <c r="B65">
        <v>-1.570453788215729</v>
      </c>
      <c r="C65">
        <v>0.95443269163134836</v>
      </c>
      <c r="D65">
        <v>1.0132033324006053</v>
      </c>
      <c r="E65">
        <v>-0.11927840323811695</v>
      </c>
      <c r="F65">
        <v>0.93801815510654563</v>
      </c>
      <c r="G65">
        <v>0.56504716690982015</v>
      </c>
      <c r="H65">
        <v>1.2960822866566224</v>
      </c>
      <c r="I65">
        <v>1.2960822552933582</v>
      </c>
      <c r="J65">
        <v>1.3445004849903925</v>
      </c>
      <c r="K65">
        <v>1.1727394457451998</v>
      </c>
      <c r="L65">
        <v>1.1525786555852866</v>
      </c>
      <c r="M65">
        <v>0.98225790392413681</v>
      </c>
      <c r="N65">
        <v>1.0516310518706964</v>
      </c>
      <c r="O65">
        <v>1.2008784077676788</v>
      </c>
      <c r="P65">
        <v>0.18992480621048743</v>
      </c>
      <c r="S65">
        <v>1.6044697115979616</v>
      </c>
      <c r="Y65">
        <v>3.6570746431152656E-13</v>
      </c>
      <c r="Z65">
        <v>-199.54461831806279</v>
      </c>
      <c r="AA65">
        <v>59.972741261414853</v>
      </c>
      <c r="AB65">
        <v>216.05036755484292</v>
      </c>
      <c r="AC65">
        <v>44.852008337630835</v>
      </c>
      <c r="AD65">
        <v>179.61495881179587</v>
      </c>
      <c r="AE65">
        <v>225.22390524392284</v>
      </c>
      <c r="AF65">
        <v>247.99999999997996</v>
      </c>
      <c r="AG65">
        <v>247.99999999998465</v>
      </c>
      <c r="AH65">
        <v>212.68255834487346</v>
      </c>
      <c r="AI65">
        <v>181.31580847194073</v>
      </c>
      <c r="AJ65">
        <v>174.74666996207364</v>
      </c>
      <c r="AK65">
        <v>98.752101384522817</v>
      </c>
      <c r="AL65">
        <v>161.72110271915105</v>
      </c>
      <c r="AM65">
        <v>129.3413652599495</v>
      </c>
      <c r="AN65">
        <v>147.70901717696654</v>
      </c>
      <c r="BW65">
        <v>1.6044697115979616</v>
      </c>
      <c r="BX65">
        <v>1.5409629399956009</v>
      </c>
      <c r="BY65">
        <f t="shared" si="0"/>
        <v>6.3506771602360734E-2</v>
      </c>
      <c r="BZ65">
        <f t="shared" si="1"/>
        <v>6.3506771602360734E-2</v>
      </c>
      <c r="CA65">
        <f t="shared" si="2"/>
        <v>4.0331100393544116E-3</v>
      </c>
      <c r="CB65">
        <f t="shared" si="3"/>
        <v>3.9581159521616374</v>
      </c>
    </row>
    <row r="66" spans="1:80">
      <c r="A66">
        <v>1</v>
      </c>
      <c r="B66">
        <v>-1.3071396479908972</v>
      </c>
      <c r="C66">
        <v>0.79662808325405376</v>
      </c>
      <c r="D66">
        <v>0.19302248140011485</v>
      </c>
      <c r="E66">
        <v>-1.0742726928294717</v>
      </c>
      <c r="F66">
        <v>1.2889162142562538</v>
      </c>
      <c r="G66">
        <v>0.27955752201413597</v>
      </c>
      <c r="H66">
        <v>0.78244144900879131</v>
      </c>
      <c r="I66">
        <v>0.78244144475744126</v>
      </c>
      <c r="J66">
        <v>0.70276849886355985</v>
      </c>
      <c r="K66">
        <v>1.1316051843012558</v>
      </c>
      <c r="L66">
        <v>0.7171483942581135</v>
      </c>
      <c r="M66">
        <v>-0.2345690516833876</v>
      </c>
      <c r="N66">
        <v>0.88005712190358554</v>
      </c>
      <c r="O66">
        <v>0.70491104413498462</v>
      </c>
      <c r="P66">
        <v>0.51986394630173649</v>
      </c>
      <c r="S66">
        <v>1.3247328010304531</v>
      </c>
      <c r="Y66">
        <v>-9.5923269327613525E-14</v>
      </c>
      <c r="Z66">
        <v>-199.54461926457753</v>
      </c>
      <c r="AA66">
        <v>59.972741995547175</v>
      </c>
      <c r="AB66">
        <v>216.05036683656928</v>
      </c>
      <c r="AC66">
        <v>44.852007778283109</v>
      </c>
      <c r="AD66">
        <v>179.61495753019037</v>
      </c>
      <c r="AE66">
        <v>225.22390529370577</v>
      </c>
      <c r="AF66">
        <v>247.99999999998465</v>
      </c>
      <c r="AG66">
        <v>247.99999999999079</v>
      </c>
      <c r="AH66">
        <v>212.68255740467188</v>
      </c>
      <c r="AI66">
        <v>181.31580795924148</v>
      </c>
      <c r="AJ66">
        <v>174.7466687010224</v>
      </c>
      <c r="AK66">
        <v>98.752100740731677</v>
      </c>
      <c r="AL66">
        <v>161.72110359752551</v>
      </c>
      <c r="AM66">
        <v>129.34136353969353</v>
      </c>
      <c r="AN66">
        <v>147.70901570668295</v>
      </c>
      <c r="BW66">
        <v>1.3247328010304531</v>
      </c>
      <c r="BX66">
        <v>1.2568021482537131</v>
      </c>
      <c r="BY66">
        <f t="shared" si="0"/>
        <v>6.7930652776740041E-2</v>
      </c>
      <c r="BZ66">
        <f t="shared" si="1"/>
        <v>6.7930652776740041E-2</v>
      </c>
      <c r="CA66">
        <f t="shared" si="2"/>
        <v>4.6145735866740195E-3</v>
      </c>
      <c r="CB66">
        <f t="shared" si="3"/>
        <v>5.1278758043810564</v>
      </c>
    </row>
    <row r="67" spans="1:80">
      <c r="A67">
        <v>1</v>
      </c>
      <c r="B67">
        <v>-0.30762066672931859</v>
      </c>
      <c r="C67">
        <v>0.71772577906540647</v>
      </c>
      <c r="D67">
        <v>-0.99996784732787147</v>
      </c>
      <c r="E67">
        <v>0.16721988363928944</v>
      </c>
      <c r="F67">
        <v>-1.0357834276105697</v>
      </c>
      <c r="G67">
        <v>-1.3340796013092981</v>
      </c>
      <c r="H67">
        <v>-0.83750273126513564</v>
      </c>
      <c r="I67">
        <v>-0.8375027465072945</v>
      </c>
      <c r="J67">
        <v>-0.90938746628433864</v>
      </c>
      <c r="K67">
        <v>-0.88397362645196764</v>
      </c>
      <c r="L67">
        <v>-1.0681156771832965</v>
      </c>
      <c r="M67">
        <v>-0.8429825294871498</v>
      </c>
      <c r="N67">
        <v>-0.90431174975436446</v>
      </c>
      <c r="O67">
        <v>-0.63420083767329127</v>
      </c>
      <c r="P67">
        <v>-0.90987232742700663</v>
      </c>
      <c r="S67">
        <v>0.29092247936792098</v>
      </c>
      <c r="Y67">
        <v>1.9015899965779681E-12</v>
      </c>
      <c r="Z67">
        <v>-150.45364272730589</v>
      </c>
      <c r="AA67">
        <v>-15.461429162605164</v>
      </c>
      <c r="AB67">
        <v>230.96537077213108</v>
      </c>
      <c r="AC67">
        <v>97.559465647745043</v>
      </c>
      <c r="AD67">
        <v>174.31916119131725</v>
      </c>
      <c r="AE67">
        <v>203.56004226790458</v>
      </c>
      <c r="AF67">
        <v>212.68255834487346</v>
      </c>
      <c r="AG67">
        <v>212.68255740467188</v>
      </c>
      <c r="AH67">
        <v>247.99999999999986</v>
      </c>
      <c r="AI67">
        <v>217.85666012993772</v>
      </c>
      <c r="AJ67">
        <v>199.71151777371716</v>
      </c>
      <c r="AK67">
        <v>127.40253621177582</v>
      </c>
      <c r="AL67">
        <v>178.17276738998302</v>
      </c>
      <c r="AM67">
        <v>147.7946357641425</v>
      </c>
      <c r="AN67">
        <v>153.76973410507139</v>
      </c>
      <c r="BW67">
        <v>0.29092247936792098</v>
      </c>
      <c r="BX67">
        <v>0.24075481135449592</v>
      </c>
      <c r="BY67">
        <f t="shared" ref="BY67:BY130" si="5">BW67-BX67</f>
        <v>5.0167668013425065E-2</v>
      </c>
      <c r="BZ67">
        <f t="shared" si="1"/>
        <v>5.0167668013425065E-2</v>
      </c>
      <c r="CA67">
        <f t="shared" si="2"/>
        <v>2.5167949139052325E-3</v>
      </c>
      <c r="CB67">
        <f t="shared" si="3"/>
        <v>17.244342246231</v>
      </c>
    </row>
    <row r="68" spans="1:80">
      <c r="A68">
        <v>1</v>
      </c>
      <c r="B68">
        <v>0.62741321896699176</v>
      </c>
      <c r="C68">
        <v>0.79662808325405376</v>
      </c>
      <c r="D68">
        <v>-0.87880476706643529</v>
      </c>
      <c r="E68">
        <v>0.45371817051669583</v>
      </c>
      <c r="F68">
        <v>-0.46557408149229318</v>
      </c>
      <c r="G68">
        <v>-0.66379956546725549</v>
      </c>
      <c r="H68">
        <v>-0.57080460402491695</v>
      </c>
      <c r="I68">
        <v>-0.57080465264393665</v>
      </c>
      <c r="J68">
        <v>-1.2380794591785718</v>
      </c>
      <c r="K68">
        <v>-1.0279435415057698</v>
      </c>
      <c r="L68">
        <v>-1.3729168601123187</v>
      </c>
      <c r="M68">
        <v>-0.96466522504790186</v>
      </c>
      <c r="N68">
        <v>0.19376140203514267</v>
      </c>
      <c r="O68">
        <v>-0.63420083767329127</v>
      </c>
      <c r="P68">
        <v>0.51986394630173649</v>
      </c>
      <c r="S68">
        <v>-0.64558804731460817</v>
      </c>
      <c r="Y68">
        <v>9.1264767011073333E-13</v>
      </c>
      <c r="Z68">
        <v>-131.40537427101026</v>
      </c>
      <c r="AA68">
        <v>-55.226084836970891</v>
      </c>
      <c r="AB68">
        <v>210.53502386529294</v>
      </c>
      <c r="AC68">
        <v>85.71791812837489</v>
      </c>
      <c r="AD68">
        <v>164.51983214979853</v>
      </c>
      <c r="AE68">
        <v>173.56304034294723</v>
      </c>
      <c r="AF68">
        <v>181.31580847194073</v>
      </c>
      <c r="AG68">
        <v>181.31580795924148</v>
      </c>
      <c r="AH68">
        <v>217.85666012993772</v>
      </c>
      <c r="AI68">
        <v>247.99999999999994</v>
      </c>
      <c r="AJ68">
        <v>191.63146519549349</v>
      </c>
      <c r="AK68">
        <v>122.85361524608346</v>
      </c>
      <c r="AL68">
        <v>183.84521860938278</v>
      </c>
      <c r="AM68">
        <v>147.94674799268435</v>
      </c>
      <c r="AN68">
        <v>132.77377393546737</v>
      </c>
      <c r="BW68">
        <v>-0.64558804731460817</v>
      </c>
      <c r="BX68">
        <v>-0.63281757869822208</v>
      </c>
      <c r="BY68">
        <f t="shared" si="5"/>
        <v>-1.2770468616386088E-2</v>
      </c>
      <c r="BZ68">
        <f t="shared" ref="BZ68:BZ131" si="6">ABS(BY68)</f>
        <v>1.2770468616386088E-2</v>
      </c>
      <c r="CA68">
        <f t="shared" ref="CA68:CA131" si="7">BY68^2</f>
        <v>1.63084868682102E-4</v>
      </c>
      <c r="CB68">
        <f t="shared" ref="CB68:CB131" si="8">(ABS(BY68/BW68)*100)</f>
        <v>1.97811416576038</v>
      </c>
    </row>
    <row r="69" spans="1:80">
      <c r="A69">
        <v>1</v>
      </c>
      <c r="B69">
        <v>1.5624471046633142</v>
      </c>
      <c r="C69">
        <v>0.71772577906540647</v>
      </c>
      <c r="D69">
        <v>-0.8601642931800606</v>
      </c>
      <c r="E69">
        <v>-0.40577669011552336</v>
      </c>
      <c r="F69">
        <v>-0.20240053713001049</v>
      </c>
      <c r="G69">
        <v>-1.4209677541036372</v>
      </c>
      <c r="H69">
        <v>-1.3807766941618798</v>
      </c>
      <c r="I69">
        <v>-1.3807766228294078</v>
      </c>
      <c r="J69">
        <v>-0.56504347372847852</v>
      </c>
      <c r="K69">
        <v>-0.67830231923225093</v>
      </c>
      <c r="L69">
        <v>-0.50205633745797273</v>
      </c>
      <c r="M69">
        <v>-0.41709309502451669</v>
      </c>
      <c r="N69">
        <v>0.12513183004829984</v>
      </c>
      <c r="O69">
        <v>-0.28702368313040394</v>
      </c>
      <c r="P69">
        <v>-0.14001433388075765</v>
      </c>
      <c r="S69">
        <v>-1.5577736252521366</v>
      </c>
      <c r="Y69">
        <v>-3.6979308504214714E-12</v>
      </c>
      <c r="Z69">
        <v>-115.5933224561384</v>
      </c>
      <c r="AA69">
        <v>3.4587425626397525</v>
      </c>
      <c r="AB69">
        <v>208.23242620859531</v>
      </c>
      <c r="AC69">
        <v>126.69667540256701</v>
      </c>
      <c r="AD69">
        <v>159.38247559185575</v>
      </c>
      <c r="AE69">
        <v>171.31379114535756</v>
      </c>
      <c r="AF69">
        <v>174.74666996207364</v>
      </c>
      <c r="AG69">
        <v>174.7466687010224</v>
      </c>
      <c r="AH69">
        <v>199.71151777371716</v>
      </c>
      <c r="AI69">
        <v>191.63146519549349</v>
      </c>
      <c r="AJ69">
        <v>247.99999999999991</v>
      </c>
      <c r="AK69">
        <v>143.57980446090585</v>
      </c>
      <c r="AL69">
        <v>161.18556433700263</v>
      </c>
      <c r="AM69">
        <v>141.62193151387274</v>
      </c>
      <c r="AN69">
        <v>161.21638874275453</v>
      </c>
      <c r="BW69">
        <v>-1.5577736252521366</v>
      </c>
      <c r="BX69">
        <v>-1.5424389373629854</v>
      </c>
      <c r="BY69">
        <f t="shared" si="5"/>
        <v>-1.5334687889151155E-2</v>
      </c>
      <c r="BZ69">
        <f t="shared" si="6"/>
        <v>1.5334687889151155E-2</v>
      </c>
      <c r="CA69">
        <f t="shared" si="7"/>
        <v>2.351526526576791E-4</v>
      </c>
      <c r="CB69">
        <f t="shared" si="8"/>
        <v>0.98439770969091411</v>
      </c>
    </row>
    <row r="70" spans="1:80">
      <c r="A70">
        <v>1</v>
      </c>
      <c r="B70">
        <v>0.7348883782424307</v>
      </c>
      <c r="C70">
        <v>0.79662808325405376</v>
      </c>
      <c r="D70">
        <v>-0.80424287152093621</v>
      </c>
      <c r="E70">
        <v>0.45371817051669583</v>
      </c>
      <c r="F70">
        <v>-0.72874762585457586</v>
      </c>
      <c r="G70">
        <v>-0.78792549803059664</v>
      </c>
      <c r="H70">
        <v>-0.76835877235100569</v>
      </c>
      <c r="I70">
        <v>-0.76835867544570791</v>
      </c>
      <c r="J70">
        <v>-0.84677946763781964</v>
      </c>
      <c r="K70">
        <v>-1.6655245938868906</v>
      </c>
      <c r="L70">
        <v>-0.50205633745797273</v>
      </c>
      <c r="M70">
        <v>-0.90382387726752478</v>
      </c>
      <c r="N70">
        <v>-1.6935518276030741</v>
      </c>
      <c r="O70">
        <v>-0.78299104676309816</v>
      </c>
      <c r="P70">
        <v>-1.0198520407907536</v>
      </c>
      <c r="S70">
        <v>-0.75505031666711153</v>
      </c>
      <c r="Y70">
        <v>-2.2332136140335024E-12</v>
      </c>
      <c r="Z70">
        <v>-56.938803754440741</v>
      </c>
      <c r="AA70">
        <v>-28.037307241329643</v>
      </c>
      <c r="AB70">
        <v>142.49444742864637</v>
      </c>
      <c r="AC70">
        <v>97.06108485967485</v>
      </c>
      <c r="AD70">
        <v>105.92660365473365</v>
      </c>
      <c r="AE70">
        <v>108.48296672113598</v>
      </c>
      <c r="AF70">
        <v>98.752101384522817</v>
      </c>
      <c r="AG70">
        <v>98.752100740731677</v>
      </c>
      <c r="AH70">
        <v>127.40253621177582</v>
      </c>
      <c r="AI70">
        <v>122.85361524608346</v>
      </c>
      <c r="AJ70">
        <v>143.57980446090585</v>
      </c>
      <c r="AK70">
        <v>247.99999999999966</v>
      </c>
      <c r="AL70">
        <v>109.87185271227116</v>
      </c>
      <c r="AM70">
        <v>104.4951434893745</v>
      </c>
      <c r="AN70">
        <v>133.65117697189936</v>
      </c>
      <c r="BW70">
        <v>-0.75505031666711153</v>
      </c>
      <c r="BX70">
        <v>-0.69075112791007787</v>
      </c>
      <c r="BY70">
        <f t="shared" si="5"/>
        <v>-6.4299188757033665E-2</v>
      </c>
      <c r="BZ70">
        <f t="shared" si="6"/>
        <v>6.4299188757033665E-2</v>
      </c>
      <c r="CA70">
        <f t="shared" si="7"/>
        <v>4.1343856748126441E-3</v>
      </c>
      <c r="CB70">
        <f t="shared" si="8"/>
        <v>8.5158813045544424</v>
      </c>
    </row>
    <row r="71" spans="1:80">
      <c r="A71">
        <v>1</v>
      </c>
      <c r="B71">
        <v>-0.63004614455563546</v>
      </c>
      <c r="C71">
        <v>1.348944212574585</v>
      </c>
      <c r="D71">
        <v>-0.40347268296387828</v>
      </c>
      <c r="E71">
        <v>0.45371817051669583</v>
      </c>
      <c r="F71">
        <v>-1.0796456850042839</v>
      </c>
      <c r="G71">
        <v>-0.39072251382790651</v>
      </c>
      <c r="H71">
        <v>-8.679689162599892E-2</v>
      </c>
      <c r="I71">
        <v>-8.6796907894215417E-2</v>
      </c>
      <c r="J71">
        <v>-0.18939548184935553</v>
      </c>
      <c r="K71">
        <v>-0.55489953490042054</v>
      </c>
      <c r="L71">
        <v>2.0459976134636088E-2</v>
      </c>
      <c r="M71">
        <v>-0.41709309502451669</v>
      </c>
      <c r="N71">
        <v>-0.25233081587934425</v>
      </c>
      <c r="O71">
        <v>-0.68379757403655972</v>
      </c>
      <c r="P71">
        <v>0.40988423293798937</v>
      </c>
      <c r="S71">
        <v>0.63147176179793163</v>
      </c>
      <c r="Y71">
        <v>-7.531752999057062E-13</v>
      </c>
      <c r="Z71">
        <v>-116.07912780141737</v>
      </c>
      <c r="AA71">
        <v>-11.603107388880012</v>
      </c>
      <c r="AB71">
        <v>194.16565116898721</v>
      </c>
      <c r="AC71">
        <v>78.144644211377937</v>
      </c>
      <c r="AD71">
        <v>174.91486377849864</v>
      </c>
      <c r="AE71">
        <v>174.52235418916828</v>
      </c>
      <c r="AF71">
        <v>161.72110271915105</v>
      </c>
      <c r="AG71">
        <v>161.72110359752551</v>
      </c>
      <c r="AH71">
        <v>178.17276738998302</v>
      </c>
      <c r="AI71">
        <v>183.84521860938278</v>
      </c>
      <c r="AJ71">
        <v>161.18556433700263</v>
      </c>
      <c r="AK71">
        <v>109.87185271227116</v>
      </c>
      <c r="AL71">
        <v>247.99999999999989</v>
      </c>
      <c r="AM71">
        <v>173.00973209675601</v>
      </c>
      <c r="AN71">
        <v>151.08917941849455</v>
      </c>
      <c r="BW71">
        <v>0.63147176179793163</v>
      </c>
      <c r="BX71">
        <v>0.60566681767598829</v>
      </c>
      <c r="BY71">
        <f t="shared" si="5"/>
        <v>2.5804944121943341E-2</v>
      </c>
      <c r="BZ71">
        <f t="shared" si="6"/>
        <v>2.5804944121943341E-2</v>
      </c>
      <c r="CA71">
        <f t="shared" si="7"/>
        <v>6.6589514113661813E-4</v>
      </c>
      <c r="CB71">
        <f t="shared" si="8"/>
        <v>4.0864763371953936</v>
      </c>
    </row>
    <row r="72" spans="1:80">
      <c r="A72">
        <v>1</v>
      </c>
      <c r="B72">
        <v>1.2453953848007686</v>
      </c>
      <c r="C72">
        <v>0.79662808325405376</v>
      </c>
      <c r="D72">
        <v>-1.1770523492484319</v>
      </c>
      <c r="E72">
        <v>-0.59677554803379429</v>
      </c>
      <c r="F72">
        <v>0.32394655159455482</v>
      </c>
      <c r="G72">
        <v>-1.5202685001543097</v>
      </c>
      <c r="H72">
        <v>-0.94615752384448526</v>
      </c>
      <c r="I72">
        <v>-0.94615757195047534</v>
      </c>
      <c r="J72">
        <v>-0.65895547169825819</v>
      </c>
      <c r="K72">
        <v>-8.1855528295072616E-2</v>
      </c>
      <c r="L72">
        <v>-0.41497028519253693</v>
      </c>
      <c r="M72">
        <v>-0.90382387726752478</v>
      </c>
      <c r="N72">
        <v>-0.66410824780040967</v>
      </c>
      <c r="O72">
        <v>-0.68379757403655972</v>
      </c>
      <c r="P72">
        <v>7.9945092846740382E-2</v>
      </c>
      <c r="S72">
        <v>-1.2537117659396271</v>
      </c>
      <c r="Y72">
        <v>4.9471537977296975E-13</v>
      </c>
      <c r="Z72">
        <v>-84.348791628593503</v>
      </c>
      <c r="AA72">
        <v>-22.067504871851803</v>
      </c>
      <c r="AB72">
        <v>168.05810175390425</v>
      </c>
      <c r="AC72">
        <v>78.853518169924257</v>
      </c>
      <c r="AD72">
        <v>162.64034197983742</v>
      </c>
      <c r="AE72">
        <v>146.60985455061763</v>
      </c>
      <c r="AF72">
        <v>129.3413652599495</v>
      </c>
      <c r="AG72">
        <v>129.34136353969353</v>
      </c>
      <c r="AH72">
        <v>147.7946357641425</v>
      </c>
      <c r="AI72">
        <v>147.94674799268435</v>
      </c>
      <c r="AJ72">
        <v>141.62193151387274</v>
      </c>
      <c r="AK72">
        <v>104.4951434893745</v>
      </c>
      <c r="AL72">
        <v>173.00973209675601</v>
      </c>
      <c r="AM72">
        <v>247.99999999999989</v>
      </c>
      <c r="AN72">
        <v>146.85226433240047</v>
      </c>
      <c r="BW72">
        <v>-1.2537117659396271</v>
      </c>
      <c r="BX72">
        <v>-1.2342501694704755</v>
      </c>
      <c r="BY72">
        <f t="shared" si="5"/>
        <v>-1.9461596469151576E-2</v>
      </c>
      <c r="BZ72">
        <f t="shared" si="6"/>
        <v>1.9461596469151576E-2</v>
      </c>
      <c r="CA72">
        <f t="shared" si="7"/>
        <v>3.7875373712809311E-4</v>
      </c>
      <c r="CB72">
        <f t="shared" si="8"/>
        <v>1.5523182439438601</v>
      </c>
    </row>
    <row r="73" spans="1:80">
      <c r="A73">
        <v>1</v>
      </c>
      <c r="B73">
        <v>1.2883854485109394</v>
      </c>
      <c r="C73">
        <v>0.87553038744270106</v>
      </c>
      <c r="D73">
        <v>-0.65511908042993794</v>
      </c>
      <c r="E73">
        <v>1.313213031148915</v>
      </c>
      <c r="F73">
        <v>-0.68488536846086157</v>
      </c>
      <c r="G73">
        <v>-0.88722624408127082</v>
      </c>
      <c r="H73">
        <v>-0.93627981542817995</v>
      </c>
      <c r="I73">
        <v>-0.93627988335507684</v>
      </c>
      <c r="J73">
        <v>-0.53373947440521785</v>
      </c>
      <c r="K73">
        <v>-1.3158833716133731</v>
      </c>
      <c r="L73">
        <v>-0.4585133113252548</v>
      </c>
      <c r="M73">
        <v>8.7963394381185781E-3</v>
      </c>
      <c r="N73">
        <v>-0.86999696376094304</v>
      </c>
      <c r="O73">
        <v>-0.68379757403655972</v>
      </c>
      <c r="P73">
        <v>-3.0034620517010589E-2</v>
      </c>
      <c r="S73">
        <v>-1.2901991890571283</v>
      </c>
      <c r="Y73">
        <v>-5.0004445029117051E-13</v>
      </c>
      <c r="Z73">
        <v>-75.265976579603858</v>
      </c>
      <c r="AA73">
        <v>53.61534829010813</v>
      </c>
      <c r="AB73">
        <v>178.7046231871619</v>
      </c>
      <c r="AC73">
        <v>97.647106429752569</v>
      </c>
      <c r="AD73">
        <v>180.40744597990374</v>
      </c>
      <c r="AE73">
        <v>158.22238224817207</v>
      </c>
      <c r="AF73">
        <v>147.70901717696654</v>
      </c>
      <c r="AG73">
        <v>147.70901570668295</v>
      </c>
      <c r="AH73">
        <v>153.76973410507139</v>
      </c>
      <c r="AI73">
        <v>132.77377393546737</v>
      </c>
      <c r="AJ73">
        <v>161.21638874275453</v>
      </c>
      <c r="AK73">
        <v>133.65117697189936</v>
      </c>
      <c r="AL73">
        <v>151.08917941849455</v>
      </c>
      <c r="AM73">
        <v>146.85226433240047</v>
      </c>
      <c r="AN73">
        <v>248</v>
      </c>
      <c r="BW73">
        <v>-1.2901991890571283</v>
      </c>
      <c r="BX73">
        <v>-1.2321778863961486</v>
      </c>
      <c r="BY73">
        <f t="shared" si="5"/>
        <v>-5.8021302660979712E-2</v>
      </c>
      <c r="BZ73">
        <f t="shared" si="6"/>
        <v>5.8021302660979712E-2</v>
      </c>
      <c r="CA73">
        <f t="shared" si="7"/>
        <v>3.3664715624770114E-3</v>
      </c>
      <c r="CB73">
        <f t="shared" si="8"/>
        <v>4.49708100525016</v>
      </c>
    </row>
    <row r="74" spans="1:80">
      <c r="A74">
        <v>1</v>
      </c>
      <c r="B74">
        <v>0.66502952471340315</v>
      </c>
      <c r="C74">
        <v>0.79662808325405376</v>
      </c>
      <c r="D74">
        <v>-1.9879129633057351</v>
      </c>
      <c r="E74">
        <v>-2.411264698257368</v>
      </c>
      <c r="F74">
        <v>-2.0884776050596972</v>
      </c>
      <c r="G74">
        <v>-1.6195692462049822</v>
      </c>
      <c r="H74">
        <v>-1.6178416961531867</v>
      </c>
      <c r="I74">
        <v>-1.6178416509065685</v>
      </c>
      <c r="J74">
        <v>-1.7389434483507351</v>
      </c>
      <c r="K74">
        <v>-1.7272259860528065</v>
      </c>
      <c r="L74">
        <v>-1.3729168601123187</v>
      </c>
      <c r="M74">
        <v>-2.4248575717769305</v>
      </c>
      <c r="N74">
        <v>-1.0072561077346311</v>
      </c>
      <c r="O74">
        <v>-1.4773453558488712</v>
      </c>
      <c r="P74">
        <v>-1.4597708942457537</v>
      </c>
      <c r="S74">
        <v>-0.68207547043210937</v>
      </c>
      <c r="BW74">
        <v>-0.68207547043210937</v>
      </c>
      <c r="BX74">
        <v>-0.70786748453081616</v>
      </c>
      <c r="BY74">
        <f t="shared" si="5"/>
        <v>2.5792014098706795E-2</v>
      </c>
      <c r="BZ74">
        <f t="shared" si="6"/>
        <v>2.5792014098706795E-2</v>
      </c>
      <c r="CA74">
        <f t="shared" si="7"/>
        <v>6.6522799126789004E-4</v>
      </c>
      <c r="CB74">
        <f t="shared" si="8"/>
        <v>3.781401797423825</v>
      </c>
    </row>
    <row r="75" spans="1:80" ht="21">
      <c r="A75">
        <v>1</v>
      </c>
      <c r="B75">
        <v>0.87997984326428103</v>
      </c>
      <c r="C75">
        <v>1.2700419083859378</v>
      </c>
      <c r="D75">
        <v>-1.3168559033962428</v>
      </c>
      <c r="E75">
        <v>-1.7427686955434198</v>
      </c>
      <c r="F75">
        <v>-0.64102311106714727</v>
      </c>
      <c r="G75">
        <v>-0.91205143059393767</v>
      </c>
      <c r="H75">
        <v>-0.89676898176296305</v>
      </c>
      <c r="I75">
        <v>-0.89676887807968753</v>
      </c>
      <c r="J75">
        <v>-1.0502554632390104</v>
      </c>
      <c r="K75">
        <v>-0.78113797284210928</v>
      </c>
      <c r="L75">
        <v>-1.4600029123777516</v>
      </c>
      <c r="M75">
        <v>-1.3297133117301601</v>
      </c>
      <c r="N75">
        <v>-0.97294132174120973</v>
      </c>
      <c r="O75">
        <v>-0.83258778312636827</v>
      </c>
      <c r="P75">
        <v>-1.5697506076095007</v>
      </c>
      <c r="S75">
        <v>-0.88883753476461569</v>
      </c>
      <c r="Y75" s="171" t="s">
        <v>253</v>
      </c>
      <c r="BW75">
        <v>-0.88883753476461569</v>
      </c>
      <c r="BX75">
        <v>-0.8534475255488394</v>
      </c>
      <c r="BY75">
        <f t="shared" si="5"/>
        <v>-3.5390009215776286E-2</v>
      </c>
      <c r="BZ75">
        <f t="shared" si="6"/>
        <v>3.5390009215776286E-2</v>
      </c>
      <c r="CA75">
        <f t="shared" si="7"/>
        <v>1.2524527522927305E-3</v>
      </c>
      <c r="CB75">
        <f t="shared" si="8"/>
        <v>3.981606067654238</v>
      </c>
    </row>
    <row r="76" spans="1:80">
      <c r="A76">
        <v>1</v>
      </c>
      <c r="B76">
        <v>0.58979691322059236</v>
      </c>
      <c r="C76">
        <v>1.2700419083859378</v>
      </c>
      <c r="D76">
        <v>-1.1211309275893075</v>
      </c>
      <c r="E76">
        <v>-1.0742726928294717</v>
      </c>
      <c r="F76">
        <v>-0.86033439803571554</v>
      </c>
      <c r="G76">
        <v>-1.1354781092079531</v>
      </c>
      <c r="H76">
        <v>-1.0449346080075297</v>
      </c>
      <c r="I76">
        <v>-1.0449347087982577</v>
      </c>
      <c r="J76">
        <v>-0.76851946932966919</v>
      </c>
      <c r="K76">
        <v>-0.986809280061826</v>
      </c>
      <c r="L76">
        <v>-0.67622844198884136</v>
      </c>
      <c r="M76">
        <v>-1.0255065728282788</v>
      </c>
      <c r="N76">
        <v>-1.0072561077346311</v>
      </c>
      <c r="O76">
        <v>-0.83258778312636827</v>
      </c>
      <c r="P76">
        <v>7.9945092846740382E-2</v>
      </c>
      <c r="S76" s="174">
        <v>-7.3951751807090405E-2</v>
      </c>
      <c r="Y76" cm="1">
        <f t="array" ref="Y76:Y91">MMULT(C256:IQ271,S3:S251)</f>
        <v>5.7287508070658077E-14</v>
      </c>
      <c r="BW76" s="174">
        <v>-7.3951751807090405E-2</v>
      </c>
      <c r="BX76">
        <v>-0.58174182293961241</v>
      </c>
      <c r="BY76">
        <f t="shared" si="5"/>
        <v>0.50779007113252206</v>
      </c>
      <c r="BZ76">
        <f t="shared" si="6"/>
        <v>0.50779007113252206</v>
      </c>
      <c r="CA76">
        <f t="shared" si="7"/>
        <v>0.25785075634077181</v>
      </c>
      <c r="CB76">
        <f t="shared" si="8"/>
        <v>686.65049674162799</v>
      </c>
    </row>
    <row r="77" spans="1:80">
      <c r="A77">
        <v>1</v>
      </c>
      <c r="B77">
        <v>1.2561429007283114</v>
      </c>
      <c r="C77">
        <v>0.95443269163134836</v>
      </c>
      <c r="D77">
        <v>-0.58987742182762615</v>
      </c>
      <c r="E77">
        <v>-0.31027726115638787</v>
      </c>
      <c r="F77">
        <v>0.32394655159455482</v>
      </c>
      <c r="G77">
        <v>-1.1354781092079531</v>
      </c>
      <c r="H77">
        <v>-1.3412658604966627</v>
      </c>
      <c r="I77">
        <v>-1.341265868447812</v>
      </c>
      <c r="J77">
        <v>-0.84677946763781964</v>
      </c>
      <c r="K77">
        <v>-0.53433240417844863</v>
      </c>
      <c r="L77">
        <v>0.499433263594527</v>
      </c>
      <c r="M77">
        <v>0.67805116502225571</v>
      </c>
      <c r="N77">
        <v>-0.6984230337938323</v>
      </c>
      <c r="O77">
        <v>0.25854041686555873</v>
      </c>
      <c r="P77">
        <v>-0.14001433388075765</v>
      </c>
      <c r="S77">
        <v>-1.2537117659396271</v>
      </c>
      <c r="Y77">
        <v>-244.95119577740201</v>
      </c>
      <c r="BW77">
        <v>-1.2537117659396271</v>
      </c>
      <c r="BX77">
        <v>-1.2412004830827075</v>
      </c>
      <c r="BY77">
        <f t="shared" si="5"/>
        <v>-1.2511282856919603E-2</v>
      </c>
      <c r="BZ77">
        <f t="shared" si="6"/>
        <v>1.2511282856919603E-2</v>
      </c>
      <c r="CA77">
        <f t="shared" si="7"/>
        <v>1.5653219872585036E-4</v>
      </c>
      <c r="CB77">
        <f t="shared" si="8"/>
        <v>0.99793933476748498</v>
      </c>
    </row>
    <row r="78" spans="1:80">
      <c r="A78">
        <v>1</v>
      </c>
      <c r="B78">
        <v>-0.39360079414967214</v>
      </c>
      <c r="C78">
        <v>1.9012603418951162</v>
      </c>
      <c r="D78">
        <v>-2.1342968293195177E-2</v>
      </c>
      <c r="E78">
        <v>-0.69227497699292972</v>
      </c>
      <c r="F78">
        <v>0.32394655159455482</v>
      </c>
      <c r="G78">
        <v>0.15543158945079491</v>
      </c>
      <c r="H78">
        <v>0.25892290294465642</v>
      </c>
      <c r="I78">
        <v>0.25892294562612583</v>
      </c>
      <c r="J78">
        <v>-0.22069948117261615</v>
      </c>
      <c r="K78">
        <v>-0.88397362645196764</v>
      </c>
      <c r="L78">
        <v>-0.11016910226351767</v>
      </c>
      <c r="M78">
        <v>-0.78214118170677271</v>
      </c>
      <c r="N78">
        <v>-0.49253431783329898</v>
      </c>
      <c r="O78">
        <v>-1.4773453558488712</v>
      </c>
      <c r="P78">
        <v>0.62984365966548739</v>
      </c>
      <c r="S78">
        <v>0.37605979997542355</v>
      </c>
      <c r="Y78">
        <v>73.088584682384379</v>
      </c>
      <c r="BW78">
        <v>0.37605979997542355</v>
      </c>
      <c r="BX78">
        <v>0.42901411567751724</v>
      </c>
      <c r="BY78">
        <f t="shared" si="5"/>
        <v>-5.2954315702093691E-2</v>
      </c>
      <c r="BZ78">
        <f t="shared" si="6"/>
        <v>5.2954315702093691E-2</v>
      </c>
      <c r="CA78">
        <f t="shared" si="7"/>
        <v>2.8041595514770065E-3</v>
      </c>
      <c r="CB78">
        <f t="shared" si="8"/>
        <v>14.08135506787867</v>
      </c>
    </row>
    <row r="79" spans="1:80">
      <c r="A79">
        <v>1</v>
      </c>
      <c r="B79">
        <v>-0.31299442469308997</v>
      </c>
      <c r="C79">
        <v>2.848087992158884</v>
      </c>
      <c r="D79">
        <v>-0.63647860654356314</v>
      </c>
      <c r="E79">
        <v>-2.3778974278981478E-2</v>
      </c>
      <c r="F79">
        <v>-7.0813764948870719E-2</v>
      </c>
      <c r="G79">
        <v>-0.53967363290391446</v>
      </c>
      <c r="H79">
        <v>0.29843373660987471</v>
      </c>
      <c r="I79">
        <v>0.29843370000772179</v>
      </c>
      <c r="J79">
        <v>-6.4179484556315267E-2</v>
      </c>
      <c r="K79">
        <v>-1.1924805872815427</v>
      </c>
      <c r="L79">
        <v>-0.4585133113252548</v>
      </c>
      <c r="M79">
        <v>-0.96466522504790186</v>
      </c>
      <c r="N79">
        <v>-0.28664560187276689</v>
      </c>
      <c r="O79">
        <v>-0.93178125585290683</v>
      </c>
      <c r="P79">
        <v>7.9945092846740382E-2</v>
      </c>
      <c r="S79">
        <v>0.29092247936792098</v>
      </c>
      <c r="Y79">
        <v>151.11726889484143</v>
      </c>
      <c r="BW79">
        <v>0.29092247936792098</v>
      </c>
      <c r="BX79">
        <v>0.34452747526430394</v>
      </c>
      <c r="BY79">
        <f t="shared" si="5"/>
        <v>-5.3604995896382956E-2</v>
      </c>
      <c r="BZ79">
        <f t="shared" si="6"/>
        <v>5.3604995896382956E-2</v>
      </c>
      <c r="CA79">
        <f t="shared" si="7"/>
        <v>2.8734955850512338E-3</v>
      </c>
      <c r="CB79">
        <f t="shared" si="8"/>
        <v>18.42586932878099</v>
      </c>
    </row>
    <row r="80" spans="1:80">
      <c r="A80">
        <v>1</v>
      </c>
      <c r="B80">
        <v>2.0178569060769549E-2</v>
      </c>
      <c r="C80">
        <v>1.6645534293291744</v>
      </c>
      <c r="D80">
        <v>-0.26366912881606741</v>
      </c>
      <c r="E80">
        <v>-0.40577669011552336</v>
      </c>
      <c r="F80">
        <v>-0.24626279452372479</v>
      </c>
      <c r="G80">
        <v>0.24231974224513403</v>
      </c>
      <c r="H80">
        <v>0.61452040593161561</v>
      </c>
      <c r="I80">
        <v>0.61452048774186563</v>
      </c>
      <c r="J80">
        <v>7.6688512398356404E-2</v>
      </c>
      <c r="K80">
        <v>-0.57546666562239246</v>
      </c>
      <c r="L80">
        <v>0.32526115906365533</v>
      </c>
      <c r="M80">
        <v>-0.2345690516833876</v>
      </c>
      <c r="N80">
        <v>-0.66410824780040967</v>
      </c>
      <c r="O80">
        <v>1.0556735049211587E-2</v>
      </c>
      <c r="P80">
        <v>0.84980308639298541</v>
      </c>
      <c r="S80">
        <v>-3.7464328689589189E-2</v>
      </c>
      <c r="Y80">
        <v>-9.4233020923255246</v>
      </c>
      <c r="BW80">
        <v>-3.7464328689589189E-2</v>
      </c>
      <c r="BX80">
        <v>4.9360264470736735E-2</v>
      </c>
      <c r="BY80">
        <f t="shared" si="5"/>
        <v>-8.6824593160325925E-2</v>
      </c>
      <c r="BZ80">
        <f t="shared" si="6"/>
        <v>8.6824593160325925E-2</v>
      </c>
      <c r="CA80">
        <f t="shared" si="7"/>
        <v>7.5385099774561157E-3</v>
      </c>
      <c r="CB80">
        <f t="shared" si="8"/>
        <v>231.75269969391778</v>
      </c>
    </row>
    <row r="81" spans="1:80">
      <c r="A81">
        <v>1</v>
      </c>
      <c r="B81">
        <v>-1.4683523869040616</v>
      </c>
      <c r="C81">
        <v>1.7434557335178216</v>
      </c>
      <c r="D81">
        <v>-0.54327623711168915</v>
      </c>
      <c r="E81">
        <v>-0.97877326387033614</v>
      </c>
      <c r="F81">
        <v>0.19235977941341195</v>
      </c>
      <c r="G81">
        <v>-0.37830992057157137</v>
      </c>
      <c r="H81">
        <v>0.33794457027509162</v>
      </c>
      <c r="I81">
        <v>0.33794445438931775</v>
      </c>
      <c r="J81">
        <v>-0.40852347711217762</v>
      </c>
      <c r="K81">
        <v>-0.92510788789591158</v>
      </c>
      <c r="L81">
        <v>-0.15371212839623249</v>
      </c>
      <c r="M81">
        <v>0.37384442612037461</v>
      </c>
      <c r="N81">
        <v>-0.97294132174120973</v>
      </c>
      <c r="O81">
        <v>-0.73339431039982983</v>
      </c>
      <c r="P81">
        <v>0.84980308639298541</v>
      </c>
      <c r="S81">
        <v>1.4950074422454582</v>
      </c>
      <c r="Y81">
        <v>119.05247755156748</v>
      </c>
      <c r="BW81">
        <v>1.4950074422454582</v>
      </c>
      <c r="BX81">
        <v>1.3956892756063306</v>
      </c>
      <c r="BY81">
        <f t="shared" si="5"/>
        <v>9.9318166639127625E-2</v>
      </c>
      <c r="BZ81">
        <f t="shared" si="6"/>
        <v>9.9318166639127625E-2</v>
      </c>
      <c r="CA81">
        <f t="shared" si="7"/>
        <v>9.8640982245575236E-3</v>
      </c>
      <c r="CB81">
        <f t="shared" si="8"/>
        <v>6.6433225569736685</v>
      </c>
    </row>
    <row r="82" spans="1:80">
      <c r="A82">
        <v>1</v>
      </c>
      <c r="B82">
        <v>-0.93635034849063814</v>
      </c>
      <c r="C82">
        <v>1.5067488209518796</v>
      </c>
      <c r="D82">
        <v>-1.0465690320438084</v>
      </c>
      <c r="E82">
        <v>-1.169772121788607</v>
      </c>
      <c r="F82">
        <v>6.0773007232272171E-2</v>
      </c>
      <c r="G82">
        <v>-0.45278548010957709</v>
      </c>
      <c r="H82">
        <v>-0.33373960203360986</v>
      </c>
      <c r="I82">
        <v>-0.33373962456677619</v>
      </c>
      <c r="J82">
        <v>-0.43982747643543602</v>
      </c>
      <c r="K82">
        <v>-0.92510788789591158</v>
      </c>
      <c r="L82">
        <v>-0.24079818066166833</v>
      </c>
      <c r="M82">
        <v>-0.66045848614602076</v>
      </c>
      <c r="N82">
        <v>-0.80136739177409899</v>
      </c>
      <c r="O82">
        <v>-1.7253290376652184</v>
      </c>
      <c r="P82">
        <v>-0.57993318733575761</v>
      </c>
      <c r="S82">
        <v>0.93553362111044114</v>
      </c>
      <c r="Y82">
        <v>171.96044615029342</v>
      </c>
      <c r="BW82">
        <v>0.93553362111044114</v>
      </c>
      <c r="BX82">
        <v>0.87149852653933246</v>
      </c>
      <c r="BY82">
        <f t="shared" si="5"/>
        <v>6.4035094571108675E-2</v>
      </c>
      <c r="BZ82">
        <f t="shared" si="6"/>
        <v>6.4035094571108675E-2</v>
      </c>
      <c r="CA82">
        <f t="shared" si="7"/>
        <v>4.1004933367308318E-3</v>
      </c>
      <c r="CB82">
        <f t="shared" si="8"/>
        <v>6.8447667861579964</v>
      </c>
    </row>
    <row r="83" spans="1:80">
      <c r="A83">
        <v>1</v>
      </c>
      <c r="B83">
        <v>6.3168632770940356E-2</v>
      </c>
      <c r="C83">
        <v>1.5067488209518796</v>
      </c>
      <c r="D83">
        <v>0.44466887886617446</v>
      </c>
      <c r="E83">
        <v>0.93121531531237323</v>
      </c>
      <c r="F83">
        <v>0.58712009595683434</v>
      </c>
      <c r="G83">
        <v>0.2919701152704694</v>
      </c>
      <c r="H83">
        <v>0.53549873860118036</v>
      </c>
      <c r="I83">
        <v>0.5354987280848823</v>
      </c>
      <c r="J83">
        <v>-1.7223485571425456E-2</v>
      </c>
      <c r="K83">
        <v>-8.1855528295072616E-2</v>
      </c>
      <c r="L83">
        <v>0.19463208066550466</v>
      </c>
      <c r="M83">
        <v>-5.204500834225851E-2</v>
      </c>
      <c r="N83">
        <v>0.7084831919364748</v>
      </c>
      <c r="O83">
        <v>0.45692736231863751</v>
      </c>
      <c r="P83">
        <v>0.84980308639298541</v>
      </c>
      <c r="S83">
        <v>-8.6114226179590955E-2</v>
      </c>
      <c r="Y83">
        <v>203.34863727392153</v>
      </c>
      <c r="BW83">
        <v>-8.6114226179590955E-2</v>
      </c>
      <c r="BX83">
        <v>-1.1326530578776627E-2</v>
      </c>
      <c r="BY83">
        <f t="shared" si="5"/>
        <v>-7.478769560081433E-2</v>
      </c>
      <c r="BZ83">
        <f t="shared" si="6"/>
        <v>7.478769560081433E-2</v>
      </c>
      <c r="CA83">
        <f t="shared" si="7"/>
        <v>5.593199413280063E-3</v>
      </c>
      <c r="CB83">
        <f t="shared" si="8"/>
        <v>86.847085456989205</v>
      </c>
    </row>
    <row r="84" spans="1:80">
      <c r="A84">
        <v>1</v>
      </c>
      <c r="B84">
        <v>-0.9632191383094949</v>
      </c>
      <c r="C84">
        <v>1.9801626460837636</v>
      </c>
      <c r="D84">
        <v>-0.28230960270244221</v>
      </c>
      <c r="E84">
        <v>-0.11927840323811695</v>
      </c>
      <c r="F84">
        <v>0.32394655159455482</v>
      </c>
      <c r="G84">
        <v>0.13060640293812636</v>
      </c>
      <c r="H84">
        <v>0.24904519452835253</v>
      </c>
      <c r="I84">
        <v>0.2490452570307273</v>
      </c>
      <c r="J84">
        <v>-0.73721547000640852</v>
      </c>
      <c r="K84">
        <v>-0.67830231923225093</v>
      </c>
      <c r="L84">
        <v>-0.89394357265242785</v>
      </c>
      <c r="M84">
        <v>0.61720981724188084</v>
      </c>
      <c r="N84">
        <v>-0.35527517385961088</v>
      </c>
      <c r="O84">
        <v>-0.68379757403655972</v>
      </c>
      <c r="P84">
        <v>1.0697625131204835</v>
      </c>
      <c r="S84">
        <v>0.95985856985544182</v>
      </c>
      <c r="Y84">
        <v>203.34863800236403</v>
      </c>
      <c r="BW84">
        <v>0.95985856985544182</v>
      </c>
      <c r="BX84">
        <v>0.92918691406854936</v>
      </c>
      <c r="BY84">
        <f t="shared" si="5"/>
        <v>3.067165578689246E-2</v>
      </c>
      <c r="BZ84">
        <f t="shared" si="6"/>
        <v>3.067165578689246E-2</v>
      </c>
      <c r="CA84">
        <f t="shared" si="7"/>
        <v>9.4075046870961373E-4</v>
      </c>
      <c r="CB84">
        <f t="shared" si="8"/>
        <v>3.1954349057394702</v>
      </c>
    </row>
    <row r="85" spans="1:80">
      <c r="A85">
        <v>1</v>
      </c>
      <c r="B85">
        <v>-0.95784538034572353</v>
      </c>
      <c r="C85">
        <v>2.1379672544610582</v>
      </c>
      <c r="D85">
        <v>-0.38483220907750348</v>
      </c>
      <c r="E85">
        <v>-0.40577669011552336</v>
      </c>
      <c r="F85">
        <v>0.23622203680712625</v>
      </c>
      <c r="G85">
        <v>8.095602991279098E-2</v>
      </c>
      <c r="H85">
        <v>0.7330529069272691</v>
      </c>
      <c r="I85">
        <v>0.73305300178044674</v>
      </c>
      <c r="J85">
        <v>-0.54939147406684707</v>
      </c>
      <c r="K85">
        <v>-0.6166009270663364</v>
      </c>
      <c r="L85">
        <v>-0.85040054651970987</v>
      </c>
      <c r="M85">
        <v>-0.66045848614602076</v>
      </c>
      <c r="N85">
        <v>-0.86999696376094304</v>
      </c>
      <c r="O85">
        <v>-1.1797649376692541</v>
      </c>
      <c r="P85">
        <v>-0.24999404724450863</v>
      </c>
      <c r="S85">
        <v>0.95985856985544182</v>
      </c>
      <c r="Y85">
        <v>154.94582794895342</v>
      </c>
      <c r="BW85">
        <v>0.95985856985544182</v>
      </c>
      <c r="BX85">
        <v>0.95914220423940955</v>
      </c>
      <c r="BY85">
        <f t="shared" si="5"/>
        <v>7.1636561603227733E-4</v>
      </c>
      <c r="BZ85">
        <f t="shared" si="6"/>
        <v>7.1636561603227733E-4</v>
      </c>
      <c r="CA85">
        <f t="shared" si="7"/>
        <v>5.1317969583330418E-7</v>
      </c>
      <c r="CB85">
        <f t="shared" si="8"/>
        <v>7.4632413412755658E-2</v>
      </c>
    </row>
    <row r="86" spans="1:80">
      <c r="A86">
        <v>1</v>
      </c>
      <c r="B86">
        <v>-0.91485531663555275</v>
      </c>
      <c r="C86">
        <v>1.7434557335178216</v>
      </c>
      <c r="D86">
        <v>-0.42211315685025308</v>
      </c>
      <c r="E86">
        <v>-1.0742726928294717</v>
      </c>
      <c r="F86">
        <v>-0.64102311106714727</v>
      </c>
      <c r="G86">
        <v>-0.22935880149556173</v>
      </c>
      <c r="H86">
        <v>-0.26459564311947853</v>
      </c>
      <c r="I86">
        <v>-0.26459555350519137</v>
      </c>
      <c r="J86">
        <v>-0.54939147406684707</v>
      </c>
      <c r="K86">
        <v>-0.94567501861788206</v>
      </c>
      <c r="L86">
        <v>-0.32788423292710417</v>
      </c>
      <c r="M86">
        <v>6.4579792041579989</v>
      </c>
      <c r="N86">
        <v>5.6502258061454584E-2</v>
      </c>
      <c r="O86">
        <v>-0.48541062858348266</v>
      </c>
      <c r="P86">
        <v>-3.0034620517010589E-2</v>
      </c>
      <c r="S86">
        <v>0.91120867236544045</v>
      </c>
      <c r="Y86">
        <v>133.44737815241962</v>
      </c>
      <c r="BW86">
        <v>0.91120867236544045</v>
      </c>
      <c r="BX86">
        <v>0.76557510379285876</v>
      </c>
      <c r="BY86">
        <f t="shared" si="5"/>
        <v>0.1456335685725817</v>
      </c>
      <c r="BZ86">
        <f t="shared" si="6"/>
        <v>0.1456335685725817</v>
      </c>
      <c r="CA86">
        <f t="shared" si="7"/>
        <v>2.1209136295184856E-2</v>
      </c>
      <c r="CB86">
        <f t="shared" si="8"/>
        <v>15.982460767688492</v>
      </c>
    </row>
    <row r="87" spans="1:80">
      <c r="A87">
        <v>1</v>
      </c>
      <c r="B87">
        <v>0.49306926987269611</v>
      </c>
      <c r="C87">
        <v>2.1379672544610582</v>
      </c>
      <c r="D87">
        <v>-0.76696192374818661</v>
      </c>
      <c r="E87">
        <v>-1.169772121788607</v>
      </c>
      <c r="F87">
        <v>-0.1146760223425819</v>
      </c>
      <c r="G87">
        <v>-0.40313510708423994</v>
      </c>
      <c r="H87">
        <v>-0.42263897778035037</v>
      </c>
      <c r="I87">
        <v>-0.42263907281915813</v>
      </c>
      <c r="J87">
        <v>-0.43982747643543602</v>
      </c>
      <c r="K87">
        <v>-0.43149675056859021</v>
      </c>
      <c r="L87">
        <v>-0.37142725905981899</v>
      </c>
      <c r="M87">
        <v>-0.78214118170677271</v>
      </c>
      <c r="N87">
        <v>0.12513183004829984</v>
      </c>
      <c r="O87">
        <v>-0.33662041949367405</v>
      </c>
      <c r="P87">
        <v>0.62984365966548739</v>
      </c>
      <c r="S87">
        <v>-0.51180082921710401</v>
      </c>
      <c r="Y87">
        <v>119.51034990904581</v>
      </c>
      <c r="BW87">
        <v>-0.51180082921710401</v>
      </c>
      <c r="BX87">
        <v>-0.45453346758768659</v>
      </c>
      <c r="BY87">
        <f t="shared" si="5"/>
        <v>-5.7267361629417424E-2</v>
      </c>
      <c r="BZ87">
        <f t="shared" si="6"/>
        <v>5.7267361629417424E-2</v>
      </c>
      <c r="CA87">
        <f t="shared" si="7"/>
        <v>3.2795507079944712E-3</v>
      </c>
      <c r="CB87">
        <f t="shared" si="8"/>
        <v>11.189384299556268</v>
      </c>
    </row>
    <row r="88" spans="1:80">
      <c r="A88">
        <v>1</v>
      </c>
      <c r="B88">
        <v>-0.5064497113888824</v>
      </c>
      <c r="C88">
        <v>1.5067488209518796</v>
      </c>
      <c r="D88">
        <v>-0.68307979125950014</v>
      </c>
      <c r="E88">
        <v>-1.7427686955434198</v>
      </c>
      <c r="F88">
        <v>-0.64102311106714727</v>
      </c>
      <c r="G88">
        <v>0.44092123434647906</v>
      </c>
      <c r="H88">
        <v>-0.14606314212382498</v>
      </c>
      <c r="I88">
        <v>-0.14606303946661023</v>
      </c>
      <c r="J88">
        <v>-0.92503946594597009</v>
      </c>
      <c r="K88">
        <v>-0.30809396623676133</v>
      </c>
      <c r="L88">
        <v>0.41234721132909119</v>
      </c>
      <c r="M88">
        <v>0.13047903499887059</v>
      </c>
      <c r="N88">
        <v>-1.0415708937280539</v>
      </c>
      <c r="O88">
        <v>-0.13823347404059705</v>
      </c>
      <c r="P88">
        <v>-0.14001433388075765</v>
      </c>
      <c r="S88">
        <v>0.48552206932792719</v>
      </c>
      <c r="Y88">
        <v>57.618566268124958</v>
      </c>
      <c r="BW88">
        <v>0.48552206932792719</v>
      </c>
      <c r="BX88">
        <v>0.50105143431074139</v>
      </c>
      <c r="BY88">
        <f t="shared" si="5"/>
        <v>-1.5529364982814209E-2</v>
      </c>
      <c r="BZ88">
        <f t="shared" si="6"/>
        <v>1.5529364982814209E-2</v>
      </c>
      <c r="CA88">
        <f t="shared" si="7"/>
        <v>2.4116117676945616E-4</v>
      </c>
      <c r="CB88">
        <f t="shared" si="8"/>
        <v>3.1984879707549396</v>
      </c>
    </row>
    <row r="89" spans="1:80">
      <c r="A89">
        <v>1</v>
      </c>
      <c r="B89">
        <v>1.3098804803660369</v>
      </c>
      <c r="C89">
        <v>8.6507345556227883E-2</v>
      </c>
      <c r="D89">
        <v>-5.8623916065944748E-2</v>
      </c>
      <c r="E89">
        <v>0.83571588635323768</v>
      </c>
      <c r="F89">
        <v>1.6910749838557875E-2</v>
      </c>
      <c r="G89">
        <v>-0.42796029359690851</v>
      </c>
      <c r="H89">
        <v>-0.63007085452274303</v>
      </c>
      <c r="I89">
        <v>-0.63007078421632967</v>
      </c>
      <c r="J89">
        <v>-6.4179484556315267E-2</v>
      </c>
      <c r="K89">
        <v>0.35005421686633281</v>
      </c>
      <c r="L89">
        <v>-6.6626076130799752E-2</v>
      </c>
      <c r="M89">
        <v>0.43468577390075169</v>
      </c>
      <c r="N89">
        <v>-0.6984230337938323</v>
      </c>
      <c r="O89">
        <v>0.30813715322882884</v>
      </c>
      <c r="P89">
        <v>0.62984365966548739</v>
      </c>
      <c r="S89">
        <v>-1.3145241378021291</v>
      </c>
      <c r="Y89">
        <v>117.6930170318135</v>
      </c>
      <c r="BW89">
        <v>-1.3145241378021291</v>
      </c>
      <c r="BX89">
        <v>-1.2378830089155735</v>
      </c>
      <c r="BY89">
        <f t="shared" si="5"/>
        <v>-7.664112888655561E-2</v>
      </c>
      <c r="BZ89">
        <f t="shared" si="6"/>
        <v>7.664112888655561E-2</v>
      </c>
      <c r="CA89">
        <f t="shared" si="7"/>
        <v>5.8738626370056285E-3</v>
      </c>
      <c r="CB89">
        <f t="shared" si="8"/>
        <v>5.8303325654178391</v>
      </c>
    </row>
    <row r="90" spans="1:80">
      <c r="A90">
        <v>1</v>
      </c>
      <c r="B90">
        <v>0.58979691322059236</v>
      </c>
      <c r="C90">
        <v>0.24431195393352251</v>
      </c>
      <c r="D90">
        <v>-8.658462689550693E-2</v>
      </c>
      <c r="E90">
        <v>1.0267147442715086</v>
      </c>
      <c r="F90">
        <v>-0.55329859627971867</v>
      </c>
      <c r="G90">
        <v>-0.50243585313491246</v>
      </c>
      <c r="H90">
        <v>-0.58068231244122082</v>
      </c>
      <c r="I90">
        <v>-0.58068234123933515</v>
      </c>
      <c r="J90">
        <v>-0.22069948117261615</v>
      </c>
      <c r="K90">
        <v>0.22665143253450248</v>
      </c>
      <c r="L90">
        <v>0.58651931585995976</v>
      </c>
      <c r="M90">
        <v>0.79973386058300777</v>
      </c>
      <c r="N90">
        <v>-1.178830037701742</v>
      </c>
      <c r="O90">
        <v>0.45692736231863751</v>
      </c>
      <c r="P90">
        <v>0.51986394630173649</v>
      </c>
      <c r="S90">
        <v>-0.60910062419710709</v>
      </c>
      <c r="Y90">
        <v>87.48923422034278</v>
      </c>
      <c r="BW90">
        <v>-0.60910062419710709</v>
      </c>
      <c r="BX90">
        <v>-0.55999312337918028</v>
      </c>
      <c r="BY90">
        <f t="shared" si="5"/>
        <v>-4.9107500817926808E-2</v>
      </c>
      <c r="BZ90">
        <f t="shared" si="6"/>
        <v>4.9107500817926808E-2</v>
      </c>
      <c r="CA90">
        <f t="shared" si="7"/>
        <v>2.4115466365826821E-3</v>
      </c>
      <c r="CB90">
        <f t="shared" si="8"/>
        <v>8.0622969123793666</v>
      </c>
    </row>
    <row r="91" spans="1:80">
      <c r="A91">
        <v>1</v>
      </c>
      <c r="B91">
        <v>-0.19477174949010834</v>
      </c>
      <c r="C91">
        <v>8.6507345556227883E-2</v>
      </c>
      <c r="D91">
        <v>-4.9303679122757356E-2</v>
      </c>
      <c r="E91">
        <v>-0.11927840323811695</v>
      </c>
      <c r="F91">
        <v>-0.33398730931115028</v>
      </c>
      <c r="G91">
        <v>-0.13005805544488921</v>
      </c>
      <c r="H91">
        <v>0.31818915344248244</v>
      </c>
      <c r="I91">
        <v>0.31818907719851891</v>
      </c>
      <c r="J91">
        <v>0.38972850563095812</v>
      </c>
      <c r="K91">
        <v>-0.20525831262690294</v>
      </c>
      <c r="L91">
        <v>-0.15371212839623249</v>
      </c>
      <c r="M91">
        <v>-0.3562517472441396</v>
      </c>
      <c r="N91">
        <v>-1.0758856797214753</v>
      </c>
      <c r="O91">
        <v>-0.48541062858348266</v>
      </c>
      <c r="P91">
        <v>-0.57993318733575761</v>
      </c>
      <c r="S91">
        <v>0.16929773564291717</v>
      </c>
      <c r="Y91">
        <v>81.197259626105179</v>
      </c>
      <c r="BW91">
        <v>0.16929773564291717</v>
      </c>
      <c r="BX91">
        <v>0.22034929972585102</v>
      </c>
      <c r="BY91">
        <f t="shared" si="5"/>
        <v>-5.1051564082933848E-2</v>
      </c>
      <c r="BZ91">
        <f t="shared" si="6"/>
        <v>5.1051564082933848E-2</v>
      </c>
      <c r="CA91">
        <f t="shared" si="7"/>
        <v>2.6062621953139012E-3</v>
      </c>
      <c r="CB91">
        <f t="shared" si="8"/>
        <v>30.154900707361982</v>
      </c>
    </row>
    <row r="92" spans="1:80">
      <c r="A92">
        <v>1</v>
      </c>
      <c r="B92">
        <v>9.0037422589797106E-2</v>
      </c>
      <c r="C92">
        <v>-7.1297262821066756E-2</v>
      </c>
      <c r="D92">
        <v>5.3218927252303969E-2</v>
      </c>
      <c r="E92">
        <v>-0.31027726115638787</v>
      </c>
      <c r="F92">
        <v>0.54325783856312315</v>
      </c>
      <c r="G92">
        <v>0.14301899619446151</v>
      </c>
      <c r="H92">
        <v>8.1124151451176796E-2</v>
      </c>
      <c r="I92">
        <v>8.1124049121358427E-2</v>
      </c>
      <c r="J92">
        <v>0.13929651104487542</v>
      </c>
      <c r="K92">
        <v>-8.1855528295072616E-2</v>
      </c>
      <c r="L92">
        <v>0.499433263594527</v>
      </c>
      <c r="M92">
        <v>8.7963394381185781E-3</v>
      </c>
      <c r="N92">
        <v>-0.28664560187276689</v>
      </c>
      <c r="O92">
        <v>-0.13823347404059705</v>
      </c>
      <c r="P92">
        <v>0.62984365966548739</v>
      </c>
      <c r="S92">
        <v>-0.11043917492459163</v>
      </c>
      <c r="BW92">
        <v>-0.11043917492459163</v>
      </c>
      <c r="BX92">
        <v>-7.3651340962136061E-2</v>
      </c>
      <c r="BY92">
        <f t="shared" si="5"/>
        <v>-3.6787833962455566E-2</v>
      </c>
      <c r="BZ92">
        <f t="shared" si="6"/>
        <v>3.6787833962455566E-2</v>
      </c>
      <c r="CA92">
        <f t="shared" si="7"/>
        <v>1.3533447276491992E-3</v>
      </c>
      <c r="CB92">
        <f t="shared" si="8"/>
        <v>33.310493298754238</v>
      </c>
    </row>
    <row r="93" spans="1:80">
      <c r="A93">
        <v>1</v>
      </c>
      <c r="B93">
        <v>1.283011690547168</v>
      </c>
      <c r="C93">
        <v>0.16540964974487521</v>
      </c>
      <c r="D93">
        <v>-0.48735481545256482</v>
      </c>
      <c r="E93">
        <v>7.1720454680153992E-2</v>
      </c>
      <c r="F93">
        <v>-0.20240053713001049</v>
      </c>
      <c r="G93">
        <v>-0.44037288685324188</v>
      </c>
      <c r="H93">
        <v>-0.91652439859557222</v>
      </c>
      <c r="I93">
        <v>-0.91652450616427794</v>
      </c>
      <c r="J93">
        <v>-0.6746074713598873</v>
      </c>
      <c r="K93">
        <v>-0.49319814273450613</v>
      </c>
      <c r="L93">
        <v>-0.11016910226351767</v>
      </c>
      <c r="M93">
        <v>-0.59961713836564368</v>
      </c>
      <c r="N93">
        <v>-0.73273781978725372</v>
      </c>
      <c r="O93">
        <v>-0.23742694676713555</v>
      </c>
      <c r="P93">
        <v>0.18992480621048743</v>
      </c>
      <c r="S93">
        <v>-1.2901991890571283</v>
      </c>
      <c r="BW93">
        <v>-1.2901991890571283</v>
      </c>
      <c r="BX93">
        <v>-1.2253985956303239</v>
      </c>
      <c r="BY93">
        <f t="shared" si="5"/>
        <v>-6.4800593426804332E-2</v>
      </c>
      <c r="BZ93">
        <f t="shared" si="6"/>
        <v>6.4800593426804332E-2</v>
      </c>
      <c r="CA93">
        <f t="shared" si="7"/>
        <v>4.199116908465997E-3</v>
      </c>
      <c r="CB93">
        <f t="shared" si="8"/>
        <v>5.0225262871355785</v>
      </c>
    </row>
    <row r="94" spans="1:80" ht="19.5" thickBot="1">
      <c r="A94">
        <v>1</v>
      </c>
      <c r="B94">
        <v>-0.71065251401221763</v>
      </c>
      <c r="C94">
        <v>8.6507345556227883E-2</v>
      </c>
      <c r="D94">
        <v>0.52855101135486104</v>
      </c>
      <c r="E94">
        <v>0.54921759947583126</v>
      </c>
      <c r="F94">
        <v>1.6910749838557875E-2</v>
      </c>
      <c r="G94">
        <v>0.72641087924216319</v>
      </c>
      <c r="H94">
        <v>0.50586561335226732</v>
      </c>
      <c r="I94">
        <v>0.50586566229868479</v>
      </c>
      <c r="J94">
        <v>0.13929651104487542</v>
      </c>
      <c r="K94">
        <v>-8.1855528295072616E-2</v>
      </c>
      <c r="L94">
        <v>0.84777747265626413</v>
      </c>
      <c r="M94">
        <v>0.86057520836338486</v>
      </c>
      <c r="N94">
        <v>0.36533533200225338</v>
      </c>
      <c r="O94">
        <v>0.45692736231863751</v>
      </c>
      <c r="P94">
        <v>0.95978279975673642</v>
      </c>
      <c r="S94">
        <v>0.70444660803293369</v>
      </c>
      <c r="AB94" s="171" t="s">
        <v>289</v>
      </c>
      <c r="AE94" s="171" t="s">
        <v>255</v>
      </c>
      <c r="BW94">
        <v>0.70444660803293369</v>
      </c>
      <c r="BX94">
        <v>0.69574820168807494</v>
      </c>
      <c r="BY94">
        <f t="shared" si="5"/>
        <v>8.6984063448587445E-3</v>
      </c>
      <c r="BZ94">
        <f t="shared" si="6"/>
        <v>8.6984063448587445E-3</v>
      </c>
      <c r="CA94">
        <f t="shared" si="7"/>
        <v>7.5662272940278866E-5</v>
      </c>
      <c r="CB94">
        <f t="shared" si="8"/>
        <v>1.2347857517758229</v>
      </c>
    </row>
    <row r="95" spans="1:80" ht="15.75" thickBot="1">
      <c r="A95">
        <v>1</v>
      </c>
      <c r="B95">
        <v>1.2292741109094547</v>
      </c>
      <c r="C95">
        <v>0.16540964974487521</v>
      </c>
      <c r="D95">
        <v>0.22098319222967705</v>
      </c>
      <c r="E95">
        <v>1.5997113180263214</v>
      </c>
      <c r="F95">
        <v>-0.29012505191743909</v>
      </c>
      <c r="G95">
        <v>-0.14247064870122439</v>
      </c>
      <c r="H95">
        <v>-0.35349501886621904</v>
      </c>
      <c r="I95">
        <v>-0.35349500175757331</v>
      </c>
      <c r="J95">
        <v>0.2645125083379179</v>
      </c>
      <c r="K95">
        <v>-0.39036248912464772</v>
      </c>
      <c r="L95">
        <v>0.45589023746180907</v>
      </c>
      <c r="M95">
        <v>0.92141655614376194</v>
      </c>
      <c r="N95">
        <v>-0.66410824780040967</v>
      </c>
      <c r="O95">
        <v>-0.38621715585694416</v>
      </c>
      <c r="P95">
        <v>-0.46995347397200665</v>
      </c>
      <c r="S95">
        <v>-1.2293868171946265</v>
      </c>
      <c r="AB95">
        <f>COUNTA(A2:P2)</f>
        <v>16</v>
      </c>
      <c r="AE95" s="182"/>
      <c r="AF95" s="183" t="s">
        <v>224</v>
      </c>
      <c r="AG95" s="183" t="s">
        <v>225</v>
      </c>
      <c r="AH95" s="183" t="s">
        <v>237</v>
      </c>
      <c r="AI95" s="183" t="s">
        <v>238</v>
      </c>
      <c r="AJ95" s="183" t="s">
        <v>239</v>
      </c>
      <c r="AK95" s="183" t="s">
        <v>240</v>
      </c>
      <c r="AL95" s="183" t="s">
        <v>241</v>
      </c>
      <c r="AM95" s="183" t="s">
        <v>242</v>
      </c>
      <c r="AN95" s="183" t="s">
        <v>243</v>
      </c>
      <c r="AO95" s="183" t="s">
        <v>244</v>
      </c>
      <c r="AP95" s="183" t="s">
        <v>245</v>
      </c>
      <c r="AQ95" s="183" t="s">
        <v>246</v>
      </c>
      <c r="AR95" s="183" t="s">
        <v>247</v>
      </c>
      <c r="AS95" s="183" t="s">
        <v>248</v>
      </c>
      <c r="AT95" s="183" t="s">
        <v>249</v>
      </c>
      <c r="AU95" s="184" t="s">
        <v>226</v>
      </c>
      <c r="BM95" s="139"/>
      <c r="BW95">
        <v>-1.2293868171946265</v>
      </c>
      <c r="BX95">
        <v>-1.1436392099602715</v>
      </c>
      <c r="BY95">
        <f t="shared" si="5"/>
        <v>-8.5747607234355039E-2</v>
      </c>
      <c r="BZ95">
        <f t="shared" si="6"/>
        <v>8.5747607234355039E-2</v>
      </c>
      <c r="CA95">
        <f t="shared" si="7"/>
        <v>7.3526521464172163E-3</v>
      </c>
      <c r="CB95">
        <f t="shared" si="8"/>
        <v>6.97482729073222</v>
      </c>
    </row>
    <row r="96" spans="1:80">
      <c r="A96">
        <v>1</v>
      </c>
      <c r="B96">
        <v>2.3362682514464721</v>
      </c>
      <c r="C96">
        <v>0.63882347487675917</v>
      </c>
      <c r="D96">
        <v>1.7215413400828472</v>
      </c>
      <c r="E96">
        <v>2.8412038944950826</v>
      </c>
      <c r="F96">
        <v>1.3766407290436824</v>
      </c>
      <c r="G96">
        <v>1.5456420341602153</v>
      </c>
      <c r="H96">
        <v>0.67378665642944302</v>
      </c>
      <c r="I96">
        <v>0.67378661931426043</v>
      </c>
      <c r="J96">
        <v>1.2192844876973523</v>
      </c>
      <c r="K96">
        <v>0.49402413192013511</v>
      </c>
      <c r="L96">
        <v>1.6315519430451744</v>
      </c>
      <c r="M96">
        <v>6.9637687218493505E-2</v>
      </c>
      <c r="N96">
        <v>0.2280761880285653</v>
      </c>
      <c r="O96">
        <v>1.0520881986778703</v>
      </c>
      <c r="P96">
        <v>2.3895190734854754</v>
      </c>
      <c r="S96" s="174">
        <v>-0.20773896990459476</v>
      </c>
      <c r="AE96" s="44" t="s">
        <v>224</v>
      </c>
      <c r="AF96">
        <v>1</v>
      </c>
      <c r="AU96" s="66"/>
      <c r="BW96" s="174">
        <v>-0.20773896990459476</v>
      </c>
      <c r="BX96">
        <v>-2.0463508581242102</v>
      </c>
      <c r="BY96">
        <f t="shared" si="5"/>
        <v>1.8386118882196154</v>
      </c>
      <c r="BZ96">
        <f t="shared" si="6"/>
        <v>1.8386118882196154</v>
      </c>
      <c r="CA96">
        <f t="shared" si="7"/>
        <v>3.3804936755024997</v>
      </c>
      <c r="CB96">
        <f t="shared" si="8"/>
        <v>885.05872974339275</v>
      </c>
    </row>
    <row r="97" spans="1:80">
      <c r="A97">
        <v>1</v>
      </c>
      <c r="B97">
        <v>1.1486677414528723</v>
      </c>
      <c r="C97">
        <v>-0.54471108795295065</v>
      </c>
      <c r="D97">
        <v>0.38874745720705012</v>
      </c>
      <c r="E97">
        <v>1.1222141732306441</v>
      </c>
      <c r="F97">
        <v>-0.20240053713001049</v>
      </c>
      <c r="G97">
        <v>-0.20453361498289491</v>
      </c>
      <c r="H97">
        <v>-7.6919183209695041E-2</v>
      </c>
      <c r="I97">
        <v>-7.6919219298816871E-2</v>
      </c>
      <c r="J97">
        <v>0.42103250495421873</v>
      </c>
      <c r="K97">
        <v>0.26778569397844643</v>
      </c>
      <c r="L97">
        <v>0.36880418519637326</v>
      </c>
      <c r="M97">
        <v>-0.11288635612263559</v>
      </c>
      <c r="N97">
        <v>-0.21801602988592159</v>
      </c>
      <c r="O97">
        <v>0.70491104413498462</v>
      </c>
      <c r="P97">
        <v>0.29990451957423842</v>
      </c>
      <c r="S97">
        <v>-1.1564119709596241</v>
      </c>
      <c r="AE97" s="44" t="s">
        <v>225</v>
      </c>
      <c r="AF97">
        <v>-0.28108439142309322</v>
      </c>
      <c r="AG97">
        <v>1</v>
      </c>
      <c r="AU97" s="66"/>
      <c r="BW97">
        <v>-1.1564119709596241</v>
      </c>
      <c r="BX97">
        <v>-1.0641664165594789</v>
      </c>
      <c r="BY97">
        <f t="shared" si="5"/>
        <v>-9.2245554400145258E-2</v>
      </c>
      <c r="BZ97">
        <f t="shared" si="6"/>
        <v>9.2245554400145258E-2</v>
      </c>
      <c r="CA97">
        <f t="shared" si="7"/>
        <v>8.509242306590158E-3</v>
      </c>
      <c r="CB97">
        <f t="shared" si="8"/>
        <v>7.9768764693431207</v>
      </c>
    </row>
    <row r="98" spans="1:80">
      <c r="A98">
        <v>1</v>
      </c>
      <c r="B98">
        <v>0.93371742290199455</v>
      </c>
      <c r="C98">
        <v>0.40211656231081716</v>
      </c>
      <c r="D98">
        <v>-0.58987742182762615</v>
      </c>
      <c r="E98">
        <v>-1.4562704086660134</v>
      </c>
      <c r="F98">
        <v>0.32394655159455482</v>
      </c>
      <c r="G98">
        <v>-0.16729583521389119</v>
      </c>
      <c r="H98">
        <v>-0.56092689560861164</v>
      </c>
      <c r="I98">
        <v>-0.56092696404853815</v>
      </c>
      <c r="J98">
        <v>-0.54939147406684707</v>
      </c>
      <c r="K98">
        <v>0.5762926548080215</v>
      </c>
      <c r="L98">
        <v>0.32526115906365533</v>
      </c>
      <c r="M98">
        <v>0.13047903499887059</v>
      </c>
      <c r="N98">
        <v>-0.56116388982014309</v>
      </c>
      <c r="O98">
        <v>-0.43581389222021255</v>
      </c>
      <c r="P98">
        <v>-3.0034620517010589E-2</v>
      </c>
      <c r="S98">
        <v>-0.94964990662711757</v>
      </c>
      <c r="AE98" s="44" t="s">
        <v>237</v>
      </c>
      <c r="AF98">
        <v>-0.58854230905106508</v>
      </c>
      <c r="AG98">
        <v>-1.9684802236810271E-2</v>
      </c>
      <c r="AH98">
        <v>1</v>
      </c>
      <c r="AU98" s="66"/>
      <c r="BW98">
        <v>-0.94964990662711757</v>
      </c>
      <c r="BX98">
        <v>-0.90534633622743987</v>
      </c>
      <c r="BY98">
        <f t="shared" si="5"/>
        <v>-4.4303570399677694E-2</v>
      </c>
      <c r="BZ98">
        <f t="shared" si="6"/>
        <v>4.4303570399677694E-2</v>
      </c>
      <c r="CA98">
        <f t="shared" si="7"/>
        <v>1.9628063501591977E-3</v>
      </c>
      <c r="CB98">
        <f t="shared" si="8"/>
        <v>4.6652529622238568</v>
      </c>
    </row>
    <row r="99" spans="1:80">
      <c r="A99">
        <v>1</v>
      </c>
      <c r="B99">
        <v>0.13840124426375119</v>
      </c>
      <c r="C99">
        <v>8.6507345556227883E-2</v>
      </c>
      <c r="D99">
        <v>-0.81356310846412361</v>
      </c>
      <c r="E99">
        <v>-0.78777440595206516</v>
      </c>
      <c r="F99">
        <v>-0.90419665542942984</v>
      </c>
      <c r="G99">
        <v>-0.70103734523625927</v>
      </c>
      <c r="H99">
        <v>-0.41276126936404506</v>
      </c>
      <c r="I99">
        <v>-0.41276138422375958</v>
      </c>
      <c r="J99">
        <v>-1.0815594625622709</v>
      </c>
      <c r="K99">
        <v>-0.94567501861788206</v>
      </c>
      <c r="L99">
        <v>-0.54559936359069061</v>
      </c>
      <c r="M99">
        <v>-0.72129983392639785</v>
      </c>
      <c r="N99">
        <v>-0.21801602988592159</v>
      </c>
      <c r="O99">
        <v>-0.58460410131002116</v>
      </c>
      <c r="P99">
        <v>-3.0034620517010589E-2</v>
      </c>
      <c r="S99">
        <v>-0.15908907241459297</v>
      </c>
      <c r="AE99" s="44" t="s">
        <v>238</v>
      </c>
      <c r="AF99">
        <v>5.4356449641584655E-2</v>
      </c>
      <c r="AG99">
        <v>-0.24771796629798679</v>
      </c>
      <c r="AH99">
        <v>0.5109101967023254</v>
      </c>
      <c r="AI99">
        <v>1</v>
      </c>
      <c r="AU99" s="66"/>
      <c r="BW99">
        <v>-0.15908907241459297</v>
      </c>
      <c r="BX99">
        <v>-0.18282655306933104</v>
      </c>
      <c r="BY99">
        <f t="shared" si="5"/>
        <v>2.3737480654738075E-2</v>
      </c>
      <c r="BZ99">
        <f t="shared" si="6"/>
        <v>2.3737480654738075E-2</v>
      </c>
      <c r="CA99">
        <f t="shared" si="7"/>
        <v>5.6346798783406433E-4</v>
      </c>
      <c r="CB99">
        <f t="shared" si="8"/>
        <v>14.92087438468255</v>
      </c>
    </row>
    <row r="100" spans="1:80">
      <c r="A100">
        <v>1</v>
      </c>
      <c r="B100">
        <v>-0.38822703618590082</v>
      </c>
      <c r="C100">
        <v>0.16540964974487521</v>
      </c>
      <c r="D100">
        <v>0.69631527633223411</v>
      </c>
      <c r="E100">
        <v>0.64471702843496681</v>
      </c>
      <c r="F100">
        <v>0.89415589771283133</v>
      </c>
      <c r="G100">
        <v>0.83812421854917085</v>
      </c>
      <c r="H100">
        <v>0.16014581878161202</v>
      </c>
      <c r="I100">
        <v>0.16014580877834358</v>
      </c>
      <c r="J100">
        <v>0.62450850055540941</v>
      </c>
      <c r="K100">
        <v>0.69969543913985188</v>
      </c>
      <c r="L100">
        <v>0.19463208066550466</v>
      </c>
      <c r="M100">
        <v>-0.47793444280489161</v>
      </c>
      <c r="N100">
        <v>1.0516310518706964</v>
      </c>
      <c r="O100">
        <v>1.1016849350411386</v>
      </c>
      <c r="P100">
        <v>7.9945092846740382E-2</v>
      </c>
      <c r="S100">
        <v>0.37605979997542355</v>
      </c>
      <c r="AE100" s="44" t="s">
        <v>239</v>
      </c>
      <c r="AF100">
        <v>-0.46034688206882729</v>
      </c>
      <c r="AG100">
        <v>0.11672981402710977</v>
      </c>
      <c r="AH100">
        <v>0.80717062146377783</v>
      </c>
      <c r="AI100">
        <v>0.32086540299139982</v>
      </c>
      <c r="AJ100">
        <v>1</v>
      </c>
      <c r="AU100" s="66"/>
      <c r="BW100">
        <v>0.37605979997542355</v>
      </c>
      <c r="BX100">
        <v>0.4143367800830578</v>
      </c>
      <c r="BY100">
        <f t="shared" si="5"/>
        <v>-3.8276980107634251E-2</v>
      </c>
      <c r="BZ100">
        <f t="shared" si="6"/>
        <v>3.8276980107634251E-2</v>
      </c>
      <c r="CA100">
        <f t="shared" si="7"/>
        <v>1.4651272061602281E-3</v>
      </c>
      <c r="CB100">
        <f t="shared" si="8"/>
        <v>10.178429098280578</v>
      </c>
    </row>
    <row r="101" spans="1:80">
      <c r="A101">
        <v>1</v>
      </c>
      <c r="B101">
        <v>-0.27000436098291913</v>
      </c>
      <c r="C101">
        <v>0.32321425812216986</v>
      </c>
      <c r="D101">
        <v>0.75223669799135839</v>
      </c>
      <c r="E101">
        <v>1.2177136021897796</v>
      </c>
      <c r="F101">
        <v>0.93801815510654563</v>
      </c>
      <c r="G101">
        <v>0.71399828598582982</v>
      </c>
      <c r="H101">
        <v>0.25892290294465642</v>
      </c>
      <c r="I101">
        <v>0.25892294562612583</v>
      </c>
      <c r="J101">
        <v>0.31146850732280773</v>
      </c>
      <c r="K101">
        <v>-6.1288397573100652E-2</v>
      </c>
      <c r="L101">
        <v>0.36880418519637326</v>
      </c>
      <c r="M101">
        <v>-0.47793444280489161</v>
      </c>
      <c r="N101">
        <v>-1.2127313925388241E-2</v>
      </c>
      <c r="O101">
        <v>1.1512816714044087</v>
      </c>
      <c r="P101">
        <v>0.40988423293798937</v>
      </c>
      <c r="S101">
        <v>0.25443505625041973</v>
      </c>
      <c r="AE101" s="44" t="s">
        <v>240</v>
      </c>
      <c r="AF101">
        <v>-0.67054211139215225</v>
      </c>
      <c r="AG101">
        <v>0.18030296096903878</v>
      </c>
      <c r="AH101">
        <v>0.88902001904396211</v>
      </c>
      <c r="AI101">
        <v>0.21766046754886306</v>
      </c>
      <c r="AJ101">
        <v>0.76535898105950895</v>
      </c>
      <c r="AK101">
        <v>1</v>
      </c>
      <c r="AU101" s="66"/>
      <c r="BW101">
        <v>0.25443505625041973</v>
      </c>
      <c r="BX101">
        <v>0.32553266896389316</v>
      </c>
      <c r="BY101">
        <f t="shared" si="5"/>
        <v>-7.1097612713473424E-2</v>
      </c>
      <c r="BZ101">
        <f t="shared" si="6"/>
        <v>7.1097612713473424E-2</v>
      </c>
      <c r="CA101">
        <f t="shared" si="7"/>
        <v>5.0548705335550581E-3</v>
      </c>
      <c r="CB101">
        <f t="shared" si="8"/>
        <v>27.943324226319593</v>
      </c>
    </row>
    <row r="102" spans="1:80">
      <c r="A102">
        <v>1</v>
      </c>
      <c r="B102">
        <v>-0.17327671763502292</v>
      </c>
      <c r="C102">
        <v>0.24431195393352251</v>
      </c>
      <c r="D102">
        <v>-0.17046675938419348</v>
      </c>
      <c r="E102">
        <v>0.64471702843496681</v>
      </c>
      <c r="F102">
        <v>-0.42171182409857888</v>
      </c>
      <c r="G102">
        <v>-0.20453361498289491</v>
      </c>
      <c r="H102">
        <v>-3.7408349544476735E-2</v>
      </c>
      <c r="I102">
        <v>-3.740846491722092E-2</v>
      </c>
      <c r="J102">
        <v>-0.22069948117261615</v>
      </c>
      <c r="K102">
        <v>4.1299459281378674E-4</v>
      </c>
      <c r="L102">
        <v>-6.6626076130799752E-2</v>
      </c>
      <c r="M102">
        <v>-0.41709309502451669</v>
      </c>
      <c r="N102">
        <v>-1.4876631116425418</v>
      </c>
      <c r="O102">
        <v>-1.2293616740325242</v>
      </c>
      <c r="P102">
        <v>-1.3497911808820027</v>
      </c>
      <c r="S102">
        <v>0.1571352612704166</v>
      </c>
      <c r="AE102" s="44" t="s">
        <v>241</v>
      </c>
      <c r="AF102">
        <v>-0.80461539644383417</v>
      </c>
      <c r="AG102">
        <v>0.24182556960248902</v>
      </c>
      <c r="AH102">
        <v>0.87117083691472419</v>
      </c>
      <c r="AI102">
        <v>0.18085487232916392</v>
      </c>
      <c r="AJ102">
        <v>0.72425386617662546</v>
      </c>
      <c r="AK102">
        <v>0.90816090824166085</v>
      </c>
      <c r="AL102">
        <v>1</v>
      </c>
      <c r="AU102" s="66"/>
      <c r="BW102">
        <v>0.1571352612704166</v>
      </c>
      <c r="BX102">
        <v>0.18407283409418734</v>
      </c>
      <c r="BY102">
        <f t="shared" si="5"/>
        <v>-2.6937572823770739E-2</v>
      </c>
      <c r="BZ102">
        <f t="shared" si="6"/>
        <v>2.6937572823770739E-2</v>
      </c>
      <c r="CA102">
        <f t="shared" si="7"/>
        <v>7.2563282963595188E-4</v>
      </c>
      <c r="CB102">
        <f t="shared" si="8"/>
        <v>17.142920440634541</v>
      </c>
    </row>
    <row r="103" spans="1:80">
      <c r="A103">
        <v>1</v>
      </c>
      <c r="B103">
        <v>-0.14103416985239481</v>
      </c>
      <c r="C103">
        <v>-0.30800417538700875</v>
      </c>
      <c r="D103">
        <v>-0.20774770715694305</v>
      </c>
      <c r="E103">
        <v>0.35821874155756039</v>
      </c>
      <c r="F103">
        <v>-0.72874762585457586</v>
      </c>
      <c r="G103">
        <v>-0.50243585313491246</v>
      </c>
      <c r="H103">
        <v>-0.31398418520100069</v>
      </c>
      <c r="I103">
        <v>-0.31398424737597735</v>
      </c>
      <c r="J103">
        <v>-0.22069948117261615</v>
      </c>
      <c r="K103">
        <v>0.1443829096466161</v>
      </c>
      <c r="L103">
        <v>-6.6626076130799752E-2</v>
      </c>
      <c r="M103">
        <v>6.9637687218493505E-2</v>
      </c>
      <c r="N103">
        <v>-0.42390474584645493</v>
      </c>
      <c r="O103">
        <v>0.25854041686555873</v>
      </c>
      <c r="P103">
        <v>0.18992480621048743</v>
      </c>
      <c r="S103">
        <v>0.12064783815291583</v>
      </c>
      <c r="AE103" s="44" t="s">
        <v>242</v>
      </c>
      <c r="AF103">
        <v>-0.80461540026040912</v>
      </c>
      <c r="AG103">
        <v>0.24182557256269482</v>
      </c>
      <c r="AH103">
        <v>0.87117083401844131</v>
      </c>
      <c r="AI103">
        <v>0.18085487007372567</v>
      </c>
      <c r="AJ103">
        <v>0.72425386100884581</v>
      </c>
      <c r="AK103">
        <v>0.90816090844237962</v>
      </c>
      <c r="AL103">
        <v>0.99999999999999689</v>
      </c>
      <c r="AM103">
        <v>1</v>
      </c>
      <c r="AU103" s="66"/>
      <c r="BW103">
        <v>0.12064783815291583</v>
      </c>
      <c r="BX103">
        <v>0.10753031500952524</v>
      </c>
      <c r="BY103">
        <f t="shared" si="5"/>
        <v>1.3117523143390583E-2</v>
      </c>
      <c r="BZ103">
        <f t="shared" si="6"/>
        <v>1.3117523143390583E-2</v>
      </c>
      <c r="CA103">
        <f t="shared" si="7"/>
        <v>1.7206941341738757E-4</v>
      </c>
      <c r="CB103">
        <f t="shared" si="8"/>
        <v>10.872572061146011</v>
      </c>
    </row>
    <row r="104" spans="1:80">
      <c r="A104">
        <v>1</v>
      </c>
      <c r="B104">
        <v>-0.40972206804098621</v>
      </c>
      <c r="C104">
        <v>0.32321425812216986</v>
      </c>
      <c r="D104">
        <v>0.68699503938904671</v>
      </c>
      <c r="E104">
        <v>1.313213031148915</v>
      </c>
      <c r="F104">
        <v>1.2011916994688283</v>
      </c>
      <c r="G104">
        <v>0.34162048829580655</v>
      </c>
      <c r="H104">
        <v>0.30831144502617858</v>
      </c>
      <c r="I104">
        <v>0.30831138860312035</v>
      </c>
      <c r="J104">
        <v>0.29581650766117629</v>
      </c>
      <c r="K104">
        <v>-4.0721266851128687E-2</v>
      </c>
      <c r="L104">
        <v>0.54297628972724188</v>
      </c>
      <c r="M104">
        <v>1.40814733838677</v>
      </c>
      <c r="N104">
        <v>-0.42390474584645493</v>
      </c>
      <c r="O104">
        <v>0.80410451686152318</v>
      </c>
      <c r="P104">
        <v>1.6196610799392306</v>
      </c>
      <c r="S104">
        <v>0.38822227434792406</v>
      </c>
      <c r="AE104" s="44" t="s">
        <v>243</v>
      </c>
      <c r="AF104">
        <v>-0.60666791422300714</v>
      </c>
      <c r="AG104">
        <v>-6.2344472429859431E-2</v>
      </c>
      <c r="AH104">
        <v>0.93131197891988227</v>
      </c>
      <c r="AI104">
        <v>0.39338494212800423</v>
      </c>
      <c r="AJ104">
        <v>0.70289984351337687</v>
      </c>
      <c r="AK104">
        <v>0.82080662204800159</v>
      </c>
      <c r="AL104">
        <v>0.8575909610680712</v>
      </c>
      <c r="AM104">
        <v>0.85759095727691803</v>
      </c>
      <c r="AN104">
        <v>1</v>
      </c>
      <c r="AU104" s="66"/>
      <c r="BW104">
        <v>0.38822227434792406</v>
      </c>
      <c r="BX104">
        <v>0.42128166478589579</v>
      </c>
      <c r="BY104">
        <f t="shared" si="5"/>
        <v>-3.3059390437971736E-2</v>
      </c>
      <c r="BZ104">
        <f t="shared" si="6"/>
        <v>3.3059390437971736E-2</v>
      </c>
      <c r="CA104">
        <f t="shared" si="7"/>
        <v>1.092923296130257E-3</v>
      </c>
      <c r="CB104">
        <f t="shared" si="8"/>
        <v>8.515583113694289</v>
      </c>
    </row>
    <row r="105" spans="1:80">
      <c r="A105">
        <v>1</v>
      </c>
      <c r="B105">
        <v>-0.77513760957748579</v>
      </c>
      <c r="C105">
        <v>-0.15019956700971407</v>
      </c>
      <c r="D105">
        <v>-4.9303679122757356E-2</v>
      </c>
      <c r="E105">
        <v>-0.40577669011552336</v>
      </c>
      <c r="F105">
        <v>0.71870686813797724</v>
      </c>
      <c r="G105">
        <v>0.40368345457747706</v>
      </c>
      <c r="H105">
        <v>0.61452040593161561</v>
      </c>
      <c r="I105">
        <v>0.61452048774186563</v>
      </c>
      <c r="J105">
        <v>-3.2875485233054655E-2</v>
      </c>
      <c r="K105">
        <v>4.154725603675772E-2</v>
      </c>
      <c r="L105">
        <v>-1.0681156771832965</v>
      </c>
      <c r="M105">
        <v>-0.66045848614602076</v>
      </c>
      <c r="N105">
        <v>-0.73273781978725372</v>
      </c>
      <c r="O105">
        <v>-0.73339431039982983</v>
      </c>
      <c r="P105">
        <v>-0.57993318733575761</v>
      </c>
      <c r="S105">
        <v>0.76525897989543556</v>
      </c>
      <c r="AE105" s="44" t="s">
        <v>244</v>
      </c>
      <c r="AF105">
        <v>-0.52986038012504177</v>
      </c>
      <c r="AG105">
        <v>-0.22268582595552799</v>
      </c>
      <c r="AH105">
        <v>0.84893154784392377</v>
      </c>
      <c r="AI105">
        <v>0.34563676664667337</v>
      </c>
      <c r="AJ105">
        <v>0.66338641995886605</v>
      </c>
      <c r="AK105">
        <v>0.69985096912478761</v>
      </c>
      <c r="AL105">
        <v>0.7311121309352745</v>
      </c>
      <c r="AM105">
        <v>0.73111212886792298</v>
      </c>
      <c r="AN105">
        <v>0.87845427471749071</v>
      </c>
      <c r="AO105">
        <v>1</v>
      </c>
      <c r="AU105" s="66"/>
      <c r="BW105">
        <v>0.76525897989543556</v>
      </c>
      <c r="BX105">
        <v>0.76394310412618682</v>
      </c>
      <c r="BY105">
        <f t="shared" si="5"/>
        <v>1.3158757692487422E-3</v>
      </c>
      <c r="BZ105">
        <f t="shared" si="6"/>
        <v>1.3158757692487422E-3</v>
      </c>
      <c r="CA105">
        <f t="shared" si="7"/>
        <v>1.731529040095969E-6</v>
      </c>
      <c r="CB105">
        <f t="shared" si="8"/>
        <v>0.17195169267122384</v>
      </c>
    </row>
    <row r="106" spans="1:80">
      <c r="A106">
        <v>1</v>
      </c>
      <c r="B106">
        <v>0.11690621240866579</v>
      </c>
      <c r="C106">
        <v>-0.15019956700971407</v>
      </c>
      <c r="D106">
        <v>-0.47803457850937742</v>
      </c>
      <c r="E106">
        <v>-0.69227497699292972</v>
      </c>
      <c r="F106">
        <v>-3.0095850103276849</v>
      </c>
      <c r="G106">
        <v>-0.94928921036294145</v>
      </c>
      <c r="H106">
        <v>-0.50166064511078556</v>
      </c>
      <c r="I106">
        <v>-0.50166058158235183</v>
      </c>
      <c r="J106">
        <v>-0.48678347542032807</v>
      </c>
      <c r="K106">
        <v>-0.94567501861788206</v>
      </c>
      <c r="L106">
        <v>0.19463208066550466</v>
      </c>
      <c r="M106">
        <v>1.0430992517045139</v>
      </c>
      <c r="N106">
        <v>-0.42390474584645493</v>
      </c>
      <c r="O106">
        <v>0.35773388959209723</v>
      </c>
      <c r="P106">
        <v>0.62984365966548739</v>
      </c>
      <c r="S106">
        <v>-0.13476412366959231</v>
      </c>
      <c r="AE106" s="44" t="s">
        <v>245</v>
      </c>
      <c r="AF106">
        <v>-0.46610210667797752</v>
      </c>
      <c r="AG106">
        <v>1.3946542591289345E-2</v>
      </c>
      <c r="AH106">
        <v>0.83964687987336761</v>
      </c>
      <c r="AI106">
        <v>0.5108736911393833</v>
      </c>
      <c r="AJ106">
        <v>0.64267127254780632</v>
      </c>
      <c r="AK106">
        <v>0.69078141590870035</v>
      </c>
      <c r="AL106">
        <v>0.70462366920193897</v>
      </c>
      <c r="AM106">
        <v>0.70462366411703903</v>
      </c>
      <c r="AN106">
        <v>0.80528837811982668</v>
      </c>
      <c r="AO106">
        <v>0.77270752094957063</v>
      </c>
      <c r="AP106">
        <v>1</v>
      </c>
      <c r="AU106" s="66"/>
      <c r="BW106">
        <v>-0.13476412366959231</v>
      </c>
      <c r="BX106">
        <v>-0.16343902911040881</v>
      </c>
      <c r="BY106">
        <f t="shared" si="5"/>
        <v>2.8674905440816495E-2</v>
      </c>
      <c r="BZ106">
        <f t="shared" si="6"/>
        <v>2.8674905440816495E-2</v>
      </c>
      <c r="CA106">
        <f t="shared" si="7"/>
        <v>8.2225020203976747E-4</v>
      </c>
      <c r="CB106">
        <f t="shared" si="8"/>
        <v>21.2778480355203</v>
      </c>
    </row>
    <row r="107" spans="1:80">
      <c r="A107">
        <v>1</v>
      </c>
      <c r="B107">
        <v>-4.9680284468269935E-2</v>
      </c>
      <c r="C107">
        <v>-0.15019956700971407</v>
      </c>
      <c r="D107">
        <v>0.81747835659367019</v>
      </c>
      <c r="E107">
        <v>1.2177136021897796</v>
      </c>
      <c r="F107">
        <v>0.28008429420084052</v>
      </c>
      <c r="G107">
        <v>0.55263457365348678</v>
      </c>
      <c r="H107">
        <v>1.0293841594164022</v>
      </c>
      <c r="I107">
        <v>1.0293841614300021</v>
      </c>
      <c r="J107">
        <v>0.60885650089377807</v>
      </c>
      <c r="K107">
        <v>0.39118847831027675</v>
      </c>
      <c r="L107">
        <v>0.32526115906365533</v>
      </c>
      <c r="M107">
        <v>0.2521617305596226</v>
      </c>
      <c r="N107">
        <v>-0.59547867581356573</v>
      </c>
      <c r="O107">
        <v>-8.863673767732691E-2</v>
      </c>
      <c r="P107">
        <v>-0.14001433388075765</v>
      </c>
      <c r="S107">
        <v>2.3348043172912707E-2</v>
      </c>
      <c r="AE107" s="44" t="s">
        <v>246</v>
      </c>
      <c r="AF107">
        <v>-0.22959195062274509</v>
      </c>
      <c r="AG107">
        <v>-0.11305365823116791</v>
      </c>
      <c r="AH107">
        <v>0.57457438479292933</v>
      </c>
      <c r="AI107">
        <v>0.39137534217610892</v>
      </c>
      <c r="AJ107">
        <v>0.42712340183360381</v>
      </c>
      <c r="AK107">
        <v>0.43743131742393515</v>
      </c>
      <c r="AL107">
        <v>0.39819395719567274</v>
      </c>
      <c r="AM107">
        <v>0.39819395459973278</v>
      </c>
      <c r="AN107">
        <v>0.51371990407974055</v>
      </c>
      <c r="AO107">
        <v>0.49537748083098165</v>
      </c>
      <c r="AP107">
        <v>0.57895082443913648</v>
      </c>
      <c r="AQ107">
        <v>1</v>
      </c>
      <c r="AU107" s="66"/>
      <c r="BW107">
        <v>2.3348043172912707E-2</v>
      </c>
      <c r="BX107">
        <v>0.11738163149336577</v>
      </c>
      <c r="BY107">
        <f t="shared" si="5"/>
        <v>-9.4033588320453054E-2</v>
      </c>
      <c r="BZ107">
        <f t="shared" si="6"/>
        <v>9.4033588320453054E-2</v>
      </c>
      <c r="CA107">
        <f t="shared" si="7"/>
        <v>8.8423157324204454E-3</v>
      </c>
      <c r="CB107">
        <f t="shared" si="8"/>
        <v>402.74719223385011</v>
      </c>
    </row>
    <row r="108" spans="1:80">
      <c r="A108">
        <v>1</v>
      </c>
      <c r="B108">
        <v>6.8542390734711703E-2</v>
      </c>
      <c r="C108">
        <v>0.55992117068811176</v>
      </c>
      <c r="D108">
        <v>0.92932119991191886</v>
      </c>
      <c r="E108">
        <v>1.5042118890671861</v>
      </c>
      <c r="F108">
        <v>1.7714010455871048</v>
      </c>
      <c r="G108">
        <v>1.1484390499575237</v>
      </c>
      <c r="H108">
        <v>0.91085165842074867</v>
      </c>
      <c r="I108">
        <v>0.91085164739142088</v>
      </c>
      <c r="J108">
        <v>0.15494851070650684</v>
      </c>
      <c r="K108">
        <v>-0.71943658067619476</v>
      </c>
      <c r="L108">
        <v>6.4003002267354003E-2</v>
      </c>
      <c r="M108">
        <v>0.19132038277924551</v>
      </c>
      <c r="N108">
        <v>0.98300147988385345</v>
      </c>
      <c r="O108">
        <v>0.45692736231863751</v>
      </c>
      <c r="P108">
        <v>0.95978279975673642</v>
      </c>
      <c r="S108">
        <v>-9.8276700552091076E-2</v>
      </c>
      <c r="AE108" s="44" t="s">
        <v>247</v>
      </c>
      <c r="AF108">
        <v>-0.46806099919926369</v>
      </c>
      <c r="AG108">
        <v>-4.6786723342258189E-2</v>
      </c>
      <c r="AH108">
        <v>0.78292601277817508</v>
      </c>
      <c r="AI108">
        <v>0.3150993718200723</v>
      </c>
      <c r="AJ108">
        <v>0.70530187007459155</v>
      </c>
      <c r="AK108">
        <v>0.7037191701176142</v>
      </c>
      <c r="AL108">
        <v>0.65210122064176468</v>
      </c>
      <c r="AM108">
        <v>0.65210122418358274</v>
      </c>
      <c r="AN108">
        <v>0.71843857818541468</v>
      </c>
      <c r="AO108">
        <v>0.74131136536041486</v>
      </c>
      <c r="AP108">
        <v>0.64994179168146238</v>
      </c>
      <c r="AQ108">
        <v>0.4430316641623841</v>
      </c>
      <c r="AR108">
        <v>1</v>
      </c>
      <c r="AU108" s="66"/>
      <c r="BW108">
        <v>-9.8276700552091076E-2</v>
      </c>
      <c r="BX108">
        <v>2.05211171576959E-3</v>
      </c>
      <c r="BY108">
        <f t="shared" si="5"/>
        <v>-0.10032881226786067</v>
      </c>
      <c r="BZ108">
        <f t="shared" si="6"/>
        <v>0.10032881226786067</v>
      </c>
      <c r="CA108">
        <f t="shared" si="7"/>
        <v>1.0065870571079629E-2</v>
      </c>
      <c r="CB108">
        <f t="shared" si="8"/>
        <v>102.08809586020023</v>
      </c>
    </row>
    <row r="109" spans="1:80">
      <c r="A109">
        <v>1</v>
      </c>
      <c r="B109">
        <v>0.19751258186523604</v>
      </c>
      <c r="C109">
        <v>-0.15019956700971407</v>
      </c>
      <c r="D109">
        <v>0.58447243301398533</v>
      </c>
      <c r="E109">
        <v>1.9817090338628633</v>
      </c>
      <c r="F109">
        <v>0.23622203680712625</v>
      </c>
      <c r="G109">
        <v>1.1608516432138569</v>
      </c>
      <c r="H109">
        <v>-0.3633727272825229</v>
      </c>
      <c r="I109">
        <v>-0.36337269035297359</v>
      </c>
      <c r="J109">
        <v>0.37407650596932673</v>
      </c>
      <c r="K109">
        <v>-0.36979535840267574</v>
      </c>
      <c r="L109">
        <v>0.63006234199267763</v>
      </c>
      <c r="M109">
        <v>1.0430992517045139</v>
      </c>
      <c r="N109">
        <v>0.98300147988385345</v>
      </c>
      <c r="O109">
        <v>1.0024914623146002</v>
      </c>
      <c r="P109">
        <v>1.0697625131204835</v>
      </c>
      <c r="S109">
        <v>-0.21990144427709488</v>
      </c>
      <c r="AE109" s="44" t="s">
        <v>248</v>
      </c>
      <c r="AF109">
        <v>-0.34011609527658637</v>
      </c>
      <c r="AG109">
        <v>-8.8981874483273354E-2</v>
      </c>
      <c r="AH109">
        <v>0.67765363610445295</v>
      </c>
      <c r="AI109">
        <v>0.31795773455614645</v>
      </c>
      <c r="AJ109">
        <v>0.65580783056386072</v>
      </c>
      <c r="AK109">
        <v>0.59116876834926424</v>
      </c>
      <c r="AL109">
        <v>0.52153776314497846</v>
      </c>
      <c r="AM109">
        <v>0.52153775620845177</v>
      </c>
      <c r="AN109">
        <v>0.59594611195218683</v>
      </c>
      <c r="AO109">
        <v>0.59655946771243729</v>
      </c>
      <c r="AP109">
        <v>0.57105617545916476</v>
      </c>
      <c r="AQ109">
        <v>0.42135138503780073</v>
      </c>
      <c r="AR109">
        <v>0.69761988748692016</v>
      </c>
      <c r="AS109">
        <v>1</v>
      </c>
      <c r="AU109" s="66"/>
      <c r="BW109">
        <v>-0.21990144427709488</v>
      </c>
      <c r="BX109">
        <v>-0.15945128264175182</v>
      </c>
      <c r="BY109">
        <f t="shared" si="5"/>
        <v>-6.0450161635343058E-2</v>
      </c>
      <c r="BZ109">
        <f t="shared" si="6"/>
        <v>6.0450161635343058E-2</v>
      </c>
      <c r="CA109">
        <f t="shared" si="7"/>
        <v>3.6542220417391017E-3</v>
      </c>
      <c r="CB109">
        <f t="shared" si="8"/>
        <v>27.489661031589502</v>
      </c>
    </row>
    <row r="110" spans="1:80" ht="15.75" thickBot="1">
      <c r="A110">
        <v>1</v>
      </c>
      <c r="B110">
        <v>-0.30224690876554727</v>
      </c>
      <c r="C110">
        <v>-0.38690647957565605</v>
      </c>
      <c r="D110">
        <v>-0.36619173519112874</v>
      </c>
      <c r="E110">
        <v>-0.40577669011552336</v>
      </c>
      <c r="F110">
        <v>-1.6498550311225604</v>
      </c>
      <c r="G110">
        <v>-0.365897327315238</v>
      </c>
      <c r="H110">
        <v>-7.7752242955637018E-3</v>
      </c>
      <c r="I110">
        <v>-7.77514823723203E-3</v>
      </c>
      <c r="J110">
        <v>0.13929651104487542</v>
      </c>
      <c r="K110">
        <v>-0.36979535840267574</v>
      </c>
      <c r="L110">
        <v>-0.76331449425427722</v>
      </c>
      <c r="M110">
        <v>-0.17372770390301051</v>
      </c>
      <c r="N110">
        <v>-4.6442099918810875E-2</v>
      </c>
      <c r="O110">
        <v>-1.3285551467590626</v>
      </c>
      <c r="P110">
        <v>-1.0198520407907536</v>
      </c>
      <c r="S110">
        <v>0.27876000499542042</v>
      </c>
      <c r="AE110" s="44" t="s">
        <v>249</v>
      </c>
      <c r="AF110">
        <v>-0.30349184104679</v>
      </c>
      <c r="AG110">
        <v>0.21619092052462968</v>
      </c>
      <c r="AH110">
        <v>0.72058315801274986</v>
      </c>
      <c r="AI110">
        <v>0.39373833237803474</v>
      </c>
      <c r="AJ110">
        <v>0.72744937895122541</v>
      </c>
      <c r="AK110">
        <v>0.63799347680714547</v>
      </c>
      <c r="AL110">
        <v>0.59560087571359899</v>
      </c>
      <c r="AM110">
        <v>0.59560086978502313</v>
      </c>
      <c r="AN110">
        <v>0.62003925042367503</v>
      </c>
      <c r="AO110">
        <v>0.53537812070752966</v>
      </c>
      <c r="AP110">
        <v>0.65006608364013874</v>
      </c>
      <c r="AQ110">
        <v>0.538916036177014</v>
      </c>
      <c r="AR110">
        <v>0.60923056217134952</v>
      </c>
      <c r="AS110">
        <v>0.59214622714677645</v>
      </c>
      <c r="AT110">
        <v>1</v>
      </c>
      <c r="AU110" s="66"/>
      <c r="BW110">
        <v>0.27876000499542042</v>
      </c>
      <c r="BX110">
        <v>0.26115142436261796</v>
      </c>
      <c r="BY110">
        <f t="shared" si="5"/>
        <v>1.7608580632802462E-2</v>
      </c>
      <c r="BZ110">
        <f t="shared" si="6"/>
        <v>1.7608580632802462E-2</v>
      </c>
      <c r="CA110">
        <f t="shared" si="7"/>
        <v>3.1006211190190593E-4</v>
      </c>
      <c r="CB110">
        <f t="shared" si="8"/>
        <v>6.3167528760417921</v>
      </c>
    </row>
    <row r="111" spans="1:80" ht="15.75" thickBot="1">
      <c r="A111">
        <v>1</v>
      </c>
      <c r="B111">
        <v>-9.8044106142212081E-2</v>
      </c>
      <c r="C111">
        <v>-0.15019956700971407</v>
      </c>
      <c r="D111">
        <v>-0.28230960270244221</v>
      </c>
      <c r="E111">
        <v>-0.69227497699292972</v>
      </c>
      <c r="F111">
        <v>-0.33398730931115028</v>
      </c>
      <c r="G111">
        <v>-0.5520862261602496</v>
      </c>
      <c r="H111">
        <v>-0.17569626737273941</v>
      </c>
      <c r="I111">
        <v>-0.17569635614659912</v>
      </c>
      <c r="J111">
        <v>-6.4179484556315267E-2</v>
      </c>
      <c r="K111">
        <v>0.53515839336407756</v>
      </c>
      <c r="L111">
        <v>-0.24079818066166833</v>
      </c>
      <c r="M111">
        <v>-0.47793444280489161</v>
      </c>
      <c r="N111">
        <v>0.36533533200225338</v>
      </c>
      <c r="O111">
        <v>-0.23742694676713555</v>
      </c>
      <c r="P111">
        <v>-0.14001433388075765</v>
      </c>
      <c r="S111">
        <v>7.1997940662914053E-2</v>
      </c>
      <c r="AE111" s="181" t="s">
        <v>226</v>
      </c>
      <c r="AF111" s="185">
        <v>-0.98770643458630025</v>
      </c>
      <c r="AG111" s="185">
        <v>0.29471203500961479</v>
      </c>
      <c r="AH111" s="185">
        <v>0.60934382618887739</v>
      </c>
      <c r="AI111" s="185">
        <v>-3.799718585615134E-2</v>
      </c>
      <c r="AJ111" s="185">
        <v>0.48005031270793425</v>
      </c>
      <c r="AK111" s="185">
        <v>0.69338889576731255</v>
      </c>
      <c r="AL111" s="185">
        <v>0.81995418255616892</v>
      </c>
      <c r="AM111" s="185">
        <v>0.81995418549341925</v>
      </c>
      <c r="AN111" s="185">
        <v>0.62478156431029575</v>
      </c>
      <c r="AO111" s="185">
        <v>0.53809426674362859</v>
      </c>
      <c r="AP111" s="185">
        <v>0.48189657221389476</v>
      </c>
      <c r="AQ111" s="185">
        <v>0.23233292850050427</v>
      </c>
      <c r="AR111" s="185">
        <v>0.47456861706376485</v>
      </c>
      <c r="AS111" s="185">
        <v>0.3527791702433184</v>
      </c>
      <c r="AT111" s="185">
        <v>0.32740830494397311</v>
      </c>
      <c r="AU111" s="186">
        <v>1</v>
      </c>
      <c r="BW111">
        <v>7.1997940662914053E-2</v>
      </c>
      <c r="BX111">
        <v>5.5615589718903714E-2</v>
      </c>
      <c r="BY111">
        <f t="shared" si="5"/>
        <v>1.6382350944010339E-2</v>
      </c>
      <c r="BZ111">
        <f t="shared" si="6"/>
        <v>1.6382350944010339E-2</v>
      </c>
      <c r="CA111">
        <f t="shared" si="7"/>
        <v>2.6838142245271646E-4</v>
      </c>
      <c r="CB111">
        <f t="shared" si="8"/>
        <v>22.753916005334922</v>
      </c>
    </row>
    <row r="112" spans="1:80">
      <c r="A112">
        <v>1</v>
      </c>
      <c r="B112">
        <v>-1.0814418135124766</v>
      </c>
      <c r="C112">
        <v>-0.15019956700971407</v>
      </c>
      <c r="D112">
        <v>0.18370224445692745</v>
      </c>
      <c r="E112">
        <v>-0.11927840323811695</v>
      </c>
      <c r="F112">
        <v>-0.37784956670486458</v>
      </c>
      <c r="G112">
        <v>0.90018718483084137</v>
      </c>
      <c r="H112">
        <v>1.2466937445751001</v>
      </c>
      <c r="I112">
        <v>1.2466938123163636</v>
      </c>
      <c r="J112">
        <v>0.5149445029239984</v>
      </c>
      <c r="K112">
        <v>0.9053667463595686</v>
      </c>
      <c r="L112">
        <v>0.63006234199267763</v>
      </c>
      <c r="M112">
        <v>0.31300307833999969</v>
      </c>
      <c r="N112">
        <v>0.43396490398909865</v>
      </c>
      <c r="O112">
        <v>-0.43581389222021255</v>
      </c>
      <c r="P112">
        <v>-0.90987232742700663</v>
      </c>
      <c r="S112">
        <v>1.0814833135804456</v>
      </c>
      <c r="BW112">
        <v>1.0814833135804456</v>
      </c>
      <c r="BX112">
        <v>1.0496667134079214</v>
      </c>
      <c r="BY112">
        <f t="shared" si="5"/>
        <v>3.181660017252419E-2</v>
      </c>
      <c r="BZ112">
        <f t="shared" si="6"/>
        <v>3.181660017252419E-2</v>
      </c>
      <c r="CA112">
        <f t="shared" si="7"/>
        <v>1.0122960465382663E-3</v>
      </c>
      <c r="CB112">
        <f t="shared" si="8"/>
        <v>2.9419409225270057</v>
      </c>
    </row>
    <row r="113" spans="1:80">
      <c r="A113">
        <v>1</v>
      </c>
      <c r="B113">
        <v>-0.37747952025835807</v>
      </c>
      <c r="C113">
        <v>0.16540964974487521</v>
      </c>
      <c r="D113">
        <v>-2.7024944068203913E-3</v>
      </c>
      <c r="E113">
        <v>-0.11927840323811695</v>
      </c>
      <c r="F113">
        <v>0.98188041250025992</v>
      </c>
      <c r="G113">
        <v>-0.13005805544488921</v>
      </c>
      <c r="H113">
        <v>0.25892290294465642</v>
      </c>
      <c r="I113">
        <v>0.25892294562612583</v>
      </c>
      <c r="J113">
        <v>-0.17374348218772634</v>
      </c>
      <c r="K113">
        <v>0.617426916251964</v>
      </c>
      <c r="L113">
        <v>-0.1972551545289504</v>
      </c>
      <c r="M113">
        <v>0.49552712168112661</v>
      </c>
      <c r="N113">
        <v>1.0516310518706964</v>
      </c>
      <c r="O113">
        <v>1.2008784077676788</v>
      </c>
      <c r="P113">
        <v>1.7296407933029816</v>
      </c>
      <c r="S113">
        <v>0.36389732560292343</v>
      </c>
      <c r="BW113">
        <v>0.36389732560292343</v>
      </c>
      <c r="BX113">
        <v>0.32461951550526247</v>
      </c>
      <c r="BY113">
        <f t="shared" si="5"/>
        <v>3.9277810097660959E-2</v>
      </c>
      <c r="BZ113">
        <f t="shared" si="6"/>
        <v>3.9277810097660959E-2</v>
      </c>
      <c r="CA113">
        <f t="shared" si="7"/>
        <v>1.5427463660679171E-3</v>
      </c>
      <c r="CB113">
        <f t="shared" si="8"/>
        <v>10.793651762233621</v>
      </c>
    </row>
    <row r="114" spans="1:80">
      <c r="A114">
        <v>1</v>
      </c>
      <c r="B114">
        <v>-0.2861256348742332</v>
      </c>
      <c r="C114">
        <v>-0.2291018711983614</v>
      </c>
      <c r="D114">
        <v>-0.57123694794125135</v>
      </c>
      <c r="E114">
        <v>-2.3778974278981478E-2</v>
      </c>
      <c r="F114">
        <v>-1.1673701997917125</v>
      </c>
      <c r="G114">
        <v>-0.8996388373376043</v>
      </c>
      <c r="H114">
        <v>-0.27447335153578378</v>
      </c>
      <c r="I114">
        <v>-0.27447324210058988</v>
      </c>
      <c r="J114">
        <v>1.4080513751835163E-2</v>
      </c>
      <c r="K114">
        <v>0.45288987047619123</v>
      </c>
      <c r="L114">
        <v>-0.32788423292710417</v>
      </c>
      <c r="M114">
        <v>-0.72129983392639785</v>
      </c>
      <c r="N114">
        <v>-0.52684910382672168</v>
      </c>
      <c r="O114">
        <v>-0.53500736494675105</v>
      </c>
      <c r="P114">
        <v>-0.90987232742700663</v>
      </c>
      <c r="S114">
        <v>0.2665975306229203</v>
      </c>
      <c r="BW114">
        <v>0.2665975306229203</v>
      </c>
      <c r="BX114">
        <v>0.23734170887159536</v>
      </c>
      <c r="BY114">
        <f t="shared" si="5"/>
        <v>2.9255821751324934E-2</v>
      </c>
      <c r="BZ114">
        <f t="shared" si="6"/>
        <v>2.9255821751324934E-2</v>
      </c>
      <c r="CA114">
        <f t="shared" si="7"/>
        <v>8.5590310634529713E-4</v>
      </c>
      <c r="CB114">
        <f t="shared" si="8"/>
        <v>10.973778220288478</v>
      </c>
    </row>
    <row r="115" spans="1:80">
      <c r="A115">
        <v>1</v>
      </c>
      <c r="B115">
        <v>-0.9256028325630955</v>
      </c>
      <c r="C115">
        <v>0.24431195393352251</v>
      </c>
      <c r="D115">
        <v>-0.11454533772506911</v>
      </c>
      <c r="E115">
        <v>0.54921759947583126</v>
      </c>
      <c r="F115">
        <v>1.6910749838557875E-2</v>
      </c>
      <c r="G115">
        <v>-5.9321228815481311E-3</v>
      </c>
      <c r="H115">
        <v>2.1024841207415777E-3</v>
      </c>
      <c r="I115">
        <v>2.1025403581665129E-3</v>
      </c>
      <c r="J115">
        <v>-0.3459154784656564</v>
      </c>
      <c r="K115">
        <v>4.1299459281378674E-4</v>
      </c>
      <c r="L115">
        <v>-0.1972551545289504</v>
      </c>
      <c r="M115">
        <v>-0.78214118170677271</v>
      </c>
      <c r="N115">
        <v>-0.14938645789907756</v>
      </c>
      <c r="O115">
        <v>-0.68379757403655972</v>
      </c>
      <c r="P115">
        <v>-0.79989261406325562</v>
      </c>
      <c r="S115">
        <v>0.92337114673794063</v>
      </c>
      <c r="BW115">
        <v>0.92337114673794063</v>
      </c>
      <c r="BX115">
        <v>0.87200438236898925</v>
      </c>
      <c r="BY115">
        <f t="shared" si="5"/>
        <v>5.1366764368951379E-2</v>
      </c>
      <c r="BZ115">
        <f t="shared" si="6"/>
        <v>5.1366764368951379E-2</v>
      </c>
      <c r="CA115">
        <f t="shared" si="7"/>
        <v>2.638544481735373E-3</v>
      </c>
      <c r="CB115">
        <f t="shared" si="8"/>
        <v>5.5629596560839509</v>
      </c>
    </row>
    <row r="116" spans="1:80">
      <c r="A116">
        <v>1</v>
      </c>
      <c r="B116">
        <v>0.27274519335804687</v>
      </c>
      <c r="C116">
        <v>-0.38690647957565605</v>
      </c>
      <c r="D116">
        <v>-0.75764168680499921</v>
      </c>
      <c r="E116">
        <v>-0.40577669011552336</v>
      </c>
      <c r="F116">
        <v>-0.72874762585457586</v>
      </c>
      <c r="G116">
        <v>-0.46519807336591046</v>
      </c>
      <c r="H116">
        <v>-0.57080460402491695</v>
      </c>
      <c r="I116">
        <v>-0.57080465264393665</v>
      </c>
      <c r="J116">
        <v>-1.1128634618855315</v>
      </c>
      <c r="K116">
        <v>-0.69886944995422284</v>
      </c>
      <c r="L116">
        <v>-0.98102962491786372</v>
      </c>
      <c r="M116">
        <v>-0.59961713836564368</v>
      </c>
      <c r="N116">
        <v>-0.83568217776752041</v>
      </c>
      <c r="O116">
        <v>-1.1797649376692541</v>
      </c>
      <c r="P116">
        <v>-1.0198520407907536</v>
      </c>
      <c r="S116">
        <v>-0.29287629051209729</v>
      </c>
      <c r="BW116">
        <v>-0.29287629051209729</v>
      </c>
      <c r="BX116">
        <v>-0.30428696728588034</v>
      </c>
      <c r="BY116">
        <f t="shared" si="5"/>
        <v>1.1410676773783046E-2</v>
      </c>
      <c r="BZ116">
        <f t="shared" si="6"/>
        <v>1.1410676773783046E-2</v>
      </c>
      <c r="CA116">
        <f t="shared" si="7"/>
        <v>1.3020354443575187E-4</v>
      </c>
      <c r="CB116">
        <f t="shared" si="8"/>
        <v>3.8960739204362898</v>
      </c>
    </row>
    <row r="117" spans="1:80">
      <c r="A117">
        <v>1</v>
      </c>
      <c r="B117">
        <v>-0.14640792781616618</v>
      </c>
      <c r="C117">
        <v>0.24431195393352251</v>
      </c>
      <c r="D117">
        <v>-3.9983442179569964E-2</v>
      </c>
      <c r="E117">
        <v>0.93121531531237323</v>
      </c>
      <c r="F117">
        <v>-0.50943633888600748</v>
      </c>
      <c r="G117">
        <v>-0.5893240059292516</v>
      </c>
      <c r="H117">
        <v>-0.23496251787056549</v>
      </c>
      <c r="I117">
        <v>-0.23496248771899395</v>
      </c>
      <c r="J117">
        <v>-1.5714859097940351E-3</v>
      </c>
      <c r="K117">
        <v>-0.10242265901704459</v>
      </c>
      <c r="L117">
        <v>-6.6626076130799752E-2</v>
      </c>
      <c r="M117">
        <v>-0.17372770390301051</v>
      </c>
      <c r="N117">
        <v>-0.80136739177409899</v>
      </c>
      <c r="O117">
        <v>-0.33662041949367405</v>
      </c>
      <c r="P117">
        <v>-0.14001433388075765</v>
      </c>
      <c r="S117">
        <v>0.12064783815291583</v>
      </c>
      <c r="BW117">
        <v>0.12064783815291583</v>
      </c>
      <c r="BX117">
        <v>0.14104620122388503</v>
      </c>
      <c r="BY117">
        <f t="shared" si="5"/>
        <v>-2.0398363070969205E-2</v>
      </c>
      <c r="BZ117">
        <f t="shared" si="6"/>
        <v>2.0398363070969205E-2</v>
      </c>
      <c r="CA117">
        <f t="shared" si="7"/>
        <v>4.1609321597508024E-4</v>
      </c>
      <c r="CB117">
        <f t="shared" si="8"/>
        <v>16.907358957493443</v>
      </c>
    </row>
    <row r="118" spans="1:80">
      <c r="A118">
        <v>1</v>
      </c>
      <c r="B118">
        <v>0.61666570303944912</v>
      </c>
      <c r="C118">
        <v>0.48101886649946446</v>
      </c>
      <c r="D118">
        <v>2.5258216422741786E-2</v>
      </c>
      <c r="E118">
        <v>0.64471702843496681</v>
      </c>
      <c r="F118">
        <v>1.332778471649968</v>
      </c>
      <c r="G118">
        <v>-0.19212102172655976</v>
      </c>
      <c r="H118">
        <v>-0.23496251787056549</v>
      </c>
      <c r="I118">
        <v>-0.23496248771899395</v>
      </c>
      <c r="J118">
        <v>-0.51808747474358652</v>
      </c>
      <c r="K118">
        <v>-0.51376527345647804</v>
      </c>
      <c r="L118">
        <v>0.10754602840006883</v>
      </c>
      <c r="M118">
        <v>0.13047903499887059</v>
      </c>
      <c r="N118">
        <v>0.39965011799567601</v>
      </c>
      <c r="O118">
        <v>0.55612083504517595</v>
      </c>
      <c r="P118">
        <v>1.3997016532117326</v>
      </c>
      <c r="S118">
        <v>-0.63342557294210777</v>
      </c>
      <c r="BW118">
        <v>-0.63342557294210777</v>
      </c>
      <c r="BX118">
        <v>-0.597209369733534</v>
      </c>
      <c r="BY118">
        <f t="shared" si="5"/>
        <v>-3.6216203208573772E-2</v>
      </c>
      <c r="BZ118">
        <f t="shared" si="6"/>
        <v>3.6216203208573772E-2</v>
      </c>
      <c r="CA118">
        <f t="shared" si="7"/>
        <v>1.3116133748447092E-3</v>
      </c>
      <c r="CB118">
        <f t="shared" si="8"/>
        <v>5.7175151676239269</v>
      </c>
    </row>
    <row r="119" spans="1:80">
      <c r="A119">
        <v>1</v>
      </c>
      <c r="B119">
        <v>-0.81812767328765656</v>
      </c>
      <c r="C119">
        <v>-0.38690647957565605</v>
      </c>
      <c r="D119">
        <v>0.47262958969573665</v>
      </c>
      <c r="E119">
        <v>1.4087124601080505</v>
      </c>
      <c r="F119">
        <v>0.14849752201969765</v>
      </c>
      <c r="G119">
        <v>-0.66379956546725549</v>
      </c>
      <c r="H119">
        <v>2.1024841207415777E-3</v>
      </c>
      <c r="I119">
        <v>2.1025403581665129E-3</v>
      </c>
      <c r="J119">
        <v>0.71842049852518908</v>
      </c>
      <c r="K119">
        <v>1.090470922857312</v>
      </c>
      <c r="L119">
        <v>1.1090356294525685</v>
      </c>
      <c r="M119">
        <v>1.0430992517045139</v>
      </c>
      <c r="N119">
        <v>0.46827968998252129</v>
      </c>
      <c r="O119">
        <v>0.40733062595536734</v>
      </c>
      <c r="P119">
        <v>0.29990451957423842</v>
      </c>
      <c r="S119">
        <v>0.81390887738543738</v>
      </c>
      <c r="BW119">
        <v>0.81390887738543738</v>
      </c>
      <c r="BX119">
        <v>0.73372801614097116</v>
      </c>
      <c r="BY119">
        <f t="shared" si="5"/>
        <v>8.0180861244466217E-2</v>
      </c>
      <c r="BZ119">
        <f t="shared" si="6"/>
        <v>8.0180861244466217E-2</v>
      </c>
      <c r="CA119">
        <f t="shared" si="7"/>
        <v>6.4289705099043444E-3</v>
      </c>
      <c r="CB119">
        <f t="shared" si="8"/>
        <v>9.8513314539626897</v>
      </c>
    </row>
    <row r="120" spans="1:80">
      <c r="A120">
        <v>1</v>
      </c>
      <c r="B120">
        <v>0.10078493851735174</v>
      </c>
      <c r="C120">
        <v>-7.1297262821066756E-2</v>
      </c>
      <c r="D120">
        <v>0.34214627249111312</v>
      </c>
      <c r="E120">
        <v>0.74021645739410225</v>
      </c>
      <c r="F120">
        <v>1.6910749838557875E-2</v>
      </c>
      <c r="G120">
        <v>0.13060640293812636</v>
      </c>
      <c r="H120">
        <v>-0.48190522827817645</v>
      </c>
      <c r="I120">
        <v>-0.48190520439155293</v>
      </c>
      <c r="J120">
        <v>0.20190450969139664</v>
      </c>
      <c r="K120">
        <v>-0.16412405118295903</v>
      </c>
      <c r="L120">
        <v>0.2817181329309405</v>
      </c>
      <c r="M120">
        <v>0.86057520836338486</v>
      </c>
      <c r="N120">
        <v>-4.6442099918810875E-2</v>
      </c>
      <c r="O120">
        <v>-3.9040001314056785E-2</v>
      </c>
      <c r="P120">
        <v>-0.24999404724450863</v>
      </c>
      <c r="S120">
        <v>-0.12260164929709175</v>
      </c>
      <c r="BW120">
        <v>-0.12260164929709175</v>
      </c>
      <c r="BX120">
        <v>-9.5955074209156846E-2</v>
      </c>
      <c r="BY120">
        <f t="shared" si="5"/>
        <v>-2.6646575087934901E-2</v>
      </c>
      <c r="BZ120">
        <f t="shared" si="6"/>
        <v>2.6646575087934901E-2</v>
      </c>
      <c r="CA120">
        <f t="shared" si="7"/>
        <v>7.1003996391695286E-4</v>
      </c>
      <c r="CB120">
        <f t="shared" si="8"/>
        <v>21.734271309323233</v>
      </c>
    </row>
    <row r="121" spans="1:80">
      <c r="A121">
        <v>1</v>
      </c>
      <c r="B121">
        <v>-1.0653205396211625</v>
      </c>
      <c r="C121">
        <v>0.55992117068811176</v>
      </c>
      <c r="D121">
        <v>1.0504842801733549</v>
      </c>
      <c r="E121">
        <v>1.5997113180263214</v>
      </c>
      <c r="F121">
        <v>1.2450539568625394</v>
      </c>
      <c r="G121">
        <v>0.44092123434647906</v>
      </c>
      <c r="H121">
        <v>0.67378665642944302</v>
      </c>
      <c r="I121">
        <v>0.67378661931426043</v>
      </c>
      <c r="J121">
        <v>0.68711649920192841</v>
      </c>
      <c r="K121">
        <v>-0.16412405118295903</v>
      </c>
      <c r="L121">
        <v>0.32526115906365533</v>
      </c>
      <c r="M121">
        <v>0.92141655614376194</v>
      </c>
      <c r="N121">
        <v>0.57122404796278681</v>
      </c>
      <c r="O121">
        <v>1.2504751441309472</v>
      </c>
      <c r="P121">
        <v>1.3997016532117326</v>
      </c>
      <c r="S121">
        <v>1.069320839207945</v>
      </c>
      <c r="BW121">
        <v>1.069320839207945</v>
      </c>
      <c r="BX121">
        <v>1.0557749977284621</v>
      </c>
      <c r="BY121">
        <f t="shared" si="5"/>
        <v>1.3545841479482901E-2</v>
      </c>
      <c r="BZ121">
        <f t="shared" si="6"/>
        <v>1.3545841479482901E-2</v>
      </c>
      <c r="CA121">
        <f t="shared" si="7"/>
        <v>1.8348982138727951E-4</v>
      </c>
      <c r="CB121">
        <f t="shared" si="8"/>
        <v>1.2667705503164439</v>
      </c>
    </row>
    <row r="122" spans="1:80">
      <c r="A122">
        <v>1</v>
      </c>
      <c r="B122">
        <v>-0.76439009364993116</v>
      </c>
      <c r="C122">
        <v>-7.1297262821066756E-2</v>
      </c>
      <c r="D122">
        <v>0.25826414000242659</v>
      </c>
      <c r="E122">
        <v>0.45371817051669583</v>
      </c>
      <c r="F122">
        <v>0.67484461074426294</v>
      </c>
      <c r="G122">
        <v>-0.19212102172655976</v>
      </c>
      <c r="H122">
        <v>0.5651318638500934</v>
      </c>
      <c r="I122">
        <v>0.5651317938710797</v>
      </c>
      <c r="J122">
        <v>0.2645125083379179</v>
      </c>
      <c r="K122">
        <v>-0.45206388129056219</v>
      </c>
      <c r="L122">
        <v>0.84777747265626413</v>
      </c>
      <c r="M122">
        <v>6.9637687218493505E-2</v>
      </c>
      <c r="N122">
        <v>0.26239097402198797</v>
      </c>
      <c r="O122">
        <v>0.45692736231863751</v>
      </c>
      <c r="P122">
        <v>0.18992480621048743</v>
      </c>
      <c r="S122">
        <v>0.75309650552293539</v>
      </c>
      <c r="BW122">
        <v>0.75309650552293539</v>
      </c>
      <c r="BX122">
        <v>0.71928189184197011</v>
      </c>
      <c r="BY122">
        <f t="shared" si="5"/>
        <v>3.3814613680965278E-2</v>
      </c>
      <c r="BZ122">
        <f t="shared" si="6"/>
        <v>3.3814613680965278E-2</v>
      </c>
      <c r="CA122">
        <f t="shared" si="7"/>
        <v>1.1434280983929242E-3</v>
      </c>
      <c r="CB122">
        <f t="shared" si="8"/>
        <v>4.4900770927737979</v>
      </c>
    </row>
    <row r="123" spans="1:80">
      <c r="A123">
        <v>1</v>
      </c>
      <c r="B123">
        <v>0.51456430172778145</v>
      </c>
      <c r="C123">
        <v>-0.38690647957565605</v>
      </c>
      <c r="D123">
        <v>-0.67375955431631274</v>
      </c>
      <c r="E123">
        <v>-0.59677554803379429</v>
      </c>
      <c r="F123">
        <v>-0.46557408149229318</v>
      </c>
      <c r="G123">
        <v>-0.17970842847022636</v>
      </c>
      <c r="H123">
        <v>-0.89676898176296305</v>
      </c>
      <c r="I123">
        <v>-0.89676887807968753</v>
      </c>
      <c r="J123">
        <v>-0.3459154784656564</v>
      </c>
      <c r="K123">
        <v>0.24721856325647446</v>
      </c>
      <c r="L123">
        <v>6.4003002267354003E-2</v>
      </c>
      <c r="M123">
        <v>-0.29541039946376252</v>
      </c>
      <c r="N123">
        <v>0.74279797792989743</v>
      </c>
      <c r="O123">
        <v>-0.33662041949367405</v>
      </c>
      <c r="P123">
        <v>-0.68991290069950473</v>
      </c>
      <c r="S123">
        <v>-0.53612577796210492</v>
      </c>
      <c r="BW123">
        <v>-0.53612577796210492</v>
      </c>
      <c r="BX123">
        <v>-0.54894540840238748</v>
      </c>
      <c r="BY123">
        <f t="shared" si="5"/>
        <v>1.2819630440282559E-2</v>
      </c>
      <c r="BZ123">
        <f t="shared" si="6"/>
        <v>1.2819630440282559E-2</v>
      </c>
      <c r="CA123">
        <f t="shared" si="7"/>
        <v>1.6434292462541919E-4</v>
      </c>
      <c r="CB123">
        <f t="shared" si="8"/>
        <v>2.3911609863289751</v>
      </c>
    </row>
    <row r="124" spans="1:80">
      <c r="A124">
        <v>1</v>
      </c>
      <c r="B124">
        <v>0.35872532077840041</v>
      </c>
      <c r="C124">
        <v>0.16540964974487521</v>
      </c>
      <c r="D124">
        <v>-0.99996784732787147</v>
      </c>
      <c r="E124">
        <v>-1.3607709797068781</v>
      </c>
      <c r="F124">
        <v>-0.46557408149229318</v>
      </c>
      <c r="G124">
        <v>-0.83757587105593367</v>
      </c>
      <c r="H124">
        <v>-0.62019314610643916</v>
      </c>
      <c r="I124">
        <v>-0.62019309562093117</v>
      </c>
      <c r="J124">
        <v>-0.70591147068314797</v>
      </c>
      <c r="K124">
        <v>-0.24639257407084542</v>
      </c>
      <c r="L124">
        <v>-0.89394357265242785</v>
      </c>
      <c r="M124">
        <v>-0.59961713836564368</v>
      </c>
      <c r="N124">
        <v>-0.56116388982014309</v>
      </c>
      <c r="O124">
        <v>-0.58460410131002116</v>
      </c>
      <c r="P124">
        <v>-0.68991290069950473</v>
      </c>
      <c r="S124">
        <v>-0.37801361111959986</v>
      </c>
      <c r="BW124">
        <v>-0.37801361111959986</v>
      </c>
      <c r="BX124">
        <v>-0.3892323845211052</v>
      </c>
      <c r="BY124">
        <f t="shared" si="5"/>
        <v>1.1218773401505344E-2</v>
      </c>
      <c r="BZ124">
        <f t="shared" si="6"/>
        <v>1.1218773401505344E-2</v>
      </c>
      <c r="CA124">
        <f t="shared" si="7"/>
        <v>1.258608766343238E-4</v>
      </c>
      <c r="CB124">
        <f t="shared" si="8"/>
        <v>2.9678226051907517</v>
      </c>
    </row>
    <row r="125" spans="1:80">
      <c r="A125">
        <v>1</v>
      </c>
      <c r="B125">
        <v>0.63278697693076313</v>
      </c>
      <c r="C125">
        <v>0.40211656231081716</v>
      </c>
      <c r="D125">
        <v>-0.64579884348675054</v>
      </c>
      <c r="E125">
        <v>-1.4562704086660134</v>
      </c>
      <c r="F125">
        <v>-0.1146760223425819</v>
      </c>
      <c r="G125">
        <v>-0.22935880149556173</v>
      </c>
      <c r="H125">
        <v>-0.81774731443252791</v>
      </c>
      <c r="I125">
        <v>-0.81774736931649572</v>
      </c>
      <c r="J125">
        <v>-0.89373546662270942</v>
      </c>
      <c r="K125">
        <v>-0.16412405118295903</v>
      </c>
      <c r="L125">
        <v>-0.85040054651970987</v>
      </c>
      <c r="M125">
        <v>0.2521617305596226</v>
      </c>
      <c r="N125">
        <v>0.74279797792989743</v>
      </c>
      <c r="O125">
        <v>0.25854041686555873</v>
      </c>
      <c r="P125">
        <v>-0.24999404724450863</v>
      </c>
      <c r="S125">
        <v>-0.64558804731460817</v>
      </c>
      <c r="BW125">
        <v>-0.64558804731460817</v>
      </c>
      <c r="BX125">
        <v>-0.65622556815808231</v>
      </c>
      <c r="BY125">
        <f t="shared" si="5"/>
        <v>1.0637520843474135E-2</v>
      </c>
      <c r="BZ125">
        <f t="shared" si="6"/>
        <v>1.0637520843474135E-2</v>
      </c>
      <c r="CA125">
        <f t="shared" si="7"/>
        <v>1.1315684969534667E-4</v>
      </c>
      <c r="CB125">
        <f t="shared" si="8"/>
        <v>1.6477258040513654</v>
      </c>
    </row>
    <row r="126" spans="1:80">
      <c r="A126">
        <v>1</v>
      </c>
      <c r="B126">
        <v>0.16527003408260793</v>
      </c>
      <c r="C126">
        <v>8.6507345556227883E-2</v>
      </c>
      <c r="D126">
        <v>-0.42211315685025308</v>
      </c>
      <c r="E126">
        <v>-1.2652715507477426</v>
      </c>
      <c r="F126">
        <v>-0.59716085367343297</v>
      </c>
      <c r="G126">
        <v>3.1305656887453841E-2</v>
      </c>
      <c r="H126">
        <v>-0.24484022628686936</v>
      </c>
      <c r="I126">
        <v>-0.2448401763143925</v>
      </c>
      <c r="J126">
        <v>4.5384513075095778E-2</v>
      </c>
      <c r="K126">
        <v>0.2883528247004184</v>
      </c>
      <c r="L126">
        <v>-1.1116587033160144</v>
      </c>
      <c r="M126">
        <v>-0.72129983392639785</v>
      </c>
      <c r="N126">
        <v>1.1545754098509642</v>
      </c>
      <c r="O126">
        <v>0.75450778049825296</v>
      </c>
      <c r="P126">
        <v>-0.68991290069950473</v>
      </c>
      <c r="S126">
        <v>-0.19557649553209419</v>
      </c>
      <c r="BW126">
        <v>-0.19557649553209419</v>
      </c>
      <c r="BX126">
        <v>-0.17185527119242314</v>
      </c>
      <c r="BY126">
        <f t="shared" si="5"/>
        <v>-2.3721224339671054E-2</v>
      </c>
      <c r="BZ126">
        <f t="shared" si="6"/>
        <v>2.3721224339671054E-2</v>
      </c>
      <c r="CA126">
        <f t="shared" si="7"/>
        <v>5.6269648417300248E-4</v>
      </c>
      <c r="CB126">
        <f t="shared" si="8"/>
        <v>12.128872784602274</v>
      </c>
    </row>
    <row r="127" spans="1:80">
      <c r="A127">
        <v>1</v>
      </c>
      <c r="B127">
        <v>-0.98471417016458029</v>
      </c>
      <c r="C127">
        <v>-0.2291018711983614</v>
      </c>
      <c r="D127">
        <v>-3.0663205236382572E-2</v>
      </c>
      <c r="E127">
        <v>-0.59677554803379429</v>
      </c>
      <c r="F127">
        <v>0.41167106638198031</v>
      </c>
      <c r="G127">
        <v>-0.25418398800823028</v>
      </c>
      <c r="H127">
        <v>-2.7530641128172859E-2</v>
      </c>
      <c r="I127">
        <v>-2.7530525428030899E-2</v>
      </c>
      <c r="J127">
        <v>-0.18939548184935553</v>
      </c>
      <c r="K127">
        <v>0.2883528247004184</v>
      </c>
      <c r="L127">
        <v>-0.76331449425427722</v>
      </c>
      <c r="M127">
        <v>-0.5387757905852687</v>
      </c>
      <c r="N127">
        <v>0.53690926196936417</v>
      </c>
      <c r="O127">
        <v>0.80410451686152318</v>
      </c>
      <c r="P127">
        <v>-1.1298317541545047</v>
      </c>
      <c r="S127">
        <v>0.98418351860044251</v>
      </c>
      <c r="BW127">
        <v>0.98418351860044251</v>
      </c>
      <c r="BX127">
        <v>0.9017390777385107</v>
      </c>
      <c r="BY127">
        <f t="shared" si="5"/>
        <v>8.2444440861931811E-2</v>
      </c>
      <c r="BZ127">
        <f t="shared" si="6"/>
        <v>8.2444440861931811E-2</v>
      </c>
      <c r="CA127">
        <f t="shared" si="7"/>
        <v>6.7970858290365716E-3</v>
      </c>
      <c r="CB127">
        <f t="shared" si="8"/>
        <v>8.3769377665632803</v>
      </c>
    </row>
    <row r="128" spans="1:80">
      <c r="A128">
        <v>1</v>
      </c>
      <c r="B128">
        <v>0.181391307973922</v>
      </c>
      <c r="C128">
        <v>-0.15019956700971407</v>
      </c>
      <c r="D128">
        <v>-0.97200713649830928</v>
      </c>
      <c r="E128">
        <v>-0.97877326387033614</v>
      </c>
      <c r="F128">
        <v>-0.20240053713001049</v>
      </c>
      <c r="G128">
        <v>-0.60173659918558497</v>
      </c>
      <c r="H128">
        <v>-1.4202875278270979</v>
      </c>
      <c r="I128">
        <v>-1.4202876281047963</v>
      </c>
      <c r="J128">
        <v>-1.0189514639157498</v>
      </c>
      <c r="K128">
        <v>-1.1924805872815427</v>
      </c>
      <c r="L128">
        <v>-1.1987447555814501</v>
      </c>
      <c r="M128">
        <v>-1.3905546595105349</v>
      </c>
      <c r="N128">
        <v>0.57122404796278681</v>
      </c>
      <c r="O128">
        <v>-0.23742694676713555</v>
      </c>
      <c r="P128">
        <v>-0.90987232742700663</v>
      </c>
      <c r="S128">
        <v>-0.20773896990459476</v>
      </c>
      <c r="BW128">
        <v>-0.20773896990459476</v>
      </c>
      <c r="BX128">
        <v>-0.24699062896462853</v>
      </c>
      <c r="BY128">
        <f t="shared" si="5"/>
        <v>3.9251659060033778E-2</v>
      </c>
      <c r="BZ128">
        <f t="shared" si="6"/>
        <v>3.9251659060033778E-2</v>
      </c>
      <c r="CA128">
        <f t="shared" si="7"/>
        <v>1.5406927389651317E-3</v>
      </c>
      <c r="CB128">
        <f t="shared" si="8"/>
        <v>18.894701883840241</v>
      </c>
    </row>
    <row r="129" spans="1:80">
      <c r="A129">
        <v>1</v>
      </c>
      <c r="B129">
        <v>-0.22164053930896507</v>
      </c>
      <c r="C129">
        <v>-0.38690647957565605</v>
      </c>
      <c r="D129">
        <v>0.51923077441167365</v>
      </c>
      <c r="E129">
        <v>1.1222141732306441</v>
      </c>
      <c r="F129">
        <v>0.80643138292540273</v>
      </c>
      <c r="G129">
        <v>0.39127086132114369</v>
      </c>
      <c r="H129">
        <v>0.11075727670008984</v>
      </c>
      <c r="I129">
        <v>0.11075736580134909</v>
      </c>
      <c r="J129">
        <v>-3.2875485233054655E-2</v>
      </c>
      <c r="K129">
        <v>0.49402413192013511</v>
      </c>
      <c r="L129">
        <v>0.19463208066550466</v>
      </c>
      <c r="M129">
        <v>-0.78214118170677271</v>
      </c>
      <c r="N129">
        <v>0.36533533200225338</v>
      </c>
      <c r="O129">
        <v>0.45692736231863751</v>
      </c>
      <c r="P129">
        <v>-0.14001433388075765</v>
      </c>
      <c r="S129">
        <v>0.20578515876041839</v>
      </c>
      <c r="BW129">
        <v>0.20578515876041839</v>
      </c>
      <c r="BX129">
        <v>0.22791171121266249</v>
      </c>
      <c r="BY129">
        <f t="shared" si="5"/>
        <v>-2.2126552452244097E-2</v>
      </c>
      <c r="BZ129">
        <f t="shared" si="6"/>
        <v>2.2126552452244097E-2</v>
      </c>
      <c r="CA129">
        <f t="shared" si="7"/>
        <v>4.8958432342190931E-4</v>
      </c>
      <c r="CB129">
        <f t="shared" si="8"/>
        <v>10.752258610643798</v>
      </c>
    </row>
    <row r="130" spans="1:80">
      <c r="A130">
        <v>1</v>
      </c>
      <c r="B130">
        <v>0.49306926987269611</v>
      </c>
      <c r="C130">
        <v>-0.2291018711983614</v>
      </c>
      <c r="D130">
        <v>-0.48735481545256482</v>
      </c>
      <c r="E130">
        <v>-0.21477783219725241</v>
      </c>
      <c r="F130">
        <v>0.14849752201969765</v>
      </c>
      <c r="G130">
        <v>-0.56449881941658298</v>
      </c>
      <c r="H130">
        <v>-0.5312937703596986</v>
      </c>
      <c r="I130">
        <v>-0.53129364736854745</v>
      </c>
      <c r="J130">
        <v>-0.29895947948076657</v>
      </c>
      <c r="K130">
        <v>-0.39036248912464772</v>
      </c>
      <c r="L130">
        <v>-0.71977146812155923</v>
      </c>
      <c r="M130">
        <v>-0.5387757905852687</v>
      </c>
      <c r="N130">
        <v>-0.21801602988592159</v>
      </c>
      <c r="O130">
        <v>-0.43581389222021255</v>
      </c>
      <c r="P130">
        <v>-0.57993318733575761</v>
      </c>
      <c r="S130">
        <v>-0.51180082921710401</v>
      </c>
      <c r="BW130">
        <v>-0.51180082921710401</v>
      </c>
      <c r="BX130">
        <v>-0.49933995543447163</v>
      </c>
      <c r="BY130">
        <f t="shared" si="5"/>
        <v>-1.2460873782632387E-2</v>
      </c>
      <c r="BZ130">
        <f t="shared" si="6"/>
        <v>1.2460873782632387E-2</v>
      </c>
      <c r="CA130">
        <f t="shared" si="7"/>
        <v>1.5527337542669517E-4</v>
      </c>
      <c r="CB130">
        <f t="shared" si="8"/>
        <v>2.4347115266877637</v>
      </c>
    </row>
    <row r="131" spans="1:80">
      <c r="A131">
        <v>1</v>
      </c>
      <c r="B131">
        <v>0.10078493851735174</v>
      </c>
      <c r="C131">
        <v>0.32321425812216986</v>
      </c>
      <c r="D131">
        <v>-0.24502865492969261</v>
      </c>
      <c r="E131">
        <v>0.45371817051669583</v>
      </c>
      <c r="F131">
        <v>-1.0796456850042839</v>
      </c>
      <c r="G131">
        <v>-0.365897327315238</v>
      </c>
      <c r="H131">
        <v>-0.2250848094542616</v>
      </c>
      <c r="I131">
        <v>-0.22508479912359364</v>
      </c>
      <c r="J131">
        <v>-0.6119994727133683</v>
      </c>
      <c r="K131">
        <v>-0.47263101201253416</v>
      </c>
      <c r="L131">
        <v>6.4003002267354003E-2</v>
      </c>
      <c r="M131">
        <v>6.9637687218493505E-2</v>
      </c>
      <c r="N131">
        <v>-1.6249222556162299</v>
      </c>
      <c r="O131">
        <v>-1.0805714649427154</v>
      </c>
      <c r="P131">
        <v>-0.68991290069950473</v>
      </c>
      <c r="S131">
        <v>-0.12260164929709175</v>
      </c>
      <c r="BW131">
        <v>-0.12260164929709175</v>
      </c>
      <c r="BX131">
        <v>-8.8413294407004572E-2</v>
      </c>
      <c r="BY131">
        <f t="shared" ref="BY131:BY194" si="9">BW131-BX131</f>
        <v>-3.4188354890087175E-2</v>
      </c>
      <c r="BZ131">
        <f t="shared" si="6"/>
        <v>3.4188354890087175E-2</v>
      </c>
      <c r="CA131">
        <f t="shared" si="7"/>
        <v>1.1688436100905477E-3</v>
      </c>
      <c r="CB131">
        <f t="shared" si="8"/>
        <v>27.885721836613303</v>
      </c>
    </row>
    <row r="132" spans="1:80">
      <c r="A132">
        <v>1</v>
      </c>
      <c r="B132">
        <v>-0.45271213175116892</v>
      </c>
      <c r="C132">
        <v>-0.38690647957565605</v>
      </c>
      <c r="D132">
        <v>-0.26366912881606741</v>
      </c>
      <c r="E132">
        <v>7.1720454680153992E-2</v>
      </c>
      <c r="F132">
        <v>-0.72874762585457586</v>
      </c>
      <c r="G132">
        <v>-0.76310031151792979</v>
      </c>
      <c r="H132">
        <v>-0.20532939262165245</v>
      </c>
      <c r="I132">
        <v>-0.20532942193279655</v>
      </c>
      <c r="J132">
        <v>-9.5483483879575892E-2</v>
      </c>
      <c r="K132">
        <v>0.20608430181253054</v>
      </c>
      <c r="L132">
        <v>-2.308304999808183E-2</v>
      </c>
      <c r="M132">
        <v>-5.204500834225851E-2</v>
      </c>
      <c r="N132">
        <v>-0.35527517385961088</v>
      </c>
      <c r="O132">
        <v>-0.13823347404059705</v>
      </c>
      <c r="P132">
        <v>-1.2398114675182517</v>
      </c>
      <c r="S132">
        <v>0.43687217183792543</v>
      </c>
      <c r="BW132">
        <v>0.43687217183792543</v>
      </c>
      <c r="BX132">
        <v>0.38668163809324679</v>
      </c>
      <c r="BY132">
        <f t="shared" si="9"/>
        <v>5.0190533744678634E-2</v>
      </c>
      <c r="BZ132">
        <f t="shared" ref="BZ132:BZ195" si="10">ABS(BY132)</f>
        <v>5.0190533744678634E-2</v>
      </c>
      <c r="CA132">
        <f t="shared" ref="CA132:CA195" si="11">BY132^2</f>
        <v>2.5190896775757247E-3</v>
      </c>
      <c r="CB132">
        <f t="shared" ref="CB132:CB195" si="12">(ABS(BY132/BW132)*100)</f>
        <v>11.488608563353115</v>
      </c>
    </row>
    <row r="133" spans="1:80">
      <c r="A133">
        <v>1</v>
      </c>
      <c r="B133">
        <v>-0.56018729102660791</v>
      </c>
      <c r="C133">
        <v>0.16540964974487521</v>
      </c>
      <c r="D133">
        <v>0.69631527633223411</v>
      </c>
      <c r="E133">
        <v>1.1222141732306441</v>
      </c>
      <c r="F133">
        <v>-7.0813764948870719E-2</v>
      </c>
      <c r="G133">
        <v>0.35403308155213992</v>
      </c>
      <c r="H133">
        <v>0.7330529069272691</v>
      </c>
      <c r="I133">
        <v>0.73305300178044674</v>
      </c>
      <c r="J133">
        <v>0.54624850224725896</v>
      </c>
      <c r="K133">
        <v>0.39118847831027675</v>
      </c>
      <c r="L133">
        <v>-0.1972551545289504</v>
      </c>
      <c r="M133">
        <v>-0.29541039946376252</v>
      </c>
      <c r="N133">
        <v>0.43396490398909865</v>
      </c>
      <c r="O133">
        <v>-3.9040001314056785E-2</v>
      </c>
      <c r="P133">
        <v>-0.35997376060825959</v>
      </c>
      <c r="S133">
        <v>0.54633444119042907</v>
      </c>
      <c r="BW133">
        <v>0.54633444119042907</v>
      </c>
      <c r="BX133">
        <v>0.57575062313278658</v>
      </c>
      <c r="BY133">
        <f t="shared" si="9"/>
        <v>-2.9416181942357511E-2</v>
      </c>
      <c r="BZ133">
        <f t="shared" si="10"/>
        <v>2.9416181942357511E-2</v>
      </c>
      <c r="CA133">
        <f t="shared" si="11"/>
        <v>8.6531176006588014E-4</v>
      </c>
      <c r="CB133">
        <f t="shared" si="12"/>
        <v>5.3842810785022932</v>
      </c>
    </row>
    <row r="134" spans="1:80">
      <c r="A134">
        <v>1</v>
      </c>
      <c r="B134">
        <v>-0.85037022107028459</v>
      </c>
      <c r="C134">
        <v>0.40211656231081716</v>
      </c>
      <c r="D134">
        <v>-0.79492263457774881</v>
      </c>
      <c r="E134">
        <v>-1.3607709797068781</v>
      </c>
      <c r="F134">
        <v>-7.0813764948870719E-2</v>
      </c>
      <c r="G134">
        <v>-4.3169902650550103E-2</v>
      </c>
      <c r="H134">
        <v>-0.29422876836839157</v>
      </c>
      <c r="I134">
        <v>-0.29422887018518024</v>
      </c>
      <c r="J134">
        <v>-1.1598194608704213</v>
      </c>
      <c r="K134">
        <v>-0.6577351885102789</v>
      </c>
      <c r="L134">
        <v>-1.285830807846883</v>
      </c>
      <c r="M134">
        <v>-1.5730787028516642</v>
      </c>
      <c r="N134">
        <v>0.46827968998252129</v>
      </c>
      <c r="O134">
        <v>0.30813715322882884</v>
      </c>
      <c r="P134">
        <v>-1.0198520407907536</v>
      </c>
      <c r="S134">
        <v>0.85039630050293857</v>
      </c>
      <c r="BW134">
        <v>0.85039630050293857</v>
      </c>
      <c r="BX134">
        <v>0.771417956407359</v>
      </c>
      <c r="BY134">
        <f t="shared" si="9"/>
        <v>7.8978344095579578E-2</v>
      </c>
      <c r="BZ134">
        <f t="shared" si="10"/>
        <v>7.8978344095579578E-2</v>
      </c>
      <c r="CA134">
        <f t="shared" si="11"/>
        <v>6.2375788360797694E-3</v>
      </c>
      <c r="CB134">
        <f t="shared" si="12"/>
        <v>9.2872398490998211</v>
      </c>
    </row>
    <row r="135" spans="1:80">
      <c r="A135">
        <v>1</v>
      </c>
      <c r="B135">
        <v>-0.65154117641072085</v>
      </c>
      <c r="C135">
        <v>-0.30800417538700875</v>
      </c>
      <c r="D135">
        <v>-0.37551197213431609</v>
      </c>
      <c r="E135">
        <v>-0.31027726115638787</v>
      </c>
      <c r="F135">
        <v>-0.64102311106714727</v>
      </c>
      <c r="G135">
        <v>-0.29142176777723228</v>
      </c>
      <c r="H135">
        <v>-0.51153835352708943</v>
      </c>
      <c r="I135">
        <v>-0.51153827017775033</v>
      </c>
      <c r="J135">
        <v>-0.20504748151098473</v>
      </c>
      <c r="K135">
        <v>-0.67830231923225093</v>
      </c>
      <c r="L135">
        <v>-0.71977146812155923</v>
      </c>
      <c r="M135">
        <v>-5.204500834225851E-2</v>
      </c>
      <c r="N135">
        <v>0.60553883395620933</v>
      </c>
      <c r="O135">
        <v>0.55612083504517595</v>
      </c>
      <c r="P135">
        <v>-0.14001433388075765</v>
      </c>
      <c r="S135">
        <v>0.64363423617043181</v>
      </c>
      <c r="BW135">
        <v>0.64363423617043181</v>
      </c>
      <c r="BX135">
        <v>0.57043419399768125</v>
      </c>
      <c r="BY135">
        <f t="shared" si="9"/>
        <v>7.3200042172750557E-2</v>
      </c>
      <c r="BZ135">
        <f t="shared" si="10"/>
        <v>7.3200042172750557E-2</v>
      </c>
      <c r="CA135">
        <f t="shared" si="11"/>
        <v>5.3582461740924597E-3</v>
      </c>
      <c r="CB135">
        <f t="shared" si="12"/>
        <v>11.37292550009218</v>
      </c>
    </row>
    <row r="136" spans="1:80">
      <c r="A136">
        <v>1</v>
      </c>
      <c r="B136">
        <v>-0.97934041220080903</v>
      </c>
      <c r="C136">
        <v>-7.1297262821066756E-2</v>
      </c>
      <c r="D136">
        <v>0.28622485083198879</v>
      </c>
      <c r="E136">
        <v>-0.21477783219725241</v>
      </c>
      <c r="F136">
        <v>-7.0813764948870719E-2</v>
      </c>
      <c r="G136">
        <v>0.47815901411548101</v>
      </c>
      <c r="H136">
        <v>0.86146311633922656</v>
      </c>
      <c r="I136">
        <v>0.86146320441442648</v>
      </c>
      <c r="J136">
        <v>0.37407650596932673</v>
      </c>
      <c r="K136">
        <v>-8.1855528295072616E-2</v>
      </c>
      <c r="L136">
        <v>-0.28434120679438624</v>
      </c>
      <c r="M136">
        <v>-0.2345690516833876</v>
      </c>
      <c r="N136">
        <v>-0.45821953183987757</v>
      </c>
      <c r="O136">
        <v>6.0153471412481722E-2</v>
      </c>
      <c r="P136">
        <v>-0.68991290069950473</v>
      </c>
      <c r="S136">
        <v>0.97202104422794233</v>
      </c>
      <c r="BW136">
        <v>0.97202104422794233</v>
      </c>
      <c r="BX136">
        <v>0.97369491745658476</v>
      </c>
      <c r="BY136">
        <f t="shared" si="9"/>
        <v>-1.6738732286424307E-3</v>
      </c>
      <c r="BZ136">
        <f t="shared" si="10"/>
        <v>1.6738732286424307E-3</v>
      </c>
      <c r="CA136">
        <f t="shared" si="11"/>
        <v>2.8018515855658352E-6</v>
      </c>
      <c r="CB136">
        <f t="shared" si="12"/>
        <v>0.17220545157764111</v>
      </c>
    </row>
    <row r="137" spans="1:80">
      <c r="A137">
        <v>1</v>
      </c>
      <c r="B137">
        <v>-0.35061073043950136</v>
      </c>
      <c r="C137">
        <v>-0.46580878376430335</v>
      </c>
      <c r="D137">
        <v>-0.43143339379344048</v>
      </c>
      <c r="E137">
        <v>0.16721988363928944</v>
      </c>
      <c r="F137">
        <v>-0.42171182409857888</v>
      </c>
      <c r="G137">
        <v>-0.97411439687560819</v>
      </c>
      <c r="H137">
        <v>-0.62019314610643916</v>
      </c>
      <c r="I137">
        <v>-0.62019309562093117</v>
      </c>
      <c r="J137">
        <v>-0.64330347203662896</v>
      </c>
      <c r="K137">
        <v>-0.10242265901704459</v>
      </c>
      <c r="L137">
        <v>-1.0681156771832965</v>
      </c>
      <c r="M137">
        <v>-0.41709309502451669</v>
      </c>
      <c r="N137">
        <v>0.15944661604172247</v>
      </c>
      <c r="O137">
        <v>-0.18783021040386541</v>
      </c>
      <c r="P137">
        <v>-1.2398114675182517</v>
      </c>
      <c r="S137">
        <v>0.32740990248542218</v>
      </c>
      <c r="BW137">
        <v>0.32740990248542218</v>
      </c>
      <c r="BX137">
        <v>0.25761812631361225</v>
      </c>
      <c r="BY137">
        <f t="shared" si="9"/>
        <v>6.9791776171809927E-2</v>
      </c>
      <c r="BZ137">
        <f t="shared" si="10"/>
        <v>6.9791776171809927E-2</v>
      </c>
      <c r="CA137">
        <f t="shared" si="11"/>
        <v>4.8708920212160159E-3</v>
      </c>
      <c r="CB137">
        <f t="shared" si="12"/>
        <v>21.316330276515501</v>
      </c>
    </row>
    <row r="138" spans="1:80">
      <c r="A138">
        <v>1</v>
      </c>
      <c r="B138">
        <v>-1.2426545524256409</v>
      </c>
      <c r="C138">
        <v>-0.15019956700971407</v>
      </c>
      <c r="D138">
        <v>0.35146650943430052</v>
      </c>
      <c r="E138">
        <v>1.4087124601080505</v>
      </c>
      <c r="F138">
        <v>-0.1146760223425819</v>
      </c>
      <c r="G138">
        <v>-0.365897327315238</v>
      </c>
      <c r="H138">
        <v>0.61452040593161561</v>
      </c>
      <c r="I138">
        <v>0.61452048774186563</v>
      </c>
      <c r="J138">
        <v>0.13929651104487542</v>
      </c>
      <c r="K138">
        <v>0.88479961563759668</v>
      </c>
      <c r="L138">
        <v>0.2817181329309405</v>
      </c>
      <c r="M138">
        <v>0.43468577390075169</v>
      </c>
      <c r="N138">
        <v>0.7084831919364748</v>
      </c>
      <c r="O138">
        <v>-0.13823347404059705</v>
      </c>
      <c r="P138">
        <v>-0.57993318733575761</v>
      </c>
      <c r="S138">
        <v>1.2517579547954507</v>
      </c>
      <c r="BW138">
        <v>1.2517579547954507</v>
      </c>
      <c r="BX138">
        <v>1.1420564573968135</v>
      </c>
      <c r="BY138">
        <f t="shared" si="9"/>
        <v>0.10970149739863722</v>
      </c>
      <c r="BZ138">
        <f t="shared" si="10"/>
        <v>0.10970149739863722</v>
      </c>
      <c r="CA138">
        <f t="shared" si="11"/>
        <v>1.2034418531503208E-2</v>
      </c>
      <c r="CB138">
        <f t="shared" si="12"/>
        <v>8.7637947079444363</v>
      </c>
    </row>
    <row r="139" spans="1:80">
      <c r="A139">
        <v>1</v>
      </c>
      <c r="B139">
        <v>-0.40434831007721483</v>
      </c>
      <c r="C139">
        <v>-0.38690647957565605</v>
      </c>
      <c r="D139">
        <v>-0.37551197213431609</v>
      </c>
      <c r="E139">
        <v>0.35821874155756039</v>
      </c>
      <c r="F139">
        <v>-1.6059927737288493</v>
      </c>
      <c r="G139">
        <v>-0.30383436103356742</v>
      </c>
      <c r="H139">
        <v>-0.38312814411513207</v>
      </c>
      <c r="I139">
        <v>-0.38312806754377071</v>
      </c>
      <c r="J139">
        <v>-0.22069948117261615</v>
      </c>
      <c r="K139">
        <v>-0.24639257407084542</v>
      </c>
      <c r="L139">
        <v>-6.6626076130799752E-2</v>
      </c>
      <c r="M139">
        <v>-0.3562517472441396</v>
      </c>
      <c r="N139">
        <v>-0.18370124389250017</v>
      </c>
      <c r="O139">
        <v>-0.63420083767329127</v>
      </c>
      <c r="P139">
        <v>-0.68991290069950473</v>
      </c>
      <c r="S139">
        <v>0.40038474872042418</v>
      </c>
      <c r="BW139">
        <v>0.40038474872042418</v>
      </c>
      <c r="BX139">
        <v>0.3532134596695739</v>
      </c>
      <c r="BY139">
        <f t="shared" si="9"/>
        <v>4.7171289050850274E-2</v>
      </c>
      <c r="BZ139">
        <f t="shared" si="10"/>
        <v>4.7171289050850274E-2</v>
      </c>
      <c r="CA139">
        <f t="shared" si="11"/>
        <v>2.225130510718867E-3</v>
      </c>
      <c r="CB139">
        <f t="shared" si="12"/>
        <v>11.781489979726594</v>
      </c>
    </row>
    <row r="140" spans="1:80">
      <c r="A140">
        <v>1</v>
      </c>
      <c r="B140">
        <v>-0.18402423356256561</v>
      </c>
      <c r="C140">
        <v>0.32321425812216986</v>
      </c>
      <c r="D140">
        <v>1.2834902037530398</v>
      </c>
      <c r="E140">
        <v>1.7907101759445925</v>
      </c>
      <c r="F140">
        <v>1.2450539568625394</v>
      </c>
      <c r="G140">
        <v>0.49057160737181621</v>
      </c>
      <c r="H140">
        <v>1.4047370792359706</v>
      </c>
      <c r="I140">
        <v>1.4047370807365407</v>
      </c>
      <c r="J140">
        <v>1.250588487020613</v>
      </c>
      <c r="K140">
        <v>1.481246406574775</v>
      </c>
      <c r="L140">
        <v>1.7186379953106101</v>
      </c>
      <c r="M140">
        <v>0.86057520836338486</v>
      </c>
      <c r="N140">
        <v>1.1202606238575417</v>
      </c>
      <c r="O140">
        <v>0.55612083504517595</v>
      </c>
      <c r="P140">
        <v>0.51986394630173649</v>
      </c>
      <c r="S140">
        <v>0.1571352612704166</v>
      </c>
      <c r="BW140">
        <v>0.1571352612704166</v>
      </c>
      <c r="BX140">
        <v>0.22705421155165173</v>
      </c>
      <c r="BY140">
        <f t="shared" si="9"/>
        <v>-6.9918950281235126E-2</v>
      </c>
      <c r="BZ140">
        <f t="shared" si="10"/>
        <v>6.9918950281235126E-2</v>
      </c>
      <c r="CA140">
        <f t="shared" si="11"/>
        <v>4.8886596084298291E-3</v>
      </c>
      <c r="CB140">
        <f t="shared" si="12"/>
        <v>44.496028272680618</v>
      </c>
    </row>
    <row r="141" spans="1:80">
      <c r="A141">
        <v>1</v>
      </c>
      <c r="B141">
        <v>-0.72140002993976027</v>
      </c>
      <c r="C141">
        <v>-0.38690647957565605</v>
      </c>
      <c r="D141">
        <v>-5.8623916065944748E-2</v>
      </c>
      <c r="E141">
        <v>0.2627193125984249</v>
      </c>
      <c r="F141">
        <v>-0.24626279452372479</v>
      </c>
      <c r="G141">
        <v>-0.26659658126456548</v>
      </c>
      <c r="H141">
        <v>7.1246443034871515E-2</v>
      </c>
      <c r="I141">
        <v>7.1246360525959881E-2</v>
      </c>
      <c r="J141">
        <v>0.29581650766117629</v>
      </c>
      <c r="K141">
        <v>-4.0721266851128687E-2</v>
      </c>
      <c r="L141">
        <v>0.45589023746180907</v>
      </c>
      <c r="M141">
        <v>-0.90382387726752478</v>
      </c>
      <c r="N141">
        <v>-0.49253431783329898</v>
      </c>
      <c r="O141">
        <v>-0.38621715585694416</v>
      </c>
      <c r="P141">
        <v>-1.7897100343369987</v>
      </c>
      <c r="S141">
        <v>0.70444660803293369</v>
      </c>
      <c r="BW141">
        <v>0.70444660803293369</v>
      </c>
      <c r="BX141">
        <v>0.6835192134139344</v>
      </c>
      <c r="BY141">
        <f t="shared" si="9"/>
        <v>2.0927394618999284E-2</v>
      </c>
      <c r="BZ141">
        <f t="shared" si="10"/>
        <v>2.0927394618999284E-2</v>
      </c>
      <c r="CA141">
        <f t="shared" si="11"/>
        <v>4.3795584553932022E-4</v>
      </c>
      <c r="CB141">
        <f t="shared" si="12"/>
        <v>2.970756673445563</v>
      </c>
    </row>
    <row r="142" spans="1:80">
      <c r="A142">
        <v>1</v>
      </c>
      <c r="B142">
        <v>7.9289906662254397E-2</v>
      </c>
      <c r="C142">
        <v>-0.38690647957565605</v>
      </c>
      <c r="D142">
        <v>-0.18910723327056825</v>
      </c>
      <c r="E142">
        <v>-0.31027726115638787</v>
      </c>
      <c r="F142">
        <v>-0.64102311106714727</v>
      </c>
      <c r="G142">
        <v>-0.15488324195755779</v>
      </c>
      <c r="H142">
        <v>6.1368734618567643E-2</v>
      </c>
      <c r="I142">
        <v>6.1368671930561336E-2</v>
      </c>
      <c r="J142">
        <v>-6.4179484556315267E-2</v>
      </c>
      <c r="K142">
        <v>0.22665143253450248</v>
      </c>
      <c r="L142">
        <v>-0.15371212839623249</v>
      </c>
      <c r="M142">
        <v>-0.66045848614602076</v>
      </c>
      <c r="N142">
        <v>-8.0756885912233511E-2</v>
      </c>
      <c r="O142">
        <v>-8.863673767732691E-2</v>
      </c>
      <c r="P142">
        <v>-0.46995347397200665</v>
      </c>
      <c r="S142">
        <v>-9.8276700552091076E-2</v>
      </c>
      <c r="BW142">
        <v>-9.8276700552091076E-2</v>
      </c>
      <c r="BX142">
        <v>-8.0942685919249052E-2</v>
      </c>
      <c r="BY142">
        <f t="shared" si="9"/>
        <v>-1.7334014632842024E-2</v>
      </c>
      <c r="BZ142">
        <f t="shared" si="10"/>
        <v>1.7334014632842024E-2</v>
      </c>
      <c r="CA142">
        <f t="shared" si="11"/>
        <v>3.0046806329158142E-4</v>
      </c>
      <c r="CB142">
        <f t="shared" si="12"/>
        <v>17.637969666731145</v>
      </c>
    </row>
    <row r="143" spans="1:80">
      <c r="A143">
        <v>1</v>
      </c>
      <c r="B143">
        <v>-0.52257098528019652</v>
      </c>
      <c r="C143">
        <v>0.55992117068811176</v>
      </c>
      <c r="D143">
        <v>-0.42211315685025308</v>
      </c>
      <c r="E143">
        <v>-0.97877326387033614</v>
      </c>
      <c r="F143">
        <v>-0.20240053713001049</v>
      </c>
      <c r="G143">
        <v>0.24231974224513403</v>
      </c>
      <c r="H143">
        <v>-0.13618543370752112</v>
      </c>
      <c r="I143">
        <v>-0.1361853508712117</v>
      </c>
      <c r="J143">
        <v>-0.12678748320283428</v>
      </c>
      <c r="K143">
        <v>-0.45206388129056219</v>
      </c>
      <c r="L143">
        <v>-0.80685752038699199</v>
      </c>
      <c r="M143">
        <v>-0.47793444280489161</v>
      </c>
      <c r="N143">
        <v>-0.21801602988592159</v>
      </c>
      <c r="O143">
        <v>-0.58460410131002116</v>
      </c>
      <c r="P143">
        <v>-0.35997376060825959</v>
      </c>
      <c r="S143">
        <v>0.50984701807292787</v>
      </c>
      <c r="BW143">
        <v>0.50984701807292787</v>
      </c>
      <c r="BX143">
        <v>0.50673586748709987</v>
      </c>
      <c r="BY143">
        <f t="shared" si="9"/>
        <v>3.1111505858280042E-3</v>
      </c>
      <c r="BZ143">
        <f t="shared" si="10"/>
        <v>3.1111505858280042E-3</v>
      </c>
      <c r="CA143">
        <f t="shared" si="11"/>
        <v>9.6792579676979335E-6</v>
      </c>
      <c r="CB143">
        <f t="shared" si="12"/>
        <v>0.61021256877940377</v>
      </c>
    </row>
    <row r="144" spans="1:80">
      <c r="A144">
        <v>1</v>
      </c>
      <c r="B144">
        <v>1.1755365312717292</v>
      </c>
      <c r="C144">
        <v>-1.7282456507826605</v>
      </c>
      <c r="D144">
        <v>-0.69240002820268742</v>
      </c>
      <c r="E144">
        <v>0.74021645739410225</v>
      </c>
      <c r="F144">
        <v>-1.0796456850042839</v>
      </c>
      <c r="G144">
        <v>-1.0734151429262824</v>
      </c>
      <c r="H144">
        <v>-1.5091869035738386</v>
      </c>
      <c r="I144">
        <v>-1.5091868254633876</v>
      </c>
      <c r="J144">
        <v>-0.90938746628433864</v>
      </c>
      <c r="K144">
        <v>-0.6577351885102789</v>
      </c>
      <c r="L144">
        <v>-1.0681156771832965</v>
      </c>
      <c r="M144">
        <v>-0.2345690516833876</v>
      </c>
      <c r="N144">
        <v>-0.59547867581356573</v>
      </c>
      <c r="O144">
        <v>-0.73339431039982983</v>
      </c>
      <c r="P144">
        <v>-3.0034620517010589E-2</v>
      </c>
      <c r="S144">
        <v>-1.1807369197046249</v>
      </c>
      <c r="BW144">
        <v>-1.1807369197046249</v>
      </c>
      <c r="BX144">
        <v>-1.2085052324861811</v>
      </c>
      <c r="BY144">
        <f t="shared" si="9"/>
        <v>2.7768312781556226E-2</v>
      </c>
      <c r="BZ144">
        <f t="shared" si="10"/>
        <v>2.7768312781556226E-2</v>
      </c>
      <c r="CA144">
        <f t="shared" si="11"/>
        <v>7.7107919473433882E-4</v>
      </c>
      <c r="CB144">
        <f t="shared" si="12"/>
        <v>2.351778141103845</v>
      </c>
    </row>
    <row r="145" spans="1:80">
      <c r="A145">
        <v>1</v>
      </c>
      <c r="B145">
        <v>1.062687614032519</v>
      </c>
      <c r="C145">
        <v>-1.7282456507826605</v>
      </c>
      <c r="D145">
        <v>0.36637888854340056</v>
      </c>
      <c r="E145">
        <v>2.745704465535947</v>
      </c>
      <c r="F145">
        <v>1.6910749838557875E-2</v>
      </c>
      <c r="G145">
        <v>-0.51484844639124761</v>
      </c>
      <c r="H145">
        <v>-0.69921481343687431</v>
      </c>
      <c r="I145">
        <v>-0.69921485527791638</v>
      </c>
      <c r="J145">
        <v>0.43668450461584796</v>
      </c>
      <c r="K145">
        <v>-4.0721266851128687E-2</v>
      </c>
      <c r="L145">
        <v>-0.41497028519253693</v>
      </c>
      <c r="M145">
        <v>6.9637687218493505E-2</v>
      </c>
      <c r="N145">
        <v>-0.14938645789907756</v>
      </c>
      <c r="O145">
        <v>0.50652409868190584</v>
      </c>
      <c r="P145">
        <v>7.9945092846740382E-2</v>
      </c>
      <c r="S145">
        <v>-1.0712746503521213</v>
      </c>
      <c r="BW145">
        <v>-1.0712746503521213</v>
      </c>
      <c r="BX145">
        <v>-1.0283177550234031</v>
      </c>
      <c r="BY145">
        <f t="shared" si="9"/>
        <v>-4.295689532871827E-2</v>
      </c>
      <c r="BZ145">
        <f t="shared" si="10"/>
        <v>4.295689532871827E-2</v>
      </c>
      <c r="CA145">
        <f t="shared" si="11"/>
        <v>1.8452948562824574E-3</v>
      </c>
      <c r="CB145">
        <f t="shared" si="12"/>
        <v>4.0098862896269045</v>
      </c>
    </row>
    <row r="146" spans="1:80">
      <c r="A146">
        <v>1</v>
      </c>
      <c r="B146">
        <v>0.57904939729304961</v>
      </c>
      <c r="C146">
        <v>-1.6493433465940133</v>
      </c>
      <c r="D146">
        <v>-0.83220358235049841</v>
      </c>
      <c r="E146">
        <v>0.16721988363928944</v>
      </c>
      <c r="F146">
        <v>-0.99192117021685533</v>
      </c>
      <c r="G146">
        <v>-0.99893958338827682</v>
      </c>
      <c r="H146">
        <v>-1.0350568995912244</v>
      </c>
      <c r="I146">
        <v>-1.0350570202028591</v>
      </c>
      <c r="J146">
        <v>-0.69025947102151874</v>
      </c>
      <c r="K146">
        <v>-0.59603379634436449</v>
      </c>
      <c r="L146">
        <v>-0.89394357265242785</v>
      </c>
      <c r="M146">
        <v>-0.66045848614602076</v>
      </c>
      <c r="N146">
        <v>0.43396490398909865</v>
      </c>
      <c r="O146">
        <v>-0.18783021040386541</v>
      </c>
      <c r="P146">
        <v>-1.0198520407907536</v>
      </c>
      <c r="S146">
        <v>-0.5969381498246068</v>
      </c>
      <c r="BW146">
        <v>-0.5969381498246068</v>
      </c>
      <c r="BX146">
        <v>-0.65549426283611223</v>
      </c>
      <c r="BY146">
        <f t="shared" si="9"/>
        <v>5.8556113011505428E-2</v>
      </c>
      <c r="BZ146">
        <f t="shared" si="10"/>
        <v>5.8556113011505428E-2</v>
      </c>
      <c r="CA146">
        <f t="shared" si="11"/>
        <v>3.4288183710161953E-3</v>
      </c>
      <c r="CB146">
        <f t="shared" si="12"/>
        <v>9.8094104102259951</v>
      </c>
    </row>
    <row r="147" spans="1:80">
      <c r="A147">
        <v>1</v>
      </c>
      <c r="B147">
        <v>-3.3559010576955886E-2</v>
      </c>
      <c r="C147">
        <v>-1.6493433465940133</v>
      </c>
      <c r="D147">
        <v>1.1250461757188541</v>
      </c>
      <c r="E147">
        <v>0.93121531531237323</v>
      </c>
      <c r="F147">
        <v>0.54325783856312315</v>
      </c>
      <c r="G147">
        <v>0.15543158945079491</v>
      </c>
      <c r="H147">
        <v>0.66390894801313782</v>
      </c>
      <c r="I147">
        <v>0.66390893071886192</v>
      </c>
      <c r="J147">
        <v>1.6262364788997337</v>
      </c>
      <c r="K147">
        <v>2.4479015505074444</v>
      </c>
      <c r="L147">
        <v>2.1540682566377831</v>
      </c>
      <c r="M147">
        <v>1.286464642826018</v>
      </c>
      <c r="N147">
        <v>1.3261493398180748</v>
      </c>
      <c r="O147">
        <v>0.80410451686152318</v>
      </c>
      <c r="P147">
        <v>0.51986394630173649</v>
      </c>
      <c r="S147">
        <v>1.1185568800412157E-2</v>
      </c>
      <c r="BW147">
        <v>1.1185568800412157E-2</v>
      </c>
      <c r="BX147">
        <v>1.3988312423692717E-2</v>
      </c>
      <c r="BY147">
        <f t="shared" si="9"/>
        <v>-2.8027436232805607E-3</v>
      </c>
      <c r="BZ147">
        <f t="shared" si="10"/>
        <v>2.8027436232805607E-3</v>
      </c>
      <c r="CA147">
        <f t="shared" si="11"/>
        <v>7.855371817839845E-6</v>
      </c>
      <c r="CB147">
        <f t="shared" si="12"/>
        <v>25.056782299504409</v>
      </c>
    </row>
    <row r="148" spans="1:80">
      <c r="A148">
        <v>1</v>
      </c>
      <c r="B148">
        <v>-1.2587758263169551</v>
      </c>
      <c r="C148">
        <v>-1.5704410424053659</v>
      </c>
      <c r="D148">
        <v>1.0504842801733549</v>
      </c>
      <c r="E148">
        <v>-0.21477783219725241</v>
      </c>
      <c r="F148">
        <v>1.2889162142562538</v>
      </c>
      <c r="G148">
        <v>1.2601523892645312</v>
      </c>
      <c r="H148">
        <v>0.80219686584140049</v>
      </c>
      <c r="I148">
        <v>0.80219682194824016</v>
      </c>
      <c r="J148">
        <v>1.0158084920961616</v>
      </c>
      <c r="K148">
        <v>1.8720218902922379</v>
      </c>
      <c r="L148">
        <v>0.97840655105441487</v>
      </c>
      <c r="M148">
        <v>0.92141655614376194</v>
      </c>
      <c r="N148">
        <v>0.36533533200225338</v>
      </c>
      <c r="O148">
        <v>0.50652409868190584</v>
      </c>
      <c r="P148">
        <v>0.18992480621048743</v>
      </c>
      <c r="S148">
        <v>1.2760829035404517</v>
      </c>
      <c r="BW148">
        <v>1.2760829035404517</v>
      </c>
      <c r="BX148">
        <v>1.2131996617146126</v>
      </c>
      <c r="BY148">
        <f t="shared" si="9"/>
        <v>6.2883241825839153E-2</v>
      </c>
      <c r="BZ148">
        <f t="shared" si="10"/>
        <v>6.2883241825839153E-2</v>
      </c>
      <c r="CA148">
        <f t="shared" si="11"/>
        <v>3.9543021025269668E-3</v>
      </c>
      <c r="CB148">
        <f t="shared" si="12"/>
        <v>4.927833579728369</v>
      </c>
    </row>
    <row r="149" spans="1:80">
      <c r="A149">
        <v>1</v>
      </c>
      <c r="B149">
        <v>1.7021648117213812</v>
      </c>
      <c r="C149">
        <v>-1.5704410424053659</v>
      </c>
      <c r="D149">
        <v>-1.2888951925666807</v>
      </c>
      <c r="E149">
        <v>0.83571588635323768</v>
      </c>
      <c r="F149">
        <v>-1.2112324571854238</v>
      </c>
      <c r="G149">
        <v>-1.0485899564136139</v>
      </c>
      <c r="H149">
        <v>-1.5684531540716646</v>
      </c>
      <c r="I149">
        <v>-1.568453207929573</v>
      </c>
      <c r="J149">
        <v>-1.191123460193682</v>
      </c>
      <c r="K149">
        <v>-1.5215546788330898</v>
      </c>
      <c r="L149">
        <v>-1.2422877817141651</v>
      </c>
      <c r="M149">
        <v>-0.66045848614602076</v>
      </c>
      <c r="N149">
        <v>-2.2082736175044064</v>
      </c>
      <c r="O149">
        <v>-1.7253290376652184</v>
      </c>
      <c r="P149">
        <v>-1.4597708942457537</v>
      </c>
      <c r="S149">
        <v>-1.6793983689771403</v>
      </c>
      <c r="BW149">
        <v>-1.6793983689771403</v>
      </c>
      <c r="BX149">
        <v>-1.6811384619491412</v>
      </c>
      <c r="BY149">
        <f t="shared" si="9"/>
        <v>1.7400929720008396E-3</v>
      </c>
      <c r="BZ149">
        <f t="shared" si="10"/>
        <v>1.7400929720008396E-3</v>
      </c>
      <c r="CA149">
        <f t="shared" si="11"/>
        <v>3.0279235512067148E-6</v>
      </c>
      <c r="CB149">
        <f t="shared" si="12"/>
        <v>0.10361406823686903</v>
      </c>
    </row>
    <row r="150" spans="1:80">
      <c r="A150">
        <v>1</v>
      </c>
      <c r="B150">
        <v>-0.75364257772238841</v>
      </c>
      <c r="C150">
        <v>-1.4915387382167185</v>
      </c>
      <c r="D150">
        <v>1.665619918423723</v>
      </c>
      <c r="E150">
        <v>-2.3778974278981478E-2</v>
      </c>
      <c r="F150">
        <v>1.1573294420751139</v>
      </c>
      <c r="G150">
        <v>1.6573553734672213</v>
      </c>
      <c r="H150">
        <v>1.4244924960685796</v>
      </c>
      <c r="I150">
        <v>1.4244924579273377</v>
      </c>
      <c r="J150">
        <v>2.2210124660416786</v>
      </c>
      <c r="K150">
        <v>1.7074848445164621</v>
      </c>
      <c r="L150">
        <v>1.8057240475760461</v>
      </c>
      <c r="M150">
        <v>0.98225790392413681</v>
      </c>
      <c r="N150">
        <v>1.2918345538246523</v>
      </c>
      <c r="O150">
        <v>0.85370125322479151</v>
      </c>
      <c r="P150">
        <v>0.18992480621048743</v>
      </c>
      <c r="S150">
        <v>0.74093403115043488</v>
      </c>
      <c r="BW150">
        <v>0.74093403115043488</v>
      </c>
      <c r="BX150">
        <v>0.78570422036911658</v>
      </c>
      <c r="BY150">
        <f t="shared" si="9"/>
        <v>-4.47701892186817E-2</v>
      </c>
      <c r="BZ150">
        <f t="shared" si="10"/>
        <v>4.47701892186817E-2</v>
      </c>
      <c r="CA150">
        <f t="shared" si="11"/>
        <v>2.0043698426765633E-3</v>
      </c>
      <c r="CB150">
        <f t="shared" si="12"/>
        <v>6.0423988285661325</v>
      </c>
    </row>
    <row r="151" spans="1:80">
      <c r="A151">
        <v>1</v>
      </c>
      <c r="B151">
        <v>1.1809102892355006</v>
      </c>
      <c r="C151">
        <v>-1.4915387382167185</v>
      </c>
      <c r="D151">
        <v>-0.97200713649830928</v>
      </c>
      <c r="E151">
        <v>-0.50127611907465885</v>
      </c>
      <c r="F151">
        <v>-1.1235079423979983</v>
      </c>
      <c r="G151">
        <v>-0.97411439687560819</v>
      </c>
      <c r="H151">
        <v>-1.4597983614923162</v>
      </c>
      <c r="I151">
        <v>-1.4597983824863923</v>
      </c>
      <c r="J151">
        <v>-0.97199546493085986</v>
      </c>
      <c r="K151">
        <v>-0.49319814273450613</v>
      </c>
      <c r="L151">
        <v>-1.1552017294487322</v>
      </c>
      <c r="M151">
        <v>-1.6339200506320413</v>
      </c>
      <c r="N151">
        <v>-0.21801602988592159</v>
      </c>
      <c r="O151">
        <v>0.15934694413902023</v>
      </c>
      <c r="P151">
        <v>-0.46995347397200665</v>
      </c>
      <c r="S151">
        <v>-1.1807369197046249</v>
      </c>
      <c r="BW151">
        <v>-1.1807369197046249</v>
      </c>
      <c r="BX151">
        <v>-1.1977553387697661</v>
      </c>
      <c r="BY151">
        <f t="shared" si="9"/>
        <v>1.7018419065141233E-2</v>
      </c>
      <c r="BZ151">
        <f t="shared" si="10"/>
        <v>1.7018419065141233E-2</v>
      </c>
      <c r="CA151">
        <f t="shared" si="11"/>
        <v>2.8962658747676257E-4</v>
      </c>
      <c r="CB151">
        <f t="shared" si="12"/>
        <v>1.4413387759060323</v>
      </c>
    </row>
    <row r="152" spans="1:80">
      <c r="A152">
        <v>1</v>
      </c>
      <c r="B152">
        <v>-7.6549074287126692E-2</v>
      </c>
      <c r="C152">
        <v>-1.4915387382167185</v>
      </c>
      <c r="D152">
        <v>2.3646376891627776</v>
      </c>
      <c r="E152">
        <v>1.5997113180263214</v>
      </c>
      <c r="F152">
        <v>1.6836765307996762</v>
      </c>
      <c r="G152">
        <v>0.93742496459984337</v>
      </c>
      <c r="H152">
        <v>1.0392618678327075</v>
      </c>
      <c r="I152">
        <v>1.0392618500254005</v>
      </c>
      <c r="J152">
        <v>2.299272464349829</v>
      </c>
      <c r="K152">
        <v>2.7975427727809632</v>
      </c>
      <c r="L152">
        <v>2.1540682566377831</v>
      </c>
      <c r="M152">
        <v>1.2256232950456429</v>
      </c>
      <c r="N152">
        <v>2.1497042036602059</v>
      </c>
      <c r="O152">
        <v>2.5399902895759512</v>
      </c>
      <c r="P152">
        <v>1.5096813665754836</v>
      </c>
      <c r="S152">
        <v>5.9835466290413933E-2</v>
      </c>
      <c r="BW152">
        <v>5.9835466290413933E-2</v>
      </c>
      <c r="BX152">
        <v>0.12629402175811658</v>
      </c>
      <c r="BY152">
        <f t="shared" si="9"/>
        <v>-6.6458555467702643E-2</v>
      </c>
      <c r="BZ152">
        <f t="shared" si="10"/>
        <v>6.6458555467702643E-2</v>
      </c>
      <c r="CA152">
        <f t="shared" si="11"/>
        <v>4.4167395948537091E-3</v>
      </c>
      <c r="CB152">
        <f t="shared" si="12"/>
        <v>111.06883523752163</v>
      </c>
    </row>
    <row r="153" spans="1:80">
      <c r="A153">
        <v>1</v>
      </c>
      <c r="B153">
        <v>1.0841826458876163</v>
      </c>
      <c r="C153">
        <v>-1.4126364340280713</v>
      </c>
      <c r="D153">
        <v>-1.205013060077994</v>
      </c>
      <c r="E153">
        <v>0.74021645739410225</v>
      </c>
      <c r="F153">
        <v>-1.6937172885162748</v>
      </c>
      <c r="G153">
        <v>-1.5202685001543097</v>
      </c>
      <c r="H153">
        <v>-1.9339283654749291</v>
      </c>
      <c r="I153">
        <v>-1.9339284386407132</v>
      </c>
      <c r="J153">
        <v>-1.3476434568099829</v>
      </c>
      <c r="K153">
        <v>-1.1719134565595708</v>
      </c>
      <c r="L153">
        <v>-0.76331449425427722</v>
      </c>
      <c r="M153">
        <v>0.43468577390075169</v>
      </c>
      <c r="N153">
        <v>-1.5219778976359633</v>
      </c>
      <c r="O153">
        <v>-1.1797649376692541</v>
      </c>
      <c r="P153">
        <v>-0.90987232742700663</v>
      </c>
      <c r="S153">
        <v>-1.0955995990971223</v>
      </c>
      <c r="BW153">
        <v>-1.0955995990971223</v>
      </c>
      <c r="BX153">
        <v>-1.1501570167877286</v>
      </c>
      <c r="BY153">
        <f t="shared" si="9"/>
        <v>5.4557417690606291E-2</v>
      </c>
      <c r="BZ153">
        <f t="shared" si="10"/>
        <v>5.4557417690606291E-2</v>
      </c>
      <c r="CA153">
        <f t="shared" si="11"/>
        <v>2.9765118250672804E-3</v>
      </c>
      <c r="CB153">
        <f t="shared" si="12"/>
        <v>4.9796858026934991</v>
      </c>
    </row>
    <row r="154" spans="1:80">
      <c r="A154">
        <v>1</v>
      </c>
      <c r="B154">
        <v>0.28886646724936094</v>
      </c>
      <c r="C154">
        <v>-1.4126364340280713</v>
      </c>
      <c r="D154">
        <v>-0.80424287152093621</v>
      </c>
      <c r="E154">
        <v>-1.169772121788607</v>
      </c>
      <c r="F154">
        <v>-2.695150755515642E-2</v>
      </c>
      <c r="G154">
        <v>-0.83757587105593367</v>
      </c>
      <c r="H154">
        <v>-0.41276126936404506</v>
      </c>
      <c r="I154">
        <v>-0.41276138422375958</v>
      </c>
      <c r="J154">
        <v>-0.70591147068314797</v>
      </c>
      <c r="K154">
        <v>-0.51376527345647804</v>
      </c>
      <c r="L154">
        <v>-0.50205633745797273</v>
      </c>
      <c r="M154">
        <v>-0.17372770390301051</v>
      </c>
      <c r="N154">
        <v>-0.56116388982014309</v>
      </c>
      <c r="O154">
        <v>-0.18783021040386541</v>
      </c>
      <c r="P154">
        <v>-0.35997376060825959</v>
      </c>
      <c r="S154">
        <v>-0.31720123925709798</v>
      </c>
      <c r="BW154">
        <v>-0.31720123925709798</v>
      </c>
      <c r="BX154">
        <v>-0.35667213625208899</v>
      </c>
      <c r="BY154">
        <f t="shared" si="9"/>
        <v>3.9470896994991012E-2</v>
      </c>
      <c r="BZ154">
        <f t="shared" si="10"/>
        <v>3.9470896994991012E-2</v>
      </c>
      <c r="CA154">
        <f t="shared" si="11"/>
        <v>1.5579517095891905E-3</v>
      </c>
      <c r="CB154">
        <f t="shared" si="12"/>
        <v>12.443487638142251</v>
      </c>
    </row>
    <row r="155" spans="1:80">
      <c r="A155">
        <v>1</v>
      </c>
      <c r="B155">
        <v>-0.24850932912783374</v>
      </c>
      <c r="C155">
        <v>-1.4126364340280713</v>
      </c>
      <c r="D155">
        <v>0.81747835659367019</v>
      </c>
      <c r="E155">
        <v>1.2177136021897796</v>
      </c>
      <c r="F155">
        <v>0.10463526462598646</v>
      </c>
      <c r="G155">
        <v>4.3718250143787239E-2</v>
      </c>
      <c r="H155">
        <v>0.76268603217618214</v>
      </c>
      <c r="I155">
        <v>0.76268606756664414</v>
      </c>
      <c r="J155">
        <v>0.82798449615660008</v>
      </c>
      <c r="K155">
        <v>0.5762926548080215</v>
      </c>
      <c r="L155">
        <v>0.63006234199267763</v>
      </c>
      <c r="M155">
        <v>1.1039405994848888</v>
      </c>
      <c r="N155">
        <v>0.50259447597594398</v>
      </c>
      <c r="O155">
        <v>0.25854041686555873</v>
      </c>
      <c r="P155">
        <v>1.2897219398479816</v>
      </c>
      <c r="S155">
        <v>0.23011010750541908</v>
      </c>
      <c r="BW155">
        <v>0.23011010750541908</v>
      </c>
      <c r="BX155">
        <v>0.22572359226204022</v>
      </c>
      <c r="BY155">
        <f t="shared" si="9"/>
        <v>4.3865152433788523E-3</v>
      </c>
      <c r="BZ155">
        <f t="shared" si="10"/>
        <v>4.3865152433788523E-3</v>
      </c>
      <c r="CA155">
        <f t="shared" si="11"/>
        <v>1.9241515980395032E-5</v>
      </c>
      <c r="CB155">
        <f t="shared" si="12"/>
        <v>1.9062679562111586</v>
      </c>
    </row>
    <row r="156" spans="1:80">
      <c r="A156">
        <v>1</v>
      </c>
      <c r="B156">
        <v>0.20288633982900739</v>
      </c>
      <c r="C156">
        <v>-1.3337341298394239</v>
      </c>
      <c r="D156">
        <v>-0.25434889187288001</v>
      </c>
      <c r="E156">
        <v>1.8862096049037278</v>
      </c>
      <c r="F156">
        <v>-1.0357834276105697</v>
      </c>
      <c r="G156">
        <v>-1.0734151429262824</v>
      </c>
      <c r="H156">
        <v>-0.87701356493035387</v>
      </c>
      <c r="I156">
        <v>-0.87701350088889052</v>
      </c>
      <c r="J156">
        <v>-0.22069948117261615</v>
      </c>
      <c r="K156">
        <v>-0.41092961984661969</v>
      </c>
      <c r="L156">
        <v>-0.32788423292710417</v>
      </c>
      <c r="M156">
        <v>-0.8429825294871498</v>
      </c>
      <c r="N156">
        <v>-1.2127313925388241E-2</v>
      </c>
      <c r="O156">
        <v>-0.48541062858348266</v>
      </c>
      <c r="P156">
        <v>-0.57993318733575761</v>
      </c>
      <c r="S156">
        <v>-0.21990144427709488</v>
      </c>
      <c r="BW156">
        <v>-0.21990144427709488</v>
      </c>
      <c r="BX156">
        <v>-0.25965744671863522</v>
      </c>
      <c r="BY156">
        <f t="shared" si="9"/>
        <v>3.9756002441540345E-2</v>
      </c>
      <c r="BZ156">
        <f t="shared" si="10"/>
        <v>3.9756002441540345E-2</v>
      </c>
      <c r="CA156">
        <f t="shared" si="11"/>
        <v>1.5805397301317619E-3</v>
      </c>
      <c r="CB156">
        <f t="shared" si="12"/>
        <v>18.079009245361906</v>
      </c>
    </row>
    <row r="157" spans="1:80">
      <c r="A157">
        <v>1</v>
      </c>
      <c r="B157">
        <v>-1.4468573550489761</v>
      </c>
      <c r="C157">
        <v>-1.3337341298394239</v>
      </c>
      <c r="D157">
        <v>1.0225235693437928</v>
      </c>
      <c r="E157">
        <v>-0.50127611907465885</v>
      </c>
      <c r="F157">
        <v>0.23622203680712625</v>
      </c>
      <c r="G157">
        <v>0.60228494667882215</v>
      </c>
      <c r="H157">
        <v>1.2466937445751001</v>
      </c>
      <c r="I157">
        <v>1.2466938123163636</v>
      </c>
      <c r="J157">
        <v>1.0471124914194223</v>
      </c>
      <c r="K157">
        <v>1.9131561517361788</v>
      </c>
      <c r="L157">
        <v>0.63006234199267763</v>
      </c>
      <c r="M157">
        <v>1.286464642826018</v>
      </c>
      <c r="N157">
        <v>1.0173162658772761</v>
      </c>
      <c r="O157">
        <v>1.0024914623146002</v>
      </c>
      <c r="P157">
        <v>0.95978279975673642</v>
      </c>
      <c r="S157">
        <v>1.4706824935004577</v>
      </c>
      <c r="BW157">
        <v>1.4706824935004577</v>
      </c>
      <c r="BX157">
        <v>1.3673872841025976</v>
      </c>
      <c r="BY157">
        <f t="shared" si="9"/>
        <v>0.10329520939786008</v>
      </c>
      <c r="BZ157">
        <f t="shared" si="10"/>
        <v>0.10329520939786008</v>
      </c>
      <c r="CA157">
        <f t="shared" si="11"/>
        <v>1.0669900284547762E-2</v>
      </c>
      <c r="CB157">
        <f t="shared" si="12"/>
        <v>7.0236240557947411</v>
      </c>
    </row>
    <row r="158" spans="1:80">
      <c r="A158">
        <v>1</v>
      </c>
      <c r="B158">
        <v>1.1003039197789302</v>
      </c>
      <c r="C158">
        <v>-1.3337341298394239</v>
      </c>
      <c r="D158">
        <v>0.15574153362736529</v>
      </c>
      <c r="E158">
        <v>0.74021645739410225</v>
      </c>
      <c r="F158">
        <v>-0.42171182409857888</v>
      </c>
      <c r="G158">
        <v>-0.27900917452089885</v>
      </c>
      <c r="H158">
        <v>-0.15594085054013027</v>
      </c>
      <c r="I158">
        <v>-0.15594097895580203</v>
      </c>
      <c r="J158">
        <v>0.43668450461584796</v>
      </c>
      <c r="K158">
        <v>0.30891995542238893</v>
      </c>
      <c r="L158">
        <v>-2.308304999808183E-2</v>
      </c>
      <c r="M158">
        <v>1.1647819472652658</v>
      </c>
      <c r="N158">
        <v>-0.21801602988592159</v>
      </c>
      <c r="O158">
        <v>-0.33662041949367405</v>
      </c>
      <c r="P158">
        <v>0.40988423293798937</v>
      </c>
      <c r="S158">
        <v>-1.1077620734696225</v>
      </c>
      <c r="BW158">
        <v>-1.1077620734696225</v>
      </c>
      <c r="BX158">
        <v>-1.0686125995981695</v>
      </c>
      <c r="BY158">
        <f t="shared" si="9"/>
        <v>-3.9149473871453067E-2</v>
      </c>
      <c r="BZ158">
        <f t="shared" si="10"/>
        <v>3.9149473871453067E-2</v>
      </c>
      <c r="CA158">
        <f t="shared" si="11"/>
        <v>1.5326813044115864E-3</v>
      </c>
      <c r="CB158">
        <f t="shared" si="12"/>
        <v>3.5341049137774654</v>
      </c>
    </row>
    <row r="159" spans="1:80">
      <c r="A159">
        <v>1</v>
      </c>
      <c r="B159">
        <v>0.79399971584392748</v>
      </c>
      <c r="C159">
        <v>-1.1759295214621293</v>
      </c>
      <c r="D159">
        <v>-1.559182063919115</v>
      </c>
      <c r="E159">
        <v>-0.59677554803379429</v>
      </c>
      <c r="F159">
        <v>-0.90419665542942984</v>
      </c>
      <c r="G159">
        <v>-1.4954433136416412</v>
      </c>
      <c r="H159">
        <v>-1.5585754456553607</v>
      </c>
      <c r="I159">
        <v>-1.5585755193341744</v>
      </c>
      <c r="J159">
        <v>-1.5511194524111735</v>
      </c>
      <c r="K159">
        <v>-1.8917630318285794</v>
      </c>
      <c r="L159">
        <v>-1.6341750169086231</v>
      </c>
      <c r="M159">
        <v>-0.78214118170677271</v>
      </c>
      <c r="N159">
        <v>-1.7964961855833408</v>
      </c>
      <c r="O159">
        <v>3.0855543895719157</v>
      </c>
      <c r="P159">
        <v>-1.4597708942457537</v>
      </c>
      <c r="S159">
        <v>-0.80370021415711312</v>
      </c>
      <c r="BW159">
        <v>-0.80370021415711312</v>
      </c>
      <c r="BX159">
        <v>-0.83125103546264156</v>
      </c>
      <c r="BY159">
        <f t="shared" si="9"/>
        <v>2.7550821305528439E-2</v>
      </c>
      <c r="BZ159">
        <f t="shared" si="10"/>
        <v>2.7550821305528439E-2</v>
      </c>
      <c r="CA159">
        <f t="shared" si="11"/>
        <v>7.5904775460915977E-4</v>
      </c>
      <c r="CB159">
        <f t="shared" si="12"/>
        <v>3.4279972582093405</v>
      </c>
    </row>
    <row r="160" spans="1:80">
      <c r="A160">
        <v>1</v>
      </c>
      <c r="B160">
        <v>-0.42584334193230022</v>
      </c>
      <c r="C160">
        <v>-1.0970272172734818</v>
      </c>
      <c r="D160">
        <v>-3.9983442179569964E-2</v>
      </c>
      <c r="E160">
        <v>0.45371817051669583</v>
      </c>
      <c r="F160">
        <v>-0.77260988324828705</v>
      </c>
      <c r="G160">
        <v>4.3718250143787239E-2</v>
      </c>
      <c r="H160">
        <v>2.1024841207415777E-3</v>
      </c>
      <c r="I160">
        <v>2.1025403581665129E-3</v>
      </c>
      <c r="J160">
        <v>-6.4179484556315267E-2</v>
      </c>
      <c r="K160">
        <v>2.0980125314785752E-2</v>
      </c>
      <c r="L160">
        <v>0.19463208066550466</v>
      </c>
      <c r="M160">
        <v>0.92141655614376194</v>
      </c>
      <c r="N160">
        <v>-0.73273781978725372</v>
      </c>
      <c r="O160">
        <v>-0.23742694676713555</v>
      </c>
      <c r="P160">
        <v>-3.0034620517010589E-2</v>
      </c>
      <c r="S160">
        <v>0.41254722309292474</v>
      </c>
      <c r="BW160">
        <v>0.41254722309292474</v>
      </c>
      <c r="BX160">
        <v>0.3780653977318702</v>
      </c>
      <c r="BY160">
        <f t="shared" si="9"/>
        <v>3.4481825361054541E-2</v>
      </c>
      <c r="BZ160">
        <f t="shared" si="10"/>
        <v>3.4481825361054541E-2</v>
      </c>
      <c r="CA160">
        <f t="shared" si="11"/>
        <v>1.1889962802302642E-3</v>
      </c>
      <c r="CB160">
        <f t="shared" si="12"/>
        <v>8.3582735335216736</v>
      </c>
    </row>
    <row r="161" spans="1:80">
      <c r="A161">
        <v>1</v>
      </c>
      <c r="B161">
        <v>1.1755365312717292</v>
      </c>
      <c r="C161">
        <v>-1.0970272172734818</v>
      </c>
      <c r="D161">
        <v>-1.0092880842710588</v>
      </c>
      <c r="E161">
        <v>0.74021645739410225</v>
      </c>
      <c r="F161">
        <v>-1.2989569719728524</v>
      </c>
      <c r="G161">
        <v>-0.83757587105593367</v>
      </c>
      <c r="H161">
        <v>-1.1042008585053558</v>
      </c>
      <c r="I161">
        <v>-1.1042008403706516</v>
      </c>
      <c r="J161">
        <v>-1.2850354581634615</v>
      </c>
      <c r="K161">
        <v>-1.3981518945012594</v>
      </c>
      <c r="L161">
        <v>-0.85040054651970987</v>
      </c>
      <c r="M161">
        <v>-1.268871963949783</v>
      </c>
      <c r="N161">
        <v>-1.7964961855833408</v>
      </c>
      <c r="O161">
        <v>-1.1797649376692541</v>
      </c>
      <c r="P161">
        <v>-1.8996897477007497</v>
      </c>
      <c r="S161">
        <v>-1.1807369197046249</v>
      </c>
      <c r="BW161">
        <v>-1.1807369197046249</v>
      </c>
      <c r="BX161">
        <v>-1.1589484011924343</v>
      </c>
      <c r="BY161">
        <f t="shared" si="9"/>
        <v>-2.1788518512190658E-2</v>
      </c>
      <c r="BZ161">
        <f t="shared" si="10"/>
        <v>2.1788518512190658E-2</v>
      </c>
      <c r="CA161">
        <f t="shared" si="11"/>
        <v>4.7473953895607498E-4</v>
      </c>
      <c r="CB161">
        <f t="shared" si="12"/>
        <v>1.8453321945451919</v>
      </c>
    </row>
    <row r="162" spans="1:80">
      <c r="A162">
        <v>1</v>
      </c>
      <c r="B162">
        <v>0.51993805969155282</v>
      </c>
      <c r="C162">
        <v>-0.93922260889618725</v>
      </c>
      <c r="D162">
        <v>0.65903432855948452</v>
      </c>
      <c r="E162">
        <v>1.0267147442715086</v>
      </c>
      <c r="F162">
        <v>0.23622203680712625</v>
      </c>
      <c r="G162">
        <v>0.37885826806480849</v>
      </c>
      <c r="H162">
        <v>0.31818915344248244</v>
      </c>
      <c r="I162">
        <v>0.31818907719851891</v>
      </c>
      <c r="J162">
        <v>0.8436364958182293</v>
      </c>
      <c r="K162">
        <v>0.43232273975421925</v>
      </c>
      <c r="L162">
        <v>0.89132049878898212</v>
      </c>
      <c r="M162">
        <v>1.1647819472652658</v>
      </c>
      <c r="N162">
        <v>-0.32096038786618825</v>
      </c>
      <c r="O162">
        <v>0.25854041686555873</v>
      </c>
      <c r="P162">
        <v>0.95978279975673642</v>
      </c>
      <c r="S162">
        <v>-0.54828825233460521</v>
      </c>
      <c r="BW162">
        <v>-0.54828825233460521</v>
      </c>
      <c r="BX162">
        <v>-0.46569442174549835</v>
      </c>
      <c r="BY162">
        <f t="shared" si="9"/>
        <v>-8.2593830589106854E-2</v>
      </c>
      <c r="BZ162">
        <f t="shared" si="10"/>
        <v>8.2593830589106854E-2</v>
      </c>
      <c r="CA162">
        <f t="shared" si="11"/>
        <v>6.8217408513820826E-3</v>
      </c>
      <c r="CB162">
        <f t="shared" si="12"/>
        <v>15.06394314257569</v>
      </c>
    </row>
    <row r="163" spans="1:80">
      <c r="A163">
        <v>1</v>
      </c>
      <c r="B163">
        <v>0.71876710435111668</v>
      </c>
      <c r="C163">
        <v>-0.93922260889618725</v>
      </c>
      <c r="D163">
        <v>0.22098319222967705</v>
      </c>
      <c r="E163">
        <v>-0.59677554803379429</v>
      </c>
      <c r="F163">
        <v>1.2011916994688283</v>
      </c>
      <c r="G163">
        <v>-0.22935880149556173</v>
      </c>
      <c r="H163">
        <v>-2.7530641128172859E-2</v>
      </c>
      <c r="I163">
        <v>-2.7530525428030899E-2</v>
      </c>
      <c r="J163">
        <v>0.59320450123214885</v>
      </c>
      <c r="K163">
        <v>0.96706813852548301</v>
      </c>
      <c r="L163">
        <v>-0.54559936359069061</v>
      </c>
      <c r="M163">
        <v>0.2521617305596226</v>
      </c>
      <c r="N163">
        <v>0.43396490398909865</v>
      </c>
      <c r="O163">
        <v>0.95289472595133173</v>
      </c>
      <c r="P163">
        <v>1.6196610799392306</v>
      </c>
      <c r="S163">
        <v>-0.74288784229461124</v>
      </c>
      <c r="BW163">
        <v>-0.74288784229461124</v>
      </c>
      <c r="BX163">
        <v>-0.69447643654674018</v>
      </c>
      <c r="BY163">
        <f t="shared" si="9"/>
        <v>-4.8411405747871061E-2</v>
      </c>
      <c r="BZ163">
        <f t="shared" si="10"/>
        <v>4.8411405747871061E-2</v>
      </c>
      <c r="CA163">
        <f t="shared" si="11"/>
        <v>2.3436642064850032E-3</v>
      </c>
      <c r="CB163">
        <f t="shared" si="12"/>
        <v>6.5166506963338184</v>
      </c>
    </row>
    <row r="164" spans="1:80">
      <c r="A164">
        <v>1</v>
      </c>
      <c r="B164">
        <v>0.47157423801761067</v>
      </c>
      <c r="C164">
        <v>-0.86032030470753995</v>
      </c>
      <c r="D164">
        <v>-1.4286987467144916</v>
      </c>
      <c r="E164">
        <v>7.1720454680153992E-2</v>
      </c>
      <c r="F164">
        <v>-0.86033439803571554</v>
      </c>
      <c r="G164">
        <v>-1.4333803473599707</v>
      </c>
      <c r="H164">
        <v>-0.88689127334665785</v>
      </c>
      <c r="I164">
        <v>-0.88689118948428902</v>
      </c>
      <c r="J164">
        <v>-1.5824234517344342</v>
      </c>
      <c r="K164">
        <v>-1.4187190252232313</v>
      </c>
      <c r="L164">
        <v>-1.285830807846883</v>
      </c>
      <c r="M164">
        <v>-1.6339200506320413</v>
      </c>
      <c r="N164">
        <v>-1.3504039676688526</v>
      </c>
      <c r="O164">
        <v>-1.2293616740325242</v>
      </c>
      <c r="P164">
        <v>-1.8996897477007497</v>
      </c>
      <c r="S164">
        <v>-0.48747588047210333</v>
      </c>
      <c r="BW164">
        <v>-0.48747588047210333</v>
      </c>
      <c r="BX164">
        <v>-0.53586301683916127</v>
      </c>
      <c r="BY164">
        <f t="shared" si="9"/>
        <v>4.8387136367057937E-2</v>
      </c>
      <c r="BZ164">
        <f t="shared" si="10"/>
        <v>4.8387136367057937E-2</v>
      </c>
      <c r="CA164">
        <f t="shared" si="11"/>
        <v>2.3413149658042609E-3</v>
      </c>
      <c r="CB164">
        <f t="shared" si="12"/>
        <v>9.9260575354408687</v>
      </c>
    </row>
    <row r="165" spans="1:80">
      <c r="A165">
        <v>1</v>
      </c>
      <c r="B165">
        <v>-1.0008354440559064</v>
      </c>
      <c r="C165">
        <v>-0.86032030470753995</v>
      </c>
      <c r="D165">
        <v>1.5071758903895374</v>
      </c>
      <c r="E165">
        <v>0.64471702843496681</v>
      </c>
      <c r="F165">
        <v>0.67484461074426294</v>
      </c>
      <c r="G165">
        <v>1.3222153555462017</v>
      </c>
      <c r="H165">
        <v>1.3454708287381445</v>
      </c>
      <c r="I165">
        <v>1.3454706982703544</v>
      </c>
      <c r="J165">
        <v>1.422760483298543</v>
      </c>
      <c r="K165">
        <v>0.92593387708153918</v>
      </c>
      <c r="L165">
        <v>1.5009228646470236</v>
      </c>
      <c r="M165">
        <v>0.19132038277924551</v>
      </c>
      <c r="N165">
        <v>0.60553883395620933</v>
      </c>
      <c r="O165">
        <v>1.2504751441309472</v>
      </c>
      <c r="P165">
        <v>0.29990451957423842</v>
      </c>
      <c r="S165">
        <v>0.99634599297294302</v>
      </c>
      <c r="BW165">
        <v>0.99634599297294302</v>
      </c>
      <c r="BX165">
        <v>1.0326672571176785</v>
      </c>
      <c r="BY165">
        <f t="shared" si="9"/>
        <v>-3.6321264144735466E-2</v>
      </c>
      <c r="BZ165">
        <f t="shared" si="10"/>
        <v>3.6321264144735466E-2</v>
      </c>
      <c r="CA165">
        <f t="shared" si="11"/>
        <v>1.3192342290716461E-3</v>
      </c>
      <c r="CB165">
        <f t="shared" si="12"/>
        <v>3.6454469030741428</v>
      </c>
    </row>
    <row r="166" spans="1:80">
      <c r="A166">
        <v>1</v>
      </c>
      <c r="B166">
        <v>-3.8932768540727233E-2</v>
      </c>
      <c r="C166">
        <v>-0.78141800051889265</v>
      </c>
      <c r="D166">
        <v>1.4419342317872255</v>
      </c>
      <c r="E166">
        <v>1.313213031148915</v>
      </c>
      <c r="F166">
        <v>1.1134671846813997</v>
      </c>
      <c r="G166">
        <v>0.83812421854917085</v>
      </c>
      <c r="H166">
        <v>0.26880061136096028</v>
      </c>
      <c r="I166">
        <v>0.26880063422152439</v>
      </c>
      <c r="J166">
        <v>0.74972449784844974</v>
      </c>
      <c r="K166">
        <v>1.1316051843012558</v>
      </c>
      <c r="L166">
        <v>1.1961216817180014</v>
      </c>
      <c r="M166">
        <v>1.5298300339475241</v>
      </c>
      <c r="N166">
        <v>1.4290936977983404</v>
      </c>
      <c r="O166">
        <v>2.4903935532126846</v>
      </c>
      <c r="P166">
        <v>1.2897219398479816</v>
      </c>
      <c r="S166">
        <v>1.1185568800412157E-2</v>
      </c>
      <c r="BW166">
        <v>1.1185568800412157E-2</v>
      </c>
      <c r="BX166">
        <v>5.6152192313965281E-2</v>
      </c>
      <c r="BY166">
        <f t="shared" si="9"/>
        <v>-4.4966623513553128E-2</v>
      </c>
      <c r="BZ166">
        <f t="shared" si="10"/>
        <v>4.4966623513553128E-2</v>
      </c>
      <c r="CA166">
        <f t="shared" si="11"/>
        <v>2.0219972302096289E-3</v>
      </c>
      <c r="CB166">
        <f t="shared" si="12"/>
        <v>402.00569426470503</v>
      </c>
    </row>
    <row r="167" spans="1:80">
      <c r="A167">
        <v>1</v>
      </c>
      <c r="B167">
        <v>-0.34523697247572999</v>
      </c>
      <c r="C167">
        <v>-0.78141800051889265</v>
      </c>
      <c r="D167">
        <v>-0.45007386767981528</v>
      </c>
      <c r="E167">
        <v>-0.88327383491120071</v>
      </c>
      <c r="F167">
        <v>0.23622203680712625</v>
      </c>
      <c r="G167">
        <v>-0.20453361498289491</v>
      </c>
      <c r="H167">
        <v>-0.19545168420534717</v>
      </c>
      <c r="I167">
        <v>-0.19545173333739799</v>
      </c>
      <c r="J167">
        <v>-0.64330347203662896</v>
      </c>
      <c r="K167">
        <v>-0.78113797284210928</v>
      </c>
      <c r="L167">
        <v>-1.8954331737049246</v>
      </c>
      <c r="M167">
        <v>-0.72129983392639785</v>
      </c>
      <c r="N167">
        <v>-0.6984230337938323</v>
      </c>
      <c r="O167">
        <v>1.0556735049211587E-2</v>
      </c>
      <c r="P167">
        <v>-0.57993318733575761</v>
      </c>
      <c r="S167">
        <v>0.32740990248542218</v>
      </c>
      <c r="BW167">
        <v>0.32740990248542218</v>
      </c>
      <c r="BX167">
        <v>0.30443920592787549</v>
      </c>
      <c r="BY167">
        <f t="shared" si="9"/>
        <v>2.2970696557546688E-2</v>
      </c>
      <c r="BZ167">
        <f t="shared" si="10"/>
        <v>2.2970696557546688E-2</v>
      </c>
      <c r="CA167">
        <f t="shared" si="11"/>
        <v>5.276529003388873E-4</v>
      </c>
      <c r="CB167">
        <f t="shared" si="12"/>
        <v>7.0158832653418139</v>
      </c>
    </row>
    <row r="168" spans="1:80">
      <c r="A168">
        <v>1</v>
      </c>
      <c r="B168">
        <v>-0.16790295967125157</v>
      </c>
      <c r="C168">
        <v>-0.78141800051889265</v>
      </c>
      <c r="D168">
        <v>1.7308615770260347</v>
      </c>
      <c r="E168">
        <v>0.74021645739410225</v>
      </c>
      <c r="F168">
        <v>2.6047839360676641</v>
      </c>
      <c r="G168">
        <v>0.92501237134351</v>
      </c>
      <c r="H168">
        <v>0.79231915742509662</v>
      </c>
      <c r="I168">
        <v>0.79231913335283977</v>
      </c>
      <c r="J168">
        <v>1.1097204900659412</v>
      </c>
      <c r="K168">
        <v>0.82309822347168071</v>
      </c>
      <c r="L168">
        <v>1.3702937862488731</v>
      </c>
      <c r="M168">
        <v>0.92141655614376194</v>
      </c>
      <c r="N168">
        <v>1.703611985745719</v>
      </c>
      <c r="O168">
        <v>2.1928131350330675</v>
      </c>
      <c r="P168">
        <v>1.7296407933029816</v>
      </c>
      <c r="S168">
        <v>0.14497278689791648</v>
      </c>
      <c r="BW168">
        <v>0.14497278689791648</v>
      </c>
      <c r="BX168">
        <v>0.19715229231430681</v>
      </c>
      <c r="BY168">
        <f t="shared" si="9"/>
        <v>-5.2179505416390326E-2</v>
      </c>
      <c r="BZ168">
        <f t="shared" si="10"/>
        <v>5.2179505416390326E-2</v>
      </c>
      <c r="CA168">
        <f t="shared" si="11"/>
        <v>2.7227007854991074E-3</v>
      </c>
      <c r="CB168">
        <f t="shared" si="12"/>
        <v>35.992620775879033</v>
      </c>
    </row>
    <row r="169" spans="1:80">
      <c r="A169">
        <v>1</v>
      </c>
      <c r="B169">
        <v>-2.02184945717257</v>
      </c>
      <c r="C169">
        <v>-0.78141800051889265</v>
      </c>
      <c r="D169">
        <v>1.8613448942306583</v>
      </c>
      <c r="E169">
        <v>-0.31027726115638787</v>
      </c>
      <c r="F169">
        <v>1.0696049272876855</v>
      </c>
      <c r="G169">
        <v>1.7566561195178956</v>
      </c>
      <c r="H169">
        <v>2.3233639619522846</v>
      </c>
      <c r="I169">
        <v>2.3233638763651938</v>
      </c>
      <c r="J169">
        <v>1.907972472809077</v>
      </c>
      <c r="K169">
        <v>3.1060497336105382</v>
      </c>
      <c r="L169">
        <v>0.89132049878898212</v>
      </c>
      <c r="M169">
        <v>0.55636846946150376</v>
      </c>
      <c r="N169">
        <v>1.3261493398180748</v>
      </c>
      <c r="O169">
        <v>1.5480555623105645</v>
      </c>
      <c r="P169">
        <v>0.62984365966548739</v>
      </c>
      <c r="S169" s="187">
        <v>1.8477191990479691</v>
      </c>
      <c r="BW169" s="187">
        <v>1.8477191990479691</v>
      </c>
      <c r="BX169">
        <v>2.0110043477702844</v>
      </c>
      <c r="BY169">
        <f t="shared" si="9"/>
        <v>-0.16328514872231525</v>
      </c>
      <c r="BZ169">
        <f t="shared" si="10"/>
        <v>0.16328514872231525</v>
      </c>
      <c r="CA169">
        <f t="shared" si="11"/>
        <v>2.6662039793268612E-2</v>
      </c>
      <c r="CB169">
        <f t="shared" si="12"/>
        <v>8.8371192336177149</v>
      </c>
    </row>
    <row r="170" spans="1:80">
      <c r="A170">
        <v>1</v>
      </c>
      <c r="B170">
        <v>0.28886646724936094</v>
      </c>
      <c r="C170">
        <v>-0.78141800051889265</v>
      </c>
      <c r="D170">
        <v>-0.20774770715694305</v>
      </c>
      <c r="E170">
        <v>-0.31027726115638787</v>
      </c>
      <c r="F170">
        <v>-0.15853827973629619</v>
      </c>
      <c r="G170">
        <v>-0.20453361498289491</v>
      </c>
      <c r="H170">
        <v>-0.15594085054013027</v>
      </c>
      <c r="I170">
        <v>-0.15594097895580203</v>
      </c>
      <c r="J170">
        <v>-0.25200348049587679</v>
      </c>
      <c r="K170">
        <v>0.16495004036858807</v>
      </c>
      <c r="L170">
        <v>0.2381751067982226</v>
      </c>
      <c r="M170">
        <v>0.19132038277924551</v>
      </c>
      <c r="N170">
        <v>9.0817044054877213E-2</v>
      </c>
      <c r="O170">
        <v>0.55612083504517595</v>
      </c>
      <c r="P170">
        <v>-0.90987232742700663</v>
      </c>
      <c r="S170">
        <v>-0.31720123925709798</v>
      </c>
      <c r="BW170">
        <v>-0.31720123925709798</v>
      </c>
      <c r="BX170">
        <v>-0.31210164257581913</v>
      </c>
      <c r="BY170">
        <f t="shared" si="9"/>
        <v>-5.0995966812788507E-3</v>
      </c>
      <c r="BZ170">
        <f t="shared" si="10"/>
        <v>5.0995966812788507E-3</v>
      </c>
      <c r="CA170">
        <f t="shared" si="11"/>
        <v>2.6005886311710269E-5</v>
      </c>
      <c r="CB170">
        <f t="shared" si="12"/>
        <v>1.6076849804314686</v>
      </c>
    </row>
    <row r="171" spans="1:80">
      <c r="A171">
        <v>1</v>
      </c>
      <c r="B171">
        <v>1.9869739838012985</v>
      </c>
      <c r="C171">
        <v>-0.78141800051889265</v>
      </c>
      <c r="D171">
        <v>-0.97200713649830928</v>
      </c>
      <c r="E171">
        <v>-0.97877326387033614</v>
      </c>
      <c r="F171">
        <v>-0.42171182409857888</v>
      </c>
      <c r="G171">
        <v>-1.0610025496699473</v>
      </c>
      <c r="H171">
        <v>-1.0350568995912244</v>
      </c>
      <c r="I171">
        <v>-1.0350570202028591</v>
      </c>
      <c r="J171">
        <v>-1.0815594625622709</v>
      </c>
      <c r="K171">
        <v>-0.94567501861788206</v>
      </c>
      <c r="L171">
        <v>-1.0245726510505786</v>
      </c>
      <c r="M171">
        <v>-0.59961713836564368</v>
      </c>
      <c r="N171">
        <v>-0.62979346180698825</v>
      </c>
      <c r="O171">
        <v>-0.63420083767329127</v>
      </c>
      <c r="P171">
        <v>-0.57993318733575761</v>
      </c>
      <c r="S171">
        <v>-1.9591352795446491</v>
      </c>
      <c r="BW171">
        <v>-1.9591352795446491</v>
      </c>
      <c r="BX171">
        <v>-1.9508551643881158</v>
      </c>
      <c r="BY171">
        <f t="shared" si="9"/>
        <v>-8.2801151565332631E-3</v>
      </c>
      <c r="BZ171">
        <f t="shared" si="10"/>
        <v>8.2801151565332631E-3</v>
      </c>
      <c r="CA171">
        <f t="shared" si="11"/>
        <v>6.8560307005451871E-5</v>
      </c>
      <c r="CB171">
        <f t="shared" si="12"/>
        <v>0.42264131747235767</v>
      </c>
    </row>
    <row r="172" spans="1:80">
      <c r="A172">
        <v>1</v>
      </c>
      <c r="B172">
        <v>2.2932781877363011</v>
      </c>
      <c r="C172">
        <v>-0.78141800051889265</v>
      </c>
      <c r="D172">
        <v>-1.959952252476173</v>
      </c>
      <c r="E172">
        <v>-1.8382681245025554</v>
      </c>
      <c r="F172">
        <v>-1.737579545909989</v>
      </c>
      <c r="G172">
        <v>-1.2347788552586256</v>
      </c>
      <c r="H172">
        <v>-1.7166187803162312</v>
      </c>
      <c r="I172">
        <v>-1.7166187877543506</v>
      </c>
      <c r="J172">
        <v>-1.6450314503809531</v>
      </c>
      <c r="K172">
        <v>-1.9123301625505513</v>
      </c>
      <c r="L172">
        <v>-1.6341750169086231</v>
      </c>
      <c r="M172">
        <v>-0.66045848614602076</v>
      </c>
      <c r="N172">
        <v>-2.5514214774386277</v>
      </c>
      <c r="O172">
        <v>-1.3781518831223327</v>
      </c>
      <c r="P172">
        <v>-1.4597708942457537</v>
      </c>
      <c r="S172">
        <v>-2.2388721901121578</v>
      </c>
      <c r="BW172">
        <v>-2.2388721901121578</v>
      </c>
      <c r="BX172">
        <v>-2.242070190111173</v>
      </c>
      <c r="BY172">
        <f t="shared" si="9"/>
        <v>3.1979999990152663E-3</v>
      </c>
      <c r="BZ172">
        <f t="shared" si="10"/>
        <v>3.1979999990152663E-3</v>
      </c>
      <c r="CA172">
        <f t="shared" si="11"/>
        <v>1.0227203993701643E-5</v>
      </c>
      <c r="CB172">
        <f t="shared" si="12"/>
        <v>0.1428397750054263</v>
      </c>
    </row>
    <row r="173" spans="1:80">
      <c r="A173">
        <v>1</v>
      </c>
      <c r="B173">
        <v>-0.18939799152633696</v>
      </c>
      <c r="C173">
        <v>-0.78141800051889265</v>
      </c>
      <c r="D173">
        <v>-3.9983442179569964E-2</v>
      </c>
      <c r="E173">
        <v>0.2627193125984249</v>
      </c>
      <c r="F173">
        <v>0.19235977941341195</v>
      </c>
      <c r="G173">
        <v>-3.0757309394216701E-2</v>
      </c>
      <c r="H173">
        <v>-0.20532939262165245</v>
      </c>
      <c r="I173">
        <v>-0.20532942193279655</v>
      </c>
      <c r="J173">
        <v>-0.1580914825260949</v>
      </c>
      <c r="K173">
        <v>-0.30809396623676133</v>
      </c>
      <c r="L173">
        <v>-0.54559936359069061</v>
      </c>
      <c r="M173">
        <v>-0.41709309502451669</v>
      </c>
      <c r="N173">
        <v>-0.42390474584645493</v>
      </c>
      <c r="O173">
        <v>1.0556735049211587E-2</v>
      </c>
      <c r="P173">
        <v>-0.57993318733575761</v>
      </c>
      <c r="S173">
        <v>0.16929773564291717</v>
      </c>
      <c r="BW173">
        <v>0.16929773564291717</v>
      </c>
      <c r="BX173">
        <v>0.16981524618304242</v>
      </c>
      <c r="BY173">
        <f t="shared" si="9"/>
        <v>-5.1751054012524889E-4</v>
      </c>
      <c r="BZ173">
        <f t="shared" si="10"/>
        <v>5.1751054012524889E-4</v>
      </c>
      <c r="CA173">
        <f t="shared" si="11"/>
        <v>2.6781715914072684E-7</v>
      </c>
      <c r="CB173">
        <f t="shared" si="12"/>
        <v>0.30568072169422411</v>
      </c>
    </row>
    <row r="174" spans="1:80">
      <c r="A174">
        <v>1</v>
      </c>
      <c r="B174">
        <v>0.25125016150296148</v>
      </c>
      <c r="C174">
        <v>-0.70251569633024535</v>
      </c>
      <c r="D174">
        <v>-7.7264389952319532E-2</v>
      </c>
      <c r="E174">
        <v>0.45371817051669583</v>
      </c>
      <c r="F174">
        <v>0.32394655159455482</v>
      </c>
      <c r="G174">
        <v>-0.31624695428990085</v>
      </c>
      <c r="H174">
        <v>-0.20532939262165245</v>
      </c>
      <c r="I174">
        <v>-0.20532942193279655</v>
      </c>
      <c r="J174">
        <v>2.9732513413466582E-2</v>
      </c>
      <c r="K174">
        <v>-2.015413612915672E-2</v>
      </c>
      <c r="L174">
        <v>-0.37142725905981899</v>
      </c>
      <c r="M174">
        <v>-0.96466522504790186</v>
      </c>
      <c r="N174">
        <v>5.6502258061454584E-2</v>
      </c>
      <c r="O174">
        <v>-0.13823347404059705</v>
      </c>
      <c r="P174">
        <v>-0.46995347397200665</v>
      </c>
      <c r="S174">
        <v>-0.26855134176709666</v>
      </c>
      <c r="BW174">
        <v>-0.26855134176709666</v>
      </c>
      <c r="BX174">
        <v>-0.25288542662308877</v>
      </c>
      <c r="BY174">
        <f t="shared" si="9"/>
        <v>-1.5665915144007891E-2</v>
      </c>
      <c r="BZ174">
        <f t="shared" si="10"/>
        <v>1.5665915144007891E-2</v>
      </c>
      <c r="CA174">
        <f t="shared" si="11"/>
        <v>2.4542089729925578E-4</v>
      </c>
      <c r="CB174">
        <f t="shared" si="12"/>
        <v>5.833489805310407</v>
      </c>
    </row>
    <row r="175" spans="1:80">
      <c r="A175">
        <v>1</v>
      </c>
      <c r="B175">
        <v>-0.76439009364993116</v>
      </c>
      <c r="C175">
        <v>-0.70251569633024535</v>
      </c>
      <c r="D175">
        <v>1.8054234725715339</v>
      </c>
      <c r="E175">
        <v>0.54921759947583126</v>
      </c>
      <c r="F175">
        <v>1.5520897586185365</v>
      </c>
      <c r="G175">
        <v>1.8063064925432308</v>
      </c>
      <c r="H175">
        <v>1.6220466643946685</v>
      </c>
      <c r="I175">
        <v>1.6220467316229024</v>
      </c>
      <c r="J175">
        <v>2.299272464349829</v>
      </c>
      <c r="K175">
        <v>2.0365589360680105</v>
      </c>
      <c r="L175">
        <v>1.6750949691778922</v>
      </c>
      <c r="M175">
        <v>0.55636846946150376</v>
      </c>
      <c r="N175">
        <v>1.0859458378641189</v>
      </c>
      <c r="O175">
        <v>-3.8083919649225337</v>
      </c>
      <c r="P175">
        <v>2.0595799333942306</v>
      </c>
      <c r="S175">
        <v>0.75309650552293539</v>
      </c>
      <c r="BW175">
        <v>0.75309650552293539</v>
      </c>
      <c r="BX175">
        <v>0.80999670233436449</v>
      </c>
      <c r="BY175">
        <f t="shared" si="9"/>
        <v>-5.6900196811429105E-2</v>
      </c>
      <c r="BZ175">
        <f t="shared" si="10"/>
        <v>5.6900196811429105E-2</v>
      </c>
      <c r="CA175">
        <f t="shared" si="11"/>
        <v>3.2376323971793669E-3</v>
      </c>
      <c r="CB175">
        <f t="shared" si="12"/>
        <v>7.5554987168502032</v>
      </c>
    </row>
    <row r="176" spans="1:80">
      <c r="A176">
        <v>1</v>
      </c>
      <c r="B176">
        <v>1.1110514357064729</v>
      </c>
      <c r="C176">
        <v>-0.62361339214159806</v>
      </c>
      <c r="D176">
        <v>-1.2329737709075563</v>
      </c>
      <c r="E176">
        <v>-0.40577669011552336</v>
      </c>
      <c r="F176">
        <v>-0.86033439803571554</v>
      </c>
      <c r="G176">
        <v>-0.49002325987857903</v>
      </c>
      <c r="H176">
        <v>-1.2819996099988353</v>
      </c>
      <c r="I176">
        <v>-1.2819994859816257</v>
      </c>
      <c r="J176">
        <v>-1.6450314503809531</v>
      </c>
      <c r="K176">
        <v>-1.8506287703846369</v>
      </c>
      <c r="L176">
        <v>-1.6341750169086231</v>
      </c>
      <c r="M176">
        <v>-0.5387757905852687</v>
      </c>
      <c r="N176">
        <v>-0.42390474584645493</v>
      </c>
      <c r="O176">
        <v>-0.8821845194896385</v>
      </c>
      <c r="P176">
        <v>-1.4597708942457537</v>
      </c>
      <c r="S176">
        <v>-1.1199245478421229</v>
      </c>
      <c r="BW176">
        <v>-1.1199245478421229</v>
      </c>
      <c r="BX176">
        <v>-1.1309165826493208</v>
      </c>
      <c r="BY176">
        <f t="shared" si="9"/>
        <v>1.0992034807197903E-2</v>
      </c>
      <c r="BZ176">
        <f t="shared" si="10"/>
        <v>1.0992034807197903E-2</v>
      </c>
      <c r="CA176">
        <f t="shared" si="11"/>
        <v>1.2082482920265025E-4</v>
      </c>
      <c r="CB176">
        <f t="shared" si="12"/>
        <v>0.9814978007560794</v>
      </c>
    </row>
    <row r="177" spans="1:80">
      <c r="A177">
        <v>1</v>
      </c>
      <c r="B177">
        <v>0.71339334638734531</v>
      </c>
      <c r="C177">
        <v>-0.62361339214159806</v>
      </c>
      <c r="D177">
        <v>-1.0186083212142463</v>
      </c>
      <c r="E177">
        <v>-1.2652715507477426</v>
      </c>
      <c r="F177">
        <v>-1.1673701997917125</v>
      </c>
      <c r="G177">
        <v>-1.0113521766446119</v>
      </c>
      <c r="H177">
        <v>-0.90664669017926691</v>
      </c>
      <c r="I177">
        <v>-0.90664656667508614</v>
      </c>
      <c r="J177">
        <v>-0.51808747474358652</v>
      </c>
      <c r="K177">
        <v>0.1443829096466161</v>
      </c>
      <c r="L177">
        <v>-0.1972551545289504</v>
      </c>
      <c r="M177">
        <v>-0.66045848614602076</v>
      </c>
      <c r="N177">
        <v>-0.25233081587934425</v>
      </c>
      <c r="O177">
        <v>-1.0309747285794453</v>
      </c>
      <c r="P177">
        <v>-1.6797303209732517</v>
      </c>
      <c r="S177">
        <v>-0.73072536792211096</v>
      </c>
      <c r="BW177">
        <v>-0.73072536792211096</v>
      </c>
      <c r="BX177">
        <v>-0.75567845040169934</v>
      </c>
      <c r="BY177">
        <f t="shared" si="9"/>
        <v>2.4953082479588384E-2</v>
      </c>
      <c r="BZ177">
        <f t="shared" si="10"/>
        <v>2.4953082479588384E-2</v>
      </c>
      <c r="CA177">
        <f t="shared" si="11"/>
        <v>6.2265632523314084E-4</v>
      </c>
      <c r="CB177">
        <f t="shared" si="12"/>
        <v>3.4148373075571352</v>
      </c>
    </row>
    <row r="178" spans="1:80">
      <c r="A178">
        <v>1</v>
      </c>
      <c r="B178">
        <v>-1.2910183740995831</v>
      </c>
      <c r="C178">
        <v>-0.62361339214159806</v>
      </c>
      <c r="D178">
        <v>2.3459972152764026</v>
      </c>
      <c r="E178">
        <v>0.45371817051669583</v>
      </c>
      <c r="F178">
        <v>1.8152633029808192</v>
      </c>
      <c r="G178">
        <v>2.2903976295402617</v>
      </c>
      <c r="H178">
        <v>1.770212290639235</v>
      </c>
      <c r="I178">
        <v>1.7702123114476791</v>
      </c>
      <c r="J178">
        <v>2.2210124660416786</v>
      </c>
      <c r="K178">
        <v>2.1599617203998398</v>
      </c>
      <c r="L178">
        <v>1.762181021443328</v>
      </c>
      <c r="M178">
        <v>1.0430992517045139</v>
      </c>
      <c r="N178">
        <v>0.74279797792989743</v>
      </c>
      <c r="O178">
        <v>0.40733062595536734</v>
      </c>
      <c r="P178">
        <v>0.18992480621048743</v>
      </c>
      <c r="S178">
        <v>1.3125703266579527</v>
      </c>
      <c r="BW178">
        <v>1.3125703266579527</v>
      </c>
      <c r="BX178">
        <v>1.3569154145157443</v>
      </c>
      <c r="BY178">
        <f t="shared" si="9"/>
        <v>-4.4345087857791565E-2</v>
      </c>
      <c r="BZ178">
        <f t="shared" si="10"/>
        <v>4.4345087857791565E-2</v>
      </c>
      <c r="CA178">
        <f t="shared" si="11"/>
        <v>1.966486817115253E-3</v>
      </c>
      <c r="CB178">
        <f t="shared" si="12"/>
        <v>3.3784923334890844</v>
      </c>
    </row>
    <row r="179" spans="1:80">
      <c r="A179">
        <v>1</v>
      </c>
      <c r="B179">
        <v>-0.42584334193230022</v>
      </c>
      <c r="C179">
        <v>-0.54471108795295065</v>
      </c>
      <c r="D179">
        <v>0.33282603554792578</v>
      </c>
      <c r="E179">
        <v>-0.40577669011552336</v>
      </c>
      <c r="F179">
        <v>1.6910749838557875E-2</v>
      </c>
      <c r="G179">
        <v>0.24231974224513403</v>
      </c>
      <c r="H179">
        <v>3.173560936965461E-2</v>
      </c>
      <c r="I179">
        <v>3.1735606144363923E-2</v>
      </c>
      <c r="J179">
        <v>0.34277250664606834</v>
      </c>
      <c r="K179">
        <v>1.1110380535792854</v>
      </c>
      <c r="L179">
        <v>0.41234721132909119</v>
      </c>
      <c r="M179">
        <v>0.98225790392413681</v>
      </c>
      <c r="N179">
        <v>0.88005712190358554</v>
      </c>
      <c r="O179">
        <v>0.80410451686152318</v>
      </c>
      <c r="P179">
        <v>-0.14001433388075765</v>
      </c>
      <c r="S179">
        <v>0.41254722309292474</v>
      </c>
      <c r="BW179">
        <v>0.41254722309292474</v>
      </c>
      <c r="BX179">
        <v>0.37609899500468991</v>
      </c>
      <c r="BY179">
        <f t="shared" si="9"/>
        <v>3.6448228088234835E-2</v>
      </c>
      <c r="BZ179">
        <f t="shared" si="10"/>
        <v>3.6448228088234835E-2</v>
      </c>
      <c r="CA179">
        <f t="shared" si="11"/>
        <v>1.3284733307719909E-3</v>
      </c>
      <c r="CB179">
        <f t="shared" si="12"/>
        <v>8.8349226580601687</v>
      </c>
    </row>
    <row r="180" spans="1:80">
      <c r="A180">
        <v>1</v>
      </c>
      <c r="B180">
        <v>0.25125016150296148</v>
      </c>
      <c r="C180">
        <v>-0.46580878376430335</v>
      </c>
      <c r="D180">
        <v>2.1036710547535304</v>
      </c>
      <c r="E180">
        <v>1.5997113180263214</v>
      </c>
      <c r="F180">
        <v>2.1222991047368129</v>
      </c>
      <c r="G180">
        <v>1.0863760836758529</v>
      </c>
      <c r="H180">
        <v>1.197305202493578</v>
      </c>
      <c r="I180">
        <v>1.1973051184455759</v>
      </c>
      <c r="J180">
        <v>1.5949324795764752</v>
      </c>
      <c r="K180">
        <v>2.0982603282339252</v>
      </c>
      <c r="L180">
        <v>1.9798961521069145</v>
      </c>
      <c r="M180">
        <v>1.6515127295082761</v>
      </c>
      <c r="N180">
        <v>2.3555929196207392</v>
      </c>
      <c r="O180">
        <v>1.8952327168534502</v>
      </c>
      <c r="P180">
        <v>1.8396205066667286</v>
      </c>
      <c r="S180">
        <v>-0.26855134176709666</v>
      </c>
      <c r="BW180">
        <v>-0.26855134176709666</v>
      </c>
      <c r="BX180">
        <v>-0.18770296341894763</v>
      </c>
      <c r="BY180">
        <f t="shared" si="9"/>
        <v>-8.0848378348149036E-2</v>
      </c>
      <c r="BZ180">
        <f t="shared" si="10"/>
        <v>8.0848378348149036E-2</v>
      </c>
      <c r="CA180">
        <f t="shared" si="11"/>
        <v>6.536460281525454E-3</v>
      </c>
      <c r="CB180">
        <f t="shared" si="12"/>
        <v>30.105371217346384</v>
      </c>
    </row>
    <row r="181" spans="1:80">
      <c r="A181">
        <v>1</v>
      </c>
      <c r="B181">
        <v>-0.90948155867178138</v>
      </c>
      <c r="C181">
        <v>-0.46580878376430335</v>
      </c>
      <c r="D181">
        <v>1.5258163642759122</v>
      </c>
      <c r="E181">
        <v>1.5042118890671861</v>
      </c>
      <c r="F181">
        <v>0.89415589771283133</v>
      </c>
      <c r="G181">
        <v>0.962250151112512</v>
      </c>
      <c r="H181">
        <v>1.2071829109098819</v>
      </c>
      <c r="I181">
        <v>1.2071828070409762</v>
      </c>
      <c r="J181">
        <v>1.5792804799148439</v>
      </c>
      <c r="K181">
        <v>1.8103204981263206</v>
      </c>
      <c r="L181">
        <v>1.8492670737087609</v>
      </c>
      <c r="M181">
        <v>0.61720981724188084</v>
      </c>
      <c r="N181">
        <v>1.1545754098509642</v>
      </c>
      <c r="O181">
        <v>0.15934694413902023</v>
      </c>
      <c r="P181">
        <v>0.84980308639298541</v>
      </c>
      <c r="S181">
        <v>0.91120867236544045</v>
      </c>
      <c r="BW181">
        <v>0.91120867236544045</v>
      </c>
      <c r="BX181">
        <v>0.91698059441771917</v>
      </c>
      <c r="BY181">
        <f t="shared" si="9"/>
        <v>-5.7719220522787218E-3</v>
      </c>
      <c r="BZ181">
        <f t="shared" si="10"/>
        <v>5.7719220522787218E-3</v>
      </c>
      <c r="CA181">
        <f t="shared" si="11"/>
        <v>3.3315084177581411E-5</v>
      </c>
      <c r="CB181">
        <f t="shared" si="12"/>
        <v>0.63343581194142662</v>
      </c>
    </row>
    <row r="182" spans="1:80">
      <c r="A182">
        <v>1</v>
      </c>
      <c r="B182">
        <v>0.90684863308313779</v>
      </c>
      <c r="C182">
        <v>-0.38690647957565605</v>
      </c>
      <c r="D182">
        <v>-1.2143332970211815</v>
      </c>
      <c r="E182">
        <v>-1.169772121788607</v>
      </c>
      <c r="F182">
        <v>-1.0796456850042839</v>
      </c>
      <c r="G182">
        <v>-0.65138697221092212</v>
      </c>
      <c r="H182">
        <v>-0.86713585651405001</v>
      </c>
      <c r="I182">
        <v>-0.86713581229349013</v>
      </c>
      <c r="J182">
        <v>-1.2693834585018324</v>
      </c>
      <c r="K182">
        <v>-1.0690778029497123</v>
      </c>
      <c r="L182">
        <v>-1.0245726510505786</v>
      </c>
      <c r="M182">
        <v>-0.78214118170677271</v>
      </c>
      <c r="N182">
        <v>-0.28664560187276689</v>
      </c>
      <c r="O182">
        <v>-0.18783021040386541</v>
      </c>
      <c r="P182">
        <v>-1.1298317541545047</v>
      </c>
      <c r="S182">
        <v>-0.92532495788211688</v>
      </c>
      <c r="BW182">
        <v>-0.92532495788211688</v>
      </c>
      <c r="BX182">
        <v>-0.92566986773202464</v>
      </c>
      <c r="BY182">
        <f t="shared" si="9"/>
        <v>3.4490984990775964E-4</v>
      </c>
      <c r="BZ182">
        <f t="shared" si="10"/>
        <v>3.4490984990775964E-4</v>
      </c>
      <c r="CA182">
        <f t="shared" si="11"/>
        <v>1.1896280456339328E-7</v>
      </c>
      <c r="CB182">
        <f t="shared" si="12"/>
        <v>3.7274456607891464E-2</v>
      </c>
    </row>
    <row r="183" spans="1:80">
      <c r="A183">
        <v>1</v>
      </c>
      <c r="B183">
        <v>0.84236353751786963</v>
      </c>
      <c r="C183">
        <v>-0.38690647957565605</v>
      </c>
      <c r="D183">
        <v>-0.71104050208906222</v>
      </c>
      <c r="E183">
        <v>-0.21477783219725241</v>
      </c>
      <c r="F183">
        <v>-1.1673701997917125</v>
      </c>
      <c r="G183">
        <v>-1.0485899564136139</v>
      </c>
      <c r="H183">
        <v>-0.55104918719230778</v>
      </c>
      <c r="I183">
        <v>-0.55104927545313775</v>
      </c>
      <c r="J183">
        <v>-0.56504347372847852</v>
      </c>
      <c r="K183">
        <v>-0.26695970479281739</v>
      </c>
      <c r="L183">
        <v>0.36880418519637326</v>
      </c>
      <c r="M183">
        <v>-0.2345690516833876</v>
      </c>
      <c r="N183">
        <v>-0.76705260578067636</v>
      </c>
      <c r="O183">
        <v>-1.1301682013059855</v>
      </c>
      <c r="P183">
        <v>-0.90987232742700663</v>
      </c>
      <c r="S183">
        <v>-0.85235011164711472</v>
      </c>
      <c r="BW183">
        <v>-0.85235011164711472</v>
      </c>
      <c r="BX183">
        <v>-0.85492007903424561</v>
      </c>
      <c r="BY183">
        <f t="shared" si="9"/>
        <v>2.5699673871308892E-3</v>
      </c>
      <c r="BZ183">
        <f t="shared" si="10"/>
        <v>2.5699673871308892E-3</v>
      </c>
      <c r="CA183">
        <f t="shared" si="11"/>
        <v>6.6047323709163702E-6</v>
      </c>
      <c r="CB183">
        <f t="shared" si="12"/>
        <v>0.3015154631897195</v>
      </c>
    </row>
    <row r="184" spans="1:80">
      <c r="A184">
        <v>1</v>
      </c>
      <c r="B184">
        <v>0.16527003408260793</v>
      </c>
      <c r="C184">
        <v>-0.38690647957565605</v>
      </c>
      <c r="D184">
        <v>-0.29162983964562955</v>
      </c>
      <c r="E184">
        <v>1.5042118890671861</v>
      </c>
      <c r="F184">
        <v>-0.1146760223425819</v>
      </c>
      <c r="G184">
        <v>-0.22935880149556173</v>
      </c>
      <c r="H184">
        <v>-0.19545168420534717</v>
      </c>
      <c r="I184">
        <v>-0.19545173333739799</v>
      </c>
      <c r="J184">
        <v>-0.65895547169825819</v>
      </c>
      <c r="K184">
        <v>-0.8017051035640812</v>
      </c>
      <c r="L184">
        <v>0.15108905453278676</v>
      </c>
      <c r="M184">
        <v>-0.41709309502451669</v>
      </c>
      <c r="N184">
        <v>-0.59547867581356573</v>
      </c>
      <c r="O184">
        <v>0.10975020777575009</v>
      </c>
      <c r="P184">
        <v>-0.57993318733575761</v>
      </c>
      <c r="S184">
        <v>-0.19557649553209419</v>
      </c>
      <c r="BW184">
        <v>-0.19557649553209419</v>
      </c>
      <c r="BX184">
        <v>-0.17256619286426783</v>
      </c>
      <c r="BY184">
        <f t="shared" si="9"/>
        <v>-2.301030266782636E-2</v>
      </c>
      <c r="BZ184">
        <f t="shared" si="10"/>
        <v>2.301030266782636E-2</v>
      </c>
      <c r="CA184">
        <f t="shared" si="11"/>
        <v>5.2947402886497686E-4</v>
      </c>
      <c r="CB184">
        <f t="shared" si="12"/>
        <v>11.765372216750022</v>
      </c>
    </row>
    <row r="185" spans="1:80">
      <c r="A185">
        <v>1</v>
      </c>
      <c r="B185">
        <v>1.2776379325833969</v>
      </c>
      <c r="C185">
        <v>-0.38690647957565605</v>
      </c>
      <c r="D185">
        <v>-0.40347268296387828</v>
      </c>
      <c r="E185">
        <v>0.45371817051669583</v>
      </c>
      <c r="F185">
        <v>0.63098235335054864</v>
      </c>
      <c r="G185">
        <v>-1.3961425675909687</v>
      </c>
      <c r="H185">
        <v>-0.85725814809774481</v>
      </c>
      <c r="I185">
        <v>-0.85725812369809162</v>
      </c>
      <c r="J185">
        <v>-0.25200348049587679</v>
      </c>
      <c r="K185">
        <v>-0.41092961984661969</v>
      </c>
      <c r="L185">
        <v>0.499433263594527</v>
      </c>
      <c r="M185">
        <v>-0.29541039946376252</v>
      </c>
      <c r="N185">
        <v>0.2280761880285653</v>
      </c>
      <c r="O185">
        <v>0.30813715322882884</v>
      </c>
      <c r="P185">
        <v>-3.0034620517010589E-2</v>
      </c>
      <c r="S185">
        <v>-1.2780367146846279</v>
      </c>
      <c r="BW185">
        <v>-1.2780367146846279</v>
      </c>
      <c r="BX185">
        <v>-1.281466701374204</v>
      </c>
      <c r="BY185">
        <f t="shared" si="9"/>
        <v>3.4299866895761699E-3</v>
      </c>
      <c r="BZ185">
        <f t="shared" si="10"/>
        <v>3.4299866895761699E-3</v>
      </c>
      <c r="CA185">
        <f t="shared" si="11"/>
        <v>1.1764808690669693E-5</v>
      </c>
      <c r="CB185">
        <f t="shared" si="12"/>
        <v>0.26837935484682562</v>
      </c>
    </row>
    <row r="186" spans="1:80">
      <c r="A186">
        <v>1</v>
      </c>
      <c r="B186">
        <v>-0.55481353306283654</v>
      </c>
      <c r="C186">
        <v>-0.30800417538700875</v>
      </c>
      <c r="D186">
        <v>2.0291091592080313</v>
      </c>
      <c r="E186">
        <v>1.5042118890671861</v>
      </c>
      <c r="F186">
        <v>1.7275387881933906</v>
      </c>
      <c r="G186">
        <v>2.0793835441825816</v>
      </c>
      <c r="H186">
        <v>1.6714352064761906</v>
      </c>
      <c r="I186">
        <v>1.6714351745998968</v>
      </c>
      <c r="J186">
        <v>1.422760483298543</v>
      </c>
      <c r="K186">
        <v>1.7280519752384356</v>
      </c>
      <c r="L186">
        <v>1.1961216817180014</v>
      </c>
      <c r="M186">
        <v>0.98225790392413681</v>
      </c>
      <c r="N186">
        <v>1.703611985745719</v>
      </c>
      <c r="O186">
        <v>1.5480555623105645</v>
      </c>
      <c r="P186">
        <v>1.9496002200304796</v>
      </c>
      <c r="S186">
        <v>0.54633444119042907</v>
      </c>
      <c r="BW186">
        <v>0.54633444119042907</v>
      </c>
      <c r="BX186">
        <v>0.63330198148398753</v>
      </c>
      <c r="BY186">
        <f t="shared" si="9"/>
        <v>-8.6967540293558465E-2</v>
      </c>
      <c r="BZ186">
        <f t="shared" si="10"/>
        <v>8.6967540293558465E-2</v>
      </c>
      <c r="CA186">
        <f t="shared" si="11"/>
        <v>7.5633530647117152E-3</v>
      </c>
      <c r="CB186">
        <f t="shared" si="12"/>
        <v>15.918370458955792</v>
      </c>
    </row>
    <row r="187" spans="1:80">
      <c r="A187">
        <v>1</v>
      </c>
      <c r="B187">
        <v>-0.17327671763502292</v>
      </c>
      <c r="C187">
        <v>-0.30800417538700875</v>
      </c>
      <c r="D187">
        <v>1.1996080712643533</v>
      </c>
      <c r="E187">
        <v>0.64471702843496681</v>
      </c>
      <c r="F187">
        <v>0.23622203680712625</v>
      </c>
      <c r="G187">
        <v>0.82571162529283748</v>
      </c>
      <c r="H187">
        <v>0.64415353118052998</v>
      </c>
      <c r="I187">
        <v>0.64415355352806303</v>
      </c>
      <c r="J187">
        <v>0.68711649920192841</v>
      </c>
      <c r="K187">
        <v>0.86423248491562465</v>
      </c>
      <c r="L187">
        <v>0.54297628972724188</v>
      </c>
      <c r="M187">
        <v>0.2521617305596226</v>
      </c>
      <c r="N187">
        <v>1.4290936977983404</v>
      </c>
      <c r="O187">
        <v>0.85370125322479151</v>
      </c>
      <c r="P187">
        <v>0.95978279975673642</v>
      </c>
      <c r="S187">
        <v>0.1571352612704166</v>
      </c>
      <c r="BW187">
        <v>0.1571352612704166</v>
      </c>
      <c r="BX187">
        <v>0.20421035129752069</v>
      </c>
      <c r="BY187">
        <f t="shared" si="9"/>
        <v>-4.7075090027104083E-2</v>
      </c>
      <c r="BZ187">
        <f t="shared" si="10"/>
        <v>4.7075090027104083E-2</v>
      </c>
      <c r="CA187">
        <f t="shared" si="11"/>
        <v>2.2160641010599545E-3</v>
      </c>
      <c r="CB187">
        <f t="shared" si="12"/>
        <v>29.958323578367175</v>
      </c>
    </row>
    <row r="188" spans="1:80">
      <c r="A188">
        <v>1</v>
      </c>
      <c r="B188">
        <v>-0.19477174949010834</v>
      </c>
      <c r="C188">
        <v>-0.30800417538700875</v>
      </c>
      <c r="D188">
        <v>0.89204025213916938</v>
      </c>
      <c r="E188">
        <v>0.83571588635323768</v>
      </c>
      <c r="F188">
        <v>1.2450539568625394</v>
      </c>
      <c r="G188">
        <v>1.0491383039068511</v>
      </c>
      <c r="H188">
        <v>0.55525415543378953</v>
      </c>
      <c r="I188">
        <v>0.55525410527567931</v>
      </c>
      <c r="J188">
        <v>0.3271205069844369</v>
      </c>
      <c r="K188">
        <v>0.72026256986182235</v>
      </c>
      <c r="L188">
        <v>1.1961216817180014</v>
      </c>
      <c r="M188">
        <v>1.0430992517045139</v>
      </c>
      <c r="N188">
        <v>1.4977232697851857</v>
      </c>
      <c r="O188">
        <v>1.8456359804901801</v>
      </c>
      <c r="P188">
        <v>0.62984365966548739</v>
      </c>
      <c r="S188">
        <v>0.16929773564291717</v>
      </c>
      <c r="BW188">
        <v>0.16929773564291717</v>
      </c>
      <c r="BX188">
        <v>0.1998434388527458</v>
      </c>
      <c r="BY188">
        <f t="shared" si="9"/>
        <v>-3.0545703209828634E-2</v>
      </c>
      <c r="BZ188">
        <f t="shared" si="10"/>
        <v>3.0545703209828634E-2</v>
      </c>
      <c r="CA188">
        <f t="shared" si="11"/>
        <v>9.3303998458293535E-4</v>
      </c>
      <c r="CB188">
        <f t="shared" si="12"/>
        <v>18.042594068863178</v>
      </c>
    </row>
    <row r="189" spans="1:80">
      <c r="A189">
        <v>1</v>
      </c>
      <c r="B189">
        <v>-0.65691493437449222</v>
      </c>
      <c r="C189">
        <v>-0.30800417538700875</v>
      </c>
      <c r="D189">
        <v>0.24894390305923922</v>
      </c>
      <c r="E189">
        <v>-0.78777440595206516</v>
      </c>
      <c r="F189">
        <v>1.6910749838557875E-2</v>
      </c>
      <c r="G189">
        <v>0.32920789503947312</v>
      </c>
      <c r="H189">
        <v>0.87134082475553176</v>
      </c>
      <c r="I189">
        <v>0.87134089300982498</v>
      </c>
      <c r="J189">
        <v>0.53059650258562763</v>
      </c>
      <c r="K189">
        <v>0.45288987047619123</v>
      </c>
      <c r="L189">
        <v>0.80423444652354625</v>
      </c>
      <c r="M189">
        <v>-0.11288635612263559</v>
      </c>
      <c r="N189">
        <v>0.39965011799567601</v>
      </c>
      <c r="O189">
        <v>0.25854041686555873</v>
      </c>
      <c r="P189">
        <v>0.29990451957423842</v>
      </c>
      <c r="S189">
        <v>0.64363423617043181</v>
      </c>
      <c r="BW189">
        <v>0.64363423617043181</v>
      </c>
      <c r="BX189">
        <v>0.6378957110067528</v>
      </c>
      <c r="BY189">
        <f t="shared" si="9"/>
        <v>5.7385251636790091E-3</v>
      </c>
      <c r="BZ189">
        <f t="shared" si="10"/>
        <v>5.7385251636790091E-3</v>
      </c>
      <c r="CA189">
        <f t="shared" si="11"/>
        <v>3.2930671054177197E-5</v>
      </c>
      <c r="CB189">
        <f t="shared" si="12"/>
        <v>0.8915817153889668</v>
      </c>
    </row>
    <row r="190" spans="1:80">
      <c r="A190">
        <v>1</v>
      </c>
      <c r="B190">
        <v>0.9229699069744518</v>
      </c>
      <c r="C190">
        <v>-0.30800417538700875</v>
      </c>
      <c r="D190">
        <v>-0.94404642566874708</v>
      </c>
      <c r="E190">
        <v>-0.40577669011552336</v>
      </c>
      <c r="F190">
        <v>-0.68488536846086157</v>
      </c>
      <c r="G190">
        <v>-1.1603032957206199</v>
      </c>
      <c r="H190">
        <v>-1.1634671090031832</v>
      </c>
      <c r="I190">
        <v>-1.1634672228368379</v>
      </c>
      <c r="J190">
        <v>-1.1598194608704213</v>
      </c>
      <c r="K190">
        <v>-1.0279435415057698</v>
      </c>
      <c r="L190">
        <v>-0.98102962491786372</v>
      </c>
      <c r="M190">
        <v>-0.78214118170677271</v>
      </c>
      <c r="N190">
        <v>-0.90431174975436446</v>
      </c>
      <c r="O190">
        <v>-0.68379757403655972</v>
      </c>
      <c r="P190">
        <v>-0.35997376060825959</v>
      </c>
      <c r="S190">
        <v>-0.93748743225461728</v>
      </c>
      <c r="BW190">
        <v>-0.93748743225461728</v>
      </c>
      <c r="BX190">
        <v>-0.93930196846189251</v>
      </c>
      <c r="BY190">
        <f t="shared" si="9"/>
        <v>1.8145362072752302E-3</v>
      </c>
      <c r="BZ190">
        <f t="shared" si="10"/>
        <v>1.8145362072752302E-3</v>
      </c>
      <c r="CA190">
        <f t="shared" si="11"/>
        <v>3.2925416475127775E-6</v>
      </c>
      <c r="CB190">
        <f t="shared" si="12"/>
        <v>0.19355312347082329</v>
      </c>
    </row>
    <row r="191" spans="1:80">
      <c r="A191">
        <v>1</v>
      </c>
      <c r="B191">
        <v>-2.2367997757234481</v>
      </c>
      <c r="C191">
        <v>-0.2291018711983614</v>
      </c>
      <c r="D191">
        <v>2.4578400585946514</v>
      </c>
      <c r="E191">
        <v>2.1727078917811342</v>
      </c>
      <c r="F191">
        <v>1.6836765307996762</v>
      </c>
      <c r="G191">
        <v>1.7938938992868976</v>
      </c>
      <c r="H191">
        <v>2.1060543767935864</v>
      </c>
      <c r="I191">
        <v>2.1060544763726217</v>
      </c>
      <c r="J191">
        <v>1.9862324711172274</v>
      </c>
      <c r="K191">
        <v>1.8925890210142085</v>
      </c>
      <c r="L191">
        <v>2.8072136486285428</v>
      </c>
      <c r="M191">
        <v>1.4689886861671471</v>
      </c>
      <c r="N191">
        <v>1.6692971997522963</v>
      </c>
      <c r="O191">
        <v>1.2504751441309472</v>
      </c>
      <c r="P191">
        <v>1.8396205066667286</v>
      </c>
      <c r="S191">
        <v>2.309893225202984</v>
      </c>
      <c r="BW191">
        <v>2.309893225202984</v>
      </c>
      <c r="BX191">
        <v>2.2152445059143515</v>
      </c>
      <c r="BY191">
        <f t="shared" si="9"/>
        <v>9.4648719288632499E-2</v>
      </c>
      <c r="BZ191">
        <f t="shared" si="10"/>
        <v>9.4648719288632499E-2</v>
      </c>
      <c r="CA191">
        <f t="shared" si="11"/>
        <v>8.9583800629783536E-3</v>
      </c>
      <c r="CB191">
        <f t="shared" si="12"/>
        <v>4.0975365551935914</v>
      </c>
    </row>
    <row r="192" spans="1:80">
      <c r="A192">
        <v>1</v>
      </c>
      <c r="B192">
        <v>0.36409907874217173</v>
      </c>
      <c r="C192">
        <v>-0.2291018711983614</v>
      </c>
      <c r="D192">
        <v>0.56583195912761053</v>
      </c>
      <c r="E192">
        <v>7.1720454680153992E-2</v>
      </c>
      <c r="F192">
        <v>1.2011916994688283</v>
      </c>
      <c r="G192">
        <v>0.51539679388448478</v>
      </c>
      <c r="H192">
        <v>0.17002352719791589</v>
      </c>
      <c r="I192">
        <v>0.17002349737374214</v>
      </c>
      <c r="J192">
        <v>0.46798850393910857</v>
      </c>
      <c r="K192">
        <v>0.26778569397844643</v>
      </c>
      <c r="L192">
        <v>2.0459976134636088E-2</v>
      </c>
      <c r="M192">
        <v>0.98225790392413681</v>
      </c>
      <c r="N192">
        <v>0.60553883395620933</v>
      </c>
      <c r="O192">
        <v>0.70491104413498462</v>
      </c>
      <c r="P192">
        <v>0.51986394630173649</v>
      </c>
      <c r="S192">
        <v>-0.3901760854921002</v>
      </c>
      <c r="BW192">
        <v>-0.3901760854921002</v>
      </c>
      <c r="BX192">
        <v>-0.32995105176806394</v>
      </c>
      <c r="BY192">
        <f t="shared" si="9"/>
        <v>-6.0225033724036259E-2</v>
      </c>
      <c r="BZ192">
        <f t="shared" si="10"/>
        <v>6.0225033724036259E-2</v>
      </c>
      <c r="CA192">
        <f t="shared" si="11"/>
        <v>3.6270546870613048E-3</v>
      </c>
      <c r="CB192">
        <f t="shared" si="12"/>
        <v>15.435347260732007</v>
      </c>
    </row>
    <row r="193" spans="1:80">
      <c r="A193">
        <v>1</v>
      </c>
      <c r="B193">
        <v>-0.68378372419336086</v>
      </c>
      <c r="C193">
        <v>-0.2291018711983614</v>
      </c>
      <c r="D193">
        <v>1.7308615770260347</v>
      </c>
      <c r="E193">
        <v>1.6952107469854569</v>
      </c>
      <c r="F193">
        <v>0.23622203680712625</v>
      </c>
      <c r="G193">
        <v>0.73882347249849833</v>
      </c>
      <c r="H193">
        <v>1.3158377034892315</v>
      </c>
      <c r="I193">
        <v>1.315837632484157</v>
      </c>
      <c r="J193">
        <v>1.8923204731474457</v>
      </c>
      <c r="K193">
        <v>1.2344408379111143</v>
      </c>
      <c r="L193">
        <v>2.0669822043723474</v>
      </c>
      <c r="M193">
        <v>1.7731954250690283</v>
      </c>
      <c r="N193">
        <v>0.50259447597594398</v>
      </c>
      <c r="O193">
        <v>0.6057175714084444</v>
      </c>
      <c r="P193">
        <v>0.29990451957423842</v>
      </c>
      <c r="S193">
        <v>0.680121659287933</v>
      </c>
      <c r="BW193">
        <v>0.680121659287933</v>
      </c>
      <c r="BX193">
        <v>0.72106653652857322</v>
      </c>
      <c r="BY193">
        <f t="shared" si="9"/>
        <v>-4.0944877240640221E-2</v>
      </c>
      <c r="BZ193">
        <f t="shared" si="10"/>
        <v>4.0944877240640221E-2</v>
      </c>
      <c r="CA193">
        <f t="shared" si="11"/>
        <v>1.6764829722510975E-3</v>
      </c>
      <c r="CB193">
        <f t="shared" si="12"/>
        <v>6.0202283931831078</v>
      </c>
    </row>
    <row r="194" spans="1:80">
      <c r="A194">
        <v>1</v>
      </c>
      <c r="B194">
        <v>-0.46345964767871162</v>
      </c>
      <c r="C194">
        <v>-0.2291018711983614</v>
      </c>
      <c r="D194">
        <v>-0.58055718488443875</v>
      </c>
      <c r="E194">
        <v>0.93121531531237323</v>
      </c>
      <c r="F194">
        <v>-1.1235079423979983</v>
      </c>
      <c r="G194">
        <v>-1.0610025496699473</v>
      </c>
      <c r="H194">
        <v>-0.66958168818796127</v>
      </c>
      <c r="I194">
        <v>-0.66958178949171887</v>
      </c>
      <c r="J194">
        <v>-0.50243547508195729</v>
      </c>
      <c r="K194">
        <v>0.18551717109056001</v>
      </c>
      <c r="L194">
        <v>0.15108905453278676</v>
      </c>
      <c r="M194">
        <v>-0.41709309502451669</v>
      </c>
      <c r="N194">
        <v>-0.18370124389250017</v>
      </c>
      <c r="O194">
        <v>-0.78299104676309816</v>
      </c>
      <c r="P194">
        <v>-1.2398114675182517</v>
      </c>
      <c r="S194">
        <v>0.44903464621042599</v>
      </c>
      <c r="BW194">
        <v>0.44903464621042599</v>
      </c>
      <c r="BX194">
        <v>0.36613138633319375</v>
      </c>
      <c r="BY194">
        <f t="shared" si="9"/>
        <v>8.2903259877232238E-2</v>
      </c>
      <c r="BZ194">
        <f t="shared" si="10"/>
        <v>8.2903259877232238E-2</v>
      </c>
      <c r="CA194">
        <f t="shared" si="11"/>
        <v>6.8729504982719047E-3</v>
      </c>
      <c r="CB194">
        <f t="shared" si="12"/>
        <v>18.462553073996482</v>
      </c>
    </row>
    <row r="195" spans="1:80">
      <c r="A195">
        <v>1</v>
      </c>
      <c r="B195">
        <v>-0.78051136754125705</v>
      </c>
      <c r="C195">
        <v>-0.2291018711983614</v>
      </c>
      <c r="D195">
        <v>6.2539164195491354E-2</v>
      </c>
      <c r="E195">
        <v>-0.78777440595206516</v>
      </c>
      <c r="F195">
        <v>0.23622203680712625</v>
      </c>
      <c r="G195">
        <v>0.10578121642545778</v>
      </c>
      <c r="H195">
        <v>0.41696623760552681</v>
      </c>
      <c r="I195">
        <v>0.41696621404630113</v>
      </c>
      <c r="J195">
        <v>0.13929651104487542</v>
      </c>
      <c r="K195">
        <v>0.37062134758830478</v>
      </c>
      <c r="L195">
        <v>-6.6626076130799752E-2</v>
      </c>
      <c r="M195">
        <v>0.61720981724188084</v>
      </c>
      <c r="N195">
        <v>0.2280761880285653</v>
      </c>
      <c r="O195">
        <v>0.55612083504517595</v>
      </c>
      <c r="P195">
        <v>0.62984365966548739</v>
      </c>
      <c r="S195">
        <v>0.77742145426793607</v>
      </c>
      <c r="BW195">
        <v>0.77742145426793607</v>
      </c>
      <c r="BX195">
        <v>0.7264468575889419</v>
      </c>
      <c r="BY195">
        <f t="shared" ref="BY195:BY251" si="13">BW195-BX195</f>
        <v>5.0974596678994177E-2</v>
      </c>
      <c r="BZ195">
        <f t="shared" si="10"/>
        <v>5.0974596678994177E-2</v>
      </c>
      <c r="CA195">
        <f t="shared" si="11"/>
        <v>2.5984095065861241E-3</v>
      </c>
      <c r="CB195">
        <f t="shared" si="12"/>
        <v>6.556880621077628</v>
      </c>
    </row>
    <row r="196" spans="1:80">
      <c r="A196">
        <v>1</v>
      </c>
      <c r="B196">
        <v>-0.36673200433081538</v>
      </c>
      <c r="C196">
        <v>-0.2291018711983614</v>
      </c>
      <c r="D196">
        <v>-0.82288334540731101</v>
      </c>
      <c r="E196">
        <v>-0.50127611907465885</v>
      </c>
      <c r="F196">
        <v>-1.0796456850042839</v>
      </c>
      <c r="G196">
        <v>-0.365897327315238</v>
      </c>
      <c r="H196">
        <v>-0.63007085452274303</v>
      </c>
      <c r="I196">
        <v>-0.63007078421632967</v>
      </c>
      <c r="J196">
        <v>-0.54939147406684707</v>
      </c>
      <c r="K196">
        <v>-0.32866109695873186</v>
      </c>
      <c r="L196">
        <v>2.0459976134636088E-2</v>
      </c>
      <c r="M196">
        <v>0.55636846946150376</v>
      </c>
      <c r="N196">
        <v>-0.35527517385961088</v>
      </c>
      <c r="O196">
        <v>-0.68379757403655972</v>
      </c>
      <c r="P196">
        <v>-0.90987232742700663</v>
      </c>
      <c r="S196">
        <v>0.35173485123042286</v>
      </c>
      <c r="BW196">
        <v>0.35173485123042286</v>
      </c>
      <c r="BX196">
        <v>0.28286700289640387</v>
      </c>
      <c r="BY196">
        <f t="shared" si="13"/>
        <v>6.8867848334018988E-2</v>
      </c>
      <c r="BZ196">
        <f t="shared" ref="BZ196:BZ251" si="14">ABS(BY196)</f>
        <v>6.8867848334018988E-2</v>
      </c>
      <c r="CA196">
        <f t="shared" ref="CA196:CA251" si="15">BY196^2</f>
        <v>4.7427805341574416E-3</v>
      </c>
      <c r="CB196">
        <f t="shared" ref="CB196:CB251" si="16">(ABS(BY196/BW196)*100)</f>
        <v>19.579478147561609</v>
      </c>
    </row>
    <row r="197" spans="1:80">
      <c r="A197">
        <v>1</v>
      </c>
      <c r="B197">
        <v>0.14377500222752254</v>
      </c>
      <c r="C197">
        <v>-0.2291018711983614</v>
      </c>
      <c r="D197">
        <v>-0.38483220907750348</v>
      </c>
      <c r="E197">
        <v>0.45371817051669583</v>
      </c>
      <c r="F197">
        <v>-0.64102311106714727</v>
      </c>
      <c r="G197">
        <v>-1.0858277361826159</v>
      </c>
      <c r="H197">
        <v>-0.26459564311947853</v>
      </c>
      <c r="I197">
        <v>-0.26459555350519137</v>
      </c>
      <c r="J197">
        <v>0.20190450969139664</v>
      </c>
      <c r="K197">
        <v>0.617426916251964</v>
      </c>
      <c r="L197">
        <v>-0.24079818066166833</v>
      </c>
      <c r="M197">
        <v>-0.47793444280489161</v>
      </c>
      <c r="N197">
        <v>-0.49253431783329898</v>
      </c>
      <c r="O197">
        <v>-0.43581389222021255</v>
      </c>
      <c r="P197">
        <v>-1.4597708942457537</v>
      </c>
      <c r="S197">
        <v>-0.17125154678709353</v>
      </c>
      <c r="BW197">
        <v>-0.17125154678709353</v>
      </c>
      <c r="BX197">
        <v>-0.16927431850182759</v>
      </c>
      <c r="BY197">
        <f t="shared" si="13"/>
        <v>-1.9772282852659473E-3</v>
      </c>
      <c r="BZ197">
        <f t="shared" si="14"/>
        <v>1.9772282852659473E-3</v>
      </c>
      <c r="CA197">
        <f t="shared" si="15"/>
        <v>3.9094316920557182E-6</v>
      </c>
      <c r="CB197">
        <f t="shared" si="16"/>
        <v>1.1545754314990877</v>
      </c>
    </row>
    <row r="198" spans="1:80">
      <c r="A198">
        <v>1</v>
      </c>
      <c r="B198">
        <v>1.5302045568806859</v>
      </c>
      <c r="C198">
        <v>-0.2291018711983614</v>
      </c>
      <c r="D198">
        <v>-0.41279291990706568</v>
      </c>
      <c r="E198">
        <v>0.93121531531237323</v>
      </c>
      <c r="F198">
        <v>-0.15853827973629619</v>
      </c>
      <c r="G198">
        <v>-0.83757587105593367</v>
      </c>
      <c r="H198">
        <v>-1.4202875278270979</v>
      </c>
      <c r="I198">
        <v>-1.4202876281047963</v>
      </c>
      <c r="J198">
        <v>-0.11113548354120509</v>
      </c>
      <c r="K198">
        <v>-0.36979535840267574</v>
      </c>
      <c r="L198">
        <v>0.63006234199267763</v>
      </c>
      <c r="M198">
        <v>-0.3562517472441396</v>
      </c>
      <c r="N198">
        <v>-0.56116388982014309</v>
      </c>
      <c r="O198">
        <v>0.65531430777171451</v>
      </c>
      <c r="P198">
        <v>0.29990451957423842</v>
      </c>
      <c r="S198">
        <v>-1.5212862021346356</v>
      </c>
      <c r="BW198">
        <v>-1.5212862021346356</v>
      </c>
      <c r="BX198">
        <v>-1.4748606859511832</v>
      </c>
      <c r="BY198">
        <f t="shared" si="13"/>
        <v>-4.6425516183452364E-2</v>
      </c>
      <c r="BZ198">
        <f t="shared" si="14"/>
        <v>4.6425516183452364E-2</v>
      </c>
      <c r="CA198">
        <f t="shared" si="15"/>
        <v>2.1553285528999972E-3</v>
      </c>
      <c r="CB198">
        <f t="shared" si="16"/>
        <v>3.0517279469378669</v>
      </c>
    </row>
    <row r="199" spans="1:80">
      <c r="A199">
        <v>1</v>
      </c>
      <c r="B199">
        <v>-0.5064497113888824</v>
      </c>
      <c r="C199">
        <v>-0.15019956700971407</v>
      </c>
      <c r="D199">
        <v>-0.28230960270244221</v>
      </c>
      <c r="E199">
        <v>-1.0742726928294717</v>
      </c>
      <c r="F199">
        <v>-0.24626279452372479</v>
      </c>
      <c r="G199">
        <v>0.36644567480847512</v>
      </c>
      <c r="H199">
        <v>-0.26459564311947853</v>
      </c>
      <c r="I199">
        <v>-0.26459555350519137</v>
      </c>
      <c r="J199">
        <v>-0.86243146729944886</v>
      </c>
      <c r="K199">
        <v>-0.16412405118295903</v>
      </c>
      <c r="L199">
        <v>0.19463208066550466</v>
      </c>
      <c r="M199">
        <v>0.61720981724188084</v>
      </c>
      <c r="N199">
        <v>0.53690926196936417</v>
      </c>
      <c r="O199">
        <v>6.0153471412481722E-2</v>
      </c>
      <c r="P199">
        <v>0.62984365966548739</v>
      </c>
      <c r="S199">
        <v>0.54633444119042907</v>
      </c>
      <c r="BW199">
        <v>0.54633444119042907</v>
      </c>
      <c r="BX199">
        <v>0.43157969956920533</v>
      </c>
      <c r="BY199">
        <f t="shared" si="13"/>
        <v>0.11475474162122373</v>
      </c>
      <c r="BZ199">
        <f t="shared" si="14"/>
        <v>0.11475474162122373</v>
      </c>
      <c r="CA199">
        <f t="shared" si="15"/>
        <v>1.3168650724553818E-2</v>
      </c>
      <c r="CB199">
        <f t="shared" si="16"/>
        <v>21.004486074716471</v>
      </c>
    </row>
    <row r="200" spans="1:80">
      <c r="A200">
        <v>1</v>
      </c>
      <c r="B200">
        <v>0.82086850566278424</v>
      </c>
      <c r="C200">
        <v>-0.15019956700971407</v>
      </c>
      <c r="D200">
        <v>-2.7024944068203913E-3</v>
      </c>
      <c r="E200">
        <v>-2.3778974278981478E-2</v>
      </c>
      <c r="F200">
        <v>-7.0813764948870719E-2</v>
      </c>
      <c r="G200">
        <v>0.24231974224513403</v>
      </c>
      <c r="H200">
        <v>-0.31398418520100069</v>
      </c>
      <c r="I200">
        <v>-0.31398424737597735</v>
      </c>
      <c r="J200">
        <v>-7.9831484217944476E-2</v>
      </c>
      <c r="K200">
        <v>0.18551717109056001</v>
      </c>
      <c r="L200">
        <v>0.2817181329309405</v>
      </c>
      <c r="M200">
        <v>0.43468577390075169</v>
      </c>
      <c r="N200">
        <v>-0.18370124389250017</v>
      </c>
      <c r="O200">
        <v>-0.13823347404059705</v>
      </c>
      <c r="P200">
        <v>0.40988423293798937</v>
      </c>
      <c r="S200">
        <v>-0.84018763727461432</v>
      </c>
      <c r="BW200">
        <v>-0.84018763727461432</v>
      </c>
      <c r="BX200">
        <v>-0.77379481500359781</v>
      </c>
      <c r="BY200">
        <f t="shared" si="13"/>
        <v>-6.6392822271016505E-2</v>
      </c>
      <c r="BZ200">
        <f t="shared" si="14"/>
        <v>6.6392822271016505E-2</v>
      </c>
      <c r="CA200">
        <f t="shared" si="15"/>
        <v>4.4080068491107851E-3</v>
      </c>
      <c r="CB200">
        <f t="shared" si="16"/>
        <v>7.9021422507929717</v>
      </c>
    </row>
    <row r="201" spans="1:80">
      <c r="A201">
        <v>1</v>
      </c>
      <c r="B201">
        <v>-0.38822703618590082</v>
      </c>
      <c r="C201">
        <v>-0.15019956700971407</v>
      </c>
      <c r="D201">
        <v>-1.0558892689869959</v>
      </c>
      <c r="E201">
        <v>-0.40577669011552336</v>
      </c>
      <c r="F201">
        <v>-1.2112324571854238</v>
      </c>
      <c r="G201">
        <v>-1.1975410754896236</v>
      </c>
      <c r="H201">
        <v>-0.65970397977165607</v>
      </c>
      <c r="I201">
        <v>-0.65970410089631859</v>
      </c>
      <c r="J201">
        <v>-0.43982747643543602</v>
      </c>
      <c r="K201">
        <v>-0.78113797284210928</v>
      </c>
      <c r="L201">
        <v>-1.2422877817141651</v>
      </c>
      <c r="M201">
        <v>-0.66045848614602076</v>
      </c>
      <c r="N201">
        <v>-0.97294132174120973</v>
      </c>
      <c r="O201">
        <v>-1.0309747285794453</v>
      </c>
      <c r="P201">
        <v>-0.90987232742700663</v>
      </c>
      <c r="S201">
        <v>0.36389732560292343</v>
      </c>
      <c r="BW201">
        <v>0.36389732560292343</v>
      </c>
      <c r="BX201">
        <v>0.31046474375326749</v>
      </c>
      <c r="BY201">
        <f t="shared" si="13"/>
        <v>5.3432581849655936E-2</v>
      </c>
      <c r="BZ201">
        <f t="shared" si="14"/>
        <v>5.3432581849655936E-2</v>
      </c>
      <c r="CA201">
        <f t="shared" si="15"/>
        <v>2.8550408031201811E-3</v>
      </c>
      <c r="CB201">
        <f t="shared" si="16"/>
        <v>14.683422517911101</v>
      </c>
    </row>
    <row r="202" spans="1:80">
      <c r="A202">
        <v>1</v>
      </c>
      <c r="B202">
        <v>-1.1620481829690588</v>
      </c>
      <c r="C202">
        <v>-0.15019956700971407</v>
      </c>
      <c r="D202">
        <v>0.82679859353685758</v>
      </c>
      <c r="E202">
        <v>0.45371817051669583</v>
      </c>
      <c r="F202">
        <v>-2.695150755515642E-2</v>
      </c>
      <c r="G202">
        <v>0.80088643878016885</v>
      </c>
      <c r="H202">
        <v>1.0590172846653152</v>
      </c>
      <c r="I202">
        <v>1.0590172272161977</v>
      </c>
      <c r="J202">
        <v>0.90624449446475053</v>
      </c>
      <c r="K202">
        <v>1.9542904131801229</v>
      </c>
      <c r="L202">
        <v>-0.11016910226351767</v>
      </c>
      <c r="M202">
        <v>0.37384442612037461</v>
      </c>
      <c r="N202">
        <v>-4.6442099918810875E-2</v>
      </c>
      <c r="O202">
        <v>0.10975020777575009</v>
      </c>
      <c r="P202">
        <v>0.51986394630173649</v>
      </c>
      <c r="S202">
        <v>1.1666206341879481</v>
      </c>
      <c r="BW202">
        <v>1.1666206341879481</v>
      </c>
      <c r="BX202">
        <v>1.1597983331096096</v>
      </c>
      <c r="BY202">
        <f t="shared" si="13"/>
        <v>6.8223010783385885E-3</v>
      </c>
      <c r="BZ202">
        <f t="shared" si="14"/>
        <v>6.8223010783385885E-3</v>
      </c>
      <c r="CA202">
        <f t="shared" si="15"/>
        <v>4.6543792003499863E-5</v>
      </c>
      <c r="CB202">
        <f t="shared" si="16"/>
        <v>0.58479173764035131</v>
      </c>
    </row>
    <row r="203" spans="1:80">
      <c r="A203">
        <v>1</v>
      </c>
      <c r="B203">
        <v>1.6000634104097136</v>
      </c>
      <c r="C203">
        <v>-7.1297262821066756E-2</v>
      </c>
      <c r="D203">
        <v>0.21166295528648965</v>
      </c>
      <c r="E203">
        <v>1.4087124601080505</v>
      </c>
      <c r="F203">
        <v>-2.695150755515642E-2</v>
      </c>
      <c r="G203">
        <v>6.4804703747852709E-3</v>
      </c>
      <c r="H203">
        <v>-0.323861893617306</v>
      </c>
      <c r="I203">
        <v>-0.32386193597137586</v>
      </c>
      <c r="J203">
        <v>0.45233650427747718</v>
      </c>
      <c r="K203">
        <v>0.26778569397844643</v>
      </c>
      <c r="L203">
        <v>0.19463208066550466</v>
      </c>
      <c r="M203">
        <v>0.55636846946150376</v>
      </c>
      <c r="N203">
        <v>0.2280761880285653</v>
      </c>
      <c r="O203">
        <v>0.25854041686555873</v>
      </c>
      <c r="P203">
        <v>0.18992480621048743</v>
      </c>
      <c r="S203">
        <v>-1.5942610483696378</v>
      </c>
      <c r="BW203">
        <v>-1.5942610483696378</v>
      </c>
      <c r="BX203">
        <v>-1.4988869161213387</v>
      </c>
      <c r="BY203">
        <f t="shared" si="13"/>
        <v>-9.5374132248299048E-2</v>
      </c>
      <c r="BZ203">
        <f t="shared" si="14"/>
        <v>9.5374132248299048E-2</v>
      </c>
      <c r="CA203">
        <f t="shared" si="15"/>
        <v>9.0962251021160373E-3</v>
      </c>
      <c r="CB203">
        <f t="shared" si="16"/>
        <v>5.9823409940193217</v>
      </c>
    </row>
    <row r="204" spans="1:80">
      <c r="A204">
        <v>1</v>
      </c>
      <c r="B204">
        <v>-1.8660104762231891</v>
      </c>
      <c r="C204">
        <v>-7.1297262821066756E-2</v>
      </c>
      <c r="D204">
        <v>1.665619918423723</v>
      </c>
      <c r="E204">
        <v>-0.21477783219725241</v>
      </c>
      <c r="F204">
        <v>1.2889162142562538</v>
      </c>
      <c r="G204">
        <v>2.5882998676922795</v>
      </c>
      <c r="H204">
        <v>2.1258097936261957</v>
      </c>
      <c r="I204">
        <v>2.1258098535634207</v>
      </c>
      <c r="J204">
        <v>1.156676489050831</v>
      </c>
      <c r="K204">
        <v>0.86423248491562465</v>
      </c>
      <c r="L204">
        <v>0.76069142039082838</v>
      </c>
      <c r="M204">
        <v>-0.78214118170677271</v>
      </c>
      <c r="N204">
        <v>0.88005712190358554</v>
      </c>
      <c r="O204">
        <v>1.0024914623146002</v>
      </c>
      <c r="P204">
        <v>-0.90987232742700663</v>
      </c>
      <c r="S204">
        <v>1.9085315709104711</v>
      </c>
      <c r="BW204">
        <v>1.9085315709104711</v>
      </c>
      <c r="BX204">
        <v>1.9155115199690655</v>
      </c>
      <c r="BY204">
        <f t="shared" si="13"/>
        <v>-6.9799490585944479E-3</v>
      </c>
      <c r="BZ204">
        <f t="shared" si="14"/>
        <v>6.9799490585944479E-3</v>
      </c>
      <c r="CA204">
        <f t="shared" si="15"/>
        <v>4.8719688860573522E-5</v>
      </c>
      <c r="CB204">
        <f t="shared" si="16"/>
        <v>0.36572353137782471</v>
      </c>
    </row>
    <row r="205" spans="1:80">
      <c r="A205">
        <v>1</v>
      </c>
      <c r="B205">
        <v>0.28886646724936094</v>
      </c>
      <c r="C205">
        <v>-7.1297262821066756E-2</v>
      </c>
      <c r="D205">
        <v>1.1343664126620416</v>
      </c>
      <c r="E205">
        <v>1.0267147442715086</v>
      </c>
      <c r="F205">
        <v>1.7275387881933906</v>
      </c>
      <c r="G205">
        <v>0.60228494667882215</v>
      </c>
      <c r="H205">
        <v>0.38733311235661377</v>
      </c>
      <c r="I205">
        <v>0.38733314826010551</v>
      </c>
      <c r="J205">
        <v>0.35842450630769751</v>
      </c>
      <c r="K205">
        <v>0.82309822347168071</v>
      </c>
      <c r="L205">
        <v>0.54297628972724188</v>
      </c>
      <c r="M205">
        <v>0.61720981724188084</v>
      </c>
      <c r="N205">
        <v>1.7379267717391391</v>
      </c>
      <c r="O205">
        <v>-2.7668605012938752</v>
      </c>
      <c r="P205">
        <v>1.2897219398479816</v>
      </c>
      <c r="S205">
        <v>-0.30503876488459741</v>
      </c>
      <c r="BW205">
        <v>-0.30503876488459741</v>
      </c>
      <c r="BX205">
        <v>-0.28342759049847327</v>
      </c>
      <c r="BY205">
        <f t="shared" si="13"/>
        <v>-2.1611174386124143E-2</v>
      </c>
      <c r="BZ205">
        <f t="shared" si="14"/>
        <v>2.1611174386124143E-2</v>
      </c>
      <c r="CA205">
        <f t="shared" si="15"/>
        <v>4.6704285834746822E-4</v>
      </c>
      <c r="CB205">
        <f t="shared" si="16"/>
        <v>7.0847304913197195</v>
      </c>
    </row>
    <row r="206" spans="1:80">
      <c r="A206">
        <v>1</v>
      </c>
      <c r="B206">
        <v>-1.64568639970854</v>
      </c>
      <c r="C206">
        <v>-7.1297262821066756E-2</v>
      </c>
      <c r="D206">
        <v>-0.45939410462300267</v>
      </c>
      <c r="E206">
        <v>-1.8382681245025554</v>
      </c>
      <c r="F206">
        <v>0.49939558116940891</v>
      </c>
      <c r="G206">
        <v>-1.8344716137883299E-2</v>
      </c>
      <c r="H206">
        <v>0.15026811036530813</v>
      </c>
      <c r="I206">
        <v>0.15026812018294505</v>
      </c>
      <c r="J206">
        <v>6.1036512736724981E-2</v>
      </c>
      <c r="K206">
        <v>-8.1855528295072616E-2</v>
      </c>
      <c r="L206">
        <v>-0.41497028519253693</v>
      </c>
      <c r="M206">
        <v>-1.0255065728282788</v>
      </c>
      <c r="N206">
        <v>0.29670576001541055</v>
      </c>
      <c r="O206">
        <v>0.40733062595536734</v>
      </c>
      <c r="P206">
        <v>-1.0198520407907536</v>
      </c>
      <c r="S206">
        <v>1.677444557832964</v>
      </c>
      <c r="BW206">
        <v>1.677444557832964</v>
      </c>
      <c r="BX206">
        <v>1.5370532819168941</v>
      </c>
      <c r="BY206">
        <f t="shared" si="13"/>
        <v>0.14039127591606992</v>
      </c>
      <c r="BZ206">
        <f t="shared" si="14"/>
        <v>0.14039127591606992</v>
      </c>
      <c r="CA206">
        <f t="shared" si="15"/>
        <v>1.9709710353342076E-2</v>
      </c>
      <c r="CB206">
        <f t="shared" si="16"/>
        <v>8.3693541619901204</v>
      </c>
    </row>
    <row r="207" spans="1:80">
      <c r="A207">
        <v>1</v>
      </c>
      <c r="B207">
        <v>-1.6241913678534425</v>
      </c>
      <c r="C207">
        <v>0.16540964974487521</v>
      </c>
      <c r="D207">
        <v>0.62175338078673492</v>
      </c>
      <c r="E207">
        <v>0.83571588635323768</v>
      </c>
      <c r="F207">
        <v>0.98188041250025992</v>
      </c>
      <c r="G207">
        <v>0.24231974224513403</v>
      </c>
      <c r="H207">
        <v>0.88121853317183563</v>
      </c>
      <c r="I207">
        <v>0.88121858160522348</v>
      </c>
      <c r="J207">
        <v>0.31146850732280773</v>
      </c>
      <c r="K207">
        <v>0.2883528247004184</v>
      </c>
      <c r="L207">
        <v>0.36880418519637326</v>
      </c>
      <c r="M207">
        <v>0.13047903499887059</v>
      </c>
      <c r="N207">
        <v>1.5320380557786082</v>
      </c>
      <c r="O207">
        <v>1.4488620895840261</v>
      </c>
      <c r="P207">
        <v>0.18992480621048743</v>
      </c>
      <c r="S207">
        <v>1.6652820834604634</v>
      </c>
      <c r="BW207">
        <v>1.6652820834604634</v>
      </c>
      <c r="BX207">
        <v>1.5340574014235373</v>
      </c>
      <c r="BY207">
        <f t="shared" si="13"/>
        <v>0.13122468203692605</v>
      </c>
      <c r="BZ207">
        <f t="shared" si="14"/>
        <v>0.13122468203692605</v>
      </c>
      <c r="CA207">
        <f t="shared" si="15"/>
        <v>1.7219917175692344E-2</v>
      </c>
      <c r="CB207">
        <f t="shared" si="16"/>
        <v>7.880027254255964</v>
      </c>
    </row>
    <row r="208" spans="1:80">
      <c r="A208">
        <v>1</v>
      </c>
      <c r="B208">
        <v>1.1540414994166437</v>
      </c>
      <c r="C208">
        <v>0.16540964974487521</v>
      </c>
      <c r="D208">
        <v>-0.66443931737312534</v>
      </c>
      <c r="E208">
        <v>-2.3778974278981478E-2</v>
      </c>
      <c r="F208">
        <v>-0.86033439803571554</v>
      </c>
      <c r="G208">
        <v>-0.11764546218855582</v>
      </c>
      <c r="H208">
        <v>-0.83750273126513564</v>
      </c>
      <c r="I208">
        <v>-0.8375027465072945</v>
      </c>
      <c r="J208">
        <v>-1.2380794591785718</v>
      </c>
      <c r="K208">
        <v>-1.2953162408914012</v>
      </c>
      <c r="L208">
        <v>-1.0245726510505786</v>
      </c>
      <c r="M208">
        <v>-0.3562517472441396</v>
      </c>
      <c r="N208">
        <v>-0.28664560187276689</v>
      </c>
      <c r="O208">
        <v>-0.58460410131002116</v>
      </c>
      <c r="P208">
        <v>-0.57993318733575761</v>
      </c>
      <c r="S208">
        <v>-1.1564119709596241</v>
      </c>
      <c r="BW208">
        <v>-1.1564119709596241</v>
      </c>
      <c r="BX208">
        <v>-1.117943519426474</v>
      </c>
      <c r="BY208">
        <f t="shared" si="13"/>
        <v>-3.846845153315015E-2</v>
      </c>
      <c r="BZ208">
        <f t="shared" si="14"/>
        <v>3.846845153315015E-2</v>
      </c>
      <c r="CA208">
        <f t="shared" si="15"/>
        <v>1.4798217633583222E-3</v>
      </c>
      <c r="CB208">
        <f t="shared" si="16"/>
        <v>3.3265352226705085</v>
      </c>
    </row>
    <row r="209" spans="1:80">
      <c r="A209">
        <v>1</v>
      </c>
      <c r="B209">
        <v>0.99820251846726271</v>
      </c>
      <c r="C209">
        <v>0.16540964974487521</v>
      </c>
      <c r="D209">
        <v>-0.69240002820268742</v>
      </c>
      <c r="E209">
        <v>0.16721988363928944</v>
      </c>
      <c r="F209">
        <v>-1.5182682589414207</v>
      </c>
      <c r="G209">
        <v>-0.97411439687560819</v>
      </c>
      <c r="H209">
        <v>-0.78811418918361342</v>
      </c>
      <c r="I209">
        <v>-0.78811430353029821</v>
      </c>
      <c r="J209">
        <v>-0.89373546662270942</v>
      </c>
      <c r="K209">
        <v>-0.67830231923225093</v>
      </c>
      <c r="L209">
        <v>-0.15371212839623249</v>
      </c>
      <c r="M209">
        <v>-0.29541039946376252</v>
      </c>
      <c r="N209">
        <v>-1.1102004657148978</v>
      </c>
      <c r="O209">
        <v>-1.2293616740325242</v>
      </c>
      <c r="P209">
        <v>-0.68991290069950473</v>
      </c>
      <c r="S209">
        <v>-1.0104622784896196</v>
      </c>
      <c r="BW209">
        <v>-1.0104622784896196</v>
      </c>
      <c r="BX209">
        <v>-0.98222954530955653</v>
      </c>
      <c r="BY209">
        <f t="shared" si="13"/>
        <v>-2.823273318006303E-2</v>
      </c>
      <c r="BZ209">
        <f t="shared" si="14"/>
        <v>2.823273318006303E-2</v>
      </c>
      <c r="CA209">
        <f t="shared" si="15"/>
        <v>7.9708722281663193E-4</v>
      </c>
      <c r="CB209">
        <f t="shared" si="16"/>
        <v>2.7940412800232068</v>
      </c>
    </row>
    <row r="210" spans="1:80">
      <c r="A210">
        <v>1</v>
      </c>
      <c r="B210">
        <v>1.4657194613154179</v>
      </c>
      <c r="C210">
        <v>0.32321425812216986</v>
      </c>
      <c r="D210">
        <v>-1.4100582728281168</v>
      </c>
      <c r="E210">
        <v>-0.88327383491120071</v>
      </c>
      <c r="F210">
        <v>-0.94805891282314414</v>
      </c>
      <c r="G210">
        <v>-1.1851284822332884</v>
      </c>
      <c r="H210">
        <v>-1.2819996099988353</v>
      </c>
      <c r="I210">
        <v>-1.2819994859816257</v>
      </c>
      <c r="J210">
        <v>-1.6763354497042138</v>
      </c>
      <c r="K210">
        <v>-1.6860917246088627</v>
      </c>
      <c r="L210">
        <v>-1.5470889646431873</v>
      </c>
      <c r="M210">
        <v>-0.8429825294871498</v>
      </c>
      <c r="N210">
        <v>-0.45821953183987757</v>
      </c>
      <c r="O210">
        <v>6.0153471412481722E-2</v>
      </c>
      <c r="P210">
        <v>-0.90987232742700663</v>
      </c>
      <c r="S210">
        <v>-1.4604738302721336</v>
      </c>
      <c r="BW210">
        <v>-1.4604738302721336</v>
      </c>
      <c r="BX210">
        <v>-1.4605704598636799</v>
      </c>
      <c r="BY210">
        <f t="shared" si="13"/>
        <v>9.6629591546326665E-5</v>
      </c>
      <c r="BZ210">
        <f t="shared" si="14"/>
        <v>9.6629591546326665E-5</v>
      </c>
      <c r="CA210">
        <f t="shared" si="15"/>
        <v>9.3372779624099256E-9</v>
      </c>
      <c r="CB210">
        <f t="shared" si="16"/>
        <v>6.6163179061086933E-3</v>
      </c>
    </row>
    <row r="211" spans="1:80">
      <c r="A211">
        <v>1</v>
      </c>
      <c r="B211">
        <v>-0.98471417016458029</v>
      </c>
      <c r="C211">
        <v>0.32321425812216986</v>
      </c>
      <c r="D211">
        <v>1.4139735209576634</v>
      </c>
      <c r="E211">
        <v>1.5997113180263214</v>
      </c>
      <c r="F211">
        <v>0.98188041250025992</v>
      </c>
      <c r="G211">
        <v>1.8435442723122328</v>
      </c>
      <c r="H211">
        <v>1.1479166604120559</v>
      </c>
      <c r="I211">
        <v>1.1479166754685814</v>
      </c>
      <c r="J211">
        <v>1.4540644826218037</v>
      </c>
      <c r="K211">
        <v>0.9053667463595686</v>
      </c>
      <c r="L211">
        <v>0.76069142039082838</v>
      </c>
      <c r="M211">
        <v>6.9637687218493505E-2</v>
      </c>
      <c r="N211">
        <v>1.5663528417720285</v>
      </c>
      <c r="O211">
        <v>1.1512816714044087</v>
      </c>
      <c r="P211">
        <v>0.73982337302923451</v>
      </c>
      <c r="S211">
        <v>0.98418351860044251</v>
      </c>
      <c r="BW211">
        <v>0.98418351860044251</v>
      </c>
      <c r="BX211">
        <v>1.0403481638249215</v>
      </c>
      <c r="BY211">
        <f t="shared" si="13"/>
        <v>-5.6164645224478948E-2</v>
      </c>
      <c r="BZ211">
        <f t="shared" si="14"/>
        <v>5.6164645224478948E-2</v>
      </c>
      <c r="CA211">
        <f t="shared" si="15"/>
        <v>3.1544673731915859E-3</v>
      </c>
      <c r="CB211">
        <f t="shared" si="16"/>
        <v>5.7067248295671362</v>
      </c>
    </row>
    <row r="212" spans="1:80">
      <c r="A212">
        <v>1</v>
      </c>
      <c r="B212">
        <v>-7.1175316323355331E-2</v>
      </c>
      <c r="C212">
        <v>0.32321425812216986</v>
      </c>
      <c r="D212">
        <v>-0.37551197213431609</v>
      </c>
      <c r="E212">
        <v>0.54921759947583126</v>
      </c>
      <c r="F212">
        <v>0.14849752201969765</v>
      </c>
      <c r="G212">
        <v>-0.30383436103356742</v>
      </c>
      <c r="H212">
        <v>-0.26459564311947853</v>
      </c>
      <c r="I212">
        <v>-0.26459555350519137</v>
      </c>
      <c r="J212">
        <v>-9.5483483879575892E-2</v>
      </c>
      <c r="K212">
        <v>-0.6166009270663364</v>
      </c>
      <c r="L212">
        <v>0.10754602840006883</v>
      </c>
      <c r="M212">
        <v>-5.204500834225851E-2</v>
      </c>
      <c r="N212">
        <v>-0.93862653574778709</v>
      </c>
      <c r="O212">
        <v>-0.38621715585694416</v>
      </c>
      <c r="P212">
        <v>0.40988423293798937</v>
      </c>
      <c r="S212">
        <v>4.7672991917913382E-2</v>
      </c>
      <c r="BW212">
        <v>4.7672991917913382E-2</v>
      </c>
      <c r="BX212">
        <v>6.9945118309913679E-2</v>
      </c>
      <c r="BY212">
        <f t="shared" si="13"/>
        <v>-2.2272126392000297E-2</v>
      </c>
      <c r="BZ212">
        <f t="shared" si="14"/>
        <v>2.2272126392000297E-2</v>
      </c>
      <c r="CA212">
        <f t="shared" si="15"/>
        <v>4.9604761402123609E-4</v>
      </c>
      <c r="CB212">
        <f t="shared" si="16"/>
        <v>46.718541245219022</v>
      </c>
    </row>
    <row r="213" spans="1:80">
      <c r="A213">
        <v>1</v>
      </c>
      <c r="B213">
        <v>2.55523270245409E-2</v>
      </c>
      <c r="C213">
        <v>0.40211656231081716</v>
      </c>
      <c r="D213">
        <v>0.61243314384354752</v>
      </c>
      <c r="E213">
        <v>0.16721988363928944</v>
      </c>
      <c r="F213">
        <v>0.45553332377569461</v>
      </c>
      <c r="G213">
        <v>0.36644567480847512</v>
      </c>
      <c r="H213">
        <v>0.51574332176857118</v>
      </c>
      <c r="I213">
        <v>0.51574335089408341</v>
      </c>
      <c r="J213">
        <v>0.70276849886355985</v>
      </c>
      <c r="K213">
        <v>0.1443829096466161</v>
      </c>
      <c r="L213">
        <v>1.0219495771871328</v>
      </c>
      <c r="M213">
        <v>1.4689886861671471</v>
      </c>
      <c r="N213">
        <v>0.15944661604172247</v>
      </c>
      <c r="O213">
        <v>0.65531430777171451</v>
      </c>
      <c r="P213">
        <v>0.84980308639298541</v>
      </c>
      <c r="S213">
        <v>-4.962680306208974E-2</v>
      </c>
      <c r="BW213">
        <v>-4.962680306208974E-2</v>
      </c>
      <c r="BX213">
        <v>9.380553790209082E-3</v>
      </c>
      <c r="BY213">
        <f t="shared" si="13"/>
        <v>-5.9007356852298826E-2</v>
      </c>
      <c r="BZ213">
        <f t="shared" si="14"/>
        <v>5.9007356852298826E-2</v>
      </c>
      <c r="CA213">
        <f t="shared" si="15"/>
        <v>3.481868162694537E-3</v>
      </c>
      <c r="CB213">
        <f t="shared" si="16"/>
        <v>118.90219238678898</v>
      </c>
    </row>
    <row r="214" spans="1:80">
      <c r="A214">
        <v>1</v>
      </c>
      <c r="B214">
        <v>-7.1175316323355331E-2</v>
      </c>
      <c r="C214">
        <v>0.40211656231081716</v>
      </c>
      <c r="D214">
        <v>-0.20774770715694305</v>
      </c>
      <c r="E214">
        <v>1.0267147442715086</v>
      </c>
      <c r="F214">
        <v>-0.24626279452372479</v>
      </c>
      <c r="G214">
        <v>-0.25418398800823028</v>
      </c>
      <c r="H214">
        <v>-0.47202751986187252</v>
      </c>
      <c r="I214">
        <v>-0.47202751579615443</v>
      </c>
      <c r="J214">
        <v>-0.56504347372847852</v>
      </c>
      <c r="K214">
        <v>-0.45206388129056219</v>
      </c>
      <c r="L214">
        <v>-0.1972551545289504</v>
      </c>
      <c r="M214">
        <v>-0.78214118170677271</v>
      </c>
      <c r="N214">
        <v>-1.2474596096885859</v>
      </c>
      <c r="O214">
        <v>-0.98137799221617694</v>
      </c>
      <c r="P214">
        <v>-0.24999404724450863</v>
      </c>
      <c r="S214">
        <v>4.7672991917913382E-2</v>
      </c>
      <c r="BW214">
        <v>4.7672991917913382E-2</v>
      </c>
      <c r="BX214">
        <v>8.0611801498648439E-2</v>
      </c>
      <c r="BY214">
        <f t="shared" si="13"/>
        <v>-3.2938809580735057E-2</v>
      </c>
      <c r="BZ214">
        <f t="shared" si="14"/>
        <v>3.2938809580735057E-2</v>
      </c>
      <c r="CA214">
        <f t="shared" si="15"/>
        <v>1.0849651765959237E-3</v>
      </c>
      <c r="CB214">
        <f t="shared" si="16"/>
        <v>69.093229217606805</v>
      </c>
    </row>
    <row r="215" spans="1:80">
      <c r="A215">
        <v>1</v>
      </c>
      <c r="B215">
        <v>-3.2578137888401182</v>
      </c>
      <c r="C215">
        <v>0.48101886649946446</v>
      </c>
      <c r="D215">
        <v>1.5164961273327247</v>
      </c>
      <c r="E215">
        <v>-2.411264698257368</v>
      </c>
      <c r="F215">
        <v>1.4205029864373966</v>
      </c>
      <c r="G215">
        <v>2.3648731890782657</v>
      </c>
      <c r="H215">
        <v>2.9357818837631582</v>
      </c>
      <c r="I215">
        <v>2.9357818237488926</v>
      </c>
      <c r="J215">
        <v>2.0488404697637463</v>
      </c>
      <c r="K215">
        <v>0.65856117769590794</v>
      </c>
      <c r="L215">
        <v>-0.71977146812155923</v>
      </c>
      <c r="M215">
        <v>0.31300307833999969</v>
      </c>
      <c r="N215">
        <v>0.84574233591016534</v>
      </c>
      <c r="O215">
        <v>0.20894368050229034</v>
      </c>
      <c r="P215">
        <v>0.18992480621048743</v>
      </c>
      <c r="S215">
        <v>3.4531658162180197</v>
      </c>
      <c r="BW215">
        <v>3.4531658162180197</v>
      </c>
      <c r="BX215">
        <v>3.2356109469892753</v>
      </c>
      <c r="BY215">
        <f t="shared" si="13"/>
        <v>0.21755486922874434</v>
      </c>
      <c r="BZ215">
        <f t="shared" si="14"/>
        <v>0.21755486922874434</v>
      </c>
      <c r="CA215">
        <f t="shared" si="15"/>
        <v>4.733012112513605E-2</v>
      </c>
      <c r="CB215">
        <f t="shared" si="16"/>
        <v>6.3001570387087593</v>
      </c>
    </row>
    <row r="216" spans="1:80">
      <c r="A216">
        <v>1</v>
      </c>
      <c r="B216">
        <v>0.65428200878586051</v>
      </c>
      <c r="C216">
        <v>0.48101886649946446</v>
      </c>
      <c r="D216">
        <v>-1.083849979816558</v>
      </c>
      <c r="E216">
        <v>-0.21477783219725241</v>
      </c>
      <c r="F216">
        <v>-1.386681486760281</v>
      </c>
      <c r="G216">
        <v>-0.98652699013194334</v>
      </c>
      <c r="H216">
        <v>-1.1140785669216611</v>
      </c>
      <c r="I216">
        <v>-1.11407852896605</v>
      </c>
      <c r="J216">
        <v>-0.53373947440521785</v>
      </c>
      <c r="K216">
        <v>-1.1307791951156283</v>
      </c>
      <c r="L216">
        <v>-0.89394357265242785</v>
      </c>
      <c r="M216">
        <v>-0.96466522504790186</v>
      </c>
      <c r="N216">
        <v>-0.32096038786618825</v>
      </c>
      <c r="O216">
        <v>-1.1797649376692541</v>
      </c>
      <c r="P216">
        <v>-0.46995347397200665</v>
      </c>
      <c r="S216">
        <v>-0.66991299605960897</v>
      </c>
      <c r="BW216">
        <v>-0.66991299605960897</v>
      </c>
      <c r="BX216">
        <v>-0.66321912008108064</v>
      </c>
      <c r="BY216">
        <f t="shared" si="13"/>
        <v>-6.6938759785283297E-3</v>
      </c>
      <c r="BZ216">
        <f t="shared" si="14"/>
        <v>6.6938759785283297E-3</v>
      </c>
      <c r="CA216">
        <f t="shared" si="15"/>
        <v>4.4807975615918605E-5</v>
      </c>
      <c r="CB216">
        <f t="shared" si="16"/>
        <v>0.99921572172824469</v>
      </c>
    </row>
    <row r="217" spans="1:80">
      <c r="A217">
        <v>1</v>
      </c>
      <c r="B217">
        <v>1.4119818816777043</v>
      </c>
      <c r="C217">
        <v>0.48101886649946446</v>
      </c>
      <c r="D217">
        <v>-0.88812500400962269</v>
      </c>
      <c r="E217">
        <v>-0.11927840323811695</v>
      </c>
      <c r="F217">
        <v>-0.46557408149229318</v>
      </c>
      <c r="G217">
        <v>-0.92446402385027282</v>
      </c>
      <c r="H217">
        <v>-1.0745677332564427</v>
      </c>
      <c r="I217">
        <v>-1.0745677745844551</v>
      </c>
      <c r="J217">
        <v>-0.83112746797618819</v>
      </c>
      <c r="K217">
        <v>-0.94567501861788206</v>
      </c>
      <c r="L217">
        <v>0.19463208066550466</v>
      </c>
      <c r="M217">
        <v>-0.29541039946376252</v>
      </c>
      <c r="N217">
        <v>-1.6249222556162299</v>
      </c>
      <c r="O217">
        <v>-1.3781518831223327</v>
      </c>
      <c r="P217">
        <v>0.40988423293798937</v>
      </c>
      <c r="S217">
        <v>-1.411823932782132</v>
      </c>
      <c r="BW217">
        <v>-1.411823932782132</v>
      </c>
      <c r="BX217">
        <v>-1.3616923639586529</v>
      </c>
      <c r="BY217">
        <f t="shared" si="13"/>
        <v>-5.0131568823479133E-2</v>
      </c>
      <c r="BZ217">
        <f t="shared" si="14"/>
        <v>5.0131568823479133E-2</v>
      </c>
      <c r="CA217">
        <f t="shared" si="15"/>
        <v>2.5131741927032249E-3</v>
      </c>
      <c r="CB217">
        <f t="shared" si="16"/>
        <v>3.550837158900555</v>
      </c>
    </row>
    <row r="218" spans="1:80">
      <c r="A218">
        <v>1</v>
      </c>
      <c r="B218">
        <v>-0.66228869233827548</v>
      </c>
      <c r="C218">
        <v>0.55992117068811176</v>
      </c>
      <c r="D218">
        <v>0.78019740882092059</v>
      </c>
      <c r="E218">
        <v>0.54921759947583126</v>
      </c>
      <c r="F218">
        <v>0.63098235335054864</v>
      </c>
      <c r="G218">
        <v>0.75123606575483171</v>
      </c>
      <c r="H218">
        <v>0.75280832375987827</v>
      </c>
      <c r="I218">
        <v>0.75280837897124386</v>
      </c>
      <c r="J218">
        <v>0.82798449615660008</v>
      </c>
      <c r="K218">
        <v>0.9465010078035111</v>
      </c>
      <c r="L218">
        <v>0.2817181329309405</v>
      </c>
      <c r="M218">
        <v>-0.11288635612263559</v>
      </c>
      <c r="N218">
        <v>1.1888901958443867</v>
      </c>
      <c r="O218">
        <v>0.85370125322479151</v>
      </c>
      <c r="P218">
        <v>1.0697625131204835</v>
      </c>
      <c r="S218">
        <v>0.65579671054293232</v>
      </c>
      <c r="BW218">
        <v>0.65579671054293232</v>
      </c>
      <c r="BX218">
        <v>0.68230513294647588</v>
      </c>
      <c r="BY218">
        <f t="shared" si="13"/>
        <v>-2.6508422403543563E-2</v>
      </c>
      <c r="BZ218">
        <f t="shared" si="14"/>
        <v>2.6508422403543563E-2</v>
      </c>
      <c r="CA218">
        <f t="shared" si="15"/>
        <v>7.0269645832469032E-4</v>
      </c>
      <c r="CB218">
        <f t="shared" si="16"/>
        <v>4.0421706875591541</v>
      </c>
    </row>
    <row r="219" spans="1:80">
      <c r="A219">
        <v>1</v>
      </c>
      <c r="B219">
        <v>0.48232175394515342</v>
      </c>
      <c r="C219">
        <v>0.63882347487675917</v>
      </c>
      <c r="D219">
        <v>-0.88812500400962269</v>
      </c>
      <c r="E219">
        <v>-0.40577669011552336</v>
      </c>
      <c r="F219">
        <v>-0.15853827973629619</v>
      </c>
      <c r="G219">
        <v>-0.84998846431226716</v>
      </c>
      <c r="H219">
        <v>-0.3633727272825229</v>
      </c>
      <c r="I219">
        <v>-0.36337269035297359</v>
      </c>
      <c r="J219">
        <v>-0.81547546831455897</v>
      </c>
      <c r="K219">
        <v>-1.1513463258375989</v>
      </c>
      <c r="L219">
        <v>-1.0245726510505786</v>
      </c>
      <c r="M219">
        <v>-0.66045848614602076</v>
      </c>
      <c r="N219">
        <v>-1.2817743956820085</v>
      </c>
      <c r="O219">
        <v>-1.4773453558488712</v>
      </c>
      <c r="P219">
        <v>-1.2398114675182517</v>
      </c>
      <c r="S219">
        <v>-0.49963835484460367</v>
      </c>
      <c r="BW219">
        <v>-0.49963835484460367</v>
      </c>
      <c r="BX219">
        <v>-0.47674550626241335</v>
      </c>
      <c r="BY219">
        <f t="shared" si="13"/>
        <v>-2.2892848582190317E-2</v>
      </c>
      <c r="BZ219">
        <f t="shared" si="14"/>
        <v>2.2892848582190317E-2</v>
      </c>
      <c r="CA219">
        <f t="shared" si="15"/>
        <v>5.2408251620709317E-4</v>
      </c>
      <c r="CB219">
        <f t="shared" si="16"/>
        <v>4.5818837485585737</v>
      </c>
    </row>
    <row r="220" spans="1:80">
      <c r="A220">
        <v>1</v>
      </c>
      <c r="B220">
        <v>0.80474723177147023</v>
      </c>
      <c r="C220">
        <v>0.71772577906540647</v>
      </c>
      <c r="D220">
        <v>-0.93472618872555968</v>
      </c>
      <c r="E220">
        <v>7.1720454680153992E-2</v>
      </c>
      <c r="F220">
        <v>0.23622203680712625</v>
      </c>
      <c r="G220">
        <v>-0.21694620823922833</v>
      </c>
      <c r="H220">
        <v>-5.7163766377085888E-2</v>
      </c>
      <c r="I220">
        <v>-5.7163842108019787E-2</v>
      </c>
      <c r="J220">
        <v>-0.54939147406684707</v>
      </c>
      <c r="K220">
        <v>-0.32866109695873186</v>
      </c>
      <c r="L220">
        <v>-0.1972551545289504</v>
      </c>
      <c r="M220">
        <v>0.49552712168112661</v>
      </c>
      <c r="N220">
        <v>-0.28664560187276689</v>
      </c>
      <c r="O220">
        <v>0.6057175714084444</v>
      </c>
      <c r="P220">
        <v>0.73982337302923451</v>
      </c>
      <c r="S220">
        <v>-0.81586268852961352</v>
      </c>
      <c r="BW220">
        <v>-0.81586268852961352</v>
      </c>
      <c r="BX220">
        <v>-0.77849859874068816</v>
      </c>
      <c r="BY220">
        <f t="shared" si="13"/>
        <v>-3.7364089788925359E-2</v>
      </c>
      <c r="BZ220">
        <f t="shared" si="14"/>
        <v>3.7364089788925359E-2</v>
      </c>
      <c r="CA220">
        <f t="shared" si="15"/>
        <v>1.3960752057548763E-3</v>
      </c>
      <c r="CB220">
        <f t="shared" si="16"/>
        <v>4.5797032165136384</v>
      </c>
    </row>
    <row r="221" spans="1:80">
      <c r="A221">
        <v>1</v>
      </c>
      <c r="B221">
        <v>-0.84499646310651333</v>
      </c>
      <c r="C221">
        <v>0.71772577906540647</v>
      </c>
      <c r="D221">
        <v>1.92658655283297</v>
      </c>
      <c r="E221">
        <v>0.74021645739410225</v>
      </c>
      <c r="F221">
        <v>1.9907123325556733</v>
      </c>
      <c r="G221">
        <v>2.3772857823346007</v>
      </c>
      <c r="H221">
        <v>1.7800899990555403</v>
      </c>
      <c r="I221">
        <v>1.7800900000430795</v>
      </c>
      <c r="J221">
        <v>0.90624449446475053</v>
      </c>
      <c r="K221">
        <v>1.008202399969427</v>
      </c>
      <c r="L221">
        <v>1.8057240475760461</v>
      </c>
      <c r="M221">
        <v>2.3816089028727903</v>
      </c>
      <c r="N221">
        <v>2.1153894176667833</v>
      </c>
      <c r="O221">
        <v>1.647249035037103</v>
      </c>
      <c r="P221">
        <v>1.5096813665754836</v>
      </c>
      <c r="S221">
        <v>0.83823382613043795</v>
      </c>
      <c r="BW221">
        <v>0.83823382613043795</v>
      </c>
      <c r="BX221">
        <v>0.89160461181447992</v>
      </c>
      <c r="BY221">
        <f t="shared" si="13"/>
        <v>-5.3370785684041966E-2</v>
      </c>
      <c r="BZ221">
        <f t="shared" si="14"/>
        <v>5.3370785684041966E-2</v>
      </c>
      <c r="CA221">
        <f t="shared" si="15"/>
        <v>2.8484407645319389E-3</v>
      </c>
      <c r="CB221">
        <f t="shared" si="16"/>
        <v>6.3670522496591442</v>
      </c>
    </row>
    <row r="222" spans="1:80">
      <c r="A222">
        <v>1</v>
      </c>
      <c r="B222">
        <v>0.91222239104690916</v>
      </c>
      <c r="C222">
        <v>0.71772577906540647</v>
      </c>
      <c r="D222">
        <v>-0.61783813265718834</v>
      </c>
      <c r="E222">
        <v>-1.0742726928294717</v>
      </c>
      <c r="F222">
        <v>-0.24626279452372479</v>
      </c>
      <c r="G222">
        <v>-0.81275068454326516</v>
      </c>
      <c r="H222">
        <v>-0.47202751986187252</v>
      </c>
      <c r="I222">
        <v>-0.47202751579615443</v>
      </c>
      <c r="J222">
        <v>-0.64330347203662896</v>
      </c>
      <c r="K222">
        <v>8.2681517480701655E-2</v>
      </c>
      <c r="L222">
        <v>0.7171483942581135</v>
      </c>
      <c r="M222">
        <v>0.19132038277924551</v>
      </c>
      <c r="N222">
        <v>-1.4876631116425418</v>
      </c>
      <c r="O222">
        <v>-0.83258778312636827</v>
      </c>
      <c r="P222">
        <v>-0.46995347397200665</v>
      </c>
      <c r="S222">
        <v>-0.92532495788211688</v>
      </c>
      <c r="BW222">
        <v>-0.92532495788211688</v>
      </c>
      <c r="BX222">
        <v>-0.88196452052223584</v>
      </c>
      <c r="BY222">
        <f t="shared" si="13"/>
        <v>-4.3360437359881043E-2</v>
      </c>
      <c r="BZ222">
        <f t="shared" si="14"/>
        <v>4.3360437359881043E-2</v>
      </c>
      <c r="CA222">
        <f t="shared" si="15"/>
        <v>1.8801275280401677E-3</v>
      </c>
      <c r="CB222">
        <f t="shared" si="16"/>
        <v>4.6859686416677215</v>
      </c>
    </row>
    <row r="223" spans="1:80">
      <c r="A223">
        <v>1</v>
      </c>
      <c r="B223">
        <v>1.7075385696851526</v>
      </c>
      <c r="C223">
        <v>0.79662808325405376</v>
      </c>
      <c r="D223">
        <v>-1.3448166142258049</v>
      </c>
      <c r="E223">
        <v>-1.169772121788607</v>
      </c>
      <c r="F223">
        <v>-1.2112324571854238</v>
      </c>
      <c r="G223">
        <v>-0.99893958338827682</v>
      </c>
      <c r="H223">
        <v>-0.94615752384448526</v>
      </c>
      <c r="I223">
        <v>-0.94615757195047534</v>
      </c>
      <c r="J223">
        <v>-1.2224274595169404</v>
      </c>
      <c r="K223">
        <v>-1.0073764107837979</v>
      </c>
      <c r="L223">
        <v>-1.4600029123777516</v>
      </c>
      <c r="M223">
        <v>-0.3562517472441396</v>
      </c>
      <c r="N223">
        <v>-0.97294132174120973</v>
      </c>
      <c r="O223">
        <v>-0.93178125585290683</v>
      </c>
      <c r="P223">
        <v>-1.3497911808820027</v>
      </c>
      <c r="S223">
        <v>-1.691560843349641</v>
      </c>
      <c r="BW223">
        <v>-1.691560843349641</v>
      </c>
      <c r="BX223">
        <v>-1.6578230747575038</v>
      </c>
      <c r="BY223">
        <f t="shared" si="13"/>
        <v>-3.3737768592137174E-2</v>
      </c>
      <c r="BZ223">
        <f t="shared" si="14"/>
        <v>3.3737768592137174E-2</v>
      </c>
      <c r="CA223">
        <f t="shared" si="15"/>
        <v>1.1382370295765975E-3</v>
      </c>
      <c r="CB223">
        <f t="shared" si="16"/>
        <v>1.9944756184666346</v>
      </c>
    </row>
    <row r="224" spans="1:80">
      <c r="A224">
        <v>1</v>
      </c>
      <c r="B224">
        <v>0.98745500253971996</v>
      </c>
      <c r="C224">
        <v>0.79662808325405376</v>
      </c>
      <c r="D224">
        <v>5.3218927252303969E-2</v>
      </c>
      <c r="E224">
        <v>-0.59677554803379429</v>
      </c>
      <c r="F224">
        <v>1.3766407290436824</v>
      </c>
      <c r="G224">
        <v>0.76364865901116696</v>
      </c>
      <c r="H224">
        <v>0.2885560281935694</v>
      </c>
      <c r="I224">
        <v>0.28855601141232323</v>
      </c>
      <c r="J224">
        <v>-0.23635148083424534</v>
      </c>
      <c r="K224">
        <v>-0.39036248912464772</v>
      </c>
      <c r="L224">
        <v>-0.63268541585612337</v>
      </c>
      <c r="M224">
        <v>-0.78214118170677271</v>
      </c>
      <c r="N224">
        <v>0.63985361994963197</v>
      </c>
      <c r="O224">
        <v>1.2008784077676788</v>
      </c>
      <c r="P224">
        <v>1.0697625131204835</v>
      </c>
      <c r="S224">
        <v>-0.99829980411711916</v>
      </c>
      <c r="BW224">
        <v>-0.99829980411711916</v>
      </c>
      <c r="BX224">
        <v>-0.87849559847630354</v>
      </c>
      <c r="BY224">
        <f t="shared" si="13"/>
        <v>-0.11980420564081562</v>
      </c>
      <c r="BZ224">
        <f t="shared" si="14"/>
        <v>0.11980420564081562</v>
      </c>
      <c r="CA224">
        <f t="shared" si="15"/>
        <v>1.4353047689226838E-2</v>
      </c>
      <c r="CB224">
        <f t="shared" si="16"/>
        <v>12.000824316175098</v>
      </c>
    </row>
    <row r="225" spans="1:80">
      <c r="A225">
        <v>1</v>
      </c>
      <c r="B225">
        <v>0.7886259578801561</v>
      </c>
      <c r="C225">
        <v>0.79662808325405376</v>
      </c>
      <c r="D225">
        <v>-1.9319915416466107</v>
      </c>
      <c r="E225">
        <v>-1.3607709797068781</v>
      </c>
      <c r="F225">
        <v>-2.0007530902722719</v>
      </c>
      <c r="G225">
        <v>-1.4830307203853077</v>
      </c>
      <c r="H225">
        <v>-1.4005321109944888</v>
      </c>
      <c r="I225">
        <v>-1.4005320000202059</v>
      </c>
      <c r="J225">
        <v>-1.9111154446286651</v>
      </c>
      <c r="K225">
        <v>-1.7477931167747784</v>
      </c>
      <c r="L225">
        <v>-2.4179494872975331</v>
      </c>
      <c r="M225">
        <v>-2.0598094850946742</v>
      </c>
      <c r="N225">
        <v>-2.3798475474715168</v>
      </c>
      <c r="O225">
        <v>-3.3124246012898397</v>
      </c>
      <c r="P225">
        <v>-2.669547741246995</v>
      </c>
      <c r="S225">
        <v>-0.80370021415711312</v>
      </c>
      <c r="BW225">
        <v>-0.80370021415711312</v>
      </c>
      <c r="BX225">
        <v>-0.80025744837723778</v>
      </c>
      <c r="BY225">
        <f t="shared" si="13"/>
        <v>-3.4427657798753453E-3</v>
      </c>
      <c r="BZ225">
        <f t="shared" si="14"/>
        <v>3.4427657798753453E-3</v>
      </c>
      <c r="CA225">
        <f t="shared" si="15"/>
        <v>1.1852636215080694E-5</v>
      </c>
      <c r="CB225">
        <f t="shared" si="16"/>
        <v>0.42836442235939587</v>
      </c>
    </row>
    <row r="226" spans="1:80">
      <c r="A226">
        <v>1</v>
      </c>
      <c r="B226">
        <v>0.50381678580023881</v>
      </c>
      <c r="C226">
        <v>0.79662808325405376</v>
      </c>
      <c r="D226">
        <v>-0.32891078741837915</v>
      </c>
      <c r="E226">
        <v>-0.78777440595206516</v>
      </c>
      <c r="F226">
        <v>-0.33398730931115028</v>
      </c>
      <c r="G226">
        <v>0.11819380968179295</v>
      </c>
      <c r="H226">
        <v>-0.12630772529121723</v>
      </c>
      <c r="I226">
        <v>-0.12630766227581136</v>
      </c>
      <c r="J226">
        <v>-0.40852347711217762</v>
      </c>
      <c r="K226">
        <v>-0.55489953490042054</v>
      </c>
      <c r="L226">
        <v>-2.308304999808183E-2</v>
      </c>
      <c r="M226">
        <v>-0.29541039946376252</v>
      </c>
      <c r="N226">
        <v>0.39965011799567601</v>
      </c>
      <c r="O226">
        <v>0.30813715322882884</v>
      </c>
      <c r="P226">
        <v>0.62984365966548739</v>
      </c>
      <c r="S226">
        <v>-0.5239633035896043</v>
      </c>
      <c r="BW226">
        <v>-0.5239633035896043</v>
      </c>
      <c r="BX226">
        <v>-0.46957506392117976</v>
      </c>
      <c r="BY226">
        <f t="shared" si="13"/>
        <v>-5.4388239668424543E-2</v>
      </c>
      <c r="BZ226">
        <f t="shared" si="14"/>
        <v>5.4388239668424543E-2</v>
      </c>
      <c r="CA226">
        <f t="shared" si="15"/>
        <v>2.958080614229989E-3</v>
      </c>
      <c r="CB226">
        <f t="shared" si="16"/>
        <v>10.380161987646424</v>
      </c>
    </row>
    <row r="227" spans="1:80">
      <c r="A227">
        <v>1</v>
      </c>
      <c r="B227">
        <v>-0.74289506179484566</v>
      </c>
      <c r="C227">
        <v>0.79662808325405376</v>
      </c>
      <c r="D227">
        <v>0.75223669799135839</v>
      </c>
      <c r="E227">
        <v>1.5042118890671861</v>
      </c>
      <c r="F227">
        <v>0.14849752201969765</v>
      </c>
      <c r="G227">
        <v>0.56504716690982015</v>
      </c>
      <c r="H227">
        <v>0.42684394602183212</v>
      </c>
      <c r="I227">
        <v>0.42684390264170147</v>
      </c>
      <c r="J227">
        <v>1.0784164907426805</v>
      </c>
      <c r="K227">
        <v>0.96706813852548301</v>
      </c>
      <c r="L227">
        <v>1.762181021443328</v>
      </c>
      <c r="M227">
        <v>0.19132038277924551</v>
      </c>
      <c r="N227">
        <v>0.33102054600883318</v>
      </c>
      <c r="O227">
        <v>0.65531430777171451</v>
      </c>
      <c r="P227">
        <v>0.18992480621048743</v>
      </c>
      <c r="S227">
        <v>0.74093403115043488</v>
      </c>
      <c r="BW227">
        <v>0.74093403115043488</v>
      </c>
      <c r="BX227">
        <v>0.76688165376951978</v>
      </c>
      <c r="BY227">
        <f t="shared" si="13"/>
        <v>-2.5947622619084898E-2</v>
      </c>
      <c r="BZ227">
        <f t="shared" si="14"/>
        <v>2.5947622619084898E-2</v>
      </c>
      <c r="CA227">
        <f t="shared" si="15"/>
        <v>6.732791195824462E-4</v>
      </c>
      <c r="CB227">
        <f t="shared" si="16"/>
        <v>3.502015230532264</v>
      </c>
    </row>
    <row r="228" spans="1:80">
      <c r="A228">
        <v>1</v>
      </c>
      <c r="B228">
        <v>0.48769551190892474</v>
      </c>
      <c r="C228">
        <v>0.87553038744270106</v>
      </c>
      <c r="D228">
        <v>-0.14250604855463128</v>
      </c>
      <c r="E228">
        <v>-0.31027726115638787</v>
      </c>
      <c r="F228">
        <v>6.0773007232272171E-2</v>
      </c>
      <c r="G228">
        <v>0.40368345457747706</v>
      </c>
      <c r="H228">
        <v>-0.29422876836839157</v>
      </c>
      <c r="I228">
        <v>-0.29422887018518024</v>
      </c>
      <c r="J228">
        <v>-0.20504748151098473</v>
      </c>
      <c r="K228">
        <v>-0.184691181904931</v>
      </c>
      <c r="L228">
        <v>-0.50205633745797273</v>
      </c>
      <c r="M228">
        <v>-0.3562517472441396</v>
      </c>
      <c r="N228">
        <v>0.81142754991674271</v>
      </c>
      <c r="O228">
        <v>0.70491104413498462</v>
      </c>
      <c r="P228">
        <v>0.62984365966548739</v>
      </c>
      <c r="S228">
        <v>-0.51180082921710401</v>
      </c>
      <c r="BW228">
        <v>-0.51180082921710401</v>
      </c>
      <c r="BX228">
        <v>-0.44175852947991057</v>
      </c>
      <c r="BY228">
        <f t="shared" si="13"/>
        <v>-7.0042299737193447E-2</v>
      </c>
      <c r="BZ228">
        <f t="shared" si="14"/>
        <v>7.0042299737193447E-2</v>
      </c>
      <c r="CA228">
        <f t="shared" si="15"/>
        <v>4.9059237524748493E-3</v>
      </c>
      <c r="CB228">
        <f t="shared" si="16"/>
        <v>13.68546038589589</v>
      </c>
    </row>
    <row r="229" spans="1:80">
      <c r="A229">
        <v>1</v>
      </c>
      <c r="B229">
        <v>0.24050264557541878</v>
      </c>
      <c r="C229">
        <v>0.87553038744270106</v>
      </c>
      <c r="D229">
        <v>-0.39415244602069088</v>
      </c>
      <c r="E229">
        <v>-0.69227497699292972</v>
      </c>
      <c r="F229">
        <v>-0.24626279452372479</v>
      </c>
      <c r="G229">
        <v>-0.26659658126456548</v>
      </c>
      <c r="H229">
        <v>6.1368734618567643E-2</v>
      </c>
      <c r="I229">
        <v>6.1368671930561336E-2</v>
      </c>
      <c r="J229">
        <v>-0.42417547677380685</v>
      </c>
      <c r="K229">
        <v>-0.8017051035640812</v>
      </c>
      <c r="L229">
        <v>0.10754602840006883</v>
      </c>
      <c r="M229">
        <v>6.9637687218493505E-2</v>
      </c>
      <c r="N229">
        <v>5.6502258061454584E-2</v>
      </c>
      <c r="O229">
        <v>0.50652409868190584</v>
      </c>
      <c r="P229">
        <v>0.84980308639298541</v>
      </c>
      <c r="S229">
        <v>-0.2563888673945961</v>
      </c>
      <c r="BW229">
        <v>-0.2563888673945961</v>
      </c>
      <c r="BX229">
        <v>-0.2301804935978044</v>
      </c>
      <c r="BY229">
        <f t="shared" si="13"/>
        <v>-2.6208373796791695E-2</v>
      </c>
      <c r="BZ229">
        <f t="shared" si="14"/>
        <v>2.6208373796791695E-2</v>
      </c>
      <c r="CA229">
        <f t="shared" si="15"/>
        <v>6.8687885707235756E-4</v>
      </c>
      <c r="CB229">
        <f t="shared" si="16"/>
        <v>10.222118480852609</v>
      </c>
    </row>
    <row r="230" spans="1:80">
      <c r="A230">
        <v>1</v>
      </c>
      <c r="B230">
        <v>1.0143237923585768</v>
      </c>
      <c r="C230">
        <v>0.95443269163134836</v>
      </c>
      <c r="D230">
        <v>-1.1397714014756823</v>
      </c>
      <c r="E230">
        <v>-1.7427686955434198</v>
      </c>
      <c r="F230">
        <v>-1.2112324571854238</v>
      </c>
      <c r="G230">
        <v>-0.14247064870122439</v>
      </c>
      <c r="H230">
        <v>-0.59056002085752468</v>
      </c>
      <c r="I230">
        <v>-0.59056002983473377</v>
      </c>
      <c r="J230">
        <v>-1.5041634534262838</v>
      </c>
      <c r="K230">
        <v>-1.2953162408914012</v>
      </c>
      <c r="L230">
        <v>-1.5470889646431873</v>
      </c>
      <c r="M230">
        <v>-1.0863479206086539</v>
      </c>
      <c r="N230">
        <v>-0.18370124389250017</v>
      </c>
      <c r="O230">
        <v>-0.68379757403655972</v>
      </c>
      <c r="P230">
        <v>-1.4597708942457537</v>
      </c>
      <c r="S230">
        <v>-1.0347872272346204</v>
      </c>
      <c r="BW230">
        <v>-1.0347872272346204</v>
      </c>
      <c r="BX230">
        <v>-0.97800805954039938</v>
      </c>
      <c r="BY230">
        <f t="shared" si="13"/>
        <v>-5.6779167694220978E-2</v>
      </c>
      <c r="BZ230">
        <f t="shared" si="14"/>
        <v>5.6779167694220978E-2</v>
      </c>
      <c r="CA230">
        <f t="shared" si="15"/>
        <v>3.2238738840484672E-3</v>
      </c>
      <c r="CB230">
        <f t="shared" si="16"/>
        <v>5.4870379339681659</v>
      </c>
    </row>
    <row r="231" spans="1:80">
      <c r="A231">
        <v>1</v>
      </c>
      <c r="B231">
        <v>0.34260404688708634</v>
      </c>
      <c r="C231">
        <v>0.95443269163134836</v>
      </c>
      <c r="D231">
        <v>0.14642129668417789</v>
      </c>
      <c r="E231">
        <v>0.54921759947583126</v>
      </c>
      <c r="F231">
        <v>0.63098235335054864</v>
      </c>
      <c r="G231">
        <v>0.32920789503947312</v>
      </c>
      <c r="H231">
        <v>0.42684394602183212</v>
      </c>
      <c r="I231">
        <v>0.42684390264170147</v>
      </c>
      <c r="J231">
        <v>0.15494851070650684</v>
      </c>
      <c r="K231">
        <v>4.1299459281378674E-4</v>
      </c>
      <c r="L231">
        <v>2.0459976134636088E-2</v>
      </c>
      <c r="M231">
        <v>-0.17372770390301051</v>
      </c>
      <c r="N231">
        <v>-0.14938645789907756</v>
      </c>
      <c r="O231">
        <v>0.20894368050229034</v>
      </c>
      <c r="P231">
        <v>0.84980308639298541</v>
      </c>
      <c r="S231">
        <v>-0.36585113674709935</v>
      </c>
      <c r="BW231">
        <v>-0.36585113674709935</v>
      </c>
      <c r="BX231">
        <v>-0.2695009786482333</v>
      </c>
      <c r="BY231">
        <f t="shared" si="13"/>
        <v>-9.6350158098866046E-2</v>
      </c>
      <c r="BZ231">
        <f t="shared" si="14"/>
        <v>9.6350158098866046E-2</v>
      </c>
      <c r="CA231">
        <f t="shared" si="15"/>
        <v>9.2833529656764814E-3</v>
      </c>
      <c r="CB231">
        <f t="shared" si="16"/>
        <v>26.335891410792495</v>
      </c>
    </row>
    <row r="232" spans="1:80">
      <c r="A232">
        <v>1</v>
      </c>
      <c r="B232">
        <v>0.42858417430743989</v>
      </c>
      <c r="C232">
        <v>1.0333349958199958</v>
      </c>
      <c r="D232">
        <v>-0.10522510078188171</v>
      </c>
      <c r="E232">
        <v>0.45371817051669583</v>
      </c>
      <c r="F232">
        <v>1.6910749838557875E-2</v>
      </c>
      <c r="G232">
        <v>-6.7995089163218669E-2</v>
      </c>
      <c r="H232">
        <v>-0.42263897778035037</v>
      </c>
      <c r="I232">
        <v>-0.42263907281915813</v>
      </c>
      <c r="J232">
        <v>-0.29895947948076657</v>
      </c>
      <c r="K232">
        <v>-0.45206388129056219</v>
      </c>
      <c r="L232">
        <v>0.15108905453278676</v>
      </c>
      <c r="M232">
        <v>0.31300307833999969</v>
      </c>
      <c r="N232">
        <v>-0.45821953183987757</v>
      </c>
      <c r="O232">
        <v>0.45692736231863751</v>
      </c>
      <c r="P232">
        <v>-0.24999404724450863</v>
      </c>
      <c r="S232">
        <v>-0.45098845735460213</v>
      </c>
      <c r="BW232">
        <v>-0.45098845735460213</v>
      </c>
      <c r="BX232">
        <v>-0.38650014486747847</v>
      </c>
      <c r="BY232">
        <f t="shared" si="13"/>
        <v>-6.4488312487123667E-2</v>
      </c>
      <c r="BZ232">
        <f t="shared" si="14"/>
        <v>6.4488312487123667E-2</v>
      </c>
      <c r="CA232">
        <f t="shared" si="15"/>
        <v>4.1587424474369104E-3</v>
      </c>
      <c r="CB232">
        <f t="shared" si="16"/>
        <v>14.299326609243559</v>
      </c>
    </row>
    <row r="233" spans="1:80">
      <c r="A233">
        <v>1</v>
      </c>
      <c r="B233">
        <v>-0.9256028325630955</v>
      </c>
      <c r="C233">
        <v>1.0333349958199958</v>
      </c>
      <c r="D233">
        <v>-0.61783813265718834</v>
      </c>
      <c r="E233">
        <v>-1.169772121788607</v>
      </c>
      <c r="F233">
        <v>-1.255094714579138</v>
      </c>
      <c r="G233">
        <v>-0.72586253174892601</v>
      </c>
      <c r="H233">
        <v>0.24904519452835253</v>
      </c>
      <c r="I233">
        <v>0.2490452570307273</v>
      </c>
      <c r="J233">
        <v>7.6688512398356404E-2</v>
      </c>
      <c r="K233">
        <v>-0.51376527345647804</v>
      </c>
      <c r="L233">
        <v>-1.1552017294487322</v>
      </c>
      <c r="M233">
        <v>-1.268871963949783</v>
      </c>
      <c r="N233">
        <v>-1.5219778976359633</v>
      </c>
      <c r="O233">
        <v>-1.2789584103957925</v>
      </c>
      <c r="P233">
        <v>-0.68991290069950473</v>
      </c>
      <c r="S233">
        <v>0.92337114673794063</v>
      </c>
      <c r="BW233">
        <v>0.92337114673794063</v>
      </c>
      <c r="BX233">
        <v>0.90896237604071195</v>
      </c>
      <c r="BY233">
        <f t="shared" si="13"/>
        <v>1.4408770697228679E-2</v>
      </c>
      <c r="BZ233">
        <f t="shared" si="14"/>
        <v>1.4408770697228679E-2</v>
      </c>
      <c r="CA233">
        <f t="shared" si="15"/>
        <v>2.0761267300531584E-4</v>
      </c>
      <c r="CB233">
        <f t="shared" si="16"/>
        <v>1.5604527765602787</v>
      </c>
    </row>
    <row r="234" spans="1:80">
      <c r="A234">
        <v>1</v>
      </c>
      <c r="B234">
        <v>-0.82350143125142794</v>
      </c>
      <c r="C234">
        <v>1.1911396041972904</v>
      </c>
      <c r="D234">
        <v>-0.76696192374818661</v>
      </c>
      <c r="E234">
        <v>-1.0742726928294717</v>
      </c>
      <c r="F234">
        <v>1.0696049272876855</v>
      </c>
      <c r="G234">
        <v>-0.44037288685324188</v>
      </c>
      <c r="H234">
        <v>9.1001859867480675E-2</v>
      </c>
      <c r="I234">
        <v>9.1001737716758749E-2</v>
      </c>
      <c r="J234">
        <v>-0.89373546662270942</v>
      </c>
      <c r="K234">
        <v>-1.0279435415057698</v>
      </c>
      <c r="L234">
        <v>-1.2422877817141651</v>
      </c>
      <c r="M234">
        <v>-1.268871963949783</v>
      </c>
      <c r="N234">
        <v>-0.32096038786618825</v>
      </c>
      <c r="O234">
        <v>1.0556735049211587E-2</v>
      </c>
      <c r="P234">
        <v>7.9945092846740382E-2</v>
      </c>
      <c r="S234">
        <v>0.81390887738543738</v>
      </c>
      <c r="BW234">
        <v>0.81390887738543738</v>
      </c>
      <c r="BX234">
        <v>0.77152169389049863</v>
      </c>
      <c r="BY234">
        <f t="shared" si="13"/>
        <v>4.2387183494938752E-2</v>
      </c>
      <c r="BZ234">
        <f t="shared" si="14"/>
        <v>4.2387183494938752E-2</v>
      </c>
      <c r="CA234">
        <f t="shared" si="15"/>
        <v>1.7966733246336081E-3</v>
      </c>
      <c r="CB234">
        <f t="shared" si="16"/>
        <v>5.2078536888676465</v>
      </c>
    </row>
    <row r="235" spans="1:80">
      <c r="A235">
        <v>1</v>
      </c>
      <c r="B235">
        <v>3.6299842952083598E-2</v>
      </c>
      <c r="C235">
        <v>1.348944212574585</v>
      </c>
      <c r="D235">
        <v>-0.35687149824794134</v>
      </c>
      <c r="E235">
        <v>-1.0742726928294717</v>
      </c>
      <c r="F235">
        <v>0.14849752201969765</v>
      </c>
      <c r="G235">
        <v>0.49057160737181621</v>
      </c>
      <c r="H235">
        <v>0.31818915344248244</v>
      </c>
      <c r="I235">
        <v>0.31818907719851891</v>
      </c>
      <c r="J235">
        <v>-0.94069146560759931</v>
      </c>
      <c r="K235">
        <v>-1.0073764107837979</v>
      </c>
      <c r="L235">
        <v>-0.63268541585612337</v>
      </c>
      <c r="M235">
        <v>-0.2345690516833876</v>
      </c>
      <c r="N235">
        <v>-0.66410824780040967</v>
      </c>
      <c r="O235">
        <v>-1.1797649376692541</v>
      </c>
      <c r="P235">
        <v>7.9945092846740382E-2</v>
      </c>
      <c r="S235">
        <v>-6.1789277434589861E-2</v>
      </c>
      <c r="BW235">
        <v>-6.1789277434589861E-2</v>
      </c>
      <c r="BX235">
        <v>4.7159279509111573E-4</v>
      </c>
      <c r="BY235">
        <f t="shared" si="13"/>
        <v>-6.2260870229680979E-2</v>
      </c>
      <c r="BZ235">
        <f t="shared" si="14"/>
        <v>6.2260870229680979E-2</v>
      </c>
      <c r="CA235">
        <f t="shared" si="15"/>
        <v>3.876415961757175E-3</v>
      </c>
      <c r="CB235">
        <f t="shared" si="16"/>
        <v>100.76322756094753</v>
      </c>
    </row>
    <row r="236" spans="1:80">
      <c r="A236">
        <v>1</v>
      </c>
      <c r="B236">
        <v>-0.71065251401221763</v>
      </c>
      <c r="C236">
        <v>1.348944212574585</v>
      </c>
      <c r="D236">
        <v>0.49127006358211145</v>
      </c>
      <c r="E236">
        <v>0.74021645739410225</v>
      </c>
      <c r="F236">
        <v>1.1573294420751139</v>
      </c>
      <c r="G236">
        <v>0.40368345457747706</v>
      </c>
      <c r="H236">
        <v>0.57500957226639871</v>
      </c>
      <c r="I236">
        <v>0.57500948246647821</v>
      </c>
      <c r="J236">
        <v>0.21755650935302584</v>
      </c>
      <c r="K236">
        <v>4.1299459281378674E-4</v>
      </c>
      <c r="L236">
        <v>0.76069142039082838</v>
      </c>
      <c r="M236">
        <v>-5.204500834225851E-2</v>
      </c>
      <c r="N236">
        <v>0.12513183004829984</v>
      </c>
      <c r="O236">
        <v>-8.863673767732691E-2</v>
      </c>
      <c r="P236">
        <v>0.84980308639298541</v>
      </c>
      <c r="S236">
        <v>0.69228413366043351</v>
      </c>
      <c r="BW236">
        <v>0.69228413366043351</v>
      </c>
      <c r="BX236">
        <v>0.72515754191178294</v>
      </c>
      <c r="BY236">
        <f t="shared" si="13"/>
        <v>-3.2873408251349434E-2</v>
      </c>
      <c r="BZ236">
        <f t="shared" si="14"/>
        <v>3.2873408251349434E-2</v>
      </c>
      <c r="CA236">
        <f t="shared" si="15"/>
        <v>1.080660970059889E-3</v>
      </c>
      <c r="CB236">
        <f t="shared" si="16"/>
        <v>4.7485427807701122</v>
      </c>
    </row>
    <row r="237" spans="1:80">
      <c r="A237">
        <v>1</v>
      </c>
      <c r="B237">
        <v>-0.99008792812836366</v>
      </c>
      <c r="C237">
        <v>1.4278465167632324</v>
      </c>
      <c r="D237">
        <v>1.5220882694986373</v>
      </c>
      <c r="E237">
        <v>-0.31027726115638787</v>
      </c>
      <c r="F237">
        <v>0.98188041250025992</v>
      </c>
      <c r="G237">
        <v>2.0917961374389149</v>
      </c>
      <c r="H237">
        <v>2.1159320852098902</v>
      </c>
      <c r="I237">
        <v>2.1159321649680223</v>
      </c>
      <c r="J237">
        <v>1.8923204731474457</v>
      </c>
      <c r="K237">
        <v>0.84366535419365274</v>
      </c>
      <c r="L237">
        <v>1.1090356294525685</v>
      </c>
      <c r="M237">
        <v>-0.47793444280489161</v>
      </c>
      <c r="N237">
        <v>0.98300147988385345</v>
      </c>
      <c r="O237">
        <v>0.45692736231863751</v>
      </c>
      <c r="P237">
        <v>0.29990451957423842</v>
      </c>
      <c r="S237">
        <v>0.99634599297294302</v>
      </c>
      <c r="BW237">
        <v>0.99634599297294302</v>
      </c>
      <c r="BX237">
        <v>1.1160946030787531</v>
      </c>
      <c r="BY237">
        <f t="shared" si="13"/>
        <v>-0.11974861010581006</v>
      </c>
      <c r="BZ237">
        <f t="shared" si="14"/>
        <v>0.11974861010581006</v>
      </c>
      <c r="CA237">
        <f t="shared" si="15"/>
        <v>1.4339729622273315E-2</v>
      </c>
      <c r="CB237">
        <f t="shared" si="16"/>
        <v>12.018777708785544</v>
      </c>
    </row>
    <row r="238" spans="1:80">
      <c r="A238">
        <v>1</v>
      </c>
      <c r="B238">
        <v>0.79937347380769885</v>
      </c>
      <c r="C238">
        <v>1.5067488209518796</v>
      </c>
      <c r="D238">
        <v>-0.8601642931800606</v>
      </c>
      <c r="E238">
        <v>-0.31027726115638787</v>
      </c>
      <c r="F238">
        <v>-2.695150755515642E-2</v>
      </c>
      <c r="G238">
        <v>-0.61414919244192012</v>
      </c>
      <c r="H238">
        <v>-0.94615752384448526</v>
      </c>
      <c r="I238">
        <v>-0.94615757195047534</v>
      </c>
      <c r="J238">
        <v>-0.81547546831455897</v>
      </c>
      <c r="K238">
        <v>0.39118847831027675</v>
      </c>
      <c r="L238">
        <v>0.2381751067982226</v>
      </c>
      <c r="M238">
        <v>-0.47793444280489161</v>
      </c>
      <c r="N238">
        <v>-0.83568217776752041</v>
      </c>
      <c r="O238">
        <v>0.10975020777575009</v>
      </c>
      <c r="P238">
        <v>7.9945092846740382E-2</v>
      </c>
      <c r="S238">
        <v>-0.81586268852961352</v>
      </c>
      <c r="BW238">
        <v>-0.81586268852961352</v>
      </c>
      <c r="BX238">
        <v>-0.76586184087418341</v>
      </c>
      <c r="BY238">
        <f t="shared" si="13"/>
        <v>-5.0000847655430114E-2</v>
      </c>
      <c r="BZ238">
        <f t="shared" si="14"/>
        <v>5.0000847655430114E-2</v>
      </c>
      <c r="CA238">
        <f t="shared" si="15"/>
        <v>2.5000847662615313E-3</v>
      </c>
      <c r="CB238">
        <f t="shared" si="16"/>
        <v>6.1285861405850062</v>
      </c>
    </row>
    <row r="239" spans="1:80">
      <c r="A239">
        <v>1</v>
      </c>
      <c r="B239">
        <v>-1.2910183740995831</v>
      </c>
      <c r="C239">
        <v>1.585651125140527</v>
      </c>
      <c r="D239">
        <v>0.42602840497979971</v>
      </c>
      <c r="E239">
        <v>-1.7427686955434198</v>
      </c>
      <c r="F239">
        <v>1.2450539568625394</v>
      </c>
      <c r="G239">
        <v>0.70158569272949634</v>
      </c>
      <c r="H239">
        <v>0.80219686584140049</v>
      </c>
      <c r="I239">
        <v>0.80219682194824016</v>
      </c>
      <c r="J239">
        <v>0.12364451138324621</v>
      </c>
      <c r="K239">
        <v>-2.015413612915672E-2</v>
      </c>
      <c r="L239">
        <v>-0.1972551545289504</v>
      </c>
      <c r="M239">
        <v>0.55636846946150376</v>
      </c>
      <c r="N239">
        <v>1.2575197678312295</v>
      </c>
      <c r="O239">
        <v>0.90329798958806162</v>
      </c>
      <c r="P239">
        <v>0.95978279975673642</v>
      </c>
      <c r="S239">
        <v>1.3125703266579527</v>
      </c>
      <c r="BW239">
        <v>1.3125703266579527</v>
      </c>
      <c r="BX239">
        <v>1.2549816859502307</v>
      </c>
      <c r="BY239">
        <f t="shared" si="13"/>
        <v>5.7588640707721961E-2</v>
      </c>
      <c r="BZ239">
        <f t="shared" si="14"/>
        <v>5.7588640707721961E-2</v>
      </c>
      <c r="CA239">
        <f t="shared" si="15"/>
        <v>3.316451538563091E-3</v>
      </c>
      <c r="CB239">
        <f t="shared" si="16"/>
        <v>4.3874708682736498</v>
      </c>
    </row>
    <row r="240" spans="1:80">
      <c r="A240">
        <v>1</v>
      </c>
      <c r="B240">
        <v>0.22975512964787606</v>
      </c>
      <c r="C240">
        <v>1.585651125140527</v>
      </c>
      <c r="D240">
        <v>-1.8947105938738611</v>
      </c>
      <c r="E240">
        <v>-1.7427686955434198</v>
      </c>
      <c r="F240">
        <v>-1.4305437441539921</v>
      </c>
      <c r="G240">
        <v>-0.96170180361927482</v>
      </c>
      <c r="H240">
        <v>-1.2523664847499223</v>
      </c>
      <c r="I240">
        <v>-1.2523664201954283</v>
      </c>
      <c r="J240">
        <v>-1.895463444967036</v>
      </c>
      <c r="K240">
        <v>-1.768360247496749</v>
      </c>
      <c r="L240">
        <v>-2.2437773827666647</v>
      </c>
      <c r="M240">
        <v>-1.8164440939731681</v>
      </c>
      <c r="N240">
        <v>-1.2817743956820085</v>
      </c>
      <c r="O240">
        <v>-1.9237159831182953</v>
      </c>
      <c r="P240">
        <v>-1.8996897477007497</v>
      </c>
      <c r="S240">
        <v>-0.2563888673945961</v>
      </c>
      <c r="BW240">
        <v>-0.2563888673945961</v>
      </c>
      <c r="BX240">
        <v>-0.26143436850972668</v>
      </c>
      <c r="BY240">
        <f t="shared" si="13"/>
        <v>5.0455011151305795E-3</v>
      </c>
      <c r="BZ240">
        <f t="shared" si="14"/>
        <v>5.0455011151305795E-3</v>
      </c>
      <c r="CA240">
        <f t="shared" si="15"/>
        <v>2.5457081502783923E-5</v>
      </c>
      <c r="CB240">
        <f t="shared" si="16"/>
        <v>1.9679095923323711</v>
      </c>
    </row>
    <row r="241" spans="1:251">
      <c r="A241">
        <v>1</v>
      </c>
      <c r="B241">
        <v>-1.8767579921507318</v>
      </c>
      <c r="C241">
        <v>1.585651125140527</v>
      </c>
      <c r="D241">
        <v>1.7215413400828472</v>
      </c>
      <c r="E241">
        <v>-0.78777440595206516</v>
      </c>
      <c r="F241">
        <v>0.36780880898826601</v>
      </c>
      <c r="G241">
        <v>2.3400480025655974</v>
      </c>
      <c r="H241">
        <v>2.5307958386946772</v>
      </c>
      <c r="I241">
        <v>2.5307958386561569</v>
      </c>
      <c r="J241">
        <v>2.2836204646881977</v>
      </c>
      <c r="K241">
        <v>0.41175560903224728</v>
      </c>
      <c r="L241">
        <v>1.5444658907797415</v>
      </c>
      <c r="M241">
        <v>0.19132038277924551</v>
      </c>
      <c r="N241">
        <v>0.91437190789700817</v>
      </c>
      <c r="O241">
        <v>0.70491104413498462</v>
      </c>
      <c r="P241">
        <v>1.2897219398479816</v>
      </c>
      <c r="S241">
        <v>1.9328565196554721</v>
      </c>
      <c r="BW241">
        <v>1.9328565196554721</v>
      </c>
      <c r="BX241">
        <v>1.974030460216861</v>
      </c>
      <c r="BY241">
        <f t="shared" si="13"/>
        <v>-4.11739405613889E-2</v>
      </c>
      <c r="BZ241">
        <f t="shared" si="14"/>
        <v>4.11739405613889E-2</v>
      </c>
      <c r="CA241">
        <f t="shared" si="15"/>
        <v>1.695293381352786E-3</v>
      </c>
      <c r="CB241">
        <f t="shared" si="16"/>
        <v>2.1302119501724874</v>
      </c>
    </row>
    <row r="242" spans="1:251">
      <c r="A242">
        <v>1</v>
      </c>
      <c r="B242">
        <v>-1.3555034696648511</v>
      </c>
      <c r="C242">
        <v>1.6645534293291744</v>
      </c>
      <c r="D242">
        <v>2.0850305808671554</v>
      </c>
      <c r="E242">
        <v>0.64471702843496681</v>
      </c>
      <c r="F242">
        <v>1.5082275012248221</v>
      </c>
      <c r="G242">
        <v>2.3524605958219325</v>
      </c>
      <c r="H242">
        <v>1.6418020812272776</v>
      </c>
      <c r="I242">
        <v>1.6418021088137011</v>
      </c>
      <c r="J242">
        <v>1.4697164822834328</v>
      </c>
      <c r="K242">
        <v>0.9053667463595686</v>
      </c>
      <c r="L242">
        <v>1.6750949691778922</v>
      </c>
      <c r="M242">
        <v>0.92141655614376194</v>
      </c>
      <c r="N242">
        <v>1.1545754098509642</v>
      </c>
      <c r="O242">
        <v>1.0024914623146002</v>
      </c>
      <c r="P242">
        <v>1.3997016532117326</v>
      </c>
      <c r="S242">
        <v>1.3733826985204545</v>
      </c>
      <c r="BW242">
        <v>1.3733826985204545</v>
      </c>
      <c r="BX242">
        <v>1.447608535141375</v>
      </c>
      <c r="BY242">
        <f t="shared" si="13"/>
        <v>-7.4225836620920527E-2</v>
      </c>
      <c r="BZ242">
        <f t="shared" si="14"/>
        <v>7.4225836620920527E-2</v>
      </c>
      <c r="CA242">
        <f t="shared" si="15"/>
        <v>5.5094748220755867E-3</v>
      </c>
      <c r="CB242">
        <f t="shared" si="16"/>
        <v>5.4045996575378474</v>
      </c>
    </row>
    <row r="243" spans="1:251">
      <c r="A243">
        <v>1</v>
      </c>
      <c r="B243">
        <v>-1.6134438519259</v>
      </c>
      <c r="C243">
        <v>1.7434557335178216</v>
      </c>
      <c r="D243">
        <v>1.8427044203442835</v>
      </c>
      <c r="E243">
        <v>0.93121531531237323</v>
      </c>
      <c r="F243">
        <v>1.4643652438311079</v>
      </c>
      <c r="G243">
        <v>1.8683694588249016</v>
      </c>
      <c r="H243">
        <v>2.0764212515446734</v>
      </c>
      <c r="I243">
        <v>2.0764211596926327</v>
      </c>
      <c r="J243">
        <v>1.5792804799148439</v>
      </c>
      <c r="K243">
        <v>1.2961422300770287</v>
      </c>
      <c r="L243">
        <v>3.2426439099557158</v>
      </c>
      <c r="M243">
        <v>1.40814733838677</v>
      </c>
      <c r="N243">
        <v>1.0516310518706964</v>
      </c>
      <c r="O243">
        <v>0.55612083504517595</v>
      </c>
      <c r="P243">
        <v>1.3997016532117326</v>
      </c>
      <c r="S243">
        <v>1.6409571347154632</v>
      </c>
      <c r="BW243">
        <v>1.6409571347154632</v>
      </c>
      <c r="BX243">
        <v>1.6607571651964241</v>
      </c>
      <c r="BY243">
        <f t="shared" si="13"/>
        <v>-1.9800030480960906E-2</v>
      </c>
      <c r="BZ243">
        <f t="shared" si="14"/>
        <v>1.9800030480960906E-2</v>
      </c>
      <c r="CA243">
        <f t="shared" si="15"/>
        <v>3.92041207046981E-4</v>
      </c>
      <c r="CB243">
        <f t="shared" si="16"/>
        <v>1.2066147288115585</v>
      </c>
    </row>
    <row r="244" spans="1:251">
      <c r="A244">
        <v>1</v>
      </c>
      <c r="B244">
        <v>-1.1942907307516868</v>
      </c>
      <c r="C244">
        <v>1.7434557335178216</v>
      </c>
      <c r="D244">
        <v>0.78951764576410799</v>
      </c>
      <c r="E244">
        <v>-0.69227497699292972</v>
      </c>
      <c r="F244">
        <v>1.2011916994688283</v>
      </c>
      <c r="G244">
        <v>2.1786842902332544</v>
      </c>
      <c r="H244">
        <v>1.3553485371544485</v>
      </c>
      <c r="I244">
        <v>1.3553486377595445</v>
      </c>
      <c r="J244">
        <v>0.29581650766117629</v>
      </c>
      <c r="K244">
        <v>-0.22582544334887347</v>
      </c>
      <c r="L244">
        <v>0.10754602840006883</v>
      </c>
      <c r="M244">
        <v>0.61720981724188084</v>
      </c>
      <c r="N244">
        <v>-4.6442099918810875E-2</v>
      </c>
      <c r="O244">
        <v>0.30813715322882884</v>
      </c>
      <c r="P244">
        <v>0.29990451957423842</v>
      </c>
      <c r="S244">
        <v>1.2031080573054493</v>
      </c>
      <c r="BW244">
        <v>1.2031080573054493</v>
      </c>
      <c r="BX244">
        <v>1.2635587098310315</v>
      </c>
      <c r="BY244">
        <f t="shared" si="13"/>
        <v>-6.0450652525582127E-2</v>
      </c>
      <c r="BZ244">
        <f t="shared" si="14"/>
        <v>6.0450652525582127E-2</v>
      </c>
      <c r="CA244">
        <f t="shared" si="15"/>
        <v>3.6542813907686688E-3</v>
      </c>
      <c r="CB244">
        <f t="shared" si="16"/>
        <v>5.0245405770925444</v>
      </c>
    </row>
    <row r="245" spans="1:251">
      <c r="A245">
        <v>1</v>
      </c>
      <c r="B245">
        <v>0.45545296412629666</v>
      </c>
      <c r="C245">
        <v>1.822358037706469</v>
      </c>
      <c r="D245">
        <v>-0.8508440562368732</v>
      </c>
      <c r="E245">
        <v>-0.40577669011552336</v>
      </c>
      <c r="F245">
        <v>-0.72874762585457586</v>
      </c>
      <c r="G245">
        <v>-0.41554770034057337</v>
      </c>
      <c r="H245">
        <v>-0.79799189759991873</v>
      </c>
      <c r="I245">
        <v>-0.7979919921256986</v>
      </c>
      <c r="J245">
        <v>-0.83112746797618819</v>
      </c>
      <c r="K245">
        <v>-1.0279435415057698</v>
      </c>
      <c r="L245">
        <v>-0.4585133113252548</v>
      </c>
      <c r="M245">
        <v>-0.29541039946376252</v>
      </c>
      <c r="N245">
        <v>-1.0415708937280539</v>
      </c>
      <c r="O245">
        <v>-0.68379757403655972</v>
      </c>
      <c r="P245">
        <v>0.29990451957423842</v>
      </c>
      <c r="S245">
        <v>-0.47531340609960299</v>
      </c>
      <c r="BW245">
        <v>-0.47531340609960299</v>
      </c>
      <c r="BX245">
        <v>-0.42003980313815753</v>
      </c>
      <c r="BY245">
        <f t="shared" si="13"/>
        <v>-5.5273602961445456E-2</v>
      </c>
      <c r="BZ245">
        <f t="shared" si="14"/>
        <v>5.5273602961445456E-2</v>
      </c>
      <c r="CA245">
        <f t="shared" si="15"/>
        <v>3.0551711843395117E-3</v>
      </c>
      <c r="CB245">
        <f t="shared" si="16"/>
        <v>11.628875233084157</v>
      </c>
    </row>
    <row r="246" spans="1:251">
      <c r="A246">
        <v>1</v>
      </c>
      <c r="B246">
        <v>-1.3340084378097659</v>
      </c>
      <c r="C246">
        <v>1.9012603418951162</v>
      </c>
      <c r="D246">
        <v>1.3860128101281011</v>
      </c>
      <c r="E246">
        <v>7.1720454680153992E-2</v>
      </c>
      <c r="F246">
        <v>1.2450539568625394</v>
      </c>
      <c r="G246">
        <v>1.607705000441886</v>
      </c>
      <c r="H246">
        <v>1.503514163399015</v>
      </c>
      <c r="I246">
        <v>1.503514217584323</v>
      </c>
      <c r="J246">
        <v>1.6105844792381045</v>
      </c>
      <c r="K246">
        <v>0.82309822347168071</v>
      </c>
      <c r="L246">
        <v>2.3717833873013698</v>
      </c>
      <c r="M246">
        <v>-0.29541039946376252</v>
      </c>
      <c r="N246">
        <v>1.8065563437259844</v>
      </c>
      <c r="O246">
        <v>1.9448294532167203</v>
      </c>
      <c r="P246">
        <v>0.62984365966548739</v>
      </c>
      <c r="S246">
        <v>1.3490577497754539</v>
      </c>
      <c r="BW246">
        <v>1.3490577497754539</v>
      </c>
      <c r="BX246">
        <v>1.3960998343081683</v>
      </c>
      <c r="BY246">
        <f t="shared" si="13"/>
        <v>-4.7042084532714412E-2</v>
      </c>
      <c r="BZ246">
        <f t="shared" si="14"/>
        <v>4.7042084532714412E-2</v>
      </c>
      <c r="CA246">
        <f t="shared" si="15"/>
        <v>2.2129577171830484E-3</v>
      </c>
      <c r="CB246">
        <f t="shared" si="16"/>
        <v>3.4870326745125926</v>
      </c>
    </row>
    <row r="247" spans="1:251">
      <c r="A247">
        <v>1</v>
      </c>
      <c r="B247">
        <v>0.96595997068463457</v>
      </c>
      <c r="C247">
        <v>1.9801626460837636</v>
      </c>
      <c r="D247">
        <v>-1.6430641964078017</v>
      </c>
      <c r="E247">
        <v>-1.2652715507477426</v>
      </c>
      <c r="F247">
        <v>-1.3428192293665666</v>
      </c>
      <c r="G247">
        <v>-1.4333803473599707</v>
      </c>
      <c r="H247">
        <v>-0.86713585651405001</v>
      </c>
      <c r="I247">
        <v>-0.86713581229349013</v>
      </c>
      <c r="J247">
        <v>-1.7076394490274744</v>
      </c>
      <c r="K247">
        <v>-1.9945986854384377</v>
      </c>
      <c r="L247">
        <v>-1.6341750169086231</v>
      </c>
      <c r="M247">
        <v>-0.96466522504790186</v>
      </c>
      <c r="N247">
        <v>-2.2769031894912501</v>
      </c>
      <c r="O247">
        <v>-1.4773453558488712</v>
      </c>
      <c r="P247">
        <v>0.29990451957423842</v>
      </c>
      <c r="S247">
        <v>-0.98613732974461887</v>
      </c>
      <c r="BW247">
        <v>-0.98613732974461887</v>
      </c>
      <c r="BX247">
        <v>-0.92818748989745914</v>
      </c>
      <c r="BY247">
        <f t="shared" si="13"/>
        <v>-5.7949839847159734E-2</v>
      </c>
      <c r="BZ247">
        <f t="shared" si="14"/>
        <v>5.7949839847159734E-2</v>
      </c>
      <c r="CA247">
        <f t="shared" si="15"/>
        <v>3.3581839383114622E-3</v>
      </c>
      <c r="CB247">
        <f t="shared" si="16"/>
        <v>5.8764472350080359</v>
      </c>
    </row>
    <row r="248" spans="1:251">
      <c r="A248">
        <v>1</v>
      </c>
      <c r="B248">
        <v>-1.7209190112013388</v>
      </c>
      <c r="C248">
        <v>2.1379672544610582</v>
      </c>
      <c r="D248">
        <v>0.84543906742323238</v>
      </c>
      <c r="E248">
        <v>-0.21477783219725241</v>
      </c>
      <c r="F248">
        <v>1.2889162142562538</v>
      </c>
      <c r="G248">
        <v>0.962250151112512</v>
      </c>
      <c r="H248">
        <v>1.2466937445751001</v>
      </c>
      <c r="I248">
        <v>1.2466938123163636</v>
      </c>
      <c r="J248">
        <v>0.74972449784844974</v>
      </c>
      <c r="K248">
        <v>6.2114386758729684E-2</v>
      </c>
      <c r="L248">
        <v>0.97840655105441487</v>
      </c>
      <c r="M248">
        <v>6.9637687218493505E-2</v>
      </c>
      <c r="N248">
        <v>1.0173162658772761</v>
      </c>
      <c r="O248">
        <v>-3.9040001314056785E-2</v>
      </c>
      <c r="P248">
        <v>2.0595799333942306</v>
      </c>
      <c r="S248">
        <v>1.762581878440467</v>
      </c>
      <c r="BW248">
        <v>1.762581878440467</v>
      </c>
      <c r="BX248">
        <v>1.7146847074962037</v>
      </c>
      <c r="BY248">
        <f t="shared" si="13"/>
        <v>4.7897170944263268E-2</v>
      </c>
      <c r="BZ248">
        <f t="shared" si="14"/>
        <v>4.7897170944263268E-2</v>
      </c>
      <c r="CA248">
        <f t="shared" si="15"/>
        <v>2.2941389844639776E-3</v>
      </c>
      <c r="CB248">
        <f t="shared" si="16"/>
        <v>2.7174437414869317</v>
      </c>
    </row>
    <row r="249" spans="1:251">
      <c r="A249">
        <v>1</v>
      </c>
      <c r="B249">
        <v>-1.2265332785343268</v>
      </c>
      <c r="C249">
        <v>2.1379672544610582</v>
      </c>
      <c r="D249">
        <v>0.31418556166155098</v>
      </c>
      <c r="E249">
        <v>-1.6472692665842843</v>
      </c>
      <c r="F249">
        <v>0.41167106638198031</v>
      </c>
      <c r="G249">
        <v>1.284977575777198</v>
      </c>
      <c r="H249">
        <v>1.8887447916348885</v>
      </c>
      <c r="I249">
        <v>1.8887448254862602</v>
      </c>
      <c r="J249">
        <v>0.31146850732280773</v>
      </c>
      <c r="K249">
        <v>0.20608430181253054</v>
      </c>
      <c r="L249">
        <v>-0.54559936359069061</v>
      </c>
      <c r="M249">
        <v>-0.96466522504790186</v>
      </c>
      <c r="N249">
        <v>-0.32096038786618825</v>
      </c>
      <c r="O249">
        <v>-0.73339431039982983</v>
      </c>
      <c r="P249">
        <v>-0.24999404724450863</v>
      </c>
      <c r="S249">
        <v>1.2395954804229505</v>
      </c>
      <c r="BW249">
        <v>1.2395954804229505</v>
      </c>
      <c r="BX249">
        <v>1.2929850752874505</v>
      </c>
      <c r="BY249">
        <f t="shared" si="13"/>
        <v>-5.3389594864500012E-2</v>
      </c>
      <c r="BZ249">
        <f t="shared" si="14"/>
        <v>5.3389594864500012E-2</v>
      </c>
      <c r="CA249">
        <f t="shared" si="15"/>
        <v>2.8504488397954461E-3</v>
      </c>
      <c r="CB249">
        <f t="shared" si="16"/>
        <v>4.3070175478764616</v>
      </c>
    </row>
    <row r="250" spans="1:251">
      <c r="A250">
        <v>1</v>
      </c>
      <c r="B250">
        <v>-0.84499646310651333</v>
      </c>
      <c r="C250">
        <v>2.1379672544610582</v>
      </c>
      <c r="D250">
        <v>0.46330935275254925</v>
      </c>
      <c r="E250">
        <v>7.1720454680153992E-2</v>
      </c>
      <c r="F250">
        <v>0.41167106638198031</v>
      </c>
      <c r="G250">
        <v>0.93742496459984337</v>
      </c>
      <c r="H250">
        <v>0.88121853317183563</v>
      </c>
      <c r="I250">
        <v>0.88121858160522348</v>
      </c>
      <c r="J250">
        <v>-0.29895947948076657</v>
      </c>
      <c r="K250">
        <v>-0.67830231923225093</v>
      </c>
      <c r="L250">
        <v>1.326750760116155</v>
      </c>
      <c r="M250">
        <v>-0.2345690516833876</v>
      </c>
      <c r="N250">
        <v>-0.59547867581356573</v>
      </c>
      <c r="O250">
        <v>0.35773388959209723</v>
      </c>
      <c r="P250">
        <v>1.7296407933029816</v>
      </c>
      <c r="S250">
        <v>0.83823382613043795</v>
      </c>
      <c r="BW250">
        <v>0.83823382613043795</v>
      </c>
      <c r="BX250">
        <v>0.90257706411546867</v>
      </c>
      <c r="BY250">
        <f t="shared" si="13"/>
        <v>-6.4343237985030721E-2</v>
      </c>
      <c r="BZ250">
        <f t="shared" si="14"/>
        <v>6.4343237985030721E-2</v>
      </c>
      <c r="CA250">
        <f t="shared" si="15"/>
        <v>4.1400522743983001E-3</v>
      </c>
      <c r="CB250">
        <f t="shared" si="16"/>
        <v>7.6760488516742633</v>
      </c>
    </row>
    <row r="251" spans="1:251">
      <c r="A251">
        <v>1</v>
      </c>
      <c r="B251">
        <v>-1.5328374824693296</v>
      </c>
      <c r="C251">
        <v>2.295771862838353</v>
      </c>
      <c r="D251">
        <v>1.0877652279461045</v>
      </c>
      <c r="E251">
        <v>-0.11927840323811695</v>
      </c>
      <c r="F251">
        <v>1.2450539568625394</v>
      </c>
      <c r="G251">
        <v>1.4463412881095428</v>
      </c>
      <c r="H251">
        <v>1.5924135391457555</v>
      </c>
      <c r="I251">
        <v>1.5924134149429134</v>
      </c>
      <c r="J251">
        <v>1.156676489050831</v>
      </c>
      <c r="K251">
        <v>4.1299459281378674E-4</v>
      </c>
      <c r="L251">
        <v>1.5880089169124596</v>
      </c>
      <c r="M251">
        <v>0.92141655614376194</v>
      </c>
      <c r="N251">
        <v>0.50259447597594398</v>
      </c>
      <c r="O251">
        <v>0.65531430777171451</v>
      </c>
      <c r="P251">
        <v>2.9394176403042227</v>
      </c>
      <c r="S251">
        <v>1.5558198141079602</v>
      </c>
      <c r="BW251">
        <v>1.5558198141079602</v>
      </c>
      <c r="BX251">
        <v>1.5810260768829374</v>
      </c>
      <c r="BY251">
        <f t="shared" si="13"/>
        <v>-2.5206262774977173E-2</v>
      </c>
      <c r="BZ251">
        <f t="shared" si="14"/>
        <v>2.5206262774977173E-2</v>
      </c>
      <c r="CA251">
        <f t="shared" si="15"/>
        <v>6.3535568308119988E-4</v>
      </c>
      <c r="CB251">
        <f t="shared" si="16"/>
        <v>1.6201273789169059</v>
      </c>
    </row>
    <row r="255" spans="1:251" ht="21">
      <c r="B255" s="171" t="s">
        <v>250</v>
      </c>
    </row>
    <row r="256" spans="1:251">
      <c r="B256" t="s">
        <v>227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</row>
    <row r="257" spans="2:251">
      <c r="B257" t="s">
        <v>224</v>
      </c>
      <c r="C257">
        <v>0.81549474769901287</v>
      </c>
      <c r="D257">
        <v>1.5946896524459422</v>
      </c>
      <c r="E257">
        <v>-0.76439009364993116</v>
      </c>
      <c r="F257">
        <v>1.0465663401412049</v>
      </c>
      <c r="G257">
        <v>-1.1620481829690588</v>
      </c>
      <c r="H257">
        <v>-0.29149939283800458</v>
      </c>
      <c r="I257">
        <v>-3.8932768540727233E-2</v>
      </c>
      <c r="J257">
        <v>0.79399971584392748</v>
      </c>
      <c r="K257">
        <v>1.8472562767432315</v>
      </c>
      <c r="L257">
        <v>0.89072735919182378</v>
      </c>
      <c r="M257">
        <v>1.4710932192791892</v>
      </c>
      <c r="N257">
        <v>1.3743655759312929</v>
      </c>
      <c r="O257">
        <v>-0.2323880552365197</v>
      </c>
      <c r="P257">
        <v>-0.27537811894669051</v>
      </c>
      <c r="Q257">
        <v>-0.38822703618590082</v>
      </c>
      <c r="R257">
        <v>-0.23776181320029105</v>
      </c>
      <c r="S257">
        <v>-1.1996644887154582</v>
      </c>
      <c r="T257">
        <v>-0.47420716360625431</v>
      </c>
      <c r="U257">
        <v>0.35335156281462904</v>
      </c>
      <c r="V257">
        <v>0.28886646724936094</v>
      </c>
      <c r="W257">
        <v>-2.8185252613184535E-2</v>
      </c>
      <c r="X257">
        <v>0.45007920616252528</v>
      </c>
      <c r="Y257">
        <v>0.40171538448857119</v>
      </c>
      <c r="Z257">
        <v>0.14914876019129389</v>
      </c>
      <c r="AA257">
        <v>0.60054442914813499</v>
      </c>
      <c r="AB257">
        <v>1.9063676143447164</v>
      </c>
      <c r="AC257">
        <v>1.3689918179675216</v>
      </c>
      <c r="AD257">
        <v>-0.47420716360625431</v>
      </c>
      <c r="AE257">
        <v>1.900993856380945</v>
      </c>
      <c r="AF257">
        <v>1.2561429007283114</v>
      </c>
      <c r="AG257">
        <v>0.85848481140919564</v>
      </c>
      <c r="AH257">
        <v>1.6430534741198963</v>
      </c>
      <c r="AI257">
        <v>0.87460608530050965</v>
      </c>
      <c r="AJ257">
        <v>-0.29149939283800458</v>
      </c>
      <c r="AK257">
        <v>-1.5758275461795004</v>
      </c>
      <c r="AL257">
        <v>-2.4463763363105548</v>
      </c>
      <c r="AM257">
        <v>-0.63541990251940672</v>
      </c>
      <c r="AN257">
        <v>-1.1298056351864307</v>
      </c>
      <c r="AO257">
        <v>-1.6026963359983573</v>
      </c>
      <c r="AP257">
        <v>-1.8230204125130065</v>
      </c>
      <c r="AQ257">
        <v>-1.4898474187591468</v>
      </c>
      <c r="AR257">
        <v>-1.5435849983968724</v>
      </c>
      <c r="AS257">
        <v>1.3851130918588357</v>
      </c>
      <c r="AT257">
        <v>0.61129194507567775</v>
      </c>
      <c r="AU257">
        <v>0.99820251846726271</v>
      </c>
      <c r="AV257">
        <v>0.58442315525682098</v>
      </c>
      <c r="AW257">
        <v>0.65428200878586051</v>
      </c>
      <c r="AX257">
        <v>1.8633775506345456</v>
      </c>
      <c r="AY257">
        <v>1.0734351299600615</v>
      </c>
      <c r="AZ257">
        <v>1.5248307989169148</v>
      </c>
      <c r="BA257">
        <v>1.3474967861124363</v>
      </c>
      <c r="BB257">
        <v>1.5678208626270855</v>
      </c>
      <c r="BC257">
        <v>1.8794988245258595</v>
      </c>
      <c r="BD257">
        <v>-0.4473383737873976</v>
      </c>
      <c r="BE257">
        <v>-0.17327671763502292</v>
      </c>
      <c r="BF257">
        <v>-1.0760680555487052</v>
      </c>
      <c r="BG257">
        <v>-1.4844736607953755</v>
      </c>
      <c r="BH257">
        <v>-0.67840996622958949</v>
      </c>
      <c r="BI257">
        <v>-0.86111773699782734</v>
      </c>
      <c r="BJ257">
        <v>-1.2856446161358117</v>
      </c>
      <c r="BK257">
        <v>-1.3877460174474794</v>
      </c>
      <c r="BL257">
        <v>-0.82350143125142794</v>
      </c>
      <c r="BM257">
        <v>-1.570453788215729</v>
      </c>
      <c r="BN257">
        <v>-1.3071396479908972</v>
      </c>
      <c r="BO257">
        <v>-0.30762066672931859</v>
      </c>
      <c r="BP257">
        <v>0.62741321896699176</v>
      </c>
      <c r="BQ257">
        <v>1.5624471046633142</v>
      </c>
      <c r="BR257">
        <v>0.7348883782424307</v>
      </c>
      <c r="BS257">
        <v>-0.63004614455563546</v>
      </c>
      <c r="BT257">
        <v>1.2453953848007686</v>
      </c>
      <c r="BU257">
        <v>1.2883854485109394</v>
      </c>
      <c r="BV257">
        <v>0.66502952471340315</v>
      </c>
      <c r="BW257">
        <v>0.87997984326428103</v>
      </c>
      <c r="BX257">
        <v>0.58979691322059236</v>
      </c>
      <c r="BY257">
        <v>1.2561429007283114</v>
      </c>
      <c r="BZ257">
        <v>-0.39360079414967214</v>
      </c>
      <c r="CA257">
        <v>-0.31299442469308997</v>
      </c>
      <c r="CB257">
        <v>2.0178569060769549E-2</v>
      </c>
      <c r="CC257">
        <v>-1.4683523869040616</v>
      </c>
      <c r="CD257">
        <v>-0.93635034849063814</v>
      </c>
      <c r="CE257">
        <v>6.3168632770940356E-2</v>
      </c>
      <c r="CF257">
        <v>-0.9632191383094949</v>
      </c>
      <c r="CG257">
        <v>-0.95784538034572353</v>
      </c>
      <c r="CH257">
        <v>-0.91485531663555275</v>
      </c>
      <c r="CI257">
        <v>0.49306926987269611</v>
      </c>
      <c r="CJ257">
        <v>-0.5064497113888824</v>
      </c>
      <c r="CK257">
        <v>1.3098804803660369</v>
      </c>
      <c r="CL257">
        <v>0.58979691322059236</v>
      </c>
      <c r="CM257">
        <v>-0.19477174949010834</v>
      </c>
      <c r="CN257">
        <v>9.0037422589797106E-2</v>
      </c>
      <c r="CO257">
        <v>1.283011690547168</v>
      </c>
      <c r="CP257">
        <v>-0.71065251401221763</v>
      </c>
      <c r="CQ257">
        <v>1.2292741109094547</v>
      </c>
      <c r="CR257">
        <v>2.3362682514464721</v>
      </c>
      <c r="CS257">
        <v>1.1486677414528723</v>
      </c>
      <c r="CT257">
        <v>0.93371742290199455</v>
      </c>
      <c r="CU257">
        <v>0.13840124426375119</v>
      </c>
      <c r="CV257">
        <v>-0.38822703618590082</v>
      </c>
      <c r="CW257">
        <v>-0.27000436098291913</v>
      </c>
      <c r="CX257">
        <v>-0.17327671763502292</v>
      </c>
      <c r="CY257">
        <v>-0.14103416985239481</v>
      </c>
      <c r="CZ257">
        <v>-0.40972206804098621</v>
      </c>
      <c r="DA257">
        <v>-0.77513760957748579</v>
      </c>
      <c r="DB257">
        <v>0.11690621240866579</v>
      </c>
      <c r="DC257">
        <v>-4.9680284468269935E-2</v>
      </c>
      <c r="DD257">
        <v>6.8542390734711703E-2</v>
      </c>
      <c r="DE257">
        <v>0.19751258186523604</v>
      </c>
      <c r="DF257">
        <v>-0.30224690876554727</v>
      </c>
      <c r="DG257">
        <v>-9.8044106142212081E-2</v>
      </c>
      <c r="DH257">
        <v>-1.0814418135124766</v>
      </c>
      <c r="DI257">
        <v>-0.37747952025835807</v>
      </c>
      <c r="DJ257">
        <v>-0.2861256348742332</v>
      </c>
      <c r="DK257">
        <v>-0.9256028325630955</v>
      </c>
      <c r="DL257">
        <v>0.27274519335804687</v>
      </c>
      <c r="DM257">
        <v>-0.14640792781616618</v>
      </c>
      <c r="DN257">
        <v>0.61666570303944912</v>
      </c>
      <c r="DO257">
        <v>-0.81812767328765656</v>
      </c>
      <c r="DP257">
        <v>0.10078493851735174</v>
      </c>
      <c r="DQ257">
        <v>-1.0653205396211625</v>
      </c>
      <c r="DR257">
        <v>-0.76439009364993116</v>
      </c>
      <c r="DS257">
        <v>0.51456430172778145</v>
      </c>
      <c r="DT257">
        <v>0.35872532077840041</v>
      </c>
      <c r="DU257">
        <v>0.63278697693076313</v>
      </c>
      <c r="DV257">
        <v>0.16527003408260793</v>
      </c>
      <c r="DW257">
        <v>-0.98471417016458029</v>
      </c>
      <c r="DX257">
        <v>0.181391307973922</v>
      </c>
      <c r="DY257">
        <v>-0.22164053930896507</v>
      </c>
      <c r="DZ257">
        <v>0.49306926987269611</v>
      </c>
      <c r="EA257">
        <v>0.10078493851735174</v>
      </c>
      <c r="EB257">
        <v>-0.45271213175116892</v>
      </c>
      <c r="EC257">
        <v>-0.56018729102660791</v>
      </c>
      <c r="ED257">
        <v>-0.85037022107028459</v>
      </c>
      <c r="EE257">
        <v>-0.65154117641072085</v>
      </c>
      <c r="EF257">
        <v>-0.97934041220080903</v>
      </c>
      <c r="EG257">
        <v>-0.35061073043950136</v>
      </c>
      <c r="EH257">
        <v>-1.2426545524256409</v>
      </c>
      <c r="EI257">
        <v>-0.40434831007721483</v>
      </c>
      <c r="EJ257">
        <v>-0.18402423356256561</v>
      </c>
      <c r="EK257">
        <v>-0.72140002993976027</v>
      </c>
      <c r="EL257">
        <v>7.9289906662254397E-2</v>
      </c>
      <c r="EM257">
        <v>-0.52257098528019652</v>
      </c>
      <c r="EN257">
        <v>1.1755365312717292</v>
      </c>
      <c r="EO257">
        <v>1.062687614032519</v>
      </c>
      <c r="EP257">
        <v>0.57904939729304961</v>
      </c>
      <c r="EQ257">
        <v>-3.3559010576955886E-2</v>
      </c>
      <c r="ER257">
        <v>-1.2587758263169551</v>
      </c>
      <c r="ES257">
        <v>1.7021648117213812</v>
      </c>
      <c r="ET257">
        <v>-0.75364257772238841</v>
      </c>
      <c r="EU257">
        <v>1.1809102892355006</v>
      </c>
      <c r="EV257">
        <v>-7.6549074287126692E-2</v>
      </c>
      <c r="EW257">
        <v>1.0841826458876163</v>
      </c>
      <c r="EX257">
        <v>0.28886646724936094</v>
      </c>
      <c r="EY257">
        <v>-0.24850932912783374</v>
      </c>
      <c r="EZ257">
        <v>0.20288633982900739</v>
      </c>
      <c r="FA257">
        <v>-1.4468573550489761</v>
      </c>
      <c r="FB257">
        <v>1.1003039197789302</v>
      </c>
      <c r="FC257">
        <v>0.79399971584392748</v>
      </c>
      <c r="FD257">
        <v>-0.42584334193230022</v>
      </c>
      <c r="FE257">
        <v>1.1755365312717292</v>
      </c>
      <c r="FF257">
        <v>0.51993805969155282</v>
      </c>
      <c r="FG257">
        <v>0.71876710435111668</v>
      </c>
      <c r="FH257">
        <v>0.47157423801761067</v>
      </c>
      <c r="FI257">
        <v>-1.0008354440559064</v>
      </c>
      <c r="FJ257">
        <v>-3.8932768540727233E-2</v>
      </c>
      <c r="FK257">
        <v>-0.34523697247572999</v>
      </c>
      <c r="FL257">
        <v>-0.16790295967125157</v>
      </c>
      <c r="FM257">
        <v>-2.02184945717257</v>
      </c>
      <c r="FN257">
        <v>0.28886646724936094</v>
      </c>
      <c r="FO257">
        <v>1.9869739838012985</v>
      </c>
      <c r="FP257">
        <v>2.2932781877363011</v>
      </c>
      <c r="FQ257">
        <v>-0.18939799152633696</v>
      </c>
      <c r="FR257">
        <v>0.25125016150296148</v>
      </c>
      <c r="FS257">
        <v>-0.76439009364993116</v>
      </c>
      <c r="FT257">
        <v>1.1110514357064729</v>
      </c>
      <c r="FU257">
        <v>0.71339334638734531</v>
      </c>
      <c r="FV257">
        <v>-1.2910183740995831</v>
      </c>
      <c r="FW257">
        <v>-0.42584334193230022</v>
      </c>
      <c r="FX257">
        <v>0.25125016150296148</v>
      </c>
      <c r="FY257">
        <v>-0.90948155867178138</v>
      </c>
      <c r="FZ257">
        <v>0.90684863308313779</v>
      </c>
      <c r="GA257">
        <v>0.84236353751786963</v>
      </c>
      <c r="GB257">
        <v>0.16527003408260793</v>
      </c>
      <c r="GC257">
        <v>1.2776379325833969</v>
      </c>
      <c r="GD257">
        <v>-0.55481353306283654</v>
      </c>
      <c r="GE257">
        <v>-0.17327671763502292</v>
      </c>
      <c r="GF257">
        <v>-0.19477174949010834</v>
      </c>
      <c r="GG257">
        <v>-0.65691493437449222</v>
      </c>
      <c r="GH257">
        <v>0.9229699069744518</v>
      </c>
      <c r="GI257">
        <v>-2.2367997757234481</v>
      </c>
      <c r="GJ257">
        <v>0.36409907874217173</v>
      </c>
      <c r="GK257">
        <v>-0.68378372419336086</v>
      </c>
      <c r="GL257">
        <v>-0.46345964767871162</v>
      </c>
      <c r="GM257">
        <v>-0.78051136754125705</v>
      </c>
      <c r="GN257">
        <v>-0.36673200433081538</v>
      </c>
      <c r="GO257">
        <v>0.14377500222752254</v>
      </c>
      <c r="GP257">
        <v>1.5302045568806859</v>
      </c>
      <c r="GQ257">
        <v>-0.5064497113888824</v>
      </c>
      <c r="GR257">
        <v>0.82086850566278424</v>
      </c>
      <c r="GS257">
        <v>-0.38822703618590082</v>
      </c>
      <c r="GT257">
        <v>-1.1620481829690588</v>
      </c>
      <c r="GU257">
        <v>1.6000634104097136</v>
      </c>
      <c r="GV257">
        <v>-1.8660104762231891</v>
      </c>
      <c r="GW257">
        <v>0.28886646724936094</v>
      </c>
      <c r="GX257">
        <v>-1.64568639970854</v>
      </c>
      <c r="GY257">
        <v>-1.6241913678534425</v>
      </c>
      <c r="GZ257">
        <v>1.1540414994166437</v>
      </c>
      <c r="HA257">
        <v>0.99820251846726271</v>
      </c>
      <c r="HB257">
        <v>1.4657194613154179</v>
      </c>
      <c r="HC257">
        <v>-0.98471417016458029</v>
      </c>
      <c r="HD257">
        <v>-7.1175316323355331E-2</v>
      </c>
      <c r="HE257">
        <v>2.55523270245409E-2</v>
      </c>
      <c r="HF257">
        <v>-7.1175316323355331E-2</v>
      </c>
      <c r="HG257">
        <v>-3.2578137888401182</v>
      </c>
      <c r="HH257">
        <v>0.65428200878586051</v>
      </c>
      <c r="HI257">
        <v>1.4119818816777043</v>
      </c>
      <c r="HJ257">
        <v>-0.66228869233827548</v>
      </c>
      <c r="HK257">
        <v>0.48232175394515342</v>
      </c>
      <c r="HL257">
        <v>0.80474723177147023</v>
      </c>
      <c r="HM257">
        <v>-0.84499646310651333</v>
      </c>
      <c r="HN257">
        <v>0.91222239104690916</v>
      </c>
      <c r="HO257">
        <v>1.7075385696851526</v>
      </c>
      <c r="HP257">
        <v>0.98745500253971996</v>
      </c>
      <c r="HQ257">
        <v>0.7886259578801561</v>
      </c>
      <c r="HR257">
        <v>0.50381678580023881</v>
      </c>
      <c r="HS257">
        <v>-0.74289506179484566</v>
      </c>
      <c r="HT257">
        <v>0.48769551190892474</v>
      </c>
      <c r="HU257">
        <v>0.24050264557541878</v>
      </c>
      <c r="HV257">
        <v>1.0143237923585768</v>
      </c>
      <c r="HW257">
        <v>0.34260404688708634</v>
      </c>
      <c r="HX257">
        <v>0.42858417430743989</v>
      </c>
      <c r="HY257">
        <v>-0.9256028325630955</v>
      </c>
      <c r="HZ257">
        <v>-0.82350143125142794</v>
      </c>
      <c r="IA257">
        <v>3.6299842952083598E-2</v>
      </c>
      <c r="IB257">
        <v>-0.71065251401221763</v>
      </c>
      <c r="IC257">
        <v>-0.99008792812836366</v>
      </c>
      <c r="ID257">
        <v>0.79937347380769885</v>
      </c>
      <c r="IE257">
        <v>-1.2910183740995831</v>
      </c>
      <c r="IF257">
        <v>0.22975512964787606</v>
      </c>
      <c r="IG257">
        <v>-1.8767579921507318</v>
      </c>
      <c r="IH257">
        <v>-1.3555034696648511</v>
      </c>
      <c r="II257">
        <v>-1.6134438519259</v>
      </c>
      <c r="IJ257">
        <v>-1.1942907307516868</v>
      </c>
      <c r="IK257">
        <v>0.45545296412629666</v>
      </c>
      <c r="IL257">
        <v>-1.3340084378097659</v>
      </c>
      <c r="IM257">
        <v>0.96595997068463457</v>
      </c>
      <c r="IN257">
        <v>-1.7209190112013388</v>
      </c>
      <c r="IO257">
        <v>-1.2265332785343268</v>
      </c>
      <c r="IP257">
        <v>-0.84499646310651333</v>
      </c>
      <c r="IQ257">
        <v>-1.5328374824693296</v>
      </c>
    </row>
    <row r="258" spans="2:251">
      <c r="B258" t="s">
        <v>225</v>
      </c>
      <c r="C258">
        <v>-1.7282456507826605</v>
      </c>
      <c r="D258">
        <v>-1.8071479549713079</v>
      </c>
      <c r="E258">
        <v>-1.8071479549713079</v>
      </c>
      <c r="F258">
        <v>-1.4915387382167185</v>
      </c>
      <c r="G258">
        <v>-1.6493433465940133</v>
      </c>
      <c r="H258">
        <v>-1.6493433465940133</v>
      </c>
      <c r="I258">
        <v>-1.4915387382167185</v>
      </c>
      <c r="J258">
        <v>-1.5704410424053659</v>
      </c>
      <c r="K258">
        <v>-1.5704410424053659</v>
      </c>
      <c r="L258">
        <v>-1.7282456507826605</v>
      </c>
      <c r="M258">
        <v>-1.4915387382167185</v>
      </c>
      <c r="N258">
        <v>-1.4126364340280713</v>
      </c>
      <c r="O258">
        <v>-1.0181249130848347</v>
      </c>
      <c r="P258">
        <v>-1.1759295214621293</v>
      </c>
      <c r="Q258">
        <v>-0.78141800051889265</v>
      </c>
      <c r="R258">
        <v>-0.78141800051889265</v>
      </c>
      <c r="S258">
        <v>-0.86032030470753995</v>
      </c>
      <c r="T258">
        <v>-1.0181249130848347</v>
      </c>
      <c r="U258">
        <v>-1.3337341298394239</v>
      </c>
      <c r="V258">
        <v>-0.93922260889618725</v>
      </c>
      <c r="W258">
        <v>-1.3337341298394239</v>
      </c>
      <c r="X258">
        <v>-1.3337341298394239</v>
      </c>
      <c r="Y258">
        <v>-1.0970272172734818</v>
      </c>
      <c r="Z258">
        <v>-1.0181249130848347</v>
      </c>
      <c r="AA258">
        <v>-1.3337341298394239</v>
      </c>
      <c r="AB258">
        <v>-1.4126364340280713</v>
      </c>
      <c r="AC258">
        <v>-0.86032030470753995</v>
      </c>
      <c r="AD258">
        <v>-1.0970272172734818</v>
      </c>
      <c r="AE258">
        <v>-1.4126364340280713</v>
      </c>
      <c r="AF258">
        <v>-1.2548318256507767</v>
      </c>
      <c r="AG258">
        <v>-1.0181249130848347</v>
      </c>
      <c r="AH258">
        <v>-1.2548318256507767</v>
      </c>
      <c r="AI258">
        <v>-1.4126364340280713</v>
      </c>
      <c r="AJ258">
        <v>-0.30800417538700875</v>
      </c>
      <c r="AK258">
        <v>-0.30800417538700875</v>
      </c>
      <c r="AL258">
        <v>0.32321425812216986</v>
      </c>
      <c r="AM258">
        <v>-0.38690647957565605</v>
      </c>
      <c r="AN258">
        <v>0.40211656231081716</v>
      </c>
      <c r="AO258">
        <v>0.40211656231081716</v>
      </c>
      <c r="AP258">
        <v>7.6050413675805596E-3</v>
      </c>
      <c r="AQ258">
        <v>0.24431195393352251</v>
      </c>
      <c r="AR258">
        <v>-0.30800417538700875</v>
      </c>
      <c r="AS258">
        <v>-0.46580878376430335</v>
      </c>
      <c r="AT258">
        <v>-0.15019956700971407</v>
      </c>
      <c r="AU258">
        <v>-0.38690647957565605</v>
      </c>
      <c r="AV258">
        <v>-0.46580878376430335</v>
      </c>
      <c r="AW258">
        <v>7.6050413675805596E-3</v>
      </c>
      <c r="AX258">
        <v>0.16540964974487521</v>
      </c>
      <c r="AY258">
        <v>0.16540964974487521</v>
      </c>
      <c r="AZ258">
        <v>-0.38690647957565605</v>
      </c>
      <c r="BA258">
        <v>0.48101886649946446</v>
      </c>
      <c r="BB258">
        <v>0.32321425812216986</v>
      </c>
      <c r="BC258">
        <v>-0.2291018711983614</v>
      </c>
      <c r="BD258">
        <v>0.71772577906540647</v>
      </c>
      <c r="BE258">
        <v>1.0333349958199958</v>
      </c>
      <c r="BF258">
        <v>1.348944212574585</v>
      </c>
      <c r="BG258">
        <v>0.71772577906540647</v>
      </c>
      <c r="BH258">
        <v>1.2700419083859378</v>
      </c>
      <c r="BI258">
        <v>1.348944212574585</v>
      </c>
      <c r="BJ258">
        <v>0.87553038744270106</v>
      </c>
      <c r="BK258">
        <v>0.71772577906540647</v>
      </c>
      <c r="BL258">
        <v>1.2700419083859378</v>
      </c>
      <c r="BM258">
        <v>0.95443269163134836</v>
      </c>
      <c r="BN258">
        <v>0.79662808325405376</v>
      </c>
      <c r="BO258">
        <v>0.71772577906540647</v>
      </c>
      <c r="BP258">
        <v>0.79662808325405376</v>
      </c>
      <c r="BQ258">
        <v>0.71772577906540647</v>
      </c>
      <c r="BR258">
        <v>0.79662808325405376</v>
      </c>
      <c r="BS258">
        <v>1.348944212574585</v>
      </c>
      <c r="BT258">
        <v>0.79662808325405376</v>
      </c>
      <c r="BU258">
        <v>0.87553038744270106</v>
      </c>
      <c r="BV258">
        <v>0.79662808325405376</v>
      </c>
      <c r="BW258">
        <v>1.2700419083859378</v>
      </c>
      <c r="BX258">
        <v>1.2700419083859378</v>
      </c>
      <c r="BY258">
        <v>0.95443269163134836</v>
      </c>
      <c r="BZ258">
        <v>1.9012603418951162</v>
      </c>
      <c r="CA258">
        <v>2.848087992158884</v>
      </c>
      <c r="CB258">
        <v>1.6645534293291744</v>
      </c>
      <c r="CC258">
        <v>1.7434557335178216</v>
      </c>
      <c r="CD258">
        <v>1.5067488209518796</v>
      </c>
      <c r="CE258">
        <v>1.5067488209518796</v>
      </c>
      <c r="CF258">
        <v>1.9801626460837636</v>
      </c>
      <c r="CG258">
        <v>2.1379672544610582</v>
      </c>
      <c r="CH258">
        <v>1.7434557335178216</v>
      </c>
      <c r="CI258">
        <v>2.1379672544610582</v>
      </c>
      <c r="CJ258">
        <v>1.5067488209518796</v>
      </c>
      <c r="CK258">
        <v>8.6507345556227883E-2</v>
      </c>
      <c r="CL258">
        <v>0.24431195393352251</v>
      </c>
      <c r="CM258">
        <v>8.6507345556227883E-2</v>
      </c>
      <c r="CN258">
        <v>-7.1297262821066756E-2</v>
      </c>
      <c r="CO258">
        <v>0.16540964974487521</v>
      </c>
      <c r="CP258">
        <v>8.6507345556227883E-2</v>
      </c>
      <c r="CQ258">
        <v>0.16540964974487521</v>
      </c>
      <c r="CR258">
        <v>0.63882347487675917</v>
      </c>
      <c r="CS258">
        <v>-0.54471108795295065</v>
      </c>
      <c r="CT258">
        <v>0.40211656231081716</v>
      </c>
      <c r="CU258">
        <v>8.6507345556227883E-2</v>
      </c>
      <c r="CV258">
        <v>0.16540964974487521</v>
      </c>
      <c r="CW258">
        <v>0.32321425812216986</v>
      </c>
      <c r="CX258">
        <v>0.24431195393352251</v>
      </c>
      <c r="CY258">
        <v>-0.30800417538700875</v>
      </c>
      <c r="CZ258">
        <v>0.32321425812216986</v>
      </c>
      <c r="DA258">
        <v>-0.15019956700971407</v>
      </c>
      <c r="DB258">
        <v>-0.15019956700971407</v>
      </c>
      <c r="DC258">
        <v>-0.15019956700971407</v>
      </c>
      <c r="DD258">
        <v>0.55992117068811176</v>
      </c>
      <c r="DE258">
        <v>-0.15019956700971407</v>
      </c>
      <c r="DF258">
        <v>-0.38690647957565605</v>
      </c>
      <c r="DG258">
        <v>-0.15019956700971407</v>
      </c>
      <c r="DH258">
        <v>-0.15019956700971407</v>
      </c>
      <c r="DI258">
        <v>0.16540964974487521</v>
      </c>
      <c r="DJ258">
        <v>-0.2291018711983614</v>
      </c>
      <c r="DK258">
        <v>0.24431195393352251</v>
      </c>
      <c r="DL258">
        <v>-0.38690647957565605</v>
      </c>
      <c r="DM258">
        <v>0.24431195393352251</v>
      </c>
      <c r="DN258">
        <v>0.48101886649946446</v>
      </c>
      <c r="DO258">
        <v>-0.38690647957565605</v>
      </c>
      <c r="DP258">
        <v>-7.1297262821066756E-2</v>
      </c>
      <c r="DQ258">
        <v>0.55992117068811176</v>
      </c>
      <c r="DR258">
        <v>-7.1297262821066756E-2</v>
      </c>
      <c r="DS258">
        <v>-0.38690647957565605</v>
      </c>
      <c r="DT258">
        <v>0.16540964974487521</v>
      </c>
      <c r="DU258">
        <v>0.40211656231081716</v>
      </c>
      <c r="DV258">
        <v>8.6507345556227883E-2</v>
      </c>
      <c r="DW258">
        <v>-0.2291018711983614</v>
      </c>
      <c r="DX258">
        <v>-0.15019956700971407</v>
      </c>
      <c r="DY258">
        <v>-0.38690647957565605</v>
      </c>
      <c r="DZ258">
        <v>-0.2291018711983614</v>
      </c>
      <c r="EA258">
        <v>0.32321425812216986</v>
      </c>
      <c r="EB258">
        <v>-0.38690647957565605</v>
      </c>
      <c r="EC258">
        <v>0.16540964974487521</v>
      </c>
      <c r="ED258">
        <v>0.40211656231081716</v>
      </c>
      <c r="EE258">
        <v>-0.30800417538700875</v>
      </c>
      <c r="EF258">
        <v>-7.1297262821066756E-2</v>
      </c>
      <c r="EG258">
        <v>-0.46580878376430335</v>
      </c>
      <c r="EH258">
        <v>-0.15019956700971407</v>
      </c>
      <c r="EI258">
        <v>-0.38690647957565605</v>
      </c>
      <c r="EJ258">
        <v>0.32321425812216986</v>
      </c>
      <c r="EK258">
        <v>-0.38690647957565605</v>
      </c>
      <c r="EL258">
        <v>-0.38690647957565605</v>
      </c>
      <c r="EM258">
        <v>0.55992117068811176</v>
      </c>
      <c r="EN258">
        <v>-1.7282456507826605</v>
      </c>
      <c r="EO258">
        <v>-1.7282456507826605</v>
      </c>
      <c r="EP258">
        <v>-1.6493433465940133</v>
      </c>
      <c r="EQ258">
        <v>-1.6493433465940133</v>
      </c>
      <c r="ER258">
        <v>-1.5704410424053659</v>
      </c>
      <c r="ES258">
        <v>-1.5704410424053659</v>
      </c>
      <c r="ET258">
        <v>-1.4915387382167185</v>
      </c>
      <c r="EU258">
        <v>-1.4915387382167185</v>
      </c>
      <c r="EV258">
        <v>-1.4915387382167185</v>
      </c>
      <c r="EW258">
        <v>-1.4126364340280713</v>
      </c>
      <c r="EX258">
        <v>-1.4126364340280713</v>
      </c>
      <c r="EY258">
        <v>-1.4126364340280713</v>
      </c>
      <c r="EZ258">
        <v>-1.3337341298394239</v>
      </c>
      <c r="FA258">
        <v>-1.3337341298394239</v>
      </c>
      <c r="FB258">
        <v>-1.3337341298394239</v>
      </c>
      <c r="FC258">
        <v>-1.1759295214621293</v>
      </c>
      <c r="FD258">
        <v>-1.0970272172734818</v>
      </c>
      <c r="FE258">
        <v>-1.0970272172734818</v>
      </c>
      <c r="FF258">
        <v>-0.93922260889618725</v>
      </c>
      <c r="FG258">
        <v>-0.93922260889618725</v>
      </c>
      <c r="FH258">
        <v>-0.86032030470753995</v>
      </c>
      <c r="FI258">
        <v>-0.86032030470753995</v>
      </c>
      <c r="FJ258">
        <v>-0.78141800051889265</v>
      </c>
      <c r="FK258">
        <v>-0.78141800051889265</v>
      </c>
      <c r="FL258">
        <v>-0.78141800051889265</v>
      </c>
      <c r="FM258">
        <v>-0.78141800051889265</v>
      </c>
      <c r="FN258">
        <v>-0.78141800051889265</v>
      </c>
      <c r="FO258">
        <v>-0.78141800051889265</v>
      </c>
      <c r="FP258">
        <v>-0.78141800051889265</v>
      </c>
      <c r="FQ258">
        <v>-0.78141800051889265</v>
      </c>
      <c r="FR258">
        <v>-0.70251569633024535</v>
      </c>
      <c r="FS258">
        <v>-0.70251569633024535</v>
      </c>
      <c r="FT258">
        <v>-0.62361339214159806</v>
      </c>
      <c r="FU258">
        <v>-0.62361339214159806</v>
      </c>
      <c r="FV258">
        <v>-0.62361339214159806</v>
      </c>
      <c r="FW258">
        <v>-0.54471108795295065</v>
      </c>
      <c r="FX258">
        <v>-0.46580878376430335</v>
      </c>
      <c r="FY258">
        <v>-0.46580878376430335</v>
      </c>
      <c r="FZ258">
        <v>-0.38690647957565605</v>
      </c>
      <c r="GA258">
        <v>-0.38690647957565605</v>
      </c>
      <c r="GB258">
        <v>-0.38690647957565605</v>
      </c>
      <c r="GC258">
        <v>-0.38690647957565605</v>
      </c>
      <c r="GD258">
        <v>-0.30800417538700875</v>
      </c>
      <c r="GE258">
        <v>-0.30800417538700875</v>
      </c>
      <c r="GF258">
        <v>-0.30800417538700875</v>
      </c>
      <c r="GG258">
        <v>-0.30800417538700875</v>
      </c>
      <c r="GH258">
        <v>-0.30800417538700875</v>
      </c>
      <c r="GI258">
        <v>-0.2291018711983614</v>
      </c>
      <c r="GJ258">
        <v>-0.2291018711983614</v>
      </c>
      <c r="GK258">
        <v>-0.2291018711983614</v>
      </c>
      <c r="GL258">
        <v>-0.2291018711983614</v>
      </c>
      <c r="GM258">
        <v>-0.2291018711983614</v>
      </c>
      <c r="GN258">
        <v>-0.2291018711983614</v>
      </c>
      <c r="GO258">
        <v>-0.2291018711983614</v>
      </c>
      <c r="GP258">
        <v>-0.2291018711983614</v>
      </c>
      <c r="GQ258">
        <v>-0.15019956700971407</v>
      </c>
      <c r="GR258">
        <v>-0.15019956700971407</v>
      </c>
      <c r="GS258">
        <v>-0.15019956700971407</v>
      </c>
      <c r="GT258">
        <v>-0.15019956700971407</v>
      </c>
      <c r="GU258">
        <v>-7.1297262821066756E-2</v>
      </c>
      <c r="GV258">
        <v>-7.1297262821066756E-2</v>
      </c>
      <c r="GW258">
        <v>-7.1297262821066756E-2</v>
      </c>
      <c r="GX258">
        <v>-7.1297262821066756E-2</v>
      </c>
      <c r="GY258">
        <v>0.16540964974487521</v>
      </c>
      <c r="GZ258">
        <v>0.16540964974487521</v>
      </c>
      <c r="HA258">
        <v>0.16540964974487521</v>
      </c>
      <c r="HB258">
        <v>0.32321425812216986</v>
      </c>
      <c r="HC258">
        <v>0.32321425812216986</v>
      </c>
      <c r="HD258">
        <v>0.32321425812216986</v>
      </c>
      <c r="HE258">
        <v>0.40211656231081716</v>
      </c>
      <c r="HF258">
        <v>0.40211656231081716</v>
      </c>
      <c r="HG258">
        <v>0.48101886649946446</v>
      </c>
      <c r="HH258">
        <v>0.48101886649946446</v>
      </c>
      <c r="HI258">
        <v>0.48101886649946446</v>
      </c>
      <c r="HJ258">
        <v>0.55992117068811176</v>
      </c>
      <c r="HK258">
        <v>0.63882347487675917</v>
      </c>
      <c r="HL258">
        <v>0.71772577906540647</v>
      </c>
      <c r="HM258">
        <v>0.71772577906540647</v>
      </c>
      <c r="HN258">
        <v>0.71772577906540647</v>
      </c>
      <c r="HO258">
        <v>0.79662808325405376</v>
      </c>
      <c r="HP258">
        <v>0.79662808325405376</v>
      </c>
      <c r="HQ258">
        <v>0.79662808325405376</v>
      </c>
      <c r="HR258">
        <v>0.79662808325405376</v>
      </c>
      <c r="HS258">
        <v>0.79662808325405376</v>
      </c>
      <c r="HT258">
        <v>0.87553038744270106</v>
      </c>
      <c r="HU258">
        <v>0.87553038744270106</v>
      </c>
      <c r="HV258">
        <v>0.95443269163134836</v>
      </c>
      <c r="HW258">
        <v>0.95443269163134836</v>
      </c>
      <c r="HX258">
        <v>1.0333349958199958</v>
      </c>
      <c r="HY258">
        <v>1.0333349958199958</v>
      </c>
      <c r="HZ258">
        <v>1.1911396041972904</v>
      </c>
      <c r="IA258">
        <v>1.348944212574585</v>
      </c>
      <c r="IB258">
        <v>1.348944212574585</v>
      </c>
      <c r="IC258">
        <v>1.4278465167632324</v>
      </c>
      <c r="ID258">
        <v>1.5067488209518796</v>
      </c>
      <c r="IE258">
        <v>1.585651125140527</v>
      </c>
      <c r="IF258">
        <v>1.585651125140527</v>
      </c>
      <c r="IG258">
        <v>1.585651125140527</v>
      </c>
      <c r="IH258">
        <v>1.6645534293291744</v>
      </c>
      <c r="II258">
        <v>1.7434557335178216</v>
      </c>
      <c r="IJ258">
        <v>1.7434557335178216</v>
      </c>
      <c r="IK258">
        <v>1.822358037706469</v>
      </c>
      <c r="IL258">
        <v>1.9012603418951162</v>
      </c>
      <c r="IM258">
        <v>1.9801626460837636</v>
      </c>
      <c r="IN258">
        <v>2.1379672544610582</v>
      </c>
      <c r="IO258">
        <v>2.1379672544610582</v>
      </c>
      <c r="IP258">
        <v>2.1379672544610582</v>
      </c>
      <c r="IQ258">
        <v>2.295771862838353</v>
      </c>
    </row>
    <row r="259" spans="2:251">
      <c r="B259" t="s">
        <v>237</v>
      </c>
      <c r="C259">
        <v>-0.89744524095281009</v>
      </c>
      <c r="D259">
        <v>-0.18910723327056825</v>
      </c>
      <c r="E259">
        <v>-0.90676547789599748</v>
      </c>
      <c r="F259">
        <v>0.23962366611605182</v>
      </c>
      <c r="G259">
        <v>0.22098319222967705</v>
      </c>
      <c r="H259">
        <v>1.1902878343211658</v>
      </c>
      <c r="I259">
        <v>9.9820111968240935E-2</v>
      </c>
      <c r="J259">
        <v>-8.658462689550693E-2</v>
      </c>
      <c r="K259">
        <v>0.47262958969573665</v>
      </c>
      <c r="L259">
        <v>0.742916461048171</v>
      </c>
      <c r="M259">
        <v>0.29554508777517619</v>
      </c>
      <c r="N259">
        <v>1.4046532840144759</v>
      </c>
      <c r="O259">
        <v>8.1179638081866151E-2</v>
      </c>
      <c r="P259">
        <v>1.0038830954574181</v>
      </c>
      <c r="Q259">
        <v>0.35146650943430052</v>
      </c>
      <c r="R259">
        <v>-0.58055718488443875</v>
      </c>
      <c r="S259">
        <v>0.64971409161629712</v>
      </c>
      <c r="T259">
        <v>1.1530068865484164</v>
      </c>
      <c r="U259">
        <v>0.20234271834330225</v>
      </c>
      <c r="V259">
        <v>1.2462092559802902</v>
      </c>
      <c r="W259">
        <v>2.5258216422741786E-2</v>
      </c>
      <c r="X259">
        <v>0.82679859353685758</v>
      </c>
      <c r="Y259">
        <v>-1.4193785097713041</v>
      </c>
      <c r="Z259">
        <v>-1.1024904537029327</v>
      </c>
      <c r="AA259">
        <v>-1.0092880842710588</v>
      </c>
      <c r="AB259">
        <v>-0.71104050208906222</v>
      </c>
      <c r="AC259">
        <v>-1.7455868027828629</v>
      </c>
      <c r="AD259">
        <v>-1.1304511645324948</v>
      </c>
      <c r="AE259">
        <v>-1.680345144180551</v>
      </c>
      <c r="AF259">
        <v>-0.65511908042993794</v>
      </c>
      <c r="AG259">
        <v>0.13710105974099052</v>
      </c>
      <c r="AH259">
        <v>-0.67375955431631274</v>
      </c>
      <c r="AI259">
        <v>-0.38483220907750348</v>
      </c>
      <c r="AJ259">
        <v>1.4978556534463499</v>
      </c>
      <c r="AK259">
        <v>2.5696829019129002</v>
      </c>
      <c r="AL259">
        <v>0.50059030052529885</v>
      </c>
      <c r="AM259">
        <v>0.89204025213916938</v>
      </c>
      <c r="AN259">
        <v>0.68699503938904671</v>
      </c>
      <c r="AO259">
        <v>0.92000096296873146</v>
      </c>
      <c r="AP259">
        <v>3.1475375923905182</v>
      </c>
      <c r="AQ259">
        <v>1.4419342317872255</v>
      </c>
      <c r="AR259">
        <v>1.2555294929234777</v>
      </c>
      <c r="AS259">
        <v>-1.9785927263625478</v>
      </c>
      <c r="AT259">
        <v>-0.52463576322531436</v>
      </c>
      <c r="AU259">
        <v>-1.6710249072373637</v>
      </c>
      <c r="AV259">
        <v>-1.1118106906461203</v>
      </c>
      <c r="AW259">
        <v>-1.5871427747486773</v>
      </c>
      <c r="AX259">
        <v>-1.8947105938738611</v>
      </c>
      <c r="AY259">
        <v>-0.74832144986181182</v>
      </c>
      <c r="AZ259">
        <v>-1.4566594575440537</v>
      </c>
      <c r="BA259">
        <v>-1.5312213530895529</v>
      </c>
      <c r="BB259">
        <v>-0.95336666261193448</v>
      </c>
      <c r="BC259">
        <v>-1.5685023008623025</v>
      </c>
      <c r="BD259">
        <v>0.73359622410498371</v>
      </c>
      <c r="BE259">
        <v>0.11846058585461572</v>
      </c>
      <c r="BF259">
        <v>0.85475930436641978</v>
      </c>
      <c r="BG259">
        <v>0.90136048908235678</v>
      </c>
      <c r="BH259">
        <v>5.3218927252303969E-2</v>
      </c>
      <c r="BI259">
        <v>1.4046532840144759</v>
      </c>
      <c r="BJ259">
        <v>1.5937979479554394E-2</v>
      </c>
      <c r="BK259">
        <v>0.55651172218442324</v>
      </c>
      <c r="BL259">
        <v>-1.2022731350007785E-2</v>
      </c>
      <c r="BM259">
        <v>1.0132033324006053</v>
      </c>
      <c r="BN259">
        <v>0.19302248140011485</v>
      </c>
      <c r="BO259">
        <v>-0.99996784732787147</v>
      </c>
      <c r="BP259">
        <v>-0.87880476706643529</v>
      </c>
      <c r="BQ259">
        <v>-0.8601642931800606</v>
      </c>
      <c r="BR259">
        <v>-0.80424287152093621</v>
      </c>
      <c r="BS259">
        <v>-0.40347268296387828</v>
      </c>
      <c r="BT259">
        <v>-1.1770523492484319</v>
      </c>
      <c r="BU259">
        <v>-0.65511908042993794</v>
      </c>
      <c r="BV259">
        <v>-1.9879129633057351</v>
      </c>
      <c r="BW259">
        <v>-1.3168559033962428</v>
      </c>
      <c r="BX259">
        <v>-1.1211309275893075</v>
      </c>
      <c r="BY259">
        <v>-0.58987742182762615</v>
      </c>
      <c r="BZ259">
        <v>-2.1342968293195177E-2</v>
      </c>
      <c r="CA259">
        <v>-0.63647860654356314</v>
      </c>
      <c r="CB259">
        <v>-0.26366912881606741</v>
      </c>
      <c r="CC259">
        <v>-0.54327623711168915</v>
      </c>
      <c r="CD259">
        <v>-1.0465690320438084</v>
      </c>
      <c r="CE259">
        <v>0.44466887886617446</v>
      </c>
      <c r="CF259">
        <v>-0.28230960270244221</v>
      </c>
      <c r="CG259">
        <v>-0.38483220907750348</v>
      </c>
      <c r="CH259">
        <v>-0.42211315685025308</v>
      </c>
      <c r="CI259">
        <v>-0.76696192374818661</v>
      </c>
      <c r="CJ259">
        <v>-0.68307979125950014</v>
      </c>
      <c r="CK259">
        <v>-5.8623916065944748E-2</v>
      </c>
      <c r="CL259">
        <v>-8.658462689550693E-2</v>
      </c>
      <c r="CM259">
        <v>-4.9303679122757356E-2</v>
      </c>
      <c r="CN259">
        <v>5.3218927252303969E-2</v>
      </c>
      <c r="CO259">
        <v>-0.48735481545256482</v>
      </c>
      <c r="CP259">
        <v>0.52855101135486104</v>
      </c>
      <c r="CQ259">
        <v>0.22098319222967705</v>
      </c>
      <c r="CR259">
        <v>1.7215413400828472</v>
      </c>
      <c r="CS259">
        <v>0.38874745720705012</v>
      </c>
      <c r="CT259">
        <v>-0.58987742182762615</v>
      </c>
      <c r="CU259">
        <v>-0.81356310846412361</v>
      </c>
      <c r="CV259">
        <v>0.69631527633223411</v>
      </c>
      <c r="CW259">
        <v>0.75223669799135839</v>
      </c>
      <c r="CX259">
        <v>-0.17046675938419348</v>
      </c>
      <c r="CY259">
        <v>-0.20774770715694305</v>
      </c>
      <c r="CZ259">
        <v>0.68699503938904671</v>
      </c>
      <c r="DA259">
        <v>-4.9303679122757356E-2</v>
      </c>
      <c r="DB259">
        <v>-0.47803457850937742</v>
      </c>
      <c r="DC259">
        <v>0.81747835659367019</v>
      </c>
      <c r="DD259">
        <v>0.92932119991191886</v>
      </c>
      <c r="DE259">
        <v>0.58447243301398533</v>
      </c>
      <c r="DF259">
        <v>-0.36619173519112874</v>
      </c>
      <c r="DG259">
        <v>-0.28230960270244221</v>
      </c>
      <c r="DH259">
        <v>0.18370224445692745</v>
      </c>
      <c r="DI259">
        <v>-2.7024944068203913E-3</v>
      </c>
      <c r="DJ259">
        <v>-0.57123694794125135</v>
      </c>
      <c r="DK259">
        <v>-0.11454533772506911</v>
      </c>
      <c r="DL259">
        <v>-0.75764168680499921</v>
      </c>
      <c r="DM259">
        <v>-3.9983442179569964E-2</v>
      </c>
      <c r="DN259">
        <v>2.5258216422741786E-2</v>
      </c>
      <c r="DO259">
        <v>0.47262958969573665</v>
      </c>
      <c r="DP259">
        <v>0.34214627249111312</v>
      </c>
      <c r="DQ259">
        <v>1.0504842801733549</v>
      </c>
      <c r="DR259">
        <v>0.25826414000242659</v>
      </c>
      <c r="DS259">
        <v>-0.67375955431631274</v>
      </c>
      <c r="DT259">
        <v>-0.99996784732787147</v>
      </c>
      <c r="DU259">
        <v>-0.64579884348675054</v>
      </c>
      <c r="DV259">
        <v>-0.42211315685025308</v>
      </c>
      <c r="DW259">
        <v>-3.0663205236382572E-2</v>
      </c>
      <c r="DX259">
        <v>-0.97200713649830928</v>
      </c>
      <c r="DY259">
        <v>0.51923077441167365</v>
      </c>
      <c r="DZ259">
        <v>-0.48735481545256482</v>
      </c>
      <c r="EA259">
        <v>-0.24502865492969261</v>
      </c>
      <c r="EB259">
        <v>-0.26366912881606741</v>
      </c>
      <c r="EC259">
        <v>0.69631527633223411</v>
      </c>
      <c r="ED259">
        <v>-0.79492263457774881</v>
      </c>
      <c r="EE259">
        <v>-0.37551197213431609</v>
      </c>
      <c r="EF259">
        <v>0.28622485083198879</v>
      </c>
      <c r="EG259">
        <v>-0.43143339379344048</v>
      </c>
      <c r="EH259">
        <v>0.35146650943430052</v>
      </c>
      <c r="EI259">
        <v>-0.37551197213431609</v>
      </c>
      <c r="EJ259">
        <v>1.2834902037530398</v>
      </c>
      <c r="EK259">
        <v>-5.8623916065944748E-2</v>
      </c>
      <c r="EL259">
        <v>-0.18910723327056825</v>
      </c>
      <c r="EM259">
        <v>-0.42211315685025308</v>
      </c>
      <c r="EN259">
        <v>-0.69240002820268742</v>
      </c>
      <c r="EO259">
        <v>0.36637888854340056</v>
      </c>
      <c r="EP259">
        <v>-0.83220358235049841</v>
      </c>
      <c r="EQ259">
        <v>1.1250461757188541</v>
      </c>
      <c r="ER259">
        <v>1.0504842801733549</v>
      </c>
      <c r="ES259">
        <v>-1.2888951925666807</v>
      </c>
      <c r="ET259">
        <v>1.665619918423723</v>
      </c>
      <c r="EU259">
        <v>-0.97200713649830928</v>
      </c>
      <c r="EV259">
        <v>2.3646376891627776</v>
      </c>
      <c r="EW259">
        <v>-1.205013060077994</v>
      </c>
      <c r="EX259">
        <v>-0.80424287152093621</v>
      </c>
      <c r="EY259">
        <v>0.81747835659367019</v>
      </c>
      <c r="EZ259">
        <v>-0.25434889187288001</v>
      </c>
      <c r="FA259">
        <v>1.0225235693437928</v>
      </c>
      <c r="FB259">
        <v>0.15574153362736529</v>
      </c>
      <c r="FC259">
        <v>-1.559182063919115</v>
      </c>
      <c r="FD259">
        <v>-3.9983442179569964E-2</v>
      </c>
      <c r="FE259">
        <v>-1.0092880842710588</v>
      </c>
      <c r="FF259">
        <v>0.65903432855948452</v>
      </c>
      <c r="FG259">
        <v>0.22098319222967705</v>
      </c>
      <c r="FH259">
        <v>-1.4286987467144916</v>
      </c>
      <c r="FI259">
        <v>1.5071758903895374</v>
      </c>
      <c r="FJ259">
        <v>1.4419342317872255</v>
      </c>
      <c r="FK259">
        <v>-0.45007386767981528</v>
      </c>
      <c r="FL259">
        <v>1.7308615770260347</v>
      </c>
      <c r="FM259">
        <v>1.8613448942306583</v>
      </c>
      <c r="FN259">
        <v>-0.20774770715694305</v>
      </c>
      <c r="FO259">
        <v>-0.97200713649830928</v>
      </c>
      <c r="FP259">
        <v>-1.959952252476173</v>
      </c>
      <c r="FQ259">
        <v>-3.9983442179569964E-2</v>
      </c>
      <c r="FR259">
        <v>-7.7264389952319532E-2</v>
      </c>
      <c r="FS259">
        <v>1.8054234725715339</v>
      </c>
      <c r="FT259">
        <v>-1.2329737709075563</v>
      </c>
      <c r="FU259">
        <v>-1.0186083212142463</v>
      </c>
      <c r="FV259">
        <v>2.3459972152764026</v>
      </c>
      <c r="FW259">
        <v>0.33282603554792578</v>
      </c>
      <c r="FX259">
        <v>2.1036710547535304</v>
      </c>
      <c r="FY259">
        <v>1.5258163642759122</v>
      </c>
      <c r="FZ259">
        <v>-1.2143332970211815</v>
      </c>
      <c r="GA259">
        <v>-0.71104050208906222</v>
      </c>
      <c r="GB259">
        <v>-0.29162983964562955</v>
      </c>
      <c r="GC259">
        <v>-0.40347268296387828</v>
      </c>
      <c r="GD259">
        <v>2.0291091592080313</v>
      </c>
      <c r="GE259">
        <v>1.1996080712643533</v>
      </c>
      <c r="GF259">
        <v>0.89204025213916938</v>
      </c>
      <c r="GG259">
        <v>0.24894390305923922</v>
      </c>
      <c r="GH259">
        <v>-0.94404642566874708</v>
      </c>
      <c r="GI259">
        <v>2.4578400585946514</v>
      </c>
      <c r="GJ259">
        <v>0.56583195912761053</v>
      </c>
      <c r="GK259">
        <v>1.7308615770260347</v>
      </c>
      <c r="GL259">
        <v>-0.58055718488443875</v>
      </c>
      <c r="GM259">
        <v>6.2539164195491354E-2</v>
      </c>
      <c r="GN259">
        <v>-0.82288334540731101</v>
      </c>
      <c r="GO259">
        <v>-0.38483220907750348</v>
      </c>
      <c r="GP259">
        <v>-0.41279291990706568</v>
      </c>
      <c r="GQ259">
        <v>-0.28230960270244221</v>
      </c>
      <c r="GR259">
        <v>-2.7024944068203913E-3</v>
      </c>
      <c r="GS259">
        <v>-1.0558892689869959</v>
      </c>
      <c r="GT259">
        <v>0.82679859353685758</v>
      </c>
      <c r="GU259">
        <v>0.21166295528648965</v>
      </c>
      <c r="GV259">
        <v>1.665619918423723</v>
      </c>
      <c r="GW259">
        <v>1.1343664126620416</v>
      </c>
      <c r="GX259">
        <v>-0.45939410462300267</v>
      </c>
      <c r="GY259">
        <v>0.62175338078673492</v>
      </c>
      <c r="GZ259">
        <v>-0.66443931737312534</v>
      </c>
      <c r="HA259">
        <v>-0.69240002820268742</v>
      </c>
      <c r="HB259">
        <v>-1.4100582728281168</v>
      </c>
      <c r="HC259">
        <v>1.4139735209576634</v>
      </c>
      <c r="HD259">
        <v>-0.37551197213431609</v>
      </c>
      <c r="HE259">
        <v>0.61243314384354752</v>
      </c>
      <c r="HF259">
        <v>-0.20774770715694305</v>
      </c>
      <c r="HG259">
        <v>1.5164961273327247</v>
      </c>
      <c r="HH259">
        <v>-1.083849979816558</v>
      </c>
      <c r="HI259">
        <v>-0.88812500400962269</v>
      </c>
      <c r="HJ259">
        <v>0.78019740882092059</v>
      </c>
      <c r="HK259">
        <v>-0.88812500400962269</v>
      </c>
      <c r="HL259">
        <v>-0.93472618872555968</v>
      </c>
      <c r="HM259">
        <v>1.92658655283297</v>
      </c>
      <c r="HN259">
        <v>-0.61783813265718834</v>
      </c>
      <c r="HO259">
        <v>-1.3448166142258049</v>
      </c>
      <c r="HP259">
        <v>5.3218927252303969E-2</v>
      </c>
      <c r="HQ259">
        <v>-1.9319915416466107</v>
      </c>
      <c r="HR259">
        <v>-0.32891078741837915</v>
      </c>
      <c r="HS259">
        <v>0.75223669799135839</v>
      </c>
      <c r="HT259">
        <v>-0.14250604855463128</v>
      </c>
      <c r="HU259">
        <v>-0.39415244602069088</v>
      </c>
      <c r="HV259">
        <v>-1.1397714014756823</v>
      </c>
      <c r="HW259">
        <v>0.14642129668417789</v>
      </c>
      <c r="HX259">
        <v>-0.10522510078188171</v>
      </c>
      <c r="HY259">
        <v>-0.61783813265718834</v>
      </c>
      <c r="HZ259">
        <v>-0.76696192374818661</v>
      </c>
      <c r="IA259">
        <v>-0.35687149824794134</v>
      </c>
      <c r="IB259">
        <v>0.49127006358211145</v>
      </c>
      <c r="IC259">
        <v>1.5220882694986373</v>
      </c>
      <c r="ID259">
        <v>-0.8601642931800606</v>
      </c>
      <c r="IE259">
        <v>0.42602840497979971</v>
      </c>
      <c r="IF259">
        <v>-1.8947105938738611</v>
      </c>
      <c r="IG259">
        <v>1.7215413400828472</v>
      </c>
      <c r="IH259">
        <v>2.0850305808671554</v>
      </c>
      <c r="II259">
        <v>1.8427044203442835</v>
      </c>
      <c r="IJ259">
        <v>0.78951764576410799</v>
      </c>
      <c r="IK259">
        <v>-0.8508440562368732</v>
      </c>
      <c r="IL259">
        <v>1.3860128101281011</v>
      </c>
      <c r="IM259">
        <v>-1.6430641964078017</v>
      </c>
      <c r="IN259">
        <v>0.84543906742323238</v>
      </c>
      <c r="IO259">
        <v>0.31418556166155098</v>
      </c>
      <c r="IP259">
        <v>0.46330935275254925</v>
      </c>
      <c r="IQ259">
        <v>1.0877652279461045</v>
      </c>
    </row>
    <row r="260" spans="2:251">
      <c r="B260" t="s">
        <v>238</v>
      </c>
      <c r="C260">
        <v>-0.97877326387033614</v>
      </c>
      <c r="D260">
        <v>0.74021645739410225</v>
      </c>
      <c r="E260">
        <v>-1.551769837625149</v>
      </c>
      <c r="F260">
        <v>0.74021645739410225</v>
      </c>
      <c r="G260">
        <v>0.35821874155756039</v>
      </c>
      <c r="H260">
        <v>1.6952107469854569</v>
      </c>
      <c r="I260">
        <v>-0.21477783219725241</v>
      </c>
      <c r="J260">
        <v>0.83571588635323768</v>
      </c>
      <c r="K260">
        <v>1.4087124601080505</v>
      </c>
      <c r="L260">
        <v>1.2177136021897796</v>
      </c>
      <c r="M260">
        <v>1.5997113180263214</v>
      </c>
      <c r="N260">
        <v>2.1727078917811342</v>
      </c>
      <c r="O260">
        <v>-0.31027726115638787</v>
      </c>
      <c r="P260">
        <v>0.35821874155756039</v>
      </c>
      <c r="Q260">
        <v>-0.31027726115638787</v>
      </c>
      <c r="R260">
        <v>-1.6472692665842843</v>
      </c>
      <c r="S260">
        <v>0.2627193125984249</v>
      </c>
      <c r="T260">
        <v>0.2627193125984249</v>
      </c>
      <c r="U260">
        <v>-0.97877326387033614</v>
      </c>
      <c r="V260">
        <v>1.2177136021897796</v>
      </c>
      <c r="W260">
        <v>-0.88327383491120071</v>
      </c>
      <c r="X260">
        <v>-0.21477783219725241</v>
      </c>
      <c r="Y260">
        <v>-0.78777440595206516</v>
      </c>
      <c r="Z260">
        <v>-0.11927840323811695</v>
      </c>
      <c r="AA260">
        <v>-0.97877326387033614</v>
      </c>
      <c r="AB260">
        <v>0.45371817051669583</v>
      </c>
      <c r="AC260">
        <v>-1.0742726928294717</v>
      </c>
      <c r="AD260">
        <v>-1.0742726928294717</v>
      </c>
      <c r="AE260">
        <v>-2.1247664113799618</v>
      </c>
      <c r="AF260">
        <v>-0.50127611907465885</v>
      </c>
      <c r="AG260">
        <v>1.313213031148915</v>
      </c>
      <c r="AH260">
        <v>0.35821874155756039</v>
      </c>
      <c r="AI260">
        <v>0.35821874155756039</v>
      </c>
      <c r="AJ260">
        <v>0.2627193125984249</v>
      </c>
      <c r="AK260">
        <v>1.2177136021897796</v>
      </c>
      <c r="AL260">
        <v>-2.0292669824208263</v>
      </c>
      <c r="AM260">
        <v>-0.11927840323811695</v>
      </c>
      <c r="AN260">
        <v>-0.78777440595206516</v>
      </c>
      <c r="AO260">
        <v>-1.2652715507477426</v>
      </c>
      <c r="AP260">
        <v>-0.59677554803379429</v>
      </c>
      <c r="AQ260">
        <v>-0.11927840323811695</v>
      </c>
      <c r="AR260">
        <v>0.45371817051669583</v>
      </c>
      <c r="AS260">
        <v>-0.88327383491120071</v>
      </c>
      <c r="AT260">
        <v>1.1222141732306441</v>
      </c>
      <c r="AU260">
        <v>-1.0742726928294717</v>
      </c>
      <c r="AV260">
        <v>0.35821874155756039</v>
      </c>
      <c r="AW260">
        <v>-0.69227497699292972</v>
      </c>
      <c r="AX260">
        <v>-1.3607709797068781</v>
      </c>
      <c r="AY260">
        <v>0.74021645739410225</v>
      </c>
      <c r="AZ260">
        <v>-0.50127611907465885</v>
      </c>
      <c r="BA260">
        <v>-0.97877326387033614</v>
      </c>
      <c r="BB260">
        <v>1.2177136021897796</v>
      </c>
      <c r="BC260">
        <v>-1.0742726928294717</v>
      </c>
      <c r="BD260">
        <v>0.64471702843496681</v>
      </c>
      <c r="BE260">
        <v>-0.88327383491120071</v>
      </c>
      <c r="BF260">
        <v>-0.31027726115638787</v>
      </c>
      <c r="BG260">
        <v>0.16721988363928944</v>
      </c>
      <c r="BH260">
        <v>-1.7427686955434198</v>
      </c>
      <c r="BI260">
        <v>1.1222141732306441</v>
      </c>
      <c r="BJ260">
        <v>-0.69227497699292972</v>
      </c>
      <c r="BK260">
        <v>-2.3778974278981478E-2</v>
      </c>
      <c r="BL260">
        <v>-1.2652715507477426</v>
      </c>
      <c r="BM260">
        <v>-0.11927840323811695</v>
      </c>
      <c r="BN260">
        <v>-1.0742726928294717</v>
      </c>
      <c r="BO260">
        <v>0.16721988363928944</v>
      </c>
      <c r="BP260">
        <v>0.45371817051669583</v>
      </c>
      <c r="BQ260">
        <v>-0.40577669011552336</v>
      </c>
      <c r="BR260">
        <v>0.45371817051669583</v>
      </c>
      <c r="BS260">
        <v>0.45371817051669583</v>
      </c>
      <c r="BT260">
        <v>-0.59677554803379429</v>
      </c>
      <c r="BU260">
        <v>1.313213031148915</v>
      </c>
      <c r="BV260">
        <v>-2.411264698257368</v>
      </c>
      <c r="BW260">
        <v>-1.7427686955434198</v>
      </c>
      <c r="BX260">
        <v>-1.0742726928294717</v>
      </c>
      <c r="BY260">
        <v>-0.31027726115638787</v>
      </c>
      <c r="BZ260">
        <v>-0.69227497699292972</v>
      </c>
      <c r="CA260">
        <v>-2.3778974278981478E-2</v>
      </c>
      <c r="CB260">
        <v>-0.40577669011552336</v>
      </c>
      <c r="CC260">
        <v>-0.97877326387033614</v>
      </c>
      <c r="CD260">
        <v>-1.169772121788607</v>
      </c>
      <c r="CE260">
        <v>0.93121531531237323</v>
      </c>
      <c r="CF260">
        <v>-0.11927840323811695</v>
      </c>
      <c r="CG260">
        <v>-0.40577669011552336</v>
      </c>
      <c r="CH260">
        <v>-1.0742726928294717</v>
      </c>
      <c r="CI260">
        <v>-1.169772121788607</v>
      </c>
      <c r="CJ260">
        <v>-1.7427686955434198</v>
      </c>
      <c r="CK260">
        <v>0.83571588635323768</v>
      </c>
      <c r="CL260">
        <v>1.0267147442715086</v>
      </c>
      <c r="CM260">
        <v>-0.11927840323811695</v>
      </c>
      <c r="CN260">
        <v>-0.31027726115638787</v>
      </c>
      <c r="CO260">
        <v>7.1720454680153992E-2</v>
      </c>
      <c r="CP260">
        <v>0.54921759947583126</v>
      </c>
      <c r="CQ260">
        <v>1.5997113180263214</v>
      </c>
      <c r="CR260">
        <v>2.8412038944950826</v>
      </c>
      <c r="CS260">
        <v>1.1222141732306441</v>
      </c>
      <c r="CT260">
        <v>-1.4562704086660134</v>
      </c>
      <c r="CU260">
        <v>-0.78777440595206516</v>
      </c>
      <c r="CV260">
        <v>0.64471702843496681</v>
      </c>
      <c r="CW260">
        <v>1.2177136021897796</v>
      </c>
      <c r="CX260">
        <v>0.64471702843496681</v>
      </c>
      <c r="CY260">
        <v>0.35821874155756039</v>
      </c>
      <c r="CZ260">
        <v>1.313213031148915</v>
      </c>
      <c r="DA260">
        <v>-0.40577669011552336</v>
      </c>
      <c r="DB260">
        <v>-0.69227497699292972</v>
      </c>
      <c r="DC260">
        <v>1.2177136021897796</v>
      </c>
      <c r="DD260">
        <v>1.5042118890671861</v>
      </c>
      <c r="DE260">
        <v>1.9817090338628633</v>
      </c>
      <c r="DF260">
        <v>-0.40577669011552336</v>
      </c>
      <c r="DG260">
        <v>-0.69227497699292972</v>
      </c>
      <c r="DH260">
        <v>-0.11927840323811695</v>
      </c>
      <c r="DI260">
        <v>-0.11927840323811695</v>
      </c>
      <c r="DJ260">
        <v>-2.3778974278981478E-2</v>
      </c>
      <c r="DK260">
        <v>0.54921759947583126</v>
      </c>
      <c r="DL260">
        <v>-0.40577669011552336</v>
      </c>
      <c r="DM260">
        <v>0.93121531531237323</v>
      </c>
      <c r="DN260">
        <v>0.64471702843496681</v>
      </c>
      <c r="DO260">
        <v>1.4087124601080505</v>
      </c>
      <c r="DP260">
        <v>0.74021645739410225</v>
      </c>
      <c r="DQ260">
        <v>1.5997113180263214</v>
      </c>
      <c r="DR260">
        <v>0.45371817051669583</v>
      </c>
      <c r="DS260">
        <v>-0.59677554803379429</v>
      </c>
      <c r="DT260">
        <v>-1.3607709797068781</v>
      </c>
      <c r="DU260">
        <v>-1.4562704086660134</v>
      </c>
      <c r="DV260">
        <v>-1.2652715507477426</v>
      </c>
      <c r="DW260">
        <v>-0.59677554803379429</v>
      </c>
      <c r="DX260">
        <v>-0.97877326387033614</v>
      </c>
      <c r="DY260">
        <v>1.1222141732306441</v>
      </c>
      <c r="DZ260">
        <v>-0.21477783219725241</v>
      </c>
      <c r="EA260">
        <v>0.45371817051669583</v>
      </c>
      <c r="EB260">
        <v>7.1720454680153992E-2</v>
      </c>
      <c r="EC260">
        <v>1.1222141732306441</v>
      </c>
      <c r="ED260">
        <v>-1.3607709797068781</v>
      </c>
      <c r="EE260">
        <v>-0.31027726115638787</v>
      </c>
      <c r="EF260">
        <v>-0.21477783219725241</v>
      </c>
      <c r="EG260">
        <v>0.16721988363928944</v>
      </c>
      <c r="EH260">
        <v>1.4087124601080505</v>
      </c>
      <c r="EI260">
        <v>0.35821874155756039</v>
      </c>
      <c r="EJ260">
        <v>1.7907101759445925</v>
      </c>
      <c r="EK260">
        <v>0.2627193125984249</v>
      </c>
      <c r="EL260">
        <v>-0.31027726115638787</v>
      </c>
      <c r="EM260">
        <v>-0.97877326387033614</v>
      </c>
      <c r="EN260">
        <v>0.74021645739410225</v>
      </c>
      <c r="EO260">
        <v>2.745704465535947</v>
      </c>
      <c r="EP260">
        <v>0.16721988363928944</v>
      </c>
      <c r="EQ260">
        <v>0.93121531531237323</v>
      </c>
      <c r="ER260">
        <v>-0.21477783219725241</v>
      </c>
      <c r="ES260">
        <v>0.83571588635323768</v>
      </c>
      <c r="ET260">
        <v>-2.3778974278981478E-2</v>
      </c>
      <c r="EU260">
        <v>-0.50127611907465885</v>
      </c>
      <c r="EV260">
        <v>1.5997113180263214</v>
      </c>
      <c r="EW260">
        <v>0.74021645739410225</v>
      </c>
      <c r="EX260">
        <v>-1.169772121788607</v>
      </c>
      <c r="EY260">
        <v>1.2177136021897796</v>
      </c>
      <c r="EZ260">
        <v>1.8862096049037278</v>
      </c>
      <c r="FA260">
        <v>-0.50127611907465885</v>
      </c>
      <c r="FB260">
        <v>0.74021645739410225</v>
      </c>
      <c r="FC260">
        <v>-0.59677554803379429</v>
      </c>
      <c r="FD260">
        <v>0.45371817051669583</v>
      </c>
      <c r="FE260">
        <v>0.74021645739410225</v>
      </c>
      <c r="FF260">
        <v>1.0267147442715086</v>
      </c>
      <c r="FG260">
        <v>-0.59677554803379429</v>
      </c>
      <c r="FH260">
        <v>7.1720454680153992E-2</v>
      </c>
      <c r="FI260">
        <v>0.64471702843496681</v>
      </c>
      <c r="FJ260">
        <v>1.313213031148915</v>
      </c>
      <c r="FK260">
        <v>-0.88327383491120071</v>
      </c>
      <c r="FL260">
        <v>0.74021645739410225</v>
      </c>
      <c r="FM260">
        <v>-0.31027726115638787</v>
      </c>
      <c r="FN260">
        <v>-0.31027726115638787</v>
      </c>
      <c r="FO260">
        <v>-0.97877326387033614</v>
      </c>
      <c r="FP260">
        <v>-1.8382681245025554</v>
      </c>
      <c r="FQ260">
        <v>0.2627193125984249</v>
      </c>
      <c r="FR260">
        <v>0.45371817051669583</v>
      </c>
      <c r="FS260">
        <v>0.54921759947583126</v>
      </c>
      <c r="FT260">
        <v>-0.40577669011552336</v>
      </c>
      <c r="FU260">
        <v>-1.2652715507477426</v>
      </c>
      <c r="FV260">
        <v>0.45371817051669583</v>
      </c>
      <c r="FW260">
        <v>-0.40577669011552336</v>
      </c>
      <c r="FX260">
        <v>1.5997113180263214</v>
      </c>
      <c r="FY260">
        <v>1.5042118890671861</v>
      </c>
      <c r="FZ260">
        <v>-1.169772121788607</v>
      </c>
      <c r="GA260">
        <v>-0.21477783219725241</v>
      </c>
      <c r="GB260">
        <v>1.5042118890671861</v>
      </c>
      <c r="GC260">
        <v>0.45371817051669583</v>
      </c>
      <c r="GD260">
        <v>1.5042118890671861</v>
      </c>
      <c r="GE260">
        <v>0.64471702843496681</v>
      </c>
      <c r="GF260">
        <v>0.83571588635323768</v>
      </c>
      <c r="GG260">
        <v>-0.78777440595206516</v>
      </c>
      <c r="GH260">
        <v>-0.40577669011552336</v>
      </c>
      <c r="GI260">
        <v>2.1727078917811342</v>
      </c>
      <c r="GJ260">
        <v>7.1720454680153992E-2</v>
      </c>
      <c r="GK260">
        <v>1.6952107469854569</v>
      </c>
      <c r="GL260">
        <v>0.93121531531237323</v>
      </c>
      <c r="GM260">
        <v>-0.78777440595206516</v>
      </c>
      <c r="GN260">
        <v>-0.50127611907465885</v>
      </c>
      <c r="GO260">
        <v>0.45371817051669583</v>
      </c>
      <c r="GP260">
        <v>0.93121531531237323</v>
      </c>
      <c r="GQ260">
        <v>-1.0742726928294717</v>
      </c>
      <c r="GR260">
        <v>-2.3778974278981478E-2</v>
      </c>
      <c r="GS260">
        <v>-0.40577669011552336</v>
      </c>
      <c r="GT260">
        <v>0.45371817051669583</v>
      </c>
      <c r="GU260">
        <v>1.4087124601080505</v>
      </c>
      <c r="GV260">
        <v>-0.21477783219725241</v>
      </c>
      <c r="GW260">
        <v>1.0267147442715086</v>
      </c>
      <c r="GX260">
        <v>-1.8382681245025554</v>
      </c>
      <c r="GY260">
        <v>0.83571588635323768</v>
      </c>
      <c r="GZ260">
        <v>-2.3778974278981478E-2</v>
      </c>
      <c r="HA260">
        <v>0.16721988363928944</v>
      </c>
      <c r="HB260">
        <v>-0.88327383491120071</v>
      </c>
      <c r="HC260">
        <v>1.5997113180263214</v>
      </c>
      <c r="HD260">
        <v>0.54921759947583126</v>
      </c>
      <c r="HE260">
        <v>0.16721988363928944</v>
      </c>
      <c r="HF260">
        <v>1.0267147442715086</v>
      </c>
      <c r="HG260">
        <v>-2.411264698257368</v>
      </c>
      <c r="HH260">
        <v>-0.21477783219725241</v>
      </c>
      <c r="HI260">
        <v>-0.11927840323811695</v>
      </c>
      <c r="HJ260">
        <v>0.54921759947583126</v>
      </c>
      <c r="HK260">
        <v>-0.40577669011552336</v>
      </c>
      <c r="HL260">
        <v>7.1720454680153992E-2</v>
      </c>
      <c r="HM260">
        <v>0.74021645739410225</v>
      </c>
      <c r="HN260">
        <v>-1.0742726928294717</v>
      </c>
      <c r="HO260">
        <v>-1.169772121788607</v>
      </c>
      <c r="HP260">
        <v>-0.59677554803379429</v>
      </c>
      <c r="HQ260">
        <v>-1.3607709797068781</v>
      </c>
      <c r="HR260">
        <v>-0.78777440595206516</v>
      </c>
      <c r="HS260">
        <v>1.5042118890671861</v>
      </c>
      <c r="HT260">
        <v>-0.31027726115638787</v>
      </c>
      <c r="HU260">
        <v>-0.69227497699292972</v>
      </c>
      <c r="HV260">
        <v>-1.7427686955434198</v>
      </c>
      <c r="HW260">
        <v>0.54921759947583126</v>
      </c>
      <c r="HX260">
        <v>0.45371817051669583</v>
      </c>
      <c r="HY260">
        <v>-1.169772121788607</v>
      </c>
      <c r="HZ260">
        <v>-1.0742726928294717</v>
      </c>
      <c r="IA260">
        <v>-1.0742726928294717</v>
      </c>
      <c r="IB260">
        <v>0.74021645739410225</v>
      </c>
      <c r="IC260">
        <v>-0.31027726115638787</v>
      </c>
      <c r="ID260">
        <v>-0.31027726115638787</v>
      </c>
      <c r="IE260">
        <v>-1.7427686955434198</v>
      </c>
      <c r="IF260">
        <v>-1.7427686955434198</v>
      </c>
      <c r="IG260">
        <v>-0.78777440595206516</v>
      </c>
      <c r="IH260">
        <v>0.64471702843496681</v>
      </c>
      <c r="II260">
        <v>0.93121531531237323</v>
      </c>
      <c r="IJ260">
        <v>-0.69227497699292972</v>
      </c>
      <c r="IK260">
        <v>-0.40577669011552336</v>
      </c>
      <c r="IL260">
        <v>7.1720454680153992E-2</v>
      </c>
      <c r="IM260">
        <v>-1.2652715507477426</v>
      </c>
      <c r="IN260">
        <v>-0.21477783219725241</v>
      </c>
      <c r="IO260">
        <v>-1.6472692665842843</v>
      </c>
      <c r="IP260">
        <v>7.1720454680153992E-2</v>
      </c>
      <c r="IQ260">
        <v>-0.11927840323811695</v>
      </c>
    </row>
    <row r="261" spans="2:251">
      <c r="B261" t="s">
        <v>239</v>
      </c>
      <c r="C261">
        <v>-0.77260988324828705</v>
      </c>
      <c r="D261">
        <v>0.23622203680712625</v>
      </c>
      <c r="E261">
        <v>-1.737579545909989</v>
      </c>
      <c r="F261">
        <v>-0.24626279452372479</v>
      </c>
      <c r="G261">
        <v>-1.5621305163351349</v>
      </c>
      <c r="H261">
        <v>0.45553332377569461</v>
      </c>
      <c r="I261">
        <v>-0.68488536846086157</v>
      </c>
      <c r="J261">
        <v>-7.0813764948870719E-2</v>
      </c>
      <c r="K261">
        <v>6.0773007232272171E-2</v>
      </c>
      <c r="L261">
        <v>1.8152633029808192</v>
      </c>
      <c r="M261">
        <v>0.23622203680712625</v>
      </c>
      <c r="N261">
        <v>0.63098235335054864</v>
      </c>
      <c r="O261">
        <v>0.19235977941341195</v>
      </c>
      <c r="P261">
        <v>0.63098235335054864</v>
      </c>
      <c r="Q261">
        <v>1.1134671846813997</v>
      </c>
      <c r="R261">
        <v>-0.68488536846086157</v>
      </c>
      <c r="S261">
        <v>0.41167106638198031</v>
      </c>
      <c r="T261">
        <v>1.8152633029808192</v>
      </c>
      <c r="U261">
        <v>1.6910749838557875E-2</v>
      </c>
      <c r="V261">
        <v>0.89415589771283133</v>
      </c>
      <c r="W261">
        <v>0.49939558116940891</v>
      </c>
      <c r="X261">
        <v>1.4643652438311079</v>
      </c>
      <c r="Y261">
        <v>-1.7814418033037034</v>
      </c>
      <c r="Z261">
        <v>-1.0796456850042839</v>
      </c>
      <c r="AA261">
        <v>-1.5182682589414207</v>
      </c>
      <c r="AB261">
        <v>-0.99192117021685533</v>
      </c>
      <c r="AC261">
        <v>-0.77260988324828705</v>
      </c>
      <c r="AD261">
        <v>0.36780880898826601</v>
      </c>
      <c r="AE261">
        <v>-0.68488536846086157</v>
      </c>
      <c r="AF261">
        <v>-0.55329859627971867</v>
      </c>
      <c r="AG261">
        <v>0.32394655159455482</v>
      </c>
      <c r="AH261">
        <v>-0.29012505191743909</v>
      </c>
      <c r="AI261">
        <v>6.0773007232272171E-2</v>
      </c>
      <c r="AJ261">
        <v>0.80643138292540273</v>
      </c>
      <c r="AK261">
        <v>1.8152633029808192</v>
      </c>
      <c r="AL261">
        <v>0.19235977941341195</v>
      </c>
      <c r="AM261">
        <v>0.23622203680712625</v>
      </c>
      <c r="AN261">
        <v>1.8152633029808192</v>
      </c>
      <c r="AO261">
        <v>0.98188041250025992</v>
      </c>
      <c r="AP261">
        <v>2.2977481343116701</v>
      </c>
      <c r="AQ261">
        <v>-0.29012505191743909</v>
      </c>
      <c r="AR261">
        <v>1.5520897586185365</v>
      </c>
      <c r="AS261">
        <v>-2.8341359807528308</v>
      </c>
      <c r="AT261">
        <v>-0.99192117021685533</v>
      </c>
      <c r="AU261">
        <v>-1.9130285754848431</v>
      </c>
      <c r="AV261">
        <v>-1.4744060015477063</v>
      </c>
      <c r="AW261">
        <v>-2.2639266346345543</v>
      </c>
      <c r="AX261">
        <v>-1.737579545909989</v>
      </c>
      <c r="AY261">
        <v>-1.3428192293665666</v>
      </c>
      <c r="AZ261">
        <v>-1.6059927737288493</v>
      </c>
      <c r="BA261">
        <v>-0.64102311106714727</v>
      </c>
      <c r="BB261">
        <v>-1.255094714579138</v>
      </c>
      <c r="BC261">
        <v>-7.0813764948870719E-2</v>
      </c>
      <c r="BD261">
        <v>0.85029364031911703</v>
      </c>
      <c r="BE261">
        <v>0.49939558116940891</v>
      </c>
      <c r="BF261">
        <v>1.1134671846813997</v>
      </c>
      <c r="BG261">
        <v>1.1134671846813997</v>
      </c>
      <c r="BH261">
        <v>0.19235977941341195</v>
      </c>
      <c r="BI261">
        <v>1.5082275012248221</v>
      </c>
      <c r="BJ261">
        <v>-1.0357834276105697</v>
      </c>
      <c r="BK261">
        <v>1.6910749838557875E-2</v>
      </c>
      <c r="BL261">
        <v>-0.24626279452372479</v>
      </c>
      <c r="BM261">
        <v>0.93801815510654563</v>
      </c>
      <c r="BN261">
        <v>1.2889162142562538</v>
      </c>
      <c r="BO261">
        <v>-1.0357834276105697</v>
      </c>
      <c r="BP261">
        <v>-0.46557408149229318</v>
      </c>
      <c r="BQ261">
        <v>-0.20240053713001049</v>
      </c>
      <c r="BR261">
        <v>-0.72874762585457586</v>
      </c>
      <c r="BS261">
        <v>-1.0796456850042839</v>
      </c>
      <c r="BT261">
        <v>0.32394655159455482</v>
      </c>
      <c r="BU261">
        <v>-0.68488536846086157</v>
      </c>
      <c r="BV261">
        <v>-2.0884776050596972</v>
      </c>
      <c r="BW261">
        <v>-0.64102311106714727</v>
      </c>
      <c r="BX261">
        <v>-0.86033439803571554</v>
      </c>
      <c r="BY261">
        <v>0.32394655159455482</v>
      </c>
      <c r="BZ261">
        <v>0.32394655159455482</v>
      </c>
      <c r="CA261">
        <v>-7.0813764948870719E-2</v>
      </c>
      <c r="CB261">
        <v>-0.24626279452372479</v>
      </c>
      <c r="CC261">
        <v>0.19235977941341195</v>
      </c>
      <c r="CD261">
        <v>6.0773007232272171E-2</v>
      </c>
      <c r="CE261">
        <v>0.58712009595683434</v>
      </c>
      <c r="CF261">
        <v>0.32394655159455482</v>
      </c>
      <c r="CG261">
        <v>0.23622203680712625</v>
      </c>
      <c r="CH261">
        <v>-0.64102311106714727</v>
      </c>
      <c r="CI261">
        <v>-0.1146760223425819</v>
      </c>
      <c r="CJ261">
        <v>-0.64102311106714727</v>
      </c>
      <c r="CK261">
        <v>1.6910749838557875E-2</v>
      </c>
      <c r="CL261">
        <v>-0.55329859627971867</v>
      </c>
      <c r="CM261">
        <v>-0.33398730931115028</v>
      </c>
      <c r="CN261">
        <v>0.54325783856312315</v>
      </c>
      <c r="CO261">
        <v>-0.20240053713001049</v>
      </c>
      <c r="CP261">
        <v>1.6910749838557875E-2</v>
      </c>
      <c r="CQ261">
        <v>-0.29012505191743909</v>
      </c>
      <c r="CR261">
        <v>1.3766407290436824</v>
      </c>
      <c r="CS261">
        <v>-0.20240053713001049</v>
      </c>
      <c r="CT261">
        <v>0.32394655159455482</v>
      </c>
      <c r="CU261">
        <v>-0.90419665542942984</v>
      </c>
      <c r="CV261">
        <v>0.89415589771283133</v>
      </c>
      <c r="CW261">
        <v>0.93801815510654563</v>
      </c>
      <c r="CX261">
        <v>-0.42171182409857888</v>
      </c>
      <c r="CY261">
        <v>-0.72874762585457586</v>
      </c>
      <c r="CZ261">
        <v>1.2011916994688283</v>
      </c>
      <c r="DA261">
        <v>0.71870686813797724</v>
      </c>
      <c r="DB261">
        <v>-3.0095850103276849</v>
      </c>
      <c r="DC261">
        <v>0.28008429420084052</v>
      </c>
      <c r="DD261">
        <v>1.7714010455871048</v>
      </c>
      <c r="DE261">
        <v>0.23622203680712625</v>
      </c>
      <c r="DF261">
        <v>-1.6498550311225604</v>
      </c>
      <c r="DG261">
        <v>-0.33398730931115028</v>
      </c>
      <c r="DH261">
        <v>-0.37784956670486458</v>
      </c>
      <c r="DI261">
        <v>0.98188041250025992</v>
      </c>
      <c r="DJ261">
        <v>-1.1673701997917125</v>
      </c>
      <c r="DK261">
        <v>1.6910749838557875E-2</v>
      </c>
      <c r="DL261">
        <v>-0.72874762585457586</v>
      </c>
      <c r="DM261">
        <v>-0.50943633888600748</v>
      </c>
      <c r="DN261">
        <v>1.332778471649968</v>
      </c>
      <c r="DO261">
        <v>0.14849752201969765</v>
      </c>
      <c r="DP261">
        <v>1.6910749838557875E-2</v>
      </c>
      <c r="DQ261">
        <v>1.2450539568625394</v>
      </c>
      <c r="DR261">
        <v>0.67484461074426294</v>
      </c>
      <c r="DS261">
        <v>-0.46557408149229318</v>
      </c>
      <c r="DT261">
        <v>-0.46557408149229318</v>
      </c>
      <c r="DU261">
        <v>-0.1146760223425819</v>
      </c>
      <c r="DV261">
        <v>-0.59716085367343297</v>
      </c>
      <c r="DW261">
        <v>0.41167106638198031</v>
      </c>
      <c r="DX261">
        <v>-0.20240053713001049</v>
      </c>
      <c r="DY261">
        <v>0.80643138292540273</v>
      </c>
      <c r="DZ261">
        <v>0.14849752201969765</v>
      </c>
      <c r="EA261">
        <v>-1.0796456850042839</v>
      </c>
      <c r="EB261">
        <v>-0.72874762585457586</v>
      </c>
      <c r="EC261">
        <v>-7.0813764948870719E-2</v>
      </c>
      <c r="ED261">
        <v>-7.0813764948870719E-2</v>
      </c>
      <c r="EE261">
        <v>-0.64102311106714727</v>
      </c>
      <c r="EF261">
        <v>-7.0813764948870719E-2</v>
      </c>
      <c r="EG261">
        <v>-0.42171182409857888</v>
      </c>
      <c r="EH261">
        <v>-0.1146760223425819</v>
      </c>
      <c r="EI261">
        <v>-1.6059927737288493</v>
      </c>
      <c r="EJ261">
        <v>1.2450539568625394</v>
      </c>
      <c r="EK261">
        <v>-0.24626279452372479</v>
      </c>
      <c r="EL261">
        <v>-0.64102311106714727</v>
      </c>
      <c r="EM261">
        <v>-0.20240053713001049</v>
      </c>
      <c r="EN261">
        <v>-1.0796456850042839</v>
      </c>
      <c r="EO261">
        <v>1.6910749838557875E-2</v>
      </c>
      <c r="EP261">
        <v>-0.99192117021685533</v>
      </c>
      <c r="EQ261">
        <v>0.54325783856312315</v>
      </c>
      <c r="ER261">
        <v>1.2889162142562538</v>
      </c>
      <c r="ES261">
        <v>-1.2112324571854238</v>
      </c>
      <c r="ET261">
        <v>1.1573294420751139</v>
      </c>
      <c r="EU261">
        <v>-1.1235079423979983</v>
      </c>
      <c r="EV261">
        <v>1.6836765307996762</v>
      </c>
      <c r="EW261">
        <v>-1.6937172885162748</v>
      </c>
      <c r="EX261">
        <v>-2.695150755515642E-2</v>
      </c>
      <c r="EY261">
        <v>0.10463526462598646</v>
      </c>
      <c r="EZ261">
        <v>-1.0357834276105697</v>
      </c>
      <c r="FA261">
        <v>0.23622203680712625</v>
      </c>
      <c r="FB261">
        <v>-0.42171182409857888</v>
      </c>
      <c r="FC261">
        <v>-0.90419665542942984</v>
      </c>
      <c r="FD261">
        <v>-0.77260988324828705</v>
      </c>
      <c r="FE261">
        <v>-1.2989569719728524</v>
      </c>
      <c r="FF261">
        <v>0.23622203680712625</v>
      </c>
      <c r="FG261">
        <v>1.2011916994688283</v>
      </c>
      <c r="FH261">
        <v>-0.86033439803571554</v>
      </c>
      <c r="FI261">
        <v>0.67484461074426294</v>
      </c>
      <c r="FJ261">
        <v>1.1134671846813997</v>
      </c>
      <c r="FK261">
        <v>0.23622203680712625</v>
      </c>
      <c r="FL261">
        <v>2.6047839360676641</v>
      </c>
      <c r="FM261">
        <v>1.0696049272876855</v>
      </c>
      <c r="FN261">
        <v>-0.15853827973629619</v>
      </c>
      <c r="FO261">
        <v>-0.42171182409857888</v>
      </c>
      <c r="FP261">
        <v>-1.737579545909989</v>
      </c>
      <c r="FQ261">
        <v>0.19235977941341195</v>
      </c>
      <c r="FR261">
        <v>0.32394655159455482</v>
      </c>
      <c r="FS261">
        <v>1.5520897586185365</v>
      </c>
      <c r="FT261">
        <v>-0.86033439803571554</v>
      </c>
      <c r="FU261">
        <v>-1.1673701997917125</v>
      </c>
      <c r="FV261">
        <v>1.8152633029808192</v>
      </c>
      <c r="FW261">
        <v>1.6910749838557875E-2</v>
      </c>
      <c r="FX261">
        <v>2.1222991047368129</v>
      </c>
      <c r="FY261">
        <v>0.89415589771283133</v>
      </c>
      <c r="FZ261">
        <v>-1.0796456850042839</v>
      </c>
      <c r="GA261">
        <v>-1.1673701997917125</v>
      </c>
      <c r="GB261">
        <v>-0.1146760223425819</v>
      </c>
      <c r="GC261">
        <v>0.63098235335054864</v>
      </c>
      <c r="GD261">
        <v>1.7275387881933906</v>
      </c>
      <c r="GE261">
        <v>0.23622203680712625</v>
      </c>
      <c r="GF261">
        <v>1.2450539568625394</v>
      </c>
      <c r="GG261">
        <v>1.6910749838557875E-2</v>
      </c>
      <c r="GH261">
        <v>-0.68488536846086157</v>
      </c>
      <c r="GI261">
        <v>1.6836765307996762</v>
      </c>
      <c r="GJ261">
        <v>1.2011916994688283</v>
      </c>
      <c r="GK261">
        <v>0.23622203680712625</v>
      </c>
      <c r="GL261">
        <v>-1.1235079423979983</v>
      </c>
      <c r="GM261">
        <v>0.23622203680712625</v>
      </c>
      <c r="GN261">
        <v>-1.0796456850042839</v>
      </c>
      <c r="GO261">
        <v>-0.64102311106714727</v>
      </c>
      <c r="GP261">
        <v>-0.15853827973629619</v>
      </c>
      <c r="GQ261">
        <v>-0.24626279452372479</v>
      </c>
      <c r="GR261">
        <v>-7.0813764948870719E-2</v>
      </c>
      <c r="GS261">
        <v>-1.2112324571854238</v>
      </c>
      <c r="GT261">
        <v>-2.695150755515642E-2</v>
      </c>
      <c r="GU261">
        <v>-2.695150755515642E-2</v>
      </c>
      <c r="GV261">
        <v>1.2889162142562538</v>
      </c>
      <c r="GW261">
        <v>1.7275387881933906</v>
      </c>
      <c r="GX261">
        <v>0.49939558116940891</v>
      </c>
      <c r="GY261">
        <v>0.98188041250025992</v>
      </c>
      <c r="GZ261">
        <v>-0.86033439803571554</v>
      </c>
      <c r="HA261">
        <v>-1.5182682589414207</v>
      </c>
      <c r="HB261">
        <v>-0.94805891282314414</v>
      </c>
      <c r="HC261">
        <v>0.98188041250025992</v>
      </c>
      <c r="HD261">
        <v>0.14849752201969765</v>
      </c>
      <c r="HE261">
        <v>0.45553332377569461</v>
      </c>
      <c r="HF261">
        <v>-0.24626279452372479</v>
      </c>
      <c r="HG261">
        <v>1.4205029864373966</v>
      </c>
      <c r="HH261">
        <v>-1.386681486760281</v>
      </c>
      <c r="HI261">
        <v>-0.46557408149229318</v>
      </c>
      <c r="HJ261">
        <v>0.63098235335054864</v>
      </c>
      <c r="HK261">
        <v>-0.15853827973629619</v>
      </c>
      <c r="HL261">
        <v>0.23622203680712625</v>
      </c>
      <c r="HM261">
        <v>1.9907123325556733</v>
      </c>
      <c r="HN261">
        <v>-0.24626279452372479</v>
      </c>
      <c r="HO261">
        <v>-1.2112324571854238</v>
      </c>
      <c r="HP261">
        <v>1.3766407290436824</v>
      </c>
      <c r="HQ261">
        <v>-2.0007530902722719</v>
      </c>
      <c r="HR261">
        <v>-0.33398730931115028</v>
      </c>
      <c r="HS261">
        <v>0.14849752201969765</v>
      </c>
      <c r="HT261">
        <v>6.0773007232272171E-2</v>
      </c>
      <c r="HU261">
        <v>-0.24626279452372479</v>
      </c>
      <c r="HV261">
        <v>-1.2112324571854238</v>
      </c>
      <c r="HW261">
        <v>0.63098235335054864</v>
      </c>
      <c r="HX261">
        <v>1.6910749838557875E-2</v>
      </c>
      <c r="HY261">
        <v>-1.255094714579138</v>
      </c>
      <c r="HZ261">
        <v>1.0696049272876855</v>
      </c>
      <c r="IA261">
        <v>0.14849752201969765</v>
      </c>
      <c r="IB261">
        <v>1.1573294420751139</v>
      </c>
      <c r="IC261">
        <v>0.98188041250025992</v>
      </c>
      <c r="ID261">
        <v>-2.695150755515642E-2</v>
      </c>
      <c r="IE261">
        <v>1.2450539568625394</v>
      </c>
      <c r="IF261">
        <v>-1.4305437441539921</v>
      </c>
      <c r="IG261">
        <v>0.36780880898826601</v>
      </c>
      <c r="IH261">
        <v>1.5082275012248221</v>
      </c>
      <c r="II261">
        <v>1.4643652438311079</v>
      </c>
      <c r="IJ261">
        <v>1.2011916994688283</v>
      </c>
      <c r="IK261">
        <v>-0.72874762585457586</v>
      </c>
      <c r="IL261">
        <v>1.2450539568625394</v>
      </c>
      <c r="IM261">
        <v>-1.3428192293665666</v>
      </c>
      <c r="IN261">
        <v>1.2889162142562538</v>
      </c>
      <c r="IO261">
        <v>0.41167106638198031</v>
      </c>
      <c r="IP261">
        <v>0.41167106638198031</v>
      </c>
      <c r="IQ261">
        <v>1.2450539568625394</v>
      </c>
    </row>
    <row r="262" spans="2:251">
      <c r="B262" t="s">
        <v>240</v>
      </c>
      <c r="C262">
        <v>-0.94928921036294145</v>
      </c>
      <c r="D262">
        <v>-0.88722624408127082</v>
      </c>
      <c r="E262">
        <v>-0.61414919244192012</v>
      </c>
      <c r="F262">
        <v>0.13060640293812636</v>
      </c>
      <c r="G262">
        <v>-0.42796029359690851</v>
      </c>
      <c r="H262">
        <v>0.46574642085914764</v>
      </c>
      <c r="I262">
        <v>0.54022198039715152</v>
      </c>
      <c r="J262">
        <v>-0.14247064870122439</v>
      </c>
      <c r="K262">
        <v>1.8893063631120439E-2</v>
      </c>
      <c r="L262">
        <v>-0.14247064870122439</v>
      </c>
      <c r="M262">
        <v>9.3368623169124379E-2</v>
      </c>
      <c r="N262">
        <v>0.35403308155213992</v>
      </c>
      <c r="O262">
        <v>0.15543158945079491</v>
      </c>
      <c r="P262">
        <v>0.41609604783381049</v>
      </c>
      <c r="Q262">
        <v>6.8543436656455806E-2</v>
      </c>
      <c r="R262">
        <v>-0.20453361498289491</v>
      </c>
      <c r="S262">
        <v>0.14301899619446151</v>
      </c>
      <c r="T262">
        <v>0.85053681180550422</v>
      </c>
      <c r="U262">
        <v>0.75123606575483171</v>
      </c>
      <c r="V262">
        <v>0.67676050621682782</v>
      </c>
      <c r="W262">
        <v>0.31679530178313797</v>
      </c>
      <c r="X262">
        <v>1.3222153555462017</v>
      </c>
      <c r="Y262">
        <v>-1.8305833315626623</v>
      </c>
      <c r="Z262">
        <v>-1.7436951787683233</v>
      </c>
      <c r="AA262">
        <v>-1.3092544147966294</v>
      </c>
      <c r="AB262">
        <v>-1.3837299743346352</v>
      </c>
      <c r="AC262">
        <v>-1.5078559068979762</v>
      </c>
      <c r="AD262">
        <v>-0.41554770034057337</v>
      </c>
      <c r="AE262">
        <v>-0.8996388373376043</v>
      </c>
      <c r="AF262">
        <v>-0.41554770034057337</v>
      </c>
      <c r="AG262">
        <v>-3.0757309394216701E-2</v>
      </c>
      <c r="AH262">
        <v>-0.8996388373376043</v>
      </c>
      <c r="AI262">
        <v>-0.96170180361927482</v>
      </c>
      <c r="AJ262">
        <v>1.3594531353152037</v>
      </c>
      <c r="AK262">
        <v>2.0173205779009109</v>
      </c>
      <c r="AL262">
        <v>2.2035094767459227</v>
      </c>
      <c r="AM262">
        <v>0.71399828598582982</v>
      </c>
      <c r="AN262">
        <v>0.60228494667882215</v>
      </c>
      <c r="AO262">
        <v>1.7442435262615603</v>
      </c>
      <c r="AP262">
        <v>3.419943615866667</v>
      </c>
      <c r="AQ262">
        <v>1.5580546274165488</v>
      </c>
      <c r="AR262">
        <v>0.72641087924216319</v>
      </c>
      <c r="AS262">
        <v>-1.9422966708696701</v>
      </c>
      <c r="AT262">
        <v>-0.51484844639124761</v>
      </c>
      <c r="AU262">
        <v>-1.5575062799233117</v>
      </c>
      <c r="AV262">
        <v>-1.3589047878219667</v>
      </c>
      <c r="AW262">
        <v>-1.0485899564136139</v>
      </c>
      <c r="AX262">
        <v>-2.1533107562273486</v>
      </c>
      <c r="AY262">
        <v>-1.3092544147966294</v>
      </c>
      <c r="AZ262">
        <v>-1.4333803473599707</v>
      </c>
      <c r="BA262">
        <v>-1.3713173810782999</v>
      </c>
      <c r="BB262">
        <v>-0.92446402385027282</v>
      </c>
      <c r="BC262">
        <v>-1.6319818394613173</v>
      </c>
      <c r="BD262">
        <v>0.85053681180550422</v>
      </c>
      <c r="BE262">
        <v>-9.2820275675887243E-2</v>
      </c>
      <c r="BF262">
        <v>1.3346279488025352</v>
      </c>
      <c r="BG262">
        <v>1.8187190857995661</v>
      </c>
      <c r="BH262">
        <v>0.50298420062814964</v>
      </c>
      <c r="BI262">
        <v>1.4339286948532077</v>
      </c>
      <c r="BJ262">
        <v>0.2671449287578026</v>
      </c>
      <c r="BK262">
        <v>0.85053681180550422</v>
      </c>
      <c r="BL262">
        <v>0.56504716690982015</v>
      </c>
      <c r="BM262">
        <v>0.56504716690982015</v>
      </c>
      <c r="BN262">
        <v>0.27955752201413597</v>
      </c>
      <c r="BO262">
        <v>-1.3340796013092981</v>
      </c>
      <c r="BP262">
        <v>-0.66379956546725549</v>
      </c>
      <c r="BQ262">
        <v>-1.4209677541036372</v>
      </c>
      <c r="BR262">
        <v>-0.78792549803059664</v>
      </c>
      <c r="BS262">
        <v>-0.39072251382790651</v>
      </c>
      <c r="BT262">
        <v>-1.5202685001543097</v>
      </c>
      <c r="BU262">
        <v>-0.88722624408127082</v>
      </c>
      <c r="BV262">
        <v>-1.6195692462049822</v>
      </c>
      <c r="BW262">
        <v>-0.91205143059393767</v>
      </c>
      <c r="BX262">
        <v>-1.1354781092079531</v>
      </c>
      <c r="BY262">
        <v>-1.1354781092079531</v>
      </c>
      <c r="BZ262">
        <v>0.15543158945079491</v>
      </c>
      <c r="CA262">
        <v>-0.53967363290391446</v>
      </c>
      <c r="CB262">
        <v>0.24231974224513403</v>
      </c>
      <c r="CC262">
        <v>-0.37830992057157137</v>
      </c>
      <c r="CD262">
        <v>-0.45278548010957709</v>
      </c>
      <c r="CE262">
        <v>0.2919701152704694</v>
      </c>
      <c r="CF262">
        <v>0.13060640293812636</v>
      </c>
      <c r="CG262">
        <v>8.095602991279098E-2</v>
      </c>
      <c r="CH262">
        <v>-0.22935880149556173</v>
      </c>
      <c r="CI262">
        <v>-0.40313510708423994</v>
      </c>
      <c r="CJ262">
        <v>0.44092123434647906</v>
      </c>
      <c r="CK262">
        <v>-0.42796029359690851</v>
      </c>
      <c r="CL262">
        <v>-0.50243585313491246</v>
      </c>
      <c r="CM262">
        <v>-0.13005805544488921</v>
      </c>
      <c r="CN262">
        <v>0.14301899619446151</v>
      </c>
      <c r="CO262">
        <v>-0.44037288685324188</v>
      </c>
      <c r="CP262">
        <v>0.72641087924216319</v>
      </c>
      <c r="CQ262">
        <v>-0.14247064870122439</v>
      </c>
      <c r="CR262">
        <v>1.5456420341602153</v>
      </c>
      <c r="CS262">
        <v>-0.20453361498289491</v>
      </c>
      <c r="CT262">
        <v>-0.16729583521389119</v>
      </c>
      <c r="CU262">
        <v>-0.70103734523625927</v>
      </c>
      <c r="CV262">
        <v>0.83812421854917085</v>
      </c>
      <c r="CW262">
        <v>0.71399828598582982</v>
      </c>
      <c r="CX262">
        <v>-0.20453361498289491</v>
      </c>
      <c r="CY262">
        <v>-0.50243585313491246</v>
      </c>
      <c r="CZ262">
        <v>0.34162048829580655</v>
      </c>
      <c r="DA262">
        <v>0.40368345457747706</v>
      </c>
      <c r="DB262">
        <v>-0.94928921036294145</v>
      </c>
      <c r="DC262">
        <v>0.55263457365348678</v>
      </c>
      <c r="DD262">
        <v>1.1484390499575237</v>
      </c>
      <c r="DE262">
        <v>1.1608516432138569</v>
      </c>
      <c r="DF262">
        <v>-0.365897327315238</v>
      </c>
      <c r="DG262">
        <v>-0.5520862261602496</v>
      </c>
      <c r="DH262">
        <v>0.90018718483084137</v>
      </c>
      <c r="DI262">
        <v>-0.13005805544488921</v>
      </c>
      <c r="DJ262">
        <v>-0.8996388373376043</v>
      </c>
      <c r="DK262">
        <v>-5.9321228815481311E-3</v>
      </c>
      <c r="DL262">
        <v>-0.46519807336591046</v>
      </c>
      <c r="DM262">
        <v>-0.5893240059292516</v>
      </c>
      <c r="DN262">
        <v>-0.19212102172655976</v>
      </c>
      <c r="DO262">
        <v>-0.66379956546725549</v>
      </c>
      <c r="DP262">
        <v>0.13060640293812636</v>
      </c>
      <c r="DQ262">
        <v>0.44092123434647906</v>
      </c>
      <c r="DR262">
        <v>-0.19212102172655976</v>
      </c>
      <c r="DS262">
        <v>-0.17970842847022636</v>
      </c>
      <c r="DT262">
        <v>-0.83757587105593367</v>
      </c>
      <c r="DU262">
        <v>-0.22935880149556173</v>
      </c>
      <c r="DV262">
        <v>3.1305656887453841E-2</v>
      </c>
      <c r="DW262">
        <v>-0.25418398800823028</v>
      </c>
      <c r="DX262">
        <v>-0.60173659918558497</v>
      </c>
      <c r="DY262">
        <v>0.39127086132114369</v>
      </c>
      <c r="DZ262">
        <v>-0.56449881941658298</v>
      </c>
      <c r="EA262">
        <v>-0.365897327315238</v>
      </c>
      <c r="EB262">
        <v>-0.76310031151792979</v>
      </c>
      <c r="EC262">
        <v>0.35403308155213992</v>
      </c>
      <c r="ED262">
        <v>-4.3169902650550103E-2</v>
      </c>
      <c r="EE262">
        <v>-0.29142176777723228</v>
      </c>
      <c r="EF262">
        <v>0.47815901411548101</v>
      </c>
      <c r="EG262">
        <v>-0.97411439687560819</v>
      </c>
      <c r="EH262">
        <v>-0.365897327315238</v>
      </c>
      <c r="EI262">
        <v>-0.30383436103356742</v>
      </c>
      <c r="EJ262">
        <v>0.49057160737181621</v>
      </c>
      <c r="EK262">
        <v>-0.26659658126456548</v>
      </c>
      <c r="EL262">
        <v>-0.15488324195755779</v>
      </c>
      <c r="EM262">
        <v>0.24231974224513403</v>
      </c>
      <c r="EN262">
        <v>-1.0734151429262824</v>
      </c>
      <c r="EO262">
        <v>-0.51484844639124761</v>
      </c>
      <c r="EP262">
        <v>-0.99893958338827682</v>
      </c>
      <c r="EQ262">
        <v>0.15543158945079491</v>
      </c>
      <c r="ER262">
        <v>1.2601523892645312</v>
      </c>
      <c r="ES262">
        <v>-1.0485899564136139</v>
      </c>
      <c r="ET262">
        <v>1.6573553734672213</v>
      </c>
      <c r="EU262">
        <v>-0.97411439687560819</v>
      </c>
      <c r="EV262">
        <v>0.93742496459984337</v>
      </c>
      <c r="EW262">
        <v>-1.5202685001543097</v>
      </c>
      <c r="EX262">
        <v>-0.83757587105593367</v>
      </c>
      <c r="EY262">
        <v>4.3718250143787239E-2</v>
      </c>
      <c r="EZ262">
        <v>-1.0734151429262824</v>
      </c>
      <c r="FA262">
        <v>0.60228494667882215</v>
      </c>
      <c r="FB262">
        <v>-0.27900917452089885</v>
      </c>
      <c r="FC262">
        <v>-1.4954433136416412</v>
      </c>
      <c r="FD262">
        <v>4.3718250143787239E-2</v>
      </c>
      <c r="FE262">
        <v>-0.83757587105593367</v>
      </c>
      <c r="FF262">
        <v>0.37885826806480849</v>
      </c>
      <c r="FG262">
        <v>-0.22935880149556173</v>
      </c>
      <c r="FH262">
        <v>-1.4333803473599707</v>
      </c>
      <c r="FI262">
        <v>1.3222153555462017</v>
      </c>
      <c r="FJ262">
        <v>0.83812421854917085</v>
      </c>
      <c r="FK262">
        <v>-0.20453361498289491</v>
      </c>
      <c r="FL262">
        <v>0.92501237134351</v>
      </c>
      <c r="FM262">
        <v>1.7566561195178956</v>
      </c>
      <c r="FN262">
        <v>-0.20453361498289491</v>
      </c>
      <c r="FO262">
        <v>-1.0610025496699473</v>
      </c>
      <c r="FP262">
        <v>-1.2347788552586256</v>
      </c>
      <c r="FQ262">
        <v>-3.0757309394216701E-2</v>
      </c>
      <c r="FR262">
        <v>-0.31624695428990085</v>
      </c>
      <c r="FS262">
        <v>1.8063064925432308</v>
      </c>
      <c r="FT262">
        <v>-0.49002325987857903</v>
      </c>
      <c r="FU262">
        <v>-1.0113521766446119</v>
      </c>
      <c r="FV262">
        <v>2.2903976295402617</v>
      </c>
      <c r="FW262">
        <v>0.24231974224513403</v>
      </c>
      <c r="FX262">
        <v>1.0863760836758529</v>
      </c>
      <c r="FY262">
        <v>0.962250151112512</v>
      </c>
      <c r="FZ262">
        <v>-0.65138697221092212</v>
      </c>
      <c r="GA262">
        <v>-1.0485899564136139</v>
      </c>
      <c r="GB262">
        <v>-0.22935880149556173</v>
      </c>
      <c r="GC262">
        <v>-1.3961425675909687</v>
      </c>
      <c r="GD262">
        <v>2.0793835441825816</v>
      </c>
      <c r="GE262">
        <v>0.82571162529283748</v>
      </c>
      <c r="GF262">
        <v>1.0491383039068511</v>
      </c>
      <c r="GG262">
        <v>0.32920789503947312</v>
      </c>
      <c r="GH262">
        <v>-1.1603032957206199</v>
      </c>
      <c r="GI262">
        <v>1.7938938992868976</v>
      </c>
      <c r="GJ262">
        <v>0.51539679388448478</v>
      </c>
      <c r="GK262">
        <v>0.73882347249849833</v>
      </c>
      <c r="GL262">
        <v>-1.0610025496699473</v>
      </c>
      <c r="GM262">
        <v>0.10578121642545778</v>
      </c>
      <c r="GN262">
        <v>-0.365897327315238</v>
      </c>
      <c r="GO262">
        <v>-1.0858277361826159</v>
      </c>
      <c r="GP262">
        <v>-0.83757587105593367</v>
      </c>
      <c r="GQ262">
        <v>0.36644567480847512</v>
      </c>
      <c r="GR262">
        <v>0.24231974224513403</v>
      </c>
      <c r="GS262">
        <v>-1.1975410754896236</v>
      </c>
      <c r="GT262">
        <v>0.80088643878016885</v>
      </c>
      <c r="GU262">
        <v>6.4804703747852709E-3</v>
      </c>
      <c r="GV262">
        <v>2.5882998676922795</v>
      </c>
      <c r="GW262">
        <v>0.60228494667882215</v>
      </c>
      <c r="GX262">
        <v>-1.8344716137883299E-2</v>
      </c>
      <c r="GY262">
        <v>0.24231974224513403</v>
      </c>
      <c r="GZ262">
        <v>-0.11764546218855582</v>
      </c>
      <c r="HA262">
        <v>-0.97411439687560819</v>
      </c>
      <c r="HB262">
        <v>-1.1851284822332884</v>
      </c>
      <c r="HC262">
        <v>1.8435442723122328</v>
      </c>
      <c r="HD262">
        <v>-0.30383436103356742</v>
      </c>
      <c r="HE262">
        <v>0.36644567480847512</v>
      </c>
      <c r="HF262">
        <v>-0.25418398800823028</v>
      </c>
      <c r="HG262">
        <v>2.3648731890782657</v>
      </c>
      <c r="HH262">
        <v>-0.98652699013194334</v>
      </c>
      <c r="HI262">
        <v>-0.92446402385027282</v>
      </c>
      <c r="HJ262">
        <v>0.75123606575483171</v>
      </c>
      <c r="HK262">
        <v>-0.84998846431226716</v>
      </c>
      <c r="HL262">
        <v>-0.21694620823922833</v>
      </c>
      <c r="HM262">
        <v>2.3772857823346007</v>
      </c>
      <c r="HN262">
        <v>-0.81275068454326516</v>
      </c>
      <c r="HO262">
        <v>-0.99893958338827682</v>
      </c>
      <c r="HP262">
        <v>0.76364865901116696</v>
      </c>
      <c r="HQ262">
        <v>-1.4830307203853077</v>
      </c>
      <c r="HR262">
        <v>0.11819380968179295</v>
      </c>
      <c r="HS262">
        <v>0.56504716690982015</v>
      </c>
      <c r="HT262">
        <v>0.40368345457747706</v>
      </c>
      <c r="HU262">
        <v>-0.26659658126456548</v>
      </c>
      <c r="HV262">
        <v>-0.14247064870122439</v>
      </c>
      <c r="HW262">
        <v>0.32920789503947312</v>
      </c>
      <c r="HX262">
        <v>-6.7995089163218669E-2</v>
      </c>
      <c r="HY262">
        <v>-0.72586253174892601</v>
      </c>
      <c r="HZ262">
        <v>-0.44037288685324188</v>
      </c>
      <c r="IA262">
        <v>0.49057160737181621</v>
      </c>
      <c r="IB262">
        <v>0.40368345457747706</v>
      </c>
      <c r="IC262">
        <v>2.0917961374389149</v>
      </c>
      <c r="ID262">
        <v>-0.61414919244192012</v>
      </c>
      <c r="IE262">
        <v>0.70158569272949634</v>
      </c>
      <c r="IF262">
        <v>-0.96170180361927482</v>
      </c>
      <c r="IG262">
        <v>2.3400480025655974</v>
      </c>
      <c r="IH262">
        <v>2.3524605958219325</v>
      </c>
      <c r="II262">
        <v>1.8683694588249016</v>
      </c>
      <c r="IJ262">
        <v>2.1786842902332544</v>
      </c>
      <c r="IK262">
        <v>-0.41554770034057337</v>
      </c>
      <c r="IL262">
        <v>1.607705000441886</v>
      </c>
      <c r="IM262">
        <v>-1.4333803473599707</v>
      </c>
      <c r="IN262">
        <v>0.962250151112512</v>
      </c>
      <c r="IO262">
        <v>1.284977575777198</v>
      </c>
      <c r="IP262">
        <v>0.93742496459984337</v>
      </c>
      <c r="IQ262">
        <v>1.4463412881095428</v>
      </c>
    </row>
    <row r="263" spans="2:251">
      <c r="B263" t="s">
        <v>241</v>
      </c>
      <c r="C263">
        <v>-0.70909252185317817</v>
      </c>
      <c r="D263">
        <v>-0.92640210701187609</v>
      </c>
      <c r="E263">
        <v>-0.4423943946129581</v>
      </c>
      <c r="F263">
        <v>-0.59056002085752468</v>
      </c>
      <c r="G263">
        <v>0.75280832375987827</v>
      </c>
      <c r="H263">
        <v>0.19965665244683034</v>
      </c>
      <c r="I263">
        <v>-0.16581855895643413</v>
      </c>
      <c r="J263">
        <v>-0.38312814411513207</v>
      </c>
      <c r="K263">
        <v>-0.9757906490933983</v>
      </c>
      <c r="L263">
        <v>-0.37325043569882815</v>
      </c>
      <c r="M263">
        <v>-0.86713585651405001</v>
      </c>
      <c r="N263">
        <v>-0.14606314212382498</v>
      </c>
      <c r="O263">
        <v>-7.6919183209695041E-2</v>
      </c>
      <c r="P263">
        <v>0.93060707525335784</v>
      </c>
      <c r="Q263">
        <v>0.39721082077291908</v>
      </c>
      <c r="R263">
        <v>4.1613317785958483E-2</v>
      </c>
      <c r="S263">
        <v>0.39721082077291908</v>
      </c>
      <c r="T263">
        <v>0.50586561335226732</v>
      </c>
      <c r="U263">
        <v>-0.27447335153578378</v>
      </c>
      <c r="V263">
        <v>0.80219686584140049</v>
      </c>
      <c r="W263">
        <v>0.34782227869139687</v>
      </c>
      <c r="X263">
        <v>0.63427582276422478</v>
      </c>
      <c r="Y263">
        <v>-1.5783308624879684</v>
      </c>
      <c r="Z263">
        <v>-1.2227333595010093</v>
      </c>
      <c r="AA263">
        <v>-1.5882085709042737</v>
      </c>
      <c r="AB263">
        <v>-1.2523664847499223</v>
      </c>
      <c r="AC263">
        <v>-1.7561296139814495</v>
      </c>
      <c r="AD263">
        <v>-0.3633727272825229</v>
      </c>
      <c r="AE263">
        <v>-1.8252735728955793</v>
      </c>
      <c r="AF263">
        <v>-0.87701356493035387</v>
      </c>
      <c r="AG263">
        <v>-0.3633727272825229</v>
      </c>
      <c r="AH263">
        <v>-0.77823648076730956</v>
      </c>
      <c r="AI263">
        <v>-1.3116327352477497</v>
      </c>
      <c r="AJ263">
        <v>0.80219686584140049</v>
      </c>
      <c r="AK263">
        <v>2.2937308367033697</v>
      </c>
      <c r="AL263">
        <v>2.046788126295759</v>
      </c>
      <c r="AM263">
        <v>0.84170769950661872</v>
      </c>
      <c r="AN263">
        <v>0.63427582276422478</v>
      </c>
      <c r="AO263">
        <v>1.5529027054805371</v>
      </c>
      <c r="AP263">
        <v>3.340767928831641</v>
      </c>
      <c r="AQ263">
        <v>1.8591116663859755</v>
      </c>
      <c r="AR263">
        <v>1.1775497856609689</v>
      </c>
      <c r="AS263">
        <v>-1.6178416961531867</v>
      </c>
      <c r="AT263">
        <v>-1.0745677332564427</v>
      </c>
      <c r="AU263">
        <v>-1.8450289897281886</v>
      </c>
      <c r="AV263">
        <v>-1.2721219015825314</v>
      </c>
      <c r="AW263">
        <v>-0.88689127334665785</v>
      </c>
      <c r="AX263">
        <v>-2.1709933674662345</v>
      </c>
      <c r="AY263">
        <v>-0.56092689560861164</v>
      </c>
      <c r="AZ263">
        <v>-1.4301652362434019</v>
      </c>
      <c r="BA263">
        <v>-1.0251791911749204</v>
      </c>
      <c r="BB263">
        <v>-1.2622441931662276</v>
      </c>
      <c r="BC263">
        <v>-1.4597983614923162</v>
      </c>
      <c r="BD263">
        <v>0.75280832375987827</v>
      </c>
      <c r="BE263">
        <v>0.7330529069272691</v>
      </c>
      <c r="BF263">
        <v>1.1676720772446649</v>
      </c>
      <c r="BG263">
        <v>1.2763268698240131</v>
      </c>
      <c r="BH263">
        <v>0.58488728068270257</v>
      </c>
      <c r="BI263">
        <v>1.226938327742491</v>
      </c>
      <c r="BJ263">
        <v>0.22928977769574335</v>
      </c>
      <c r="BK263">
        <v>0.98987332575118536</v>
      </c>
      <c r="BL263">
        <v>0.72317519851096523</v>
      </c>
      <c r="BM263">
        <v>1.2960822866566224</v>
      </c>
      <c r="BN263">
        <v>0.78244144900879131</v>
      </c>
      <c r="BO263">
        <v>-0.83750273126513564</v>
      </c>
      <c r="BP263">
        <v>-0.57080460402491695</v>
      </c>
      <c r="BQ263">
        <v>-1.3807766941618798</v>
      </c>
      <c r="BR263">
        <v>-0.76835877235100569</v>
      </c>
      <c r="BS263">
        <v>-8.679689162599892E-2</v>
      </c>
      <c r="BT263">
        <v>-0.94615752384448526</v>
      </c>
      <c r="BU263">
        <v>-0.93627981542817995</v>
      </c>
      <c r="BV263">
        <v>-1.6178416961531867</v>
      </c>
      <c r="BW263">
        <v>-0.89676898176296305</v>
      </c>
      <c r="BX263">
        <v>-1.0449346080075297</v>
      </c>
      <c r="BY263">
        <v>-1.3412658604966627</v>
      </c>
      <c r="BZ263">
        <v>0.25892290294465642</v>
      </c>
      <c r="CA263">
        <v>0.29843373660987471</v>
      </c>
      <c r="CB263">
        <v>0.61452040593161561</v>
      </c>
      <c r="CC263">
        <v>0.33794457027509162</v>
      </c>
      <c r="CD263">
        <v>-0.33373960203360986</v>
      </c>
      <c r="CE263">
        <v>0.53549873860118036</v>
      </c>
      <c r="CF263">
        <v>0.24904519452835253</v>
      </c>
      <c r="CG263">
        <v>0.7330529069272691</v>
      </c>
      <c r="CH263">
        <v>-0.26459564311947853</v>
      </c>
      <c r="CI263">
        <v>-0.42263897778035037</v>
      </c>
      <c r="CJ263">
        <v>-0.14606314212382498</v>
      </c>
      <c r="CK263">
        <v>-0.63007085452274303</v>
      </c>
      <c r="CL263">
        <v>-0.58068231244122082</v>
      </c>
      <c r="CM263">
        <v>0.31818915344248244</v>
      </c>
      <c r="CN263">
        <v>8.1124151451176796E-2</v>
      </c>
      <c r="CO263">
        <v>-0.91652439859557222</v>
      </c>
      <c r="CP263">
        <v>0.50586561335226732</v>
      </c>
      <c r="CQ263">
        <v>-0.35349501886621904</v>
      </c>
      <c r="CR263">
        <v>0.67378665642944302</v>
      </c>
      <c r="CS263">
        <v>-7.6919183209695041E-2</v>
      </c>
      <c r="CT263">
        <v>-0.56092689560861164</v>
      </c>
      <c r="CU263">
        <v>-0.41276126936404506</v>
      </c>
      <c r="CV263">
        <v>0.16014581878161202</v>
      </c>
      <c r="CW263">
        <v>0.25892290294465642</v>
      </c>
      <c r="CX263">
        <v>-3.7408349544476735E-2</v>
      </c>
      <c r="CY263">
        <v>-0.31398418520100069</v>
      </c>
      <c r="CZ263">
        <v>0.30831144502617858</v>
      </c>
      <c r="DA263">
        <v>0.61452040593161561</v>
      </c>
      <c r="DB263">
        <v>-0.50166064511078556</v>
      </c>
      <c r="DC263">
        <v>1.0293841594164022</v>
      </c>
      <c r="DD263">
        <v>0.91085165842074867</v>
      </c>
      <c r="DE263">
        <v>-0.3633727272825229</v>
      </c>
      <c r="DF263">
        <v>-7.7752242955637018E-3</v>
      </c>
      <c r="DG263">
        <v>-0.17569626737273941</v>
      </c>
      <c r="DH263">
        <v>1.2466937445751001</v>
      </c>
      <c r="DI263">
        <v>0.25892290294465642</v>
      </c>
      <c r="DJ263">
        <v>-0.27447335153578378</v>
      </c>
      <c r="DK263">
        <v>2.1024841207415777E-3</v>
      </c>
      <c r="DL263">
        <v>-0.57080460402491695</v>
      </c>
      <c r="DM263">
        <v>-0.23496251787056549</v>
      </c>
      <c r="DN263">
        <v>-0.23496251787056549</v>
      </c>
      <c r="DO263">
        <v>2.1024841207415777E-3</v>
      </c>
      <c r="DP263">
        <v>-0.48190522827817645</v>
      </c>
      <c r="DQ263">
        <v>0.67378665642944302</v>
      </c>
      <c r="DR263">
        <v>0.5651318638500934</v>
      </c>
      <c r="DS263">
        <v>-0.89676898176296305</v>
      </c>
      <c r="DT263">
        <v>-0.62019314610643916</v>
      </c>
      <c r="DU263">
        <v>-0.81774731443252791</v>
      </c>
      <c r="DV263">
        <v>-0.24484022628686936</v>
      </c>
      <c r="DW263">
        <v>-2.7530641128172859E-2</v>
      </c>
      <c r="DX263">
        <v>-1.4202875278270979</v>
      </c>
      <c r="DY263">
        <v>0.11075727670008984</v>
      </c>
      <c r="DZ263">
        <v>-0.5312937703596986</v>
      </c>
      <c r="EA263">
        <v>-0.2250848094542616</v>
      </c>
      <c r="EB263">
        <v>-0.20532939262165245</v>
      </c>
      <c r="EC263">
        <v>0.7330529069272691</v>
      </c>
      <c r="ED263">
        <v>-0.29422876836839157</v>
      </c>
      <c r="EE263">
        <v>-0.51153835352708943</v>
      </c>
      <c r="EF263">
        <v>0.86146311633922656</v>
      </c>
      <c r="EG263">
        <v>-0.62019314610643916</v>
      </c>
      <c r="EH263">
        <v>0.61452040593161561</v>
      </c>
      <c r="EI263">
        <v>-0.38312814411513207</v>
      </c>
      <c r="EJ263">
        <v>1.4047370792359706</v>
      </c>
      <c r="EK263">
        <v>7.1246443034871515E-2</v>
      </c>
      <c r="EL263">
        <v>6.1368734618567643E-2</v>
      </c>
      <c r="EM263">
        <v>-0.13618543370752112</v>
      </c>
      <c r="EN263">
        <v>-1.5091869035738386</v>
      </c>
      <c r="EO263">
        <v>-0.69921481343687431</v>
      </c>
      <c r="EP263">
        <v>-1.0350568995912244</v>
      </c>
      <c r="EQ263">
        <v>0.66390894801313782</v>
      </c>
      <c r="ER263">
        <v>0.80219686584140049</v>
      </c>
      <c r="ES263">
        <v>-1.5684531540716646</v>
      </c>
      <c r="ET263">
        <v>1.4244924960685796</v>
      </c>
      <c r="EU263">
        <v>-1.4597983614923162</v>
      </c>
      <c r="EV263">
        <v>1.0392618678327075</v>
      </c>
      <c r="EW263">
        <v>-1.9339283654749291</v>
      </c>
      <c r="EX263">
        <v>-0.41276126936404506</v>
      </c>
      <c r="EY263">
        <v>0.76268603217618214</v>
      </c>
      <c r="EZ263">
        <v>-0.87701356493035387</v>
      </c>
      <c r="FA263">
        <v>1.2466937445751001</v>
      </c>
      <c r="FB263">
        <v>-0.15594085054013027</v>
      </c>
      <c r="FC263">
        <v>-1.5585754456553607</v>
      </c>
      <c r="FD263">
        <v>2.1024841207415777E-3</v>
      </c>
      <c r="FE263">
        <v>-1.1042008585053558</v>
      </c>
      <c r="FF263">
        <v>0.31818915344248244</v>
      </c>
      <c r="FG263">
        <v>-2.7530641128172859E-2</v>
      </c>
      <c r="FH263">
        <v>-0.88689127334665785</v>
      </c>
      <c r="FI263">
        <v>1.3454708287381445</v>
      </c>
      <c r="FJ263">
        <v>0.26880061136096028</v>
      </c>
      <c r="FK263">
        <v>-0.19545168420534717</v>
      </c>
      <c r="FL263">
        <v>0.79231915742509662</v>
      </c>
      <c r="FM263">
        <v>2.3233639619522846</v>
      </c>
      <c r="FN263">
        <v>-0.15594085054013027</v>
      </c>
      <c r="FO263">
        <v>-1.0350568995912244</v>
      </c>
      <c r="FP263">
        <v>-1.7166187803162312</v>
      </c>
      <c r="FQ263">
        <v>-0.20532939262165245</v>
      </c>
      <c r="FR263">
        <v>-0.20532939262165245</v>
      </c>
      <c r="FS263">
        <v>1.6220466643946685</v>
      </c>
      <c r="FT263">
        <v>-1.2819996099988353</v>
      </c>
      <c r="FU263">
        <v>-0.90664669017926691</v>
      </c>
      <c r="FV263">
        <v>1.770212290639235</v>
      </c>
      <c r="FW263">
        <v>3.173560936965461E-2</v>
      </c>
      <c r="FX263">
        <v>1.197305202493578</v>
      </c>
      <c r="FY263">
        <v>1.2071829109098819</v>
      </c>
      <c r="FZ263">
        <v>-0.86713585651405001</v>
      </c>
      <c r="GA263">
        <v>-0.55104918719230778</v>
      </c>
      <c r="GB263">
        <v>-0.19545168420534717</v>
      </c>
      <c r="GC263">
        <v>-0.85725814809774481</v>
      </c>
      <c r="GD263">
        <v>1.6714352064761906</v>
      </c>
      <c r="GE263">
        <v>0.64415353118052998</v>
      </c>
      <c r="GF263">
        <v>0.55525415543378953</v>
      </c>
      <c r="GG263">
        <v>0.87134082475553176</v>
      </c>
      <c r="GH263">
        <v>-1.1634671090031832</v>
      </c>
      <c r="GI263">
        <v>2.1060543767935864</v>
      </c>
      <c r="GJ263">
        <v>0.17002352719791589</v>
      </c>
      <c r="GK263">
        <v>1.3158377034892315</v>
      </c>
      <c r="GL263">
        <v>-0.66958168818796127</v>
      </c>
      <c r="GM263">
        <v>0.41696623760552681</v>
      </c>
      <c r="GN263">
        <v>-0.63007085452274303</v>
      </c>
      <c r="GO263">
        <v>-0.26459564311947853</v>
      </c>
      <c r="GP263">
        <v>-1.4202875278270979</v>
      </c>
      <c r="GQ263">
        <v>-0.26459564311947853</v>
      </c>
      <c r="GR263">
        <v>-0.31398418520100069</v>
      </c>
      <c r="GS263">
        <v>-0.65970397977165607</v>
      </c>
      <c r="GT263">
        <v>1.0590172846653152</v>
      </c>
      <c r="GU263">
        <v>-0.323861893617306</v>
      </c>
      <c r="GV263">
        <v>2.1258097936261957</v>
      </c>
      <c r="GW263">
        <v>0.38733311235661377</v>
      </c>
      <c r="GX263">
        <v>0.15026811036530813</v>
      </c>
      <c r="GY263">
        <v>0.88121853317183563</v>
      </c>
      <c r="GZ263">
        <v>-0.83750273126513564</v>
      </c>
      <c r="HA263">
        <v>-0.78811418918361342</v>
      </c>
      <c r="HB263">
        <v>-1.2819996099988353</v>
      </c>
      <c r="HC263">
        <v>1.1479166604120559</v>
      </c>
      <c r="HD263">
        <v>-0.26459564311947853</v>
      </c>
      <c r="HE263">
        <v>0.51574332176857118</v>
      </c>
      <c r="HF263">
        <v>-0.47202751986187252</v>
      </c>
      <c r="HG263">
        <v>2.9357818837631582</v>
      </c>
      <c r="HH263">
        <v>-1.1140785669216611</v>
      </c>
      <c r="HI263">
        <v>-1.0745677332564427</v>
      </c>
      <c r="HJ263">
        <v>0.75280832375987827</v>
      </c>
      <c r="HK263">
        <v>-0.3633727272825229</v>
      </c>
      <c r="HL263">
        <v>-5.7163766377085888E-2</v>
      </c>
      <c r="HM263">
        <v>1.7800899990555403</v>
      </c>
      <c r="HN263">
        <v>-0.47202751986187252</v>
      </c>
      <c r="HO263">
        <v>-0.94615752384448526</v>
      </c>
      <c r="HP263">
        <v>0.2885560281935694</v>
      </c>
      <c r="HQ263">
        <v>-1.4005321109944888</v>
      </c>
      <c r="HR263">
        <v>-0.12630772529121723</v>
      </c>
      <c r="HS263">
        <v>0.42684394602183212</v>
      </c>
      <c r="HT263">
        <v>-0.29422876836839157</v>
      </c>
      <c r="HU263">
        <v>6.1368734618567643E-2</v>
      </c>
      <c r="HV263">
        <v>-0.59056002085752468</v>
      </c>
      <c r="HW263">
        <v>0.42684394602183212</v>
      </c>
      <c r="HX263">
        <v>-0.42263897778035037</v>
      </c>
      <c r="HY263">
        <v>0.24904519452835253</v>
      </c>
      <c r="HZ263">
        <v>9.1001859867480675E-2</v>
      </c>
      <c r="IA263">
        <v>0.31818915344248244</v>
      </c>
      <c r="IB263">
        <v>0.57500957226639871</v>
      </c>
      <c r="IC263">
        <v>2.1159320852098902</v>
      </c>
      <c r="ID263">
        <v>-0.94615752384448526</v>
      </c>
      <c r="IE263">
        <v>0.80219686584140049</v>
      </c>
      <c r="IF263">
        <v>-1.2523664847499223</v>
      </c>
      <c r="IG263">
        <v>2.5307958386946772</v>
      </c>
      <c r="IH263">
        <v>1.6418020812272776</v>
      </c>
      <c r="II263">
        <v>2.0764212515446734</v>
      </c>
      <c r="IJ263">
        <v>1.3553485371544485</v>
      </c>
      <c r="IK263">
        <v>-0.79799189759991873</v>
      </c>
      <c r="IL263">
        <v>1.503514163399015</v>
      </c>
      <c r="IM263">
        <v>-0.86713585651405001</v>
      </c>
      <c r="IN263">
        <v>1.2466937445751001</v>
      </c>
      <c r="IO263">
        <v>1.8887447916348885</v>
      </c>
      <c r="IP263">
        <v>0.88121853317183563</v>
      </c>
      <c r="IQ263">
        <v>1.5924135391457555</v>
      </c>
    </row>
    <row r="264" spans="2:251">
      <c r="B264" t="s">
        <v>242</v>
      </c>
      <c r="C264">
        <v>-0.70909254387331488</v>
      </c>
      <c r="D264">
        <v>-0.92640219475967645</v>
      </c>
      <c r="E264">
        <v>-0.44239445000995697</v>
      </c>
      <c r="F264">
        <v>-0.59056002983473377</v>
      </c>
      <c r="G264">
        <v>0.75280837897124386</v>
      </c>
      <c r="H264">
        <v>0.19965656315993954</v>
      </c>
      <c r="I264">
        <v>-0.16581866755120059</v>
      </c>
      <c r="J264">
        <v>-0.38312806754377071</v>
      </c>
      <c r="K264">
        <v>-0.97579063773667274</v>
      </c>
      <c r="L264">
        <v>-0.37325037894837215</v>
      </c>
      <c r="M264">
        <v>-0.86713581229349013</v>
      </c>
      <c r="N264">
        <v>-0.14606303946661023</v>
      </c>
      <c r="O264">
        <v>-7.6919219298816871E-2</v>
      </c>
      <c r="P264">
        <v>0.93060702458221978</v>
      </c>
      <c r="Q264">
        <v>0.39721083685550407</v>
      </c>
      <c r="R264">
        <v>4.1613294739762469E-2</v>
      </c>
      <c r="S264">
        <v>0.39721083685550407</v>
      </c>
      <c r="T264">
        <v>0.50586566229868479</v>
      </c>
      <c r="U264">
        <v>-0.27447324210058988</v>
      </c>
      <c r="V264">
        <v>0.80219682194824016</v>
      </c>
      <c r="W264">
        <v>0.34782239387850955</v>
      </c>
      <c r="X264">
        <v>0.63427586493266452</v>
      </c>
      <c r="Y264">
        <v>-1.5783308965249725</v>
      </c>
      <c r="Z264">
        <v>-1.2227333544092318</v>
      </c>
      <c r="AA264">
        <v>-1.5882085851203709</v>
      </c>
      <c r="AB264">
        <v>-1.2523664201954283</v>
      </c>
      <c r="AC264">
        <v>-1.7561295421359466</v>
      </c>
      <c r="AD264">
        <v>-0.36337269035297359</v>
      </c>
      <c r="AE264">
        <v>-1.8252736131975322</v>
      </c>
      <c r="AF264">
        <v>-0.87701350088889052</v>
      </c>
      <c r="AG264">
        <v>-0.36337269035297359</v>
      </c>
      <c r="AH264">
        <v>-0.77823636404110819</v>
      </c>
      <c r="AI264">
        <v>-1.3116328026616146</v>
      </c>
      <c r="AJ264">
        <v>0.80219682194824016</v>
      </c>
      <c r="AK264">
        <v>2.2937308105789964</v>
      </c>
      <c r="AL264">
        <v>2.0467880939064353</v>
      </c>
      <c r="AM264">
        <v>0.84170757632983606</v>
      </c>
      <c r="AN264">
        <v>0.63427586493266452</v>
      </c>
      <c r="AO264">
        <v>1.5529026605613174</v>
      </c>
      <c r="AP264">
        <v>3.3407678088416288</v>
      </c>
      <c r="AQ264">
        <v>1.8591117597000628</v>
      </c>
      <c r="AR264">
        <v>1.1775497412547788</v>
      </c>
      <c r="AS264">
        <v>-1.6178416509065685</v>
      </c>
      <c r="AT264">
        <v>-1.0745677745844551</v>
      </c>
      <c r="AU264">
        <v>-1.8450289903883303</v>
      </c>
      <c r="AV264">
        <v>-1.2721217973862262</v>
      </c>
      <c r="AW264">
        <v>-0.88689118948428902</v>
      </c>
      <c r="AX264">
        <v>-2.1709934667178734</v>
      </c>
      <c r="AY264">
        <v>-0.56092696404853815</v>
      </c>
      <c r="AZ264">
        <v>-1.4301653167001949</v>
      </c>
      <c r="BA264">
        <v>-1.0251790807136671</v>
      </c>
      <c r="BB264">
        <v>-1.2622441087908276</v>
      </c>
      <c r="BC264">
        <v>-1.4597983824863923</v>
      </c>
      <c r="BD264">
        <v>0.75280837897124386</v>
      </c>
      <c r="BE264">
        <v>0.73305300178044674</v>
      </c>
      <c r="BF264">
        <v>1.1676720526593802</v>
      </c>
      <c r="BG264">
        <v>1.276326878102561</v>
      </c>
      <c r="BH264">
        <v>0.58488717106187671</v>
      </c>
      <c r="BI264">
        <v>1.2269384351255648</v>
      </c>
      <c r="BJ264">
        <v>0.22928987983992843</v>
      </c>
      <c r="BK264">
        <v>0.98987340704840432</v>
      </c>
      <c r="BL264">
        <v>0.72317531318504824</v>
      </c>
      <c r="BM264">
        <v>1.2960822552933582</v>
      </c>
      <c r="BN264">
        <v>0.78244144475744126</v>
      </c>
      <c r="BO264">
        <v>-0.8375027465072945</v>
      </c>
      <c r="BP264">
        <v>-0.57080465264393665</v>
      </c>
      <c r="BQ264">
        <v>-1.3807766228294078</v>
      </c>
      <c r="BR264">
        <v>-0.76835867544570791</v>
      </c>
      <c r="BS264">
        <v>-8.6796907894215417E-2</v>
      </c>
      <c r="BT264">
        <v>-0.94615757195047534</v>
      </c>
      <c r="BU264">
        <v>-0.93627988335507684</v>
      </c>
      <c r="BV264">
        <v>-1.6178416509065685</v>
      </c>
      <c r="BW264">
        <v>-0.89676887807968753</v>
      </c>
      <c r="BX264">
        <v>-1.0449347087982577</v>
      </c>
      <c r="BY264">
        <v>-1.341265868447812</v>
      </c>
      <c r="BZ264">
        <v>0.25892294562612583</v>
      </c>
      <c r="CA264">
        <v>0.29843370000772179</v>
      </c>
      <c r="CB264">
        <v>0.61452048774186563</v>
      </c>
      <c r="CC264">
        <v>0.33794445438931775</v>
      </c>
      <c r="CD264">
        <v>-0.33373962456677619</v>
      </c>
      <c r="CE264">
        <v>0.5354987280848823</v>
      </c>
      <c r="CF264">
        <v>0.2490452570307273</v>
      </c>
      <c r="CG264">
        <v>0.73305300178044674</v>
      </c>
      <c r="CH264">
        <v>-0.26459555350519137</v>
      </c>
      <c r="CI264">
        <v>-0.42263907281915813</v>
      </c>
      <c r="CJ264">
        <v>-0.14606303946661023</v>
      </c>
      <c r="CK264">
        <v>-0.63007078421632967</v>
      </c>
      <c r="CL264">
        <v>-0.58068234123933515</v>
      </c>
      <c r="CM264">
        <v>0.31818907719851891</v>
      </c>
      <c r="CN264">
        <v>8.1124049121358427E-2</v>
      </c>
      <c r="CO264">
        <v>-0.91652450616427794</v>
      </c>
      <c r="CP264">
        <v>0.50586566229868479</v>
      </c>
      <c r="CQ264">
        <v>-0.35349500175757331</v>
      </c>
      <c r="CR264">
        <v>0.67378661931426043</v>
      </c>
      <c r="CS264">
        <v>-7.6919219298816871E-2</v>
      </c>
      <c r="CT264">
        <v>-0.56092696404853815</v>
      </c>
      <c r="CU264">
        <v>-0.41276138422375958</v>
      </c>
      <c r="CV264">
        <v>0.16014580877834358</v>
      </c>
      <c r="CW264">
        <v>0.25892294562612583</v>
      </c>
      <c r="CX264">
        <v>-3.740846491722092E-2</v>
      </c>
      <c r="CY264">
        <v>-0.31398424737597735</v>
      </c>
      <c r="CZ264">
        <v>0.30831138860312035</v>
      </c>
      <c r="DA264">
        <v>0.61452048774186563</v>
      </c>
      <c r="DB264">
        <v>-0.50166058158235183</v>
      </c>
      <c r="DC264">
        <v>1.0293841614300021</v>
      </c>
      <c r="DD264">
        <v>0.91085164739142088</v>
      </c>
      <c r="DE264">
        <v>-0.36337269035297359</v>
      </c>
      <c r="DF264">
        <v>-7.77514823723203E-3</v>
      </c>
      <c r="DG264">
        <v>-0.17569635614659912</v>
      </c>
      <c r="DH264">
        <v>1.2466938123163636</v>
      </c>
      <c r="DI264">
        <v>0.25892294562612583</v>
      </c>
      <c r="DJ264">
        <v>-0.27447324210058988</v>
      </c>
      <c r="DK264">
        <v>2.1025403581665129E-3</v>
      </c>
      <c r="DL264">
        <v>-0.57080465264393665</v>
      </c>
      <c r="DM264">
        <v>-0.23496248771899395</v>
      </c>
      <c r="DN264">
        <v>-0.23496248771899395</v>
      </c>
      <c r="DO264">
        <v>2.1025403581665129E-3</v>
      </c>
      <c r="DP264">
        <v>-0.48190520439155293</v>
      </c>
      <c r="DQ264">
        <v>0.67378661931426043</v>
      </c>
      <c r="DR264">
        <v>0.5651317938710797</v>
      </c>
      <c r="DS264">
        <v>-0.89676887807968753</v>
      </c>
      <c r="DT264">
        <v>-0.62019309562093117</v>
      </c>
      <c r="DU264">
        <v>-0.81774736931649572</v>
      </c>
      <c r="DV264">
        <v>-0.2448401763143925</v>
      </c>
      <c r="DW264">
        <v>-2.7530525428030899E-2</v>
      </c>
      <c r="DX264">
        <v>-1.4202876281047963</v>
      </c>
      <c r="DY264">
        <v>0.11075736580134909</v>
      </c>
      <c r="DZ264">
        <v>-0.53129364736854745</v>
      </c>
      <c r="EA264">
        <v>-0.22508479912359364</v>
      </c>
      <c r="EB264">
        <v>-0.20532942193279655</v>
      </c>
      <c r="EC264">
        <v>0.73305300178044674</v>
      </c>
      <c r="ED264">
        <v>-0.29422887018518024</v>
      </c>
      <c r="EE264">
        <v>-0.51153827017775033</v>
      </c>
      <c r="EF264">
        <v>0.86146320441442648</v>
      </c>
      <c r="EG264">
        <v>-0.62019309562093117</v>
      </c>
      <c r="EH264">
        <v>0.61452048774186563</v>
      </c>
      <c r="EI264">
        <v>-0.38312806754377071</v>
      </c>
      <c r="EJ264">
        <v>1.4047370807365407</v>
      </c>
      <c r="EK264">
        <v>7.1246360525959881E-2</v>
      </c>
      <c r="EL264">
        <v>6.1368671930561336E-2</v>
      </c>
      <c r="EM264">
        <v>-0.1361853508712117</v>
      </c>
      <c r="EN264">
        <v>-1.5091868254633876</v>
      </c>
      <c r="EO264">
        <v>-0.69921485527791638</v>
      </c>
      <c r="EP264">
        <v>-1.0350570202028591</v>
      </c>
      <c r="EQ264">
        <v>0.66390893071886192</v>
      </c>
      <c r="ER264">
        <v>0.80219682194824016</v>
      </c>
      <c r="ES264">
        <v>-1.568453207929573</v>
      </c>
      <c r="ET264">
        <v>1.4244924579273377</v>
      </c>
      <c r="EU264">
        <v>-1.4597983824863923</v>
      </c>
      <c r="EV264">
        <v>1.0392618500254005</v>
      </c>
      <c r="EW264">
        <v>-1.9339284386407132</v>
      </c>
      <c r="EX264">
        <v>-0.41276138422375958</v>
      </c>
      <c r="EY264">
        <v>0.76268606756664414</v>
      </c>
      <c r="EZ264">
        <v>-0.87701350088889052</v>
      </c>
      <c r="FA264">
        <v>1.2466938123163636</v>
      </c>
      <c r="FB264">
        <v>-0.15594097895580203</v>
      </c>
      <c r="FC264">
        <v>-1.5585755193341744</v>
      </c>
      <c r="FD264">
        <v>2.1025403581665129E-3</v>
      </c>
      <c r="FE264">
        <v>-1.1042008403706516</v>
      </c>
      <c r="FF264">
        <v>0.31818907719851891</v>
      </c>
      <c r="FG264">
        <v>-2.7530525428030899E-2</v>
      </c>
      <c r="FH264">
        <v>-0.88689118948428902</v>
      </c>
      <c r="FI264">
        <v>1.3454706982703544</v>
      </c>
      <c r="FJ264">
        <v>0.26880063422152439</v>
      </c>
      <c r="FK264">
        <v>-0.19545173333739799</v>
      </c>
      <c r="FL264">
        <v>0.79231913335283977</v>
      </c>
      <c r="FM264">
        <v>2.3233638763651938</v>
      </c>
      <c r="FN264">
        <v>-0.15594097895580203</v>
      </c>
      <c r="FO264">
        <v>-1.0350570202028591</v>
      </c>
      <c r="FP264">
        <v>-1.7166187877543506</v>
      </c>
      <c r="FQ264">
        <v>-0.20532942193279655</v>
      </c>
      <c r="FR264">
        <v>-0.20532942193279655</v>
      </c>
      <c r="FS264">
        <v>1.6220467316229024</v>
      </c>
      <c r="FT264">
        <v>-1.2819994859816257</v>
      </c>
      <c r="FU264">
        <v>-0.90664656667508614</v>
      </c>
      <c r="FV264">
        <v>1.7702123114476791</v>
      </c>
      <c r="FW264">
        <v>3.1735606144363923E-2</v>
      </c>
      <c r="FX264">
        <v>1.1973051184455759</v>
      </c>
      <c r="FY264">
        <v>1.2071828070409762</v>
      </c>
      <c r="FZ264">
        <v>-0.86713581229349013</v>
      </c>
      <c r="GA264">
        <v>-0.55104927545313775</v>
      </c>
      <c r="GB264">
        <v>-0.19545173333739799</v>
      </c>
      <c r="GC264">
        <v>-0.85725812369809162</v>
      </c>
      <c r="GD264">
        <v>1.6714351745998968</v>
      </c>
      <c r="GE264">
        <v>0.64415355352806303</v>
      </c>
      <c r="GF264">
        <v>0.55525410527567931</v>
      </c>
      <c r="GG264">
        <v>0.87134089300982498</v>
      </c>
      <c r="GH264">
        <v>-1.1634672228368379</v>
      </c>
      <c r="GI264">
        <v>2.1060544763726217</v>
      </c>
      <c r="GJ264">
        <v>0.17002349737374214</v>
      </c>
      <c r="GK264">
        <v>1.315837632484157</v>
      </c>
      <c r="GL264">
        <v>-0.66958178949171887</v>
      </c>
      <c r="GM264">
        <v>0.41696621404630113</v>
      </c>
      <c r="GN264">
        <v>-0.63007078421632967</v>
      </c>
      <c r="GO264">
        <v>-0.26459555350519137</v>
      </c>
      <c r="GP264">
        <v>-1.4202876281047963</v>
      </c>
      <c r="GQ264">
        <v>-0.26459555350519137</v>
      </c>
      <c r="GR264">
        <v>-0.31398424737597735</v>
      </c>
      <c r="GS264">
        <v>-0.65970410089631859</v>
      </c>
      <c r="GT264">
        <v>1.0590172272161977</v>
      </c>
      <c r="GU264">
        <v>-0.32386193597137586</v>
      </c>
      <c r="GV264">
        <v>2.1258098535634207</v>
      </c>
      <c r="GW264">
        <v>0.38733314826010551</v>
      </c>
      <c r="GX264">
        <v>0.15026812018294505</v>
      </c>
      <c r="GY264">
        <v>0.88121858160522348</v>
      </c>
      <c r="GZ264">
        <v>-0.8375027465072945</v>
      </c>
      <c r="HA264">
        <v>-0.78811430353029821</v>
      </c>
      <c r="HB264">
        <v>-1.2819994859816257</v>
      </c>
      <c r="HC264">
        <v>1.1479166754685814</v>
      </c>
      <c r="HD264">
        <v>-0.26459555350519137</v>
      </c>
      <c r="HE264">
        <v>0.51574335089408341</v>
      </c>
      <c r="HF264">
        <v>-0.47202751579615443</v>
      </c>
      <c r="HG264">
        <v>2.9357818237488926</v>
      </c>
      <c r="HH264">
        <v>-1.11407852896605</v>
      </c>
      <c r="HI264">
        <v>-1.0745677745844551</v>
      </c>
      <c r="HJ264">
        <v>0.75280837897124386</v>
      </c>
      <c r="HK264">
        <v>-0.36337269035297359</v>
      </c>
      <c r="HL264">
        <v>-5.7163842108019787E-2</v>
      </c>
      <c r="HM264">
        <v>1.7800900000430795</v>
      </c>
      <c r="HN264">
        <v>-0.47202751579615443</v>
      </c>
      <c r="HO264">
        <v>-0.94615757195047534</v>
      </c>
      <c r="HP264">
        <v>0.28855601141232323</v>
      </c>
      <c r="HQ264">
        <v>-1.4005320000202059</v>
      </c>
      <c r="HR264">
        <v>-0.12630766227581136</v>
      </c>
      <c r="HS264">
        <v>0.42684390264170147</v>
      </c>
      <c r="HT264">
        <v>-0.29422887018518024</v>
      </c>
      <c r="HU264">
        <v>6.1368671930561336E-2</v>
      </c>
      <c r="HV264">
        <v>-0.59056002983473377</v>
      </c>
      <c r="HW264">
        <v>0.42684390264170147</v>
      </c>
      <c r="HX264">
        <v>-0.42263907281915813</v>
      </c>
      <c r="HY264">
        <v>0.2490452570307273</v>
      </c>
      <c r="HZ264">
        <v>9.1001737716758749E-2</v>
      </c>
      <c r="IA264">
        <v>0.31818907719851891</v>
      </c>
      <c r="IB264">
        <v>0.57500948246647821</v>
      </c>
      <c r="IC264">
        <v>2.1159321649680223</v>
      </c>
      <c r="ID264">
        <v>-0.94615757195047534</v>
      </c>
      <c r="IE264">
        <v>0.80219682194824016</v>
      </c>
      <c r="IF264">
        <v>-1.2523664201954283</v>
      </c>
      <c r="IG264">
        <v>2.5307958386561569</v>
      </c>
      <c r="IH264">
        <v>1.6418021088137011</v>
      </c>
      <c r="II264">
        <v>2.0764211596926327</v>
      </c>
      <c r="IJ264">
        <v>1.3553486377595445</v>
      </c>
      <c r="IK264">
        <v>-0.7979919921256986</v>
      </c>
      <c r="IL264">
        <v>1.503514217584323</v>
      </c>
      <c r="IM264">
        <v>-0.86713581229349013</v>
      </c>
      <c r="IN264">
        <v>1.2466938123163636</v>
      </c>
      <c r="IO264">
        <v>1.8887448254862602</v>
      </c>
      <c r="IP264">
        <v>0.88121858160522348</v>
      </c>
      <c r="IQ264">
        <v>1.5924134149429134</v>
      </c>
    </row>
    <row r="265" spans="2:251">
      <c r="B265" t="s">
        <v>243</v>
      </c>
      <c r="C265">
        <v>-0.81547546831455897</v>
      </c>
      <c r="D265">
        <v>-0.1580914825260949</v>
      </c>
      <c r="E265">
        <v>-7.9831484217944476E-2</v>
      </c>
      <c r="F265">
        <v>0.23320850901465728</v>
      </c>
      <c r="G265">
        <v>0.34277250664606834</v>
      </c>
      <c r="H265">
        <v>1.2662404866822421</v>
      </c>
      <c r="I265">
        <v>9.2340512059985599E-2</v>
      </c>
      <c r="J265">
        <v>-0.40852347711217762</v>
      </c>
      <c r="K265">
        <v>2.9732513413466582E-2</v>
      </c>
      <c r="L265">
        <v>0.68711649920192841</v>
      </c>
      <c r="M265">
        <v>-0.23635148083424534</v>
      </c>
      <c r="N265">
        <v>1.250588487020613</v>
      </c>
      <c r="O265">
        <v>0.65581249987867007</v>
      </c>
      <c r="P265">
        <v>1.3914564839752823</v>
      </c>
      <c r="Q265">
        <v>6.1036512736724981E-2</v>
      </c>
      <c r="R265">
        <v>-7.9831484217944476E-2</v>
      </c>
      <c r="S265">
        <v>0.85928849547986075</v>
      </c>
      <c r="T265">
        <v>1.1410244893892019</v>
      </c>
      <c r="U265">
        <v>0.42103250495421873</v>
      </c>
      <c r="V265">
        <v>1.4540644826218037</v>
      </c>
      <c r="W265">
        <v>0.81233249649497097</v>
      </c>
      <c r="X265">
        <v>0.79668049683333952</v>
      </c>
      <c r="Y265">
        <v>-0.79982346865292986</v>
      </c>
      <c r="Z265">
        <v>-0.98764746459248909</v>
      </c>
      <c r="AA265">
        <v>-0.6119994727133683</v>
      </c>
      <c r="AB265">
        <v>-0.50243547508195729</v>
      </c>
      <c r="AC265">
        <v>-2.2554594371845273</v>
      </c>
      <c r="AD265">
        <v>-0.78417146899129841</v>
      </c>
      <c r="AE265">
        <v>-1.7545954480123642</v>
      </c>
      <c r="AF265">
        <v>-0.1580914825260949</v>
      </c>
      <c r="AG265">
        <v>1.4080513751835163E-2</v>
      </c>
      <c r="AH265">
        <v>0.13929651104487542</v>
      </c>
      <c r="AI265">
        <v>-0.81547546831455897</v>
      </c>
      <c r="AJ265">
        <v>1.3445004849903925</v>
      </c>
      <c r="AK265">
        <v>2.565356458597539</v>
      </c>
      <c r="AL265">
        <v>2.2053604663800472</v>
      </c>
      <c r="AM265">
        <v>1.0158084920961616</v>
      </c>
      <c r="AN265">
        <v>0.79668049683333952</v>
      </c>
      <c r="AO265">
        <v>0.43668450461584796</v>
      </c>
      <c r="AP265">
        <v>4.0522964264523971</v>
      </c>
      <c r="AQ265">
        <v>2.2523164653649372</v>
      </c>
      <c r="AR265">
        <v>0.98450449277290097</v>
      </c>
      <c r="AS265">
        <v>-1.801551446997254</v>
      </c>
      <c r="AT265">
        <v>-0.39287147745054624</v>
      </c>
      <c r="AU265">
        <v>-1.7545954480123642</v>
      </c>
      <c r="AV265">
        <v>-1.0972114622239002</v>
      </c>
      <c r="AW265">
        <v>-1.4572074544413918</v>
      </c>
      <c r="AX265">
        <v>-1.9580714436135549</v>
      </c>
      <c r="AY265">
        <v>-0.22069948117261615</v>
      </c>
      <c r="AZ265">
        <v>-1.363295456471612</v>
      </c>
      <c r="BA265">
        <v>-1.6606834500425847</v>
      </c>
      <c r="BB265">
        <v>-1.2693834585018324</v>
      </c>
      <c r="BC265">
        <v>-1.7389434483507351</v>
      </c>
      <c r="BD265">
        <v>-1.7223485571425456E-2</v>
      </c>
      <c r="BE265">
        <v>0.43668450461584796</v>
      </c>
      <c r="BF265">
        <v>0.95320049344964042</v>
      </c>
      <c r="BG265">
        <v>-0.42417547677380685</v>
      </c>
      <c r="BH265">
        <v>-1.7223485571425456E-2</v>
      </c>
      <c r="BI265">
        <v>0.53059650258562763</v>
      </c>
      <c r="BJ265">
        <v>0.17060051036813603</v>
      </c>
      <c r="BK265">
        <v>-4.8527484894683851E-2</v>
      </c>
      <c r="BL265">
        <v>-1.5714859097940351E-3</v>
      </c>
      <c r="BM265">
        <v>1.3445004849903925</v>
      </c>
      <c r="BN265">
        <v>0.70276849886355985</v>
      </c>
      <c r="BO265">
        <v>-0.90938746628433864</v>
      </c>
      <c r="BP265">
        <v>-1.2380794591785718</v>
      </c>
      <c r="BQ265">
        <v>-0.56504347372847852</v>
      </c>
      <c r="BR265">
        <v>-0.84677946763781964</v>
      </c>
      <c r="BS265">
        <v>-0.18939548184935553</v>
      </c>
      <c r="BT265">
        <v>-0.65895547169825819</v>
      </c>
      <c r="BU265">
        <v>-0.53373947440521785</v>
      </c>
      <c r="BV265">
        <v>-1.7389434483507351</v>
      </c>
      <c r="BW265">
        <v>-1.0502554632390104</v>
      </c>
      <c r="BX265">
        <v>-0.76851946932966919</v>
      </c>
      <c r="BY265">
        <v>-0.84677946763781964</v>
      </c>
      <c r="BZ265">
        <v>-0.22069948117261615</v>
      </c>
      <c r="CA265">
        <v>-6.4179484556315267E-2</v>
      </c>
      <c r="CB265">
        <v>7.6688512398356404E-2</v>
      </c>
      <c r="CC265">
        <v>-0.40852347711217762</v>
      </c>
      <c r="CD265">
        <v>-0.43982747643543602</v>
      </c>
      <c r="CE265">
        <v>-1.7223485571425456E-2</v>
      </c>
      <c r="CF265">
        <v>-0.73721547000640852</v>
      </c>
      <c r="CG265">
        <v>-0.54939147406684707</v>
      </c>
      <c r="CH265">
        <v>-0.54939147406684707</v>
      </c>
      <c r="CI265">
        <v>-0.43982747643543602</v>
      </c>
      <c r="CJ265">
        <v>-0.92503946594597009</v>
      </c>
      <c r="CK265">
        <v>-6.4179484556315267E-2</v>
      </c>
      <c r="CL265">
        <v>-0.22069948117261615</v>
      </c>
      <c r="CM265">
        <v>0.38972850563095812</v>
      </c>
      <c r="CN265">
        <v>0.13929651104487542</v>
      </c>
      <c r="CO265">
        <v>-0.6746074713598873</v>
      </c>
      <c r="CP265">
        <v>0.13929651104487542</v>
      </c>
      <c r="CQ265">
        <v>0.2645125083379179</v>
      </c>
      <c r="CR265">
        <v>1.2192844876973523</v>
      </c>
      <c r="CS265">
        <v>0.42103250495421873</v>
      </c>
      <c r="CT265">
        <v>-0.54939147406684707</v>
      </c>
      <c r="CU265">
        <v>-1.0815594625622709</v>
      </c>
      <c r="CV265">
        <v>0.62450850055540941</v>
      </c>
      <c r="CW265">
        <v>0.31146850732280773</v>
      </c>
      <c r="CX265">
        <v>-0.22069948117261615</v>
      </c>
      <c r="CY265">
        <v>-0.22069948117261615</v>
      </c>
      <c r="CZ265">
        <v>0.29581650766117629</v>
      </c>
      <c r="DA265">
        <v>-3.2875485233054655E-2</v>
      </c>
      <c r="DB265">
        <v>-0.48678347542032807</v>
      </c>
      <c r="DC265">
        <v>0.60885650089377807</v>
      </c>
      <c r="DD265">
        <v>0.15494851070650684</v>
      </c>
      <c r="DE265">
        <v>0.37407650596932673</v>
      </c>
      <c r="DF265">
        <v>0.13929651104487542</v>
      </c>
      <c r="DG265">
        <v>-6.4179484556315267E-2</v>
      </c>
      <c r="DH265">
        <v>0.5149445029239984</v>
      </c>
      <c r="DI265">
        <v>-0.17374348218772634</v>
      </c>
      <c r="DJ265">
        <v>1.4080513751835163E-2</v>
      </c>
      <c r="DK265">
        <v>-0.3459154784656564</v>
      </c>
      <c r="DL265">
        <v>-1.1128634618855315</v>
      </c>
      <c r="DM265">
        <v>-1.5714859097940351E-3</v>
      </c>
      <c r="DN265">
        <v>-0.51808747474358652</v>
      </c>
      <c r="DO265">
        <v>0.71842049852518908</v>
      </c>
      <c r="DP265">
        <v>0.20190450969139664</v>
      </c>
      <c r="DQ265">
        <v>0.68711649920192841</v>
      </c>
      <c r="DR265">
        <v>0.2645125083379179</v>
      </c>
      <c r="DS265">
        <v>-0.3459154784656564</v>
      </c>
      <c r="DT265">
        <v>-0.70591147068314797</v>
      </c>
      <c r="DU265">
        <v>-0.89373546662270942</v>
      </c>
      <c r="DV265">
        <v>4.5384513075095778E-2</v>
      </c>
      <c r="DW265">
        <v>-0.18939548184935553</v>
      </c>
      <c r="DX265">
        <v>-1.0189514639157498</v>
      </c>
      <c r="DY265">
        <v>-3.2875485233054655E-2</v>
      </c>
      <c r="DZ265">
        <v>-0.29895947948076657</v>
      </c>
      <c r="EA265">
        <v>-0.6119994727133683</v>
      </c>
      <c r="EB265">
        <v>-9.5483483879575892E-2</v>
      </c>
      <c r="EC265">
        <v>0.54624850224725896</v>
      </c>
      <c r="ED265">
        <v>-1.1598194608704213</v>
      </c>
      <c r="EE265">
        <v>-0.20504748151098473</v>
      </c>
      <c r="EF265">
        <v>0.37407650596932673</v>
      </c>
      <c r="EG265">
        <v>-0.64330347203662896</v>
      </c>
      <c r="EH265">
        <v>0.13929651104487542</v>
      </c>
      <c r="EI265">
        <v>-0.22069948117261615</v>
      </c>
      <c r="EJ265">
        <v>1.250588487020613</v>
      </c>
      <c r="EK265">
        <v>0.29581650766117629</v>
      </c>
      <c r="EL265">
        <v>-6.4179484556315267E-2</v>
      </c>
      <c r="EM265">
        <v>-0.12678748320283428</v>
      </c>
      <c r="EN265">
        <v>-0.90938746628433864</v>
      </c>
      <c r="EO265">
        <v>0.43668450461584796</v>
      </c>
      <c r="EP265">
        <v>-0.69025947102151874</v>
      </c>
      <c r="EQ265">
        <v>1.6262364788997337</v>
      </c>
      <c r="ER265">
        <v>1.0158084920961616</v>
      </c>
      <c r="ES265">
        <v>-1.191123460193682</v>
      </c>
      <c r="ET265">
        <v>2.2210124660416786</v>
      </c>
      <c r="EU265">
        <v>-0.97199546493085986</v>
      </c>
      <c r="EV265">
        <v>2.299272464349829</v>
      </c>
      <c r="EW265">
        <v>-1.3476434568099829</v>
      </c>
      <c r="EX265">
        <v>-0.70591147068314797</v>
      </c>
      <c r="EY265">
        <v>0.82798449615660008</v>
      </c>
      <c r="EZ265">
        <v>-0.22069948117261615</v>
      </c>
      <c r="FA265">
        <v>1.0471124914194223</v>
      </c>
      <c r="FB265">
        <v>0.43668450461584796</v>
      </c>
      <c r="FC265">
        <v>-1.5511194524111735</v>
      </c>
      <c r="FD265">
        <v>-6.4179484556315267E-2</v>
      </c>
      <c r="FE265">
        <v>-1.2850354581634615</v>
      </c>
      <c r="FF265">
        <v>0.8436364958182293</v>
      </c>
      <c r="FG265">
        <v>0.59320450123214885</v>
      </c>
      <c r="FH265">
        <v>-1.5824234517344342</v>
      </c>
      <c r="FI265">
        <v>1.422760483298543</v>
      </c>
      <c r="FJ265">
        <v>0.74972449784844974</v>
      </c>
      <c r="FK265">
        <v>-0.64330347203662896</v>
      </c>
      <c r="FL265">
        <v>1.1097204900659412</v>
      </c>
      <c r="FM265">
        <v>1.907972472809077</v>
      </c>
      <c r="FN265">
        <v>-0.25200348049587679</v>
      </c>
      <c r="FO265">
        <v>-1.0815594625622709</v>
      </c>
      <c r="FP265">
        <v>-1.6450314503809531</v>
      </c>
      <c r="FQ265">
        <v>-0.1580914825260949</v>
      </c>
      <c r="FR265">
        <v>2.9732513413466582E-2</v>
      </c>
      <c r="FS265">
        <v>2.299272464349829</v>
      </c>
      <c r="FT265">
        <v>-1.6450314503809531</v>
      </c>
      <c r="FU265">
        <v>-0.51808747474358652</v>
      </c>
      <c r="FV265">
        <v>2.2210124660416786</v>
      </c>
      <c r="FW265">
        <v>0.34277250664606834</v>
      </c>
      <c r="FX265">
        <v>1.5949324795764752</v>
      </c>
      <c r="FY265">
        <v>1.5792804799148439</v>
      </c>
      <c r="FZ265">
        <v>-1.2693834585018324</v>
      </c>
      <c r="GA265">
        <v>-0.56504347372847852</v>
      </c>
      <c r="GB265">
        <v>-0.65895547169825819</v>
      </c>
      <c r="GC265">
        <v>-0.25200348049587679</v>
      </c>
      <c r="GD265">
        <v>1.422760483298543</v>
      </c>
      <c r="GE265">
        <v>0.68711649920192841</v>
      </c>
      <c r="GF265">
        <v>0.3271205069844369</v>
      </c>
      <c r="GG265">
        <v>0.53059650258562763</v>
      </c>
      <c r="GH265">
        <v>-1.1598194608704213</v>
      </c>
      <c r="GI265">
        <v>1.9862324711172274</v>
      </c>
      <c r="GJ265">
        <v>0.46798850393910857</v>
      </c>
      <c r="GK265">
        <v>1.8923204731474457</v>
      </c>
      <c r="GL265">
        <v>-0.50243547508195729</v>
      </c>
      <c r="GM265">
        <v>0.13929651104487542</v>
      </c>
      <c r="GN265">
        <v>-0.54939147406684707</v>
      </c>
      <c r="GO265">
        <v>0.20190450969139664</v>
      </c>
      <c r="GP265">
        <v>-0.11113548354120509</v>
      </c>
      <c r="GQ265">
        <v>-0.86243146729944886</v>
      </c>
      <c r="GR265">
        <v>-7.9831484217944476E-2</v>
      </c>
      <c r="GS265">
        <v>-0.43982747643543602</v>
      </c>
      <c r="GT265">
        <v>0.90624449446475053</v>
      </c>
      <c r="GU265">
        <v>0.45233650427747718</v>
      </c>
      <c r="GV265">
        <v>1.156676489050831</v>
      </c>
      <c r="GW265">
        <v>0.35842450630769751</v>
      </c>
      <c r="GX265">
        <v>6.1036512736724981E-2</v>
      </c>
      <c r="GY265">
        <v>0.31146850732280773</v>
      </c>
      <c r="GZ265">
        <v>-1.2380794591785718</v>
      </c>
      <c r="HA265">
        <v>-0.89373546662270942</v>
      </c>
      <c r="HB265">
        <v>-1.6763354497042138</v>
      </c>
      <c r="HC265">
        <v>1.4540644826218037</v>
      </c>
      <c r="HD265">
        <v>-9.5483483879575892E-2</v>
      </c>
      <c r="HE265">
        <v>0.70276849886355985</v>
      </c>
      <c r="HF265">
        <v>-0.56504347372847852</v>
      </c>
      <c r="HG265">
        <v>2.0488404697637463</v>
      </c>
      <c r="HH265">
        <v>-0.53373947440521785</v>
      </c>
      <c r="HI265">
        <v>-0.83112746797618819</v>
      </c>
      <c r="HJ265">
        <v>0.82798449615660008</v>
      </c>
      <c r="HK265">
        <v>-0.81547546831455897</v>
      </c>
      <c r="HL265">
        <v>-0.54939147406684707</v>
      </c>
      <c r="HM265">
        <v>0.90624449446475053</v>
      </c>
      <c r="HN265">
        <v>-0.64330347203662896</v>
      </c>
      <c r="HO265">
        <v>-1.2224274595169404</v>
      </c>
      <c r="HP265">
        <v>-0.23635148083424534</v>
      </c>
      <c r="HQ265">
        <v>-1.9111154446286651</v>
      </c>
      <c r="HR265">
        <v>-0.40852347711217762</v>
      </c>
      <c r="HS265">
        <v>1.0784164907426805</v>
      </c>
      <c r="HT265">
        <v>-0.20504748151098473</v>
      </c>
      <c r="HU265">
        <v>-0.42417547677380685</v>
      </c>
      <c r="HV265">
        <v>-1.5041634534262838</v>
      </c>
      <c r="HW265">
        <v>0.15494851070650684</v>
      </c>
      <c r="HX265">
        <v>-0.29895947948076657</v>
      </c>
      <c r="HY265">
        <v>7.6688512398356404E-2</v>
      </c>
      <c r="HZ265">
        <v>-0.89373546662270942</v>
      </c>
      <c r="IA265">
        <v>-0.94069146560759931</v>
      </c>
      <c r="IB265">
        <v>0.21755650935302584</v>
      </c>
      <c r="IC265">
        <v>1.8923204731474457</v>
      </c>
      <c r="ID265">
        <v>-0.81547546831455897</v>
      </c>
      <c r="IE265">
        <v>0.12364451138324621</v>
      </c>
      <c r="IF265">
        <v>-1.895463444967036</v>
      </c>
      <c r="IG265">
        <v>2.2836204646881977</v>
      </c>
      <c r="IH265">
        <v>1.4697164822834328</v>
      </c>
      <c r="II265">
        <v>1.5792804799148439</v>
      </c>
      <c r="IJ265">
        <v>0.29581650766117629</v>
      </c>
      <c r="IK265">
        <v>-0.83112746797618819</v>
      </c>
      <c r="IL265">
        <v>1.6105844792381045</v>
      </c>
      <c r="IM265">
        <v>-1.7076394490274744</v>
      </c>
      <c r="IN265">
        <v>0.74972449784844974</v>
      </c>
      <c r="IO265">
        <v>0.31146850732280773</v>
      </c>
      <c r="IP265">
        <v>-0.29895947948076657</v>
      </c>
      <c r="IQ265">
        <v>1.156676489050831</v>
      </c>
    </row>
    <row r="266" spans="2:251">
      <c r="B266" t="s">
        <v>244</v>
      </c>
      <c r="C266">
        <v>-6.1288397573100652E-2</v>
      </c>
      <c r="D266">
        <v>-0.12298978973901509</v>
      </c>
      <c r="E266">
        <v>6.2114386758729684E-2</v>
      </c>
      <c r="F266">
        <v>0.16495004036858807</v>
      </c>
      <c r="G266">
        <v>0.80253109274971024</v>
      </c>
      <c r="H266">
        <v>1.3784107529649166</v>
      </c>
      <c r="I266">
        <v>-0.184691181904931</v>
      </c>
      <c r="J266">
        <v>0.1443829096466161</v>
      </c>
      <c r="K266">
        <v>0.74082970058379438</v>
      </c>
      <c r="L266">
        <v>0.78196396202773832</v>
      </c>
      <c r="M266">
        <v>8.2681517480701655E-2</v>
      </c>
      <c r="N266">
        <v>1.4195450144088604</v>
      </c>
      <c r="O266">
        <v>0.84366535419365274</v>
      </c>
      <c r="P266">
        <v>1.3784107529649166</v>
      </c>
      <c r="Q266">
        <v>1.9954246746240667</v>
      </c>
      <c r="R266">
        <v>0.78196396202773832</v>
      </c>
      <c r="S266">
        <v>1.1316051843012558</v>
      </c>
      <c r="T266">
        <v>1.5635149294626627</v>
      </c>
      <c r="U266">
        <v>1.008202399969427</v>
      </c>
      <c r="V266">
        <v>1.3372764915209727</v>
      </c>
      <c r="W266">
        <v>0.86423248491562465</v>
      </c>
      <c r="X266">
        <v>0.84366535419365274</v>
      </c>
      <c r="Y266">
        <v>-0.39036248912464772</v>
      </c>
      <c r="Z266">
        <v>-0.90454075717393956</v>
      </c>
      <c r="AA266">
        <v>-0.184691181904931</v>
      </c>
      <c r="AB266">
        <v>-0.88397362645196764</v>
      </c>
      <c r="AC266">
        <v>-1.5626889402770323</v>
      </c>
      <c r="AD266">
        <v>-0.36979535840267574</v>
      </c>
      <c r="AE266">
        <v>-1.8917630318285794</v>
      </c>
      <c r="AF266">
        <v>-8.1855528295072616E-2</v>
      </c>
      <c r="AG266">
        <v>-0.36979535840267574</v>
      </c>
      <c r="AH266">
        <v>-0.16412405118295903</v>
      </c>
      <c r="AI266">
        <v>-0.41092961984661969</v>
      </c>
      <c r="AJ266">
        <v>1.6046491909066039</v>
      </c>
      <c r="AK266">
        <v>2.4479015505074444</v>
      </c>
      <c r="AL266">
        <v>0.53515839336407756</v>
      </c>
      <c r="AM266">
        <v>0.86423248491562465</v>
      </c>
      <c r="AN266">
        <v>1.3784107529649166</v>
      </c>
      <c r="AO266">
        <v>0.41175560903224728</v>
      </c>
      <c r="AP266">
        <v>2.7152742498930755</v>
      </c>
      <c r="AQ266">
        <v>1.7280519752384356</v>
      </c>
      <c r="AR266">
        <v>1.1727394457451998</v>
      </c>
      <c r="AS266">
        <v>-1.9123301625505513</v>
      </c>
      <c r="AT266">
        <v>-0.184691181904931</v>
      </c>
      <c r="AU266">
        <v>-1.2336148487254868</v>
      </c>
      <c r="AV266">
        <v>-1.3570176330573156</v>
      </c>
      <c r="AW266">
        <v>-1.5009875481111179</v>
      </c>
      <c r="AX266">
        <v>-1.7889273782187209</v>
      </c>
      <c r="AY266">
        <v>-1.3775847637792875</v>
      </c>
      <c r="AZ266">
        <v>-1.6243903324429483</v>
      </c>
      <c r="BA266">
        <v>-2.0563000776043538</v>
      </c>
      <c r="BB266">
        <v>-1.3775847637792875</v>
      </c>
      <c r="BC266">
        <v>-1.5215546788330898</v>
      </c>
      <c r="BD266">
        <v>-0.43149675056859021</v>
      </c>
      <c r="BE266">
        <v>0.5762926548080215</v>
      </c>
      <c r="BF266">
        <v>0.51459126264210564</v>
      </c>
      <c r="BG266">
        <v>-4.0721266851128687E-2</v>
      </c>
      <c r="BH266">
        <v>0.26778569397844643</v>
      </c>
      <c r="BI266">
        <v>0.4734570011981632</v>
      </c>
      <c r="BJ266">
        <v>0.32948708614436084</v>
      </c>
      <c r="BK266">
        <v>0.35005421686633281</v>
      </c>
      <c r="BL266">
        <v>0.30891995542238893</v>
      </c>
      <c r="BM266">
        <v>1.1727394457451998</v>
      </c>
      <c r="BN266">
        <v>1.1316051843012558</v>
      </c>
      <c r="BO266">
        <v>-0.88397362645196764</v>
      </c>
      <c r="BP266">
        <v>-1.0279435415057698</v>
      </c>
      <c r="BQ266">
        <v>-0.67830231923225093</v>
      </c>
      <c r="BR266">
        <v>-1.6655245938868906</v>
      </c>
      <c r="BS266">
        <v>-0.55489953490042054</v>
      </c>
      <c r="BT266">
        <v>-8.1855528295072616E-2</v>
      </c>
      <c r="BU266">
        <v>-1.3158833716133731</v>
      </c>
      <c r="BV266">
        <v>-1.7272259860528065</v>
      </c>
      <c r="BW266">
        <v>-0.78113797284210928</v>
      </c>
      <c r="BX266">
        <v>-0.986809280061826</v>
      </c>
      <c r="BY266">
        <v>-0.53433240417844863</v>
      </c>
      <c r="BZ266">
        <v>-0.88397362645196764</v>
      </c>
      <c r="CA266">
        <v>-1.1924805872815427</v>
      </c>
      <c r="CB266">
        <v>-0.57546666562239246</v>
      </c>
      <c r="CC266">
        <v>-0.92510788789591158</v>
      </c>
      <c r="CD266">
        <v>-0.92510788789591158</v>
      </c>
      <c r="CE266">
        <v>-8.1855528295072616E-2</v>
      </c>
      <c r="CF266">
        <v>-0.67830231923225093</v>
      </c>
      <c r="CG266">
        <v>-0.6166009270663364</v>
      </c>
      <c r="CH266">
        <v>-0.94567501861788206</v>
      </c>
      <c r="CI266">
        <v>-0.43149675056859021</v>
      </c>
      <c r="CJ266">
        <v>-0.30809396623676133</v>
      </c>
      <c r="CK266">
        <v>0.35005421686633281</v>
      </c>
      <c r="CL266">
        <v>0.22665143253450248</v>
      </c>
      <c r="CM266">
        <v>-0.20525831262690294</v>
      </c>
      <c r="CN266">
        <v>-8.1855528295072616E-2</v>
      </c>
      <c r="CO266">
        <v>-0.49319814273450613</v>
      </c>
      <c r="CP266">
        <v>-8.1855528295072616E-2</v>
      </c>
      <c r="CQ266">
        <v>-0.39036248912464772</v>
      </c>
      <c r="CR266">
        <v>0.49402413192013511</v>
      </c>
      <c r="CS266">
        <v>0.26778569397844643</v>
      </c>
      <c r="CT266">
        <v>0.5762926548080215</v>
      </c>
      <c r="CU266">
        <v>-0.94567501861788206</v>
      </c>
      <c r="CV266">
        <v>0.69969543913985188</v>
      </c>
      <c r="CW266">
        <v>-6.1288397573100652E-2</v>
      </c>
      <c r="CX266">
        <v>4.1299459281378674E-4</v>
      </c>
      <c r="CY266">
        <v>0.1443829096466161</v>
      </c>
      <c r="CZ266">
        <v>-4.0721266851128687E-2</v>
      </c>
      <c r="DA266">
        <v>4.154725603675772E-2</v>
      </c>
      <c r="DB266">
        <v>-0.94567501861788206</v>
      </c>
      <c r="DC266">
        <v>0.39118847831027675</v>
      </c>
      <c r="DD266">
        <v>-0.71943658067619476</v>
      </c>
      <c r="DE266">
        <v>-0.36979535840267574</v>
      </c>
      <c r="DF266">
        <v>-0.36979535840267574</v>
      </c>
      <c r="DG266">
        <v>0.53515839336407756</v>
      </c>
      <c r="DH266">
        <v>0.9053667463595686</v>
      </c>
      <c r="DI266">
        <v>0.617426916251964</v>
      </c>
      <c r="DJ266">
        <v>0.45288987047619123</v>
      </c>
      <c r="DK266">
        <v>4.1299459281378674E-4</v>
      </c>
      <c r="DL266">
        <v>-0.69886944995422284</v>
      </c>
      <c r="DM266">
        <v>-0.10242265901704459</v>
      </c>
      <c r="DN266">
        <v>-0.51376527345647804</v>
      </c>
      <c r="DO266">
        <v>1.090470922857312</v>
      </c>
      <c r="DP266">
        <v>-0.16412405118295903</v>
      </c>
      <c r="DQ266">
        <v>-0.16412405118295903</v>
      </c>
      <c r="DR266">
        <v>-0.45206388129056219</v>
      </c>
      <c r="DS266">
        <v>0.24721856325647446</v>
      </c>
      <c r="DT266">
        <v>-0.24639257407084542</v>
      </c>
      <c r="DU266">
        <v>-0.16412405118295903</v>
      </c>
      <c r="DV266">
        <v>0.2883528247004184</v>
      </c>
      <c r="DW266">
        <v>0.2883528247004184</v>
      </c>
      <c r="DX266">
        <v>-1.1924805872815427</v>
      </c>
      <c r="DY266">
        <v>0.49402413192013511</v>
      </c>
      <c r="DZ266">
        <v>-0.39036248912464772</v>
      </c>
      <c r="EA266">
        <v>-0.47263101201253416</v>
      </c>
      <c r="EB266">
        <v>0.20608430181253054</v>
      </c>
      <c r="EC266">
        <v>0.39118847831027675</v>
      </c>
      <c r="ED266">
        <v>-0.6577351885102789</v>
      </c>
      <c r="EE266">
        <v>-0.67830231923225093</v>
      </c>
      <c r="EF266">
        <v>-8.1855528295072616E-2</v>
      </c>
      <c r="EG266">
        <v>-0.10242265901704459</v>
      </c>
      <c r="EH266">
        <v>0.88479961563759668</v>
      </c>
      <c r="EI266">
        <v>-0.24639257407084542</v>
      </c>
      <c r="EJ266">
        <v>1.481246406574775</v>
      </c>
      <c r="EK266">
        <v>-4.0721266851128687E-2</v>
      </c>
      <c r="EL266">
        <v>0.22665143253450248</v>
      </c>
      <c r="EM266">
        <v>-0.45206388129056219</v>
      </c>
      <c r="EN266">
        <v>-0.6577351885102789</v>
      </c>
      <c r="EO266">
        <v>-4.0721266851128687E-2</v>
      </c>
      <c r="EP266">
        <v>-0.59603379634436449</v>
      </c>
      <c r="EQ266">
        <v>2.4479015505074444</v>
      </c>
      <c r="ER266">
        <v>1.8720218902922379</v>
      </c>
      <c r="ES266">
        <v>-1.5215546788330898</v>
      </c>
      <c r="ET266">
        <v>1.7074848445164621</v>
      </c>
      <c r="EU266">
        <v>-0.49319814273450613</v>
      </c>
      <c r="EV266">
        <v>2.7975427727809632</v>
      </c>
      <c r="EW266">
        <v>-1.1719134565595708</v>
      </c>
      <c r="EX266">
        <v>-0.51376527345647804</v>
      </c>
      <c r="EY266">
        <v>0.5762926548080215</v>
      </c>
      <c r="EZ266">
        <v>-0.41092961984661969</v>
      </c>
      <c r="FA266">
        <v>1.9131561517361788</v>
      </c>
      <c r="FB266">
        <v>0.30891995542238893</v>
      </c>
      <c r="FC266">
        <v>-1.8917630318285794</v>
      </c>
      <c r="FD266">
        <v>2.0980125314785752E-2</v>
      </c>
      <c r="FE266">
        <v>-1.3981518945012594</v>
      </c>
      <c r="FF266">
        <v>0.43232273975421925</v>
      </c>
      <c r="FG266">
        <v>0.96706813852548301</v>
      </c>
      <c r="FH266">
        <v>-1.4187190252232313</v>
      </c>
      <c r="FI266">
        <v>0.92593387708153918</v>
      </c>
      <c r="FJ266">
        <v>1.1316051843012558</v>
      </c>
      <c r="FK266">
        <v>-0.78113797284210928</v>
      </c>
      <c r="FL266">
        <v>0.82309822347168071</v>
      </c>
      <c r="FM266">
        <v>3.1060497336105382</v>
      </c>
      <c r="FN266">
        <v>0.16495004036858807</v>
      </c>
      <c r="FO266">
        <v>-0.94567501861788206</v>
      </c>
      <c r="FP266">
        <v>-1.9123301625505513</v>
      </c>
      <c r="FQ266">
        <v>-0.30809396623676133</v>
      </c>
      <c r="FR266">
        <v>-2.015413612915672E-2</v>
      </c>
      <c r="FS266">
        <v>2.0365589360680105</v>
      </c>
      <c r="FT266">
        <v>-1.8506287703846369</v>
      </c>
      <c r="FU266">
        <v>0.1443829096466161</v>
      </c>
      <c r="FV266">
        <v>2.1599617203998398</v>
      </c>
      <c r="FW266">
        <v>1.1110380535792854</v>
      </c>
      <c r="FX266">
        <v>2.0982603282339252</v>
      </c>
      <c r="FY266">
        <v>1.8103204981263206</v>
      </c>
      <c r="FZ266">
        <v>-1.0690778029497123</v>
      </c>
      <c r="GA266">
        <v>-0.26695970479281739</v>
      </c>
      <c r="GB266">
        <v>-0.8017051035640812</v>
      </c>
      <c r="GC266">
        <v>-0.41092961984661969</v>
      </c>
      <c r="GD266">
        <v>1.7280519752384356</v>
      </c>
      <c r="GE266">
        <v>0.86423248491562465</v>
      </c>
      <c r="GF266">
        <v>0.72026256986182235</v>
      </c>
      <c r="GG266">
        <v>0.45288987047619123</v>
      </c>
      <c r="GH266">
        <v>-1.0279435415057698</v>
      </c>
      <c r="GI266">
        <v>1.8925890210142085</v>
      </c>
      <c r="GJ266">
        <v>0.26778569397844643</v>
      </c>
      <c r="GK266">
        <v>1.2344408379111143</v>
      </c>
      <c r="GL266">
        <v>0.18551717109056001</v>
      </c>
      <c r="GM266">
        <v>0.37062134758830478</v>
      </c>
      <c r="GN266">
        <v>-0.32866109695873186</v>
      </c>
      <c r="GO266">
        <v>0.617426916251964</v>
      </c>
      <c r="GP266">
        <v>-0.36979535840267574</v>
      </c>
      <c r="GQ266">
        <v>-0.16412405118295903</v>
      </c>
      <c r="GR266">
        <v>0.18551717109056001</v>
      </c>
      <c r="GS266">
        <v>-0.78113797284210928</v>
      </c>
      <c r="GT266">
        <v>1.9542904131801229</v>
      </c>
      <c r="GU266">
        <v>0.26778569397844643</v>
      </c>
      <c r="GV266">
        <v>0.86423248491562465</v>
      </c>
      <c r="GW266">
        <v>0.82309822347168071</v>
      </c>
      <c r="GX266">
        <v>-8.1855528295072616E-2</v>
      </c>
      <c r="GY266">
        <v>0.2883528247004184</v>
      </c>
      <c r="GZ266">
        <v>-1.2953162408914012</v>
      </c>
      <c r="HA266">
        <v>-0.67830231923225093</v>
      </c>
      <c r="HB266">
        <v>-1.6860917246088627</v>
      </c>
      <c r="HC266">
        <v>0.9053667463595686</v>
      </c>
      <c r="HD266">
        <v>-0.6166009270663364</v>
      </c>
      <c r="HE266">
        <v>0.1443829096466161</v>
      </c>
      <c r="HF266">
        <v>-0.45206388129056219</v>
      </c>
      <c r="HG266">
        <v>0.65856117769590794</v>
      </c>
      <c r="HH266">
        <v>-1.1307791951156283</v>
      </c>
      <c r="HI266">
        <v>-0.94567501861788206</v>
      </c>
      <c r="HJ266">
        <v>0.9465010078035111</v>
      </c>
      <c r="HK266">
        <v>-1.1513463258375989</v>
      </c>
      <c r="HL266">
        <v>-0.32866109695873186</v>
      </c>
      <c r="HM266">
        <v>1.008202399969427</v>
      </c>
      <c r="HN266">
        <v>8.2681517480701655E-2</v>
      </c>
      <c r="HO266">
        <v>-1.0073764107837979</v>
      </c>
      <c r="HP266">
        <v>-0.39036248912464772</v>
      </c>
      <c r="HQ266">
        <v>-1.7477931167747784</v>
      </c>
      <c r="HR266">
        <v>-0.55489953490042054</v>
      </c>
      <c r="HS266">
        <v>0.96706813852548301</v>
      </c>
      <c r="HT266">
        <v>-0.184691181904931</v>
      </c>
      <c r="HU266">
        <v>-0.8017051035640812</v>
      </c>
      <c r="HV266">
        <v>-1.2953162408914012</v>
      </c>
      <c r="HW266">
        <v>4.1299459281378674E-4</v>
      </c>
      <c r="HX266">
        <v>-0.45206388129056219</v>
      </c>
      <c r="HY266">
        <v>-0.51376527345647804</v>
      </c>
      <c r="HZ266">
        <v>-1.0279435415057698</v>
      </c>
      <c r="IA266">
        <v>-1.0073764107837979</v>
      </c>
      <c r="IB266">
        <v>4.1299459281378674E-4</v>
      </c>
      <c r="IC266">
        <v>0.84366535419365274</v>
      </c>
      <c r="ID266">
        <v>0.39118847831027675</v>
      </c>
      <c r="IE266">
        <v>-2.015413612915672E-2</v>
      </c>
      <c r="IF266">
        <v>-1.768360247496749</v>
      </c>
      <c r="IG266">
        <v>0.41175560903224728</v>
      </c>
      <c r="IH266">
        <v>0.9053667463595686</v>
      </c>
      <c r="II266">
        <v>1.2961422300770287</v>
      </c>
      <c r="IJ266">
        <v>-0.22582544334887347</v>
      </c>
      <c r="IK266">
        <v>-1.0279435415057698</v>
      </c>
      <c r="IL266">
        <v>0.82309822347168071</v>
      </c>
      <c r="IM266">
        <v>-1.9945986854384377</v>
      </c>
      <c r="IN266">
        <v>6.2114386758729684E-2</v>
      </c>
      <c r="IO266">
        <v>0.20608430181253054</v>
      </c>
      <c r="IP266">
        <v>-0.67830231923225093</v>
      </c>
      <c r="IQ266">
        <v>4.1299459281378674E-4</v>
      </c>
    </row>
    <row r="267" spans="2:251">
      <c r="B267" t="s">
        <v>245</v>
      </c>
      <c r="C267">
        <v>-0.54559936359069061</v>
      </c>
      <c r="D267">
        <v>-0.54559936359069061</v>
      </c>
      <c r="E267">
        <v>0.15108905453278676</v>
      </c>
      <c r="F267">
        <v>-0.54559936359069061</v>
      </c>
      <c r="G267">
        <v>1.5880089169124596</v>
      </c>
      <c r="H267">
        <v>1.5009228646470236</v>
      </c>
      <c r="I267">
        <v>-0.11016910226351767</v>
      </c>
      <c r="J267">
        <v>0.36880418519637326</v>
      </c>
      <c r="K267">
        <v>-0.11016910226351767</v>
      </c>
      <c r="L267">
        <v>1.3702937862488731</v>
      </c>
      <c r="M267">
        <v>0.499433263594527</v>
      </c>
      <c r="N267">
        <v>0.2817181329309405</v>
      </c>
      <c r="O267">
        <v>-0.11016910226351767</v>
      </c>
      <c r="P267">
        <v>1.2832077339834371</v>
      </c>
      <c r="Q267">
        <v>0.19463208066550466</v>
      </c>
      <c r="R267">
        <v>6.4003002267354003E-2</v>
      </c>
      <c r="S267">
        <v>0.97840655105441487</v>
      </c>
      <c r="T267">
        <v>0.63006234199267763</v>
      </c>
      <c r="U267">
        <v>6.4003002267354003E-2</v>
      </c>
      <c r="V267">
        <v>0.89132049878898212</v>
      </c>
      <c r="W267">
        <v>-0.24079818066166833</v>
      </c>
      <c r="X267">
        <v>0.89132049878898212</v>
      </c>
      <c r="Y267">
        <v>-1.4164598862450366</v>
      </c>
      <c r="Z267">
        <v>-1.0245726510505786</v>
      </c>
      <c r="AA267">
        <v>-1.3293738339796008</v>
      </c>
      <c r="AB267">
        <v>-0.80685752038699199</v>
      </c>
      <c r="AC267">
        <v>-1.6777180430413381</v>
      </c>
      <c r="AD267">
        <v>-1.1116587033160144</v>
      </c>
      <c r="AE267">
        <v>-1.7648040953067738</v>
      </c>
      <c r="AF267">
        <v>-1.4164598862450366</v>
      </c>
      <c r="AG267">
        <v>6.4003002267354003E-2</v>
      </c>
      <c r="AH267">
        <v>0.10754602840006883</v>
      </c>
      <c r="AI267">
        <v>-1.0245726510505786</v>
      </c>
      <c r="AJ267">
        <v>2.4588694395668056</v>
      </c>
      <c r="AK267">
        <v>2.0669822043723474</v>
      </c>
      <c r="AL267">
        <v>-0.11016910226351767</v>
      </c>
      <c r="AM267">
        <v>0.58651931585995976</v>
      </c>
      <c r="AN267">
        <v>1.2832077339834371</v>
      </c>
      <c r="AO267">
        <v>1.1090356294525685</v>
      </c>
      <c r="AP267">
        <v>0.45589023746180907</v>
      </c>
      <c r="AQ267">
        <v>1.0219495771871328</v>
      </c>
      <c r="AR267">
        <v>0.7171483942581135</v>
      </c>
      <c r="AS267">
        <v>-1.6777180430413381</v>
      </c>
      <c r="AT267">
        <v>-0.15371212839623249</v>
      </c>
      <c r="AU267">
        <v>-1.7648040953067738</v>
      </c>
      <c r="AV267">
        <v>-0.4585133113252548</v>
      </c>
      <c r="AW267">
        <v>-1.1987447555814501</v>
      </c>
      <c r="AX267">
        <v>-1.8083471214394917</v>
      </c>
      <c r="AY267">
        <v>-0.58914238972340549</v>
      </c>
      <c r="AZ267">
        <v>-1.5906319907759052</v>
      </c>
      <c r="BA267">
        <v>-2.1131483043685111</v>
      </c>
      <c r="BB267">
        <v>-0.41497028519253693</v>
      </c>
      <c r="BC267">
        <v>-1.5906319907759052</v>
      </c>
      <c r="BD267">
        <v>-0.24079818066166833</v>
      </c>
      <c r="BE267">
        <v>0.45589023746180907</v>
      </c>
      <c r="BF267">
        <v>0.54297628972724188</v>
      </c>
      <c r="BG267">
        <v>-0.24079818066166833</v>
      </c>
      <c r="BH267">
        <v>-0.37142725905981899</v>
      </c>
      <c r="BI267">
        <v>1.0219495771871328</v>
      </c>
      <c r="BJ267">
        <v>-0.24079818066166833</v>
      </c>
      <c r="BK267">
        <v>0.36880418519637326</v>
      </c>
      <c r="BL267">
        <v>0.67360536812539562</v>
      </c>
      <c r="BM267">
        <v>1.1525786555852866</v>
      </c>
      <c r="BN267">
        <v>0.7171483942581135</v>
      </c>
      <c r="BO267">
        <v>-1.0681156771832965</v>
      </c>
      <c r="BP267">
        <v>-1.3729168601123187</v>
      </c>
      <c r="BQ267">
        <v>-0.50205633745797273</v>
      </c>
      <c r="BR267">
        <v>-0.50205633745797273</v>
      </c>
      <c r="BS267">
        <v>2.0459976134636088E-2</v>
      </c>
      <c r="BT267">
        <v>-0.41497028519253693</v>
      </c>
      <c r="BU267">
        <v>-0.4585133113252548</v>
      </c>
      <c r="BV267">
        <v>-1.3729168601123187</v>
      </c>
      <c r="BW267">
        <v>-1.4600029123777516</v>
      </c>
      <c r="BX267">
        <v>-0.67622844198884136</v>
      </c>
      <c r="BY267">
        <v>0.499433263594527</v>
      </c>
      <c r="BZ267">
        <v>-0.11016910226351767</v>
      </c>
      <c r="CA267">
        <v>-0.4585133113252548</v>
      </c>
      <c r="CB267">
        <v>0.32526115906365533</v>
      </c>
      <c r="CC267">
        <v>-0.15371212839623249</v>
      </c>
      <c r="CD267">
        <v>-0.24079818066166833</v>
      </c>
      <c r="CE267">
        <v>0.19463208066550466</v>
      </c>
      <c r="CF267">
        <v>-0.89394357265242785</v>
      </c>
      <c r="CG267">
        <v>-0.85040054651970987</v>
      </c>
      <c r="CH267">
        <v>-0.32788423292710417</v>
      </c>
      <c r="CI267">
        <v>-0.37142725905981899</v>
      </c>
      <c r="CJ267">
        <v>0.41234721132909119</v>
      </c>
      <c r="CK267">
        <v>-6.6626076130799752E-2</v>
      </c>
      <c r="CL267">
        <v>0.58651931585995976</v>
      </c>
      <c r="CM267">
        <v>-0.15371212839623249</v>
      </c>
      <c r="CN267">
        <v>0.499433263594527</v>
      </c>
      <c r="CO267">
        <v>-0.11016910226351767</v>
      </c>
      <c r="CP267">
        <v>0.84777747265626413</v>
      </c>
      <c r="CQ267">
        <v>0.45589023746180907</v>
      </c>
      <c r="CR267">
        <v>1.6315519430451744</v>
      </c>
      <c r="CS267">
        <v>0.36880418519637326</v>
      </c>
      <c r="CT267">
        <v>0.32526115906365533</v>
      </c>
      <c r="CU267">
        <v>-0.54559936359069061</v>
      </c>
      <c r="CV267">
        <v>0.19463208066550466</v>
      </c>
      <c r="CW267">
        <v>0.36880418519637326</v>
      </c>
      <c r="CX267">
        <v>-6.6626076130799752E-2</v>
      </c>
      <c r="CY267">
        <v>-6.6626076130799752E-2</v>
      </c>
      <c r="CZ267">
        <v>0.54297628972724188</v>
      </c>
      <c r="DA267">
        <v>-1.0681156771832965</v>
      </c>
      <c r="DB267">
        <v>0.19463208066550466</v>
      </c>
      <c r="DC267">
        <v>0.32526115906365533</v>
      </c>
      <c r="DD267">
        <v>6.4003002267354003E-2</v>
      </c>
      <c r="DE267">
        <v>0.63006234199267763</v>
      </c>
      <c r="DF267">
        <v>-0.76331449425427722</v>
      </c>
      <c r="DG267">
        <v>-0.24079818066166833</v>
      </c>
      <c r="DH267">
        <v>0.63006234199267763</v>
      </c>
      <c r="DI267">
        <v>-0.1972551545289504</v>
      </c>
      <c r="DJ267">
        <v>-0.32788423292710417</v>
      </c>
      <c r="DK267">
        <v>-0.1972551545289504</v>
      </c>
      <c r="DL267">
        <v>-0.98102962491786372</v>
      </c>
      <c r="DM267">
        <v>-6.6626076130799752E-2</v>
      </c>
      <c r="DN267">
        <v>0.10754602840006883</v>
      </c>
      <c r="DO267">
        <v>1.1090356294525685</v>
      </c>
      <c r="DP267">
        <v>0.2817181329309405</v>
      </c>
      <c r="DQ267">
        <v>0.32526115906365533</v>
      </c>
      <c r="DR267">
        <v>0.84777747265626413</v>
      </c>
      <c r="DS267">
        <v>6.4003002267354003E-2</v>
      </c>
      <c r="DT267">
        <v>-0.89394357265242785</v>
      </c>
      <c r="DU267">
        <v>-0.85040054651970987</v>
      </c>
      <c r="DV267">
        <v>-1.1116587033160144</v>
      </c>
      <c r="DW267">
        <v>-0.76331449425427722</v>
      </c>
      <c r="DX267">
        <v>-1.1987447555814501</v>
      </c>
      <c r="DY267">
        <v>0.19463208066550466</v>
      </c>
      <c r="DZ267">
        <v>-0.71977146812155923</v>
      </c>
      <c r="EA267">
        <v>6.4003002267354003E-2</v>
      </c>
      <c r="EB267">
        <v>-2.308304999808183E-2</v>
      </c>
      <c r="EC267">
        <v>-0.1972551545289504</v>
      </c>
      <c r="ED267">
        <v>-1.285830807846883</v>
      </c>
      <c r="EE267">
        <v>-0.71977146812155923</v>
      </c>
      <c r="EF267">
        <v>-0.28434120679438624</v>
      </c>
      <c r="EG267">
        <v>-1.0681156771832965</v>
      </c>
      <c r="EH267">
        <v>0.2817181329309405</v>
      </c>
      <c r="EI267">
        <v>-6.6626076130799752E-2</v>
      </c>
      <c r="EJ267">
        <v>1.7186379953106101</v>
      </c>
      <c r="EK267">
        <v>0.45589023746180907</v>
      </c>
      <c r="EL267">
        <v>-0.15371212839623249</v>
      </c>
      <c r="EM267">
        <v>-0.80685752038699199</v>
      </c>
      <c r="EN267">
        <v>-1.0681156771832965</v>
      </c>
      <c r="EO267">
        <v>-0.41497028519253693</v>
      </c>
      <c r="EP267">
        <v>-0.89394357265242785</v>
      </c>
      <c r="EQ267">
        <v>2.1540682566377831</v>
      </c>
      <c r="ER267">
        <v>0.97840655105441487</v>
      </c>
      <c r="ES267">
        <v>-1.2422877817141651</v>
      </c>
      <c r="ET267">
        <v>1.8057240475760461</v>
      </c>
      <c r="EU267">
        <v>-1.1552017294487322</v>
      </c>
      <c r="EV267">
        <v>2.1540682566377831</v>
      </c>
      <c r="EW267">
        <v>-0.76331449425427722</v>
      </c>
      <c r="EX267">
        <v>-0.50205633745797273</v>
      </c>
      <c r="EY267">
        <v>0.63006234199267763</v>
      </c>
      <c r="EZ267">
        <v>-0.32788423292710417</v>
      </c>
      <c r="FA267">
        <v>0.63006234199267763</v>
      </c>
      <c r="FB267">
        <v>-2.308304999808183E-2</v>
      </c>
      <c r="FC267">
        <v>-1.6341750169086231</v>
      </c>
      <c r="FD267">
        <v>0.19463208066550466</v>
      </c>
      <c r="FE267">
        <v>-0.85040054651970987</v>
      </c>
      <c r="FF267">
        <v>0.89132049878898212</v>
      </c>
      <c r="FG267">
        <v>-0.54559936359069061</v>
      </c>
      <c r="FH267">
        <v>-1.285830807846883</v>
      </c>
      <c r="FI267">
        <v>1.5009228646470236</v>
      </c>
      <c r="FJ267">
        <v>1.1961216817180014</v>
      </c>
      <c r="FK267">
        <v>-1.8954331737049246</v>
      </c>
      <c r="FL267">
        <v>1.3702937862488731</v>
      </c>
      <c r="FM267">
        <v>0.89132049878898212</v>
      </c>
      <c r="FN267">
        <v>0.2381751067982226</v>
      </c>
      <c r="FO267">
        <v>-1.0245726510505786</v>
      </c>
      <c r="FP267">
        <v>-1.6341750169086231</v>
      </c>
      <c r="FQ267">
        <v>-0.54559936359069061</v>
      </c>
      <c r="FR267">
        <v>-0.37142725905981899</v>
      </c>
      <c r="FS267">
        <v>1.6750949691778922</v>
      </c>
      <c r="FT267">
        <v>-1.6341750169086231</v>
      </c>
      <c r="FU267">
        <v>-0.1972551545289504</v>
      </c>
      <c r="FV267">
        <v>1.762181021443328</v>
      </c>
      <c r="FW267">
        <v>0.41234721132909119</v>
      </c>
      <c r="FX267">
        <v>1.9798961521069145</v>
      </c>
      <c r="FY267">
        <v>1.8492670737087609</v>
      </c>
      <c r="FZ267">
        <v>-1.0245726510505786</v>
      </c>
      <c r="GA267">
        <v>0.36880418519637326</v>
      </c>
      <c r="GB267">
        <v>0.15108905453278676</v>
      </c>
      <c r="GC267">
        <v>0.499433263594527</v>
      </c>
      <c r="GD267">
        <v>1.1961216817180014</v>
      </c>
      <c r="GE267">
        <v>0.54297628972724188</v>
      </c>
      <c r="GF267">
        <v>1.1961216817180014</v>
      </c>
      <c r="GG267">
        <v>0.80423444652354625</v>
      </c>
      <c r="GH267">
        <v>-0.98102962491786372</v>
      </c>
      <c r="GI267">
        <v>2.8072136486285428</v>
      </c>
      <c r="GJ267">
        <v>2.0459976134636088E-2</v>
      </c>
      <c r="GK267">
        <v>2.0669822043723474</v>
      </c>
      <c r="GL267">
        <v>0.15108905453278676</v>
      </c>
      <c r="GM267">
        <v>-6.6626076130799752E-2</v>
      </c>
      <c r="GN267">
        <v>2.0459976134636088E-2</v>
      </c>
      <c r="GO267">
        <v>-0.24079818066166833</v>
      </c>
      <c r="GP267">
        <v>0.63006234199267763</v>
      </c>
      <c r="GQ267">
        <v>0.19463208066550466</v>
      </c>
      <c r="GR267">
        <v>0.2817181329309405</v>
      </c>
      <c r="GS267">
        <v>-1.2422877817141651</v>
      </c>
      <c r="GT267">
        <v>-0.11016910226351767</v>
      </c>
      <c r="GU267">
        <v>0.19463208066550466</v>
      </c>
      <c r="GV267">
        <v>0.76069142039082838</v>
      </c>
      <c r="GW267">
        <v>0.54297628972724188</v>
      </c>
      <c r="GX267">
        <v>-0.41497028519253693</v>
      </c>
      <c r="GY267">
        <v>0.36880418519637326</v>
      </c>
      <c r="GZ267">
        <v>-1.0245726510505786</v>
      </c>
      <c r="HA267">
        <v>-0.15371212839623249</v>
      </c>
      <c r="HB267">
        <v>-1.5470889646431873</v>
      </c>
      <c r="HC267">
        <v>0.76069142039082838</v>
      </c>
      <c r="HD267">
        <v>0.10754602840006883</v>
      </c>
      <c r="HE267">
        <v>1.0219495771871328</v>
      </c>
      <c r="HF267">
        <v>-0.1972551545289504</v>
      </c>
      <c r="HG267">
        <v>-0.71977146812155923</v>
      </c>
      <c r="HH267">
        <v>-0.89394357265242785</v>
      </c>
      <c r="HI267">
        <v>0.19463208066550466</v>
      </c>
      <c r="HJ267">
        <v>0.2817181329309405</v>
      </c>
      <c r="HK267">
        <v>-1.0245726510505786</v>
      </c>
      <c r="HL267">
        <v>-0.1972551545289504</v>
      </c>
      <c r="HM267">
        <v>1.8057240475760461</v>
      </c>
      <c r="HN267">
        <v>0.7171483942581135</v>
      </c>
      <c r="HO267">
        <v>-1.4600029123777516</v>
      </c>
      <c r="HP267">
        <v>-0.63268541585612337</v>
      </c>
      <c r="HQ267">
        <v>-2.4179494872975331</v>
      </c>
      <c r="HR267">
        <v>-2.308304999808183E-2</v>
      </c>
      <c r="HS267">
        <v>1.762181021443328</v>
      </c>
      <c r="HT267">
        <v>-0.50205633745797273</v>
      </c>
      <c r="HU267">
        <v>0.10754602840006883</v>
      </c>
      <c r="HV267">
        <v>-1.5470889646431873</v>
      </c>
      <c r="HW267">
        <v>2.0459976134636088E-2</v>
      </c>
      <c r="HX267">
        <v>0.15108905453278676</v>
      </c>
      <c r="HY267">
        <v>-1.1552017294487322</v>
      </c>
      <c r="HZ267">
        <v>-1.2422877817141651</v>
      </c>
      <c r="IA267">
        <v>-0.63268541585612337</v>
      </c>
      <c r="IB267">
        <v>0.76069142039082838</v>
      </c>
      <c r="IC267">
        <v>1.1090356294525685</v>
      </c>
      <c r="ID267">
        <v>0.2381751067982226</v>
      </c>
      <c r="IE267">
        <v>-0.1972551545289504</v>
      </c>
      <c r="IF267">
        <v>-2.2437773827666647</v>
      </c>
      <c r="IG267">
        <v>1.5444658907797415</v>
      </c>
      <c r="IH267">
        <v>1.6750949691778922</v>
      </c>
      <c r="II267">
        <v>3.2426439099557158</v>
      </c>
      <c r="IJ267">
        <v>0.10754602840006883</v>
      </c>
      <c r="IK267">
        <v>-0.4585133113252548</v>
      </c>
      <c r="IL267">
        <v>2.3717833873013698</v>
      </c>
      <c r="IM267">
        <v>-1.6341750169086231</v>
      </c>
      <c r="IN267">
        <v>0.97840655105441487</v>
      </c>
      <c r="IO267">
        <v>-0.54559936359069061</v>
      </c>
      <c r="IP267">
        <v>1.326750760116155</v>
      </c>
      <c r="IQ267">
        <v>1.5880089169124596</v>
      </c>
    </row>
    <row r="268" spans="2:251">
      <c r="B268" t="s">
        <v>246</v>
      </c>
      <c r="C268">
        <v>-0.72129983392639785</v>
      </c>
      <c r="D268">
        <v>0.19132038277924551</v>
      </c>
      <c r="E268">
        <v>0.55636846946150376</v>
      </c>
      <c r="F268">
        <v>-0.17372770390301051</v>
      </c>
      <c r="G268">
        <v>0.55636846946150376</v>
      </c>
      <c r="H268">
        <v>1.5298300339475241</v>
      </c>
      <c r="I268">
        <v>-0.11288635612263559</v>
      </c>
      <c r="J268">
        <v>6.9637687218493505E-2</v>
      </c>
      <c r="K268">
        <v>0.43468577390075169</v>
      </c>
      <c r="L268">
        <v>1.1647819472652658</v>
      </c>
      <c r="M268">
        <v>1.286464642826018</v>
      </c>
      <c r="N268">
        <v>1.7123540772886512</v>
      </c>
      <c r="O268">
        <v>-0.96466522504790186</v>
      </c>
      <c r="P268">
        <v>0.37384442612037461</v>
      </c>
      <c r="Q268">
        <v>8.7963394381185781E-3</v>
      </c>
      <c r="R268">
        <v>-0.8429825294871498</v>
      </c>
      <c r="S268">
        <v>8.7963394381185781E-3</v>
      </c>
      <c r="T268">
        <v>0.79973386058300777</v>
      </c>
      <c r="U268">
        <v>-0.11288635612263559</v>
      </c>
      <c r="V268">
        <v>0.55636846946150376</v>
      </c>
      <c r="W268">
        <v>-0.59961713836564368</v>
      </c>
      <c r="X268">
        <v>0.92141655614376194</v>
      </c>
      <c r="Y268">
        <v>-0.5387757905852687</v>
      </c>
      <c r="Z268">
        <v>-0.59961713836564368</v>
      </c>
      <c r="AA268">
        <v>-0.11288635612263559</v>
      </c>
      <c r="AB268">
        <v>-0.3562517472441396</v>
      </c>
      <c r="AC268">
        <v>-1.0255065728282788</v>
      </c>
      <c r="AD268">
        <v>-1.268871963949783</v>
      </c>
      <c r="AE268">
        <v>-1.0863479206086539</v>
      </c>
      <c r="AF268">
        <v>-0.29541039946376252</v>
      </c>
      <c r="AG268">
        <v>6.579661899718749</v>
      </c>
      <c r="AH268">
        <v>-0.96466522504790186</v>
      </c>
      <c r="AI268">
        <v>0.86057520836338486</v>
      </c>
      <c r="AJ268">
        <v>1.286464642826018</v>
      </c>
      <c r="AK268">
        <v>1.9557194684101573</v>
      </c>
      <c r="AL268">
        <v>-0.72129983392639785</v>
      </c>
      <c r="AM268">
        <v>-0.29541039946376252</v>
      </c>
      <c r="AN268">
        <v>0.98225790392413681</v>
      </c>
      <c r="AO268">
        <v>0.98225790392413681</v>
      </c>
      <c r="AP268">
        <v>2.1382435117512864</v>
      </c>
      <c r="AQ268">
        <v>1.1647819472652658</v>
      </c>
      <c r="AR268">
        <v>-5.204500834225851E-2</v>
      </c>
      <c r="AS268">
        <v>-1.268871963949783</v>
      </c>
      <c r="AT268">
        <v>0.19132038277924551</v>
      </c>
      <c r="AU268">
        <v>-0.3562517472441396</v>
      </c>
      <c r="AV268">
        <v>-0.72129983392639785</v>
      </c>
      <c r="AW268">
        <v>-1.5122373550712871</v>
      </c>
      <c r="AX268">
        <v>-0.72129983392639785</v>
      </c>
      <c r="AY268">
        <v>-0.41709309502451669</v>
      </c>
      <c r="AZ268">
        <v>-1.268871963949783</v>
      </c>
      <c r="BA268">
        <v>-1.0255065728282788</v>
      </c>
      <c r="BB268">
        <v>-0.29541039946376252</v>
      </c>
      <c r="BC268">
        <v>-0.3562517472441396</v>
      </c>
      <c r="BD268">
        <v>-0.66045848614602076</v>
      </c>
      <c r="BE268">
        <v>-0.3562517472441396</v>
      </c>
      <c r="BF268">
        <v>-0.2345690516833876</v>
      </c>
      <c r="BG268">
        <v>-0.3562517472441396</v>
      </c>
      <c r="BH268">
        <v>-0.11288635612263559</v>
      </c>
      <c r="BI268">
        <v>8.7963394381185781E-3</v>
      </c>
      <c r="BJ268">
        <v>-0.59961713836564368</v>
      </c>
      <c r="BK268">
        <v>0.31300307833999969</v>
      </c>
      <c r="BL268">
        <v>-0.2345690516833876</v>
      </c>
      <c r="BM268">
        <v>0.98225790392413681</v>
      </c>
      <c r="BN268">
        <v>-0.2345690516833876</v>
      </c>
      <c r="BO268">
        <v>-0.8429825294871498</v>
      </c>
      <c r="BP268">
        <v>-0.96466522504790186</v>
      </c>
      <c r="BQ268">
        <v>-0.41709309502451669</v>
      </c>
      <c r="BR268">
        <v>-0.90382387726752478</v>
      </c>
      <c r="BS268">
        <v>-0.41709309502451669</v>
      </c>
      <c r="BT268">
        <v>-0.90382387726752478</v>
      </c>
      <c r="BU268">
        <v>8.7963394381185781E-3</v>
      </c>
      <c r="BV268">
        <v>-2.4248575717769305</v>
      </c>
      <c r="BW268">
        <v>-1.3297133117301601</v>
      </c>
      <c r="BX268">
        <v>-1.0255065728282788</v>
      </c>
      <c r="BY268">
        <v>0.67805116502225571</v>
      </c>
      <c r="BZ268">
        <v>-0.78214118170677271</v>
      </c>
      <c r="CA268">
        <v>-0.96466522504790186</v>
      </c>
      <c r="CB268">
        <v>-0.2345690516833876</v>
      </c>
      <c r="CC268">
        <v>0.37384442612037461</v>
      </c>
      <c r="CD268">
        <v>-0.66045848614602076</v>
      </c>
      <c r="CE268">
        <v>-5.204500834225851E-2</v>
      </c>
      <c r="CF268">
        <v>0.61720981724188084</v>
      </c>
      <c r="CG268">
        <v>-0.66045848614602076</v>
      </c>
      <c r="CH268">
        <v>6.4579792041579989</v>
      </c>
      <c r="CI268">
        <v>-0.78214118170677271</v>
      </c>
      <c r="CJ268">
        <v>0.13047903499887059</v>
      </c>
      <c r="CK268">
        <v>0.43468577390075169</v>
      </c>
      <c r="CL268">
        <v>0.79973386058300777</v>
      </c>
      <c r="CM268">
        <v>-0.3562517472441396</v>
      </c>
      <c r="CN268">
        <v>8.7963394381185781E-3</v>
      </c>
      <c r="CO268">
        <v>-0.59961713836564368</v>
      </c>
      <c r="CP268">
        <v>0.86057520836338486</v>
      </c>
      <c r="CQ268">
        <v>0.92141655614376194</v>
      </c>
      <c r="CR268">
        <v>6.9637687218493505E-2</v>
      </c>
      <c r="CS268">
        <v>-0.11288635612263559</v>
      </c>
      <c r="CT268">
        <v>0.13047903499887059</v>
      </c>
      <c r="CU268">
        <v>-0.72129983392639785</v>
      </c>
      <c r="CV268">
        <v>-0.47793444280489161</v>
      </c>
      <c r="CW268">
        <v>-0.47793444280489161</v>
      </c>
      <c r="CX268">
        <v>-0.41709309502451669</v>
      </c>
      <c r="CY268">
        <v>6.9637687218493505E-2</v>
      </c>
      <c r="CZ268">
        <v>1.40814733838677</v>
      </c>
      <c r="DA268">
        <v>-0.66045848614602076</v>
      </c>
      <c r="DB268">
        <v>1.0430992517045139</v>
      </c>
      <c r="DC268">
        <v>0.2521617305596226</v>
      </c>
      <c r="DD268">
        <v>0.19132038277924551</v>
      </c>
      <c r="DE268">
        <v>1.0430992517045139</v>
      </c>
      <c r="DF268">
        <v>-0.17372770390301051</v>
      </c>
      <c r="DG268">
        <v>-0.47793444280489161</v>
      </c>
      <c r="DH268">
        <v>0.31300307833999969</v>
      </c>
      <c r="DI268">
        <v>0.49552712168112661</v>
      </c>
      <c r="DJ268">
        <v>-0.72129983392639785</v>
      </c>
      <c r="DK268">
        <v>-0.78214118170677271</v>
      </c>
      <c r="DL268">
        <v>-0.59961713836564368</v>
      </c>
      <c r="DM268">
        <v>-0.17372770390301051</v>
      </c>
      <c r="DN268">
        <v>0.13047903499887059</v>
      </c>
      <c r="DO268">
        <v>1.0430992517045139</v>
      </c>
      <c r="DP268">
        <v>0.86057520836338486</v>
      </c>
      <c r="DQ268">
        <v>0.92141655614376194</v>
      </c>
      <c r="DR268">
        <v>6.9637687218493505E-2</v>
      </c>
      <c r="DS268">
        <v>-0.29541039946376252</v>
      </c>
      <c r="DT268">
        <v>-0.59961713836564368</v>
      </c>
      <c r="DU268">
        <v>0.2521617305596226</v>
      </c>
      <c r="DV268">
        <v>-0.72129983392639785</v>
      </c>
      <c r="DW268">
        <v>-0.5387757905852687</v>
      </c>
      <c r="DX268">
        <v>-1.3905546595105349</v>
      </c>
      <c r="DY268">
        <v>-0.78214118170677271</v>
      </c>
      <c r="DZ268">
        <v>-0.5387757905852687</v>
      </c>
      <c r="EA268">
        <v>6.9637687218493505E-2</v>
      </c>
      <c r="EB268">
        <v>-5.204500834225851E-2</v>
      </c>
      <c r="EC268">
        <v>-0.29541039946376252</v>
      </c>
      <c r="ED268">
        <v>-1.5730787028516642</v>
      </c>
      <c r="EE268">
        <v>-5.204500834225851E-2</v>
      </c>
      <c r="EF268">
        <v>-0.2345690516833876</v>
      </c>
      <c r="EG268">
        <v>-0.41709309502451669</v>
      </c>
      <c r="EH268">
        <v>0.43468577390075169</v>
      </c>
      <c r="EI268">
        <v>-0.3562517472441396</v>
      </c>
      <c r="EJ268">
        <v>0.86057520836338486</v>
      </c>
      <c r="EK268">
        <v>-0.90382387726752478</v>
      </c>
      <c r="EL268">
        <v>-0.66045848614602076</v>
      </c>
      <c r="EM268">
        <v>-0.47793444280489161</v>
      </c>
      <c r="EN268">
        <v>-0.2345690516833876</v>
      </c>
      <c r="EO268">
        <v>6.9637687218493505E-2</v>
      </c>
      <c r="EP268">
        <v>-0.66045848614602076</v>
      </c>
      <c r="EQ268">
        <v>1.286464642826018</v>
      </c>
      <c r="ER268">
        <v>0.92141655614376194</v>
      </c>
      <c r="ES268">
        <v>-0.66045848614602076</v>
      </c>
      <c r="ET268">
        <v>0.98225790392413681</v>
      </c>
      <c r="EU268">
        <v>-1.6339200506320413</v>
      </c>
      <c r="EV268">
        <v>1.2256232950456429</v>
      </c>
      <c r="EW268">
        <v>0.43468577390075169</v>
      </c>
      <c r="EX268">
        <v>-0.17372770390301051</v>
      </c>
      <c r="EY268">
        <v>1.1039405994848888</v>
      </c>
      <c r="EZ268">
        <v>-0.8429825294871498</v>
      </c>
      <c r="FA268">
        <v>1.286464642826018</v>
      </c>
      <c r="FB268">
        <v>1.1647819472652658</v>
      </c>
      <c r="FC268">
        <v>-0.78214118170677271</v>
      </c>
      <c r="FD268">
        <v>0.92141655614376194</v>
      </c>
      <c r="FE268">
        <v>-1.268871963949783</v>
      </c>
      <c r="FF268">
        <v>1.1647819472652658</v>
      </c>
      <c r="FG268">
        <v>0.2521617305596226</v>
      </c>
      <c r="FH268">
        <v>-1.6339200506320413</v>
      </c>
      <c r="FI268">
        <v>0.19132038277924551</v>
      </c>
      <c r="FJ268">
        <v>1.5298300339475241</v>
      </c>
      <c r="FK268">
        <v>-0.72129983392639785</v>
      </c>
      <c r="FL268">
        <v>0.92141655614376194</v>
      </c>
      <c r="FM268">
        <v>0.55636846946150376</v>
      </c>
      <c r="FN268">
        <v>0.19132038277924551</v>
      </c>
      <c r="FO268">
        <v>-0.59961713836564368</v>
      </c>
      <c r="FP268">
        <v>-0.66045848614602076</v>
      </c>
      <c r="FQ268">
        <v>-0.41709309502451669</v>
      </c>
      <c r="FR268">
        <v>-0.96466522504790186</v>
      </c>
      <c r="FS268">
        <v>0.55636846946150376</v>
      </c>
      <c r="FT268">
        <v>-0.5387757905852687</v>
      </c>
      <c r="FU268">
        <v>-0.66045848614602076</v>
      </c>
      <c r="FV268">
        <v>1.0430992517045139</v>
      </c>
      <c r="FW268">
        <v>0.98225790392413681</v>
      </c>
      <c r="FX268">
        <v>1.6515127295082761</v>
      </c>
      <c r="FY268">
        <v>0.61720981724188084</v>
      </c>
      <c r="FZ268">
        <v>-0.78214118170677271</v>
      </c>
      <c r="GA268">
        <v>-0.2345690516833876</v>
      </c>
      <c r="GB268">
        <v>-0.41709309502451669</v>
      </c>
      <c r="GC268">
        <v>-0.29541039946376252</v>
      </c>
      <c r="GD268">
        <v>0.98225790392413681</v>
      </c>
      <c r="GE268">
        <v>0.2521617305596226</v>
      </c>
      <c r="GF268">
        <v>1.0430992517045139</v>
      </c>
      <c r="GG268">
        <v>-0.11288635612263559</v>
      </c>
      <c r="GH268">
        <v>-0.78214118170677271</v>
      </c>
      <c r="GI268">
        <v>1.4689886861671471</v>
      </c>
      <c r="GJ268">
        <v>0.98225790392413681</v>
      </c>
      <c r="GK268">
        <v>1.7731954250690283</v>
      </c>
      <c r="GL268">
        <v>-0.41709309502451669</v>
      </c>
      <c r="GM268">
        <v>0.61720981724188084</v>
      </c>
      <c r="GN268">
        <v>0.55636846946150376</v>
      </c>
      <c r="GO268">
        <v>-0.47793444280489161</v>
      </c>
      <c r="GP268">
        <v>-0.3562517472441396</v>
      </c>
      <c r="GQ268">
        <v>0.61720981724188084</v>
      </c>
      <c r="GR268">
        <v>0.43468577390075169</v>
      </c>
      <c r="GS268">
        <v>-0.66045848614602076</v>
      </c>
      <c r="GT268">
        <v>0.37384442612037461</v>
      </c>
      <c r="GU268">
        <v>0.55636846946150376</v>
      </c>
      <c r="GV268">
        <v>-0.78214118170677271</v>
      </c>
      <c r="GW268">
        <v>0.61720981724188084</v>
      </c>
      <c r="GX268">
        <v>-1.0255065728282788</v>
      </c>
      <c r="GY268">
        <v>0.13047903499887059</v>
      </c>
      <c r="GZ268">
        <v>-0.3562517472441396</v>
      </c>
      <c r="HA268">
        <v>-0.29541039946376252</v>
      </c>
      <c r="HB268">
        <v>-0.8429825294871498</v>
      </c>
      <c r="HC268">
        <v>6.9637687218493505E-2</v>
      </c>
      <c r="HD268">
        <v>-5.204500834225851E-2</v>
      </c>
      <c r="HE268">
        <v>1.4689886861671471</v>
      </c>
      <c r="HF268">
        <v>-0.78214118170677271</v>
      </c>
      <c r="HG268">
        <v>0.31300307833999969</v>
      </c>
      <c r="HH268">
        <v>-0.96466522504790186</v>
      </c>
      <c r="HI268">
        <v>-0.29541039946376252</v>
      </c>
      <c r="HJ268">
        <v>-0.11288635612263559</v>
      </c>
      <c r="HK268">
        <v>-0.66045848614602076</v>
      </c>
      <c r="HL268">
        <v>0.49552712168112661</v>
      </c>
      <c r="HM268">
        <v>2.3816089028727903</v>
      </c>
      <c r="HN268">
        <v>0.19132038277924551</v>
      </c>
      <c r="HO268">
        <v>-0.3562517472441396</v>
      </c>
      <c r="HP268">
        <v>-0.78214118170677271</v>
      </c>
      <c r="HQ268">
        <v>-2.0598094850946742</v>
      </c>
      <c r="HR268">
        <v>-0.29541039946376252</v>
      </c>
      <c r="HS268">
        <v>0.19132038277924551</v>
      </c>
      <c r="HT268">
        <v>-0.3562517472441396</v>
      </c>
      <c r="HU268">
        <v>6.9637687218493505E-2</v>
      </c>
      <c r="HV268">
        <v>-1.0863479206086539</v>
      </c>
      <c r="HW268">
        <v>-0.17372770390301051</v>
      </c>
      <c r="HX268">
        <v>0.31300307833999969</v>
      </c>
      <c r="HY268">
        <v>-1.268871963949783</v>
      </c>
      <c r="HZ268">
        <v>-1.268871963949783</v>
      </c>
      <c r="IA268">
        <v>-0.2345690516833876</v>
      </c>
      <c r="IB268">
        <v>-5.204500834225851E-2</v>
      </c>
      <c r="IC268">
        <v>-0.47793444280489161</v>
      </c>
      <c r="ID268">
        <v>-0.47793444280489161</v>
      </c>
      <c r="IE268">
        <v>0.55636846946150376</v>
      </c>
      <c r="IF268">
        <v>-1.8164440939731681</v>
      </c>
      <c r="IG268">
        <v>0.19132038277924551</v>
      </c>
      <c r="IH268">
        <v>0.92141655614376194</v>
      </c>
      <c r="II268">
        <v>1.40814733838677</v>
      </c>
      <c r="IJ268">
        <v>0.61720981724188084</v>
      </c>
      <c r="IK268">
        <v>-0.29541039946376252</v>
      </c>
      <c r="IL268">
        <v>-0.29541039946376252</v>
      </c>
      <c r="IM268">
        <v>-0.96466522504790186</v>
      </c>
      <c r="IN268">
        <v>6.9637687218493505E-2</v>
      </c>
      <c r="IO268">
        <v>-0.96466522504790186</v>
      </c>
      <c r="IP268">
        <v>-0.2345690516833876</v>
      </c>
      <c r="IQ268">
        <v>0.92141655614376194</v>
      </c>
    </row>
    <row r="269" spans="2:251">
      <c r="B269" t="s">
        <v>247</v>
      </c>
      <c r="C269">
        <v>-8.0756885912233511E-2</v>
      </c>
      <c r="D269">
        <v>-0.59547867581356573</v>
      </c>
      <c r="E269">
        <v>-1.178830037701742</v>
      </c>
      <c r="F269">
        <v>5.6502258061454584E-2</v>
      </c>
      <c r="G269">
        <v>-1.2127313925388241E-2</v>
      </c>
      <c r="H269">
        <v>1.1888901958443867</v>
      </c>
      <c r="I269">
        <v>-0.11507167190565613</v>
      </c>
      <c r="J269">
        <v>-0.59547867581356573</v>
      </c>
      <c r="K269">
        <v>1.2575197678312295</v>
      </c>
      <c r="L269">
        <v>1.1545754098509642</v>
      </c>
      <c r="M269">
        <v>0.19376140203514267</v>
      </c>
      <c r="N269">
        <v>1.703611985745719</v>
      </c>
      <c r="O269">
        <v>9.0817044054877213E-2</v>
      </c>
      <c r="P269">
        <v>1.600667627765451</v>
      </c>
      <c r="Q269">
        <v>1.3261493398180748</v>
      </c>
      <c r="R269">
        <v>-0.3895899598530323</v>
      </c>
      <c r="S269">
        <v>1.3604641258114976</v>
      </c>
      <c r="T269">
        <v>2.0467598456799405</v>
      </c>
      <c r="U269">
        <v>1.703611985745719</v>
      </c>
      <c r="V269">
        <v>1.6692971997522963</v>
      </c>
      <c r="W269">
        <v>9.0817044054877213E-2</v>
      </c>
      <c r="X269">
        <v>0.26239097402198797</v>
      </c>
      <c r="Y269">
        <v>-1.4876631116425418</v>
      </c>
      <c r="Z269">
        <v>-0.83568217776752041</v>
      </c>
      <c r="AA269">
        <v>-0.3895899598530323</v>
      </c>
      <c r="AB269">
        <v>-0.80136739177409899</v>
      </c>
      <c r="AC269">
        <v>-1.2131448236951645</v>
      </c>
      <c r="AD269">
        <v>-1.0415708937280539</v>
      </c>
      <c r="AE269">
        <v>-0.59547867581356573</v>
      </c>
      <c r="AF269">
        <v>-0.73273781978725372</v>
      </c>
      <c r="AG269">
        <v>9.0817044054877213E-2</v>
      </c>
      <c r="AH269">
        <v>-0.73273781978725372</v>
      </c>
      <c r="AI269">
        <v>-1.1102004657148978</v>
      </c>
      <c r="AJ269">
        <v>1.8065563437259844</v>
      </c>
      <c r="AK269">
        <v>1.7379267717391391</v>
      </c>
      <c r="AL269">
        <v>-8.0756885912233511E-2</v>
      </c>
      <c r="AM269">
        <v>0.98300147988385345</v>
      </c>
      <c r="AN269">
        <v>0.33102054600883318</v>
      </c>
      <c r="AO269">
        <v>0.63985361994963197</v>
      </c>
      <c r="AP269">
        <v>1.4290936977983404</v>
      </c>
      <c r="AQ269">
        <v>1.5320380557786082</v>
      </c>
      <c r="AR269">
        <v>1.223204981837807</v>
      </c>
      <c r="AS269">
        <v>-2.1053292595241397</v>
      </c>
      <c r="AT269">
        <v>-0.86999696376094304</v>
      </c>
      <c r="AU269">
        <v>-1.4876631116425418</v>
      </c>
      <c r="AV269">
        <v>-1.178830037701742</v>
      </c>
      <c r="AW269">
        <v>-1.178830037701742</v>
      </c>
      <c r="AX269">
        <v>-1.8651257575701847</v>
      </c>
      <c r="AY269">
        <v>-2.1396440455175623</v>
      </c>
      <c r="AZ269">
        <v>-1.8994405435636075</v>
      </c>
      <c r="BA269">
        <v>-0.90431174975436446</v>
      </c>
      <c r="BB269">
        <v>2.1497042036602059</v>
      </c>
      <c r="BC269">
        <v>-1.556292683629386</v>
      </c>
      <c r="BD269">
        <v>1.2575197678312295</v>
      </c>
      <c r="BE269">
        <v>0.29670576001541055</v>
      </c>
      <c r="BF269">
        <v>1.8751859157128297</v>
      </c>
      <c r="BG269">
        <v>-0.21801602988592159</v>
      </c>
      <c r="BH269">
        <v>0.77711276392332007</v>
      </c>
      <c r="BI269">
        <v>1.3604641258114976</v>
      </c>
      <c r="BJ269">
        <v>9.0817044054877213E-2</v>
      </c>
      <c r="BK269">
        <v>0.15944661604172247</v>
      </c>
      <c r="BL269">
        <v>0.46827968998252129</v>
      </c>
      <c r="BM269">
        <v>1.0516310518706964</v>
      </c>
      <c r="BN269">
        <v>0.88005712190358554</v>
      </c>
      <c r="BO269">
        <v>-0.90431174975436446</v>
      </c>
      <c r="BP269">
        <v>0.19376140203514267</v>
      </c>
      <c r="BQ269">
        <v>0.12513183004829984</v>
      </c>
      <c r="BR269">
        <v>-1.6935518276030741</v>
      </c>
      <c r="BS269">
        <v>-0.25233081587934425</v>
      </c>
      <c r="BT269">
        <v>-0.66410824780040967</v>
      </c>
      <c r="BU269">
        <v>-0.86999696376094304</v>
      </c>
      <c r="BV269">
        <v>-1.0072561077346311</v>
      </c>
      <c r="BW269">
        <v>-0.97294132174120973</v>
      </c>
      <c r="BX269">
        <v>-1.0072561077346311</v>
      </c>
      <c r="BY269">
        <v>-0.6984230337938323</v>
      </c>
      <c r="BZ269">
        <v>-0.49253431783329898</v>
      </c>
      <c r="CA269">
        <v>-0.28664560187276689</v>
      </c>
      <c r="CB269">
        <v>-0.66410824780040967</v>
      </c>
      <c r="CC269">
        <v>-0.97294132174120973</v>
      </c>
      <c r="CD269">
        <v>-0.80136739177409899</v>
      </c>
      <c r="CE269">
        <v>0.7084831919364748</v>
      </c>
      <c r="CF269">
        <v>-0.35527517385961088</v>
      </c>
      <c r="CG269">
        <v>-0.86999696376094304</v>
      </c>
      <c r="CH269">
        <v>5.6502258061454584E-2</v>
      </c>
      <c r="CI269">
        <v>0.12513183004829984</v>
      </c>
      <c r="CJ269">
        <v>-1.0415708937280539</v>
      </c>
      <c r="CK269">
        <v>-0.6984230337938323</v>
      </c>
      <c r="CL269">
        <v>-1.178830037701742</v>
      </c>
      <c r="CM269">
        <v>-1.0758856797214753</v>
      </c>
      <c r="CN269">
        <v>-0.28664560187276689</v>
      </c>
      <c r="CO269">
        <v>-0.73273781978725372</v>
      </c>
      <c r="CP269">
        <v>0.36533533200225338</v>
      </c>
      <c r="CQ269">
        <v>-0.66410824780040967</v>
      </c>
      <c r="CR269">
        <v>0.2280761880285653</v>
      </c>
      <c r="CS269">
        <v>-0.21801602988592159</v>
      </c>
      <c r="CT269">
        <v>-0.56116388982014309</v>
      </c>
      <c r="CU269">
        <v>-0.21801602988592159</v>
      </c>
      <c r="CV269">
        <v>1.0516310518706964</v>
      </c>
      <c r="CW269">
        <v>-1.2127313925388241E-2</v>
      </c>
      <c r="CX269">
        <v>-1.4876631116425418</v>
      </c>
      <c r="CY269">
        <v>-0.42390474584645493</v>
      </c>
      <c r="CZ269">
        <v>-0.42390474584645493</v>
      </c>
      <c r="DA269">
        <v>-0.73273781978725372</v>
      </c>
      <c r="DB269">
        <v>-0.42390474584645493</v>
      </c>
      <c r="DC269">
        <v>-0.59547867581356573</v>
      </c>
      <c r="DD269">
        <v>0.98300147988385345</v>
      </c>
      <c r="DE269">
        <v>0.98300147988385345</v>
      </c>
      <c r="DF269">
        <v>-4.6442099918810875E-2</v>
      </c>
      <c r="DG269">
        <v>0.36533533200225338</v>
      </c>
      <c r="DH269">
        <v>0.43396490398909865</v>
      </c>
      <c r="DI269">
        <v>1.0516310518706964</v>
      </c>
      <c r="DJ269">
        <v>-0.52684910382672168</v>
      </c>
      <c r="DK269">
        <v>-0.14938645789907756</v>
      </c>
      <c r="DL269">
        <v>-0.83568217776752041</v>
      </c>
      <c r="DM269">
        <v>-0.80136739177409899</v>
      </c>
      <c r="DN269">
        <v>0.39965011799567601</v>
      </c>
      <c r="DO269">
        <v>0.46827968998252129</v>
      </c>
      <c r="DP269">
        <v>-4.6442099918810875E-2</v>
      </c>
      <c r="DQ269">
        <v>0.57122404796278681</v>
      </c>
      <c r="DR269">
        <v>0.26239097402198797</v>
      </c>
      <c r="DS269">
        <v>0.74279797792989743</v>
      </c>
      <c r="DT269">
        <v>-0.56116388982014309</v>
      </c>
      <c r="DU269">
        <v>0.74279797792989743</v>
      </c>
      <c r="DV269">
        <v>1.1545754098509642</v>
      </c>
      <c r="DW269">
        <v>0.53690926196936417</v>
      </c>
      <c r="DX269">
        <v>0.57122404796278681</v>
      </c>
      <c r="DY269">
        <v>0.36533533200225338</v>
      </c>
      <c r="DZ269">
        <v>-0.21801602988592159</v>
      </c>
      <c r="EA269">
        <v>-1.6249222556162299</v>
      </c>
      <c r="EB269">
        <v>-0.35527517385961088</v>
      </c>
      <c r="EC269">
        <v>0.43396490398909865</v>
      </c>
      <c r="ED269">
        <v>0.46827968998252129</v>
      </c>
      <c r="EE269">
        <v>0.60553883395620933</v>
      </c>
      <c r="EF269">
        <v>-0.45821953183987757</v>
      </c>
      <c r="EG269">
        <v>0.15944661604172247</v>
      </c>
      <c r="EH269">
        <v>0.7084831919364748</v>
      </c>
      <c r="EI269">
        <v>-0.18370124389250017</v>
      </c>
      <c r="EJ269">
        <v>1.1202606238575417</v>
      </c>
      <c r="EK269">
        <v>-0.49253431783329898</v>
      </c>
      <c r="EL269">
        <v>-8.0756885912233511E-2</v>
      </c>
      <c r="EM269">
        <v>-0.21801602988592159</v>
      </c>
      <c r="EN269">
        <v>-0.59547867581356573</v>
      </c>
      <c r="EO269">
        <v>-0.14938645789907756</v>
      </c>
      <c r="EP269">
        <v>0.43396490398909865</v>
      </c>
      <c r="EQ269">
        <v>1.3261493398180748</v>
      </c>
      <c r="ER269">
        <v>0.36533533200225338</v>
      </c>
      <c r="ES269">
        <v>-2.2082736175044064</v>
      </c>
      <c r="ET269">
        <v>1.2918345538246523</v>
      </c>
      <c r="EU269">
        <v>-0.21801602988592159</v>
      </c>
      <c r="EV269">
        <v>2.1497042036602059</v>
      </c>
      <c r="EW269">
        <v>-1.5219778976359633</v>
      </c>
      <c r="EX269">
        <v>-0.56116388982014309</v>
      </c>
      <c r="EY269">
        <v>0.50259447597594398</v>
      </c>
      <c r="EZ269">
        <v>-1.2127313925388241E-2</v>
      </c>
      <c r="FA269">
        <v>1.0173162658772761</v>
      </c>
      <c r="FB269">
        <v>-0.21801602988592159</v>
      </c>
      <c r="FC269">
        <v>-1.7964961855833408</v>
      </c>
      <c r="FD269">
        <v>-0.73273781978725372</v>
      </c>
      <c r="FE269">
        <v>-1.7964961855833408</v>
      </c>
      <c r="FF269">
        <v>-0.32096038786618825</v>
      </c>
      <c r="FG269">
        <v>0.43396490398909865</v>
      </c>
      <c r="FH269">
        <v>-1.3504039676688526</v>
      </c>
      <c r="FI269">
        <v>0.60553883395620933</v>
      </c>
      <c r="FJ269">
        <v>1.4290936977983404</v>
      </c>
      <c r="FK269">
        <v>-0.6984230337938323</v>
      </c>
      <c r="FL269">
        <v>1.703611985745719</v>
      </c>
      <c r="FM269">
        <v>1.3261493398180748</v>
      </c>
      <c r="FN269">
        <v>9.0817044054877213E-2</v>
      </c>
      <c r="FO269">
        <v>-0.62979346180698825</v>
      </c>
      <c r="FP269">
        <v>-2.5514214774386277</v>
      </c>
      <c r="FQ269">
        <v>-0.42390474584645493</v>
      </c>
      <c r="FR269">
        <v>5.6502258061454584E-2</v>
      </c>
      <c r="FS269">
        <v>1.0859458378641189</v>
      </c>
      <c r="FT269">
        <v>-0.42390474584645493</v>
      </c>
      <c r="FU269">
        <v>-0.25233081587934425</v>
      </c>
      <c r="FV269">
        <v>0.74279797792989743</v>
      </c>
      <c r="FW269">
        <v>0.88005712190358554</v>
      </c>
      <c r="FX269">
        <v>2.3555929196207392</v>
      </c>
      <c r="FY269">
        <v>1.1545754098509642</v>
      </c>
      <c r="FZ269">
        <v>-0.28664560187276689</v>
      </c>
      <c r="GA269">
        <v>-0.76705260578067636</v>
      </c>
      <c r="GB269">
        <v>-0.59547867581356573</v>
      </c>
      <c r="GC269">
        <v>0.2280761880285653</v>
      </c>
      <c r="GD269">
        <v>1.703611985745719</v>
      </c>
      <c r="GE269">
        <v>1.4290936977983404</v>
      </c>
      <c r="GF269">
        <v>1.4977232697851857</v>
      </c>
      <c r="GG269">
        <v>0.39965011799567601</v>
      </c>
      <c r="GH269">
        <v>-0.90431174975436446</v>
      </c>
      <c r="GI269">
        <v>1.6692971997522963</v>
      </c>
      <c r="GJ269">
        <v>0.60553883395620933</v>
      </c>
      <c r="GK269">
        <v>0.50259447597594398</v>
      </c>
      <c r="GL269">
        <v>-0.18370124389250017</v>
      </c>
      <c r="GM269">
        <v>0.2280761880285653</v>
      </c>
      <c r="GN269">
        <v>-0.35527517385961088</v>
      </c>
      <c r="GO269">
        <v>-0.49253431783329898</v>
      </c>
      <c r="GP269">
        <v>-0.56116388982014309</v>
      </c>
      <c r="GQ269">
        <v>0.53690926196936417</v>
      </c>
      <c r="GR269">
        <v>-0.18370124389250017</v>
      </c>
      <c r="GS269">
        <v>-0.97294132174120973</v>
      </c>
      <c r="GT269">
        <v>-4.6442099918810875E-2</v>
      </c>
      <c r="GU269">
        <v>0.2280761880285653</v>
      </c>
      <c r="GV269">
        <v>0.88005712190358554</v>
      </c>
      <c r="GW269">
        <v>1.7379267717391391</v>
      </c>
      <c r="GX269">
        <v>0.29670576001541055</v>
      </c>
      <c r="GY269">
        <v>1.5320380557786082</v>
      </c>
      <c r="GZ269">
        <v>-0.28664560187276689</v>
      </c>
      <c r="HA269">
        <v>-1.1102004657148978</v>
      </c>
      <c r="HB269">
        <v>-0.45821953183987757</v>
      </c>
      <c r="HC269">
        <v>1.5663528417720285</v>
      </c>
      <c r="HD269">
        <v>-0.93862653574778709</v>
      </c>
      <c r="HE269">
        <v>0.15944661604172247</v>
      </c>
      <c r="HF269">
        <v>-1.2474596096885859</v>
      </c>
      <c r="HG269">
        <v>0.84574233591016534</v>
      </c>
      <c r="HH269">
        <v>-0.32096038786618825</v>
      </c>
      <c r="HI269">
        <v>-1.6249222556162299</v>
      </c>
      <c r="HJ269">
        <v>1.1888901958443867</v>
      </c>
      <c r="HK269">
        <v>-1.2817743956820085</v>
      </c>
      <c r="HL269">
        <v>-0.28664560187276689</v>
      </c>
      <c r="HM269">
        <v>2.1153894176667833</v>
      </c>
      <c r="HN269">
        <v>-1.4876631116425418</v>
      </c>
      <c r="HO269">
        <v>-0.97294132174120973</v>
      </c>
      <c r="HP269">
        <v>0.63985361994963197</v>
      </c>
      <c r="HQ269">
        <v>-2.3798475474715168</v>
      </c>
      <c r="HR269">
        <v>0.39965011799567601</v>
      </c>
      <c r="HS269">
        <v>0.33102054600883318</v>
      </c>
      <c r="HT269">
        <v>0.81142754991674271</v>
      </c>
      <c r="HU269">
        <v>5.6502258061454584E-2</v>
      </c>
      <c r="HV269">
        <v>-0.18370124389250017</v>
      </c>
      <c r="HW269">
        <v>-0.14938645789907756</v>
      </c>
      <c r="HX269">
        <v>-0.45821953183987757</v>
      </c>
      <c r="HY269">
        <v>-1.5219778976359633</v>
      </c>
      <c r="HZ269">
        <v>-0.32096038786618825</v>
      </c>
      <c r="IA269">
        <v>-0.66410824780040967</v>
      </c>
      <c r="IB269">
        <v>0.12513183004829984</v>
      </c>
      <c r="IC269">
        <v>0.98300147988385345</v>
      </c>
      <c r="ID269">
        <v>-0.83568217776752041</v>
      </c>
      <c r="IE269">
        <v>1.2575197678312295</v>
      </c>
      <c r="IF269">
        <v>-1.2817743956820085</v>
      </c>
      <c r="IG269">
        <v>0.91437190789700817</v>
      </c>
      <c r="IH269">
        <v>1.1545754098509642</v>
      </c>
      <c r="II269">
        <v>1.0516310518706964</v>
      </c>
      <c r="IJ269">
        <v>-4.6442099918810875E-2</v>
      </c>
      <c r="IK269">
        <v>-1.0415708937280539</v>
      </c>
      <c r="IL269">
        <v>1.8065563437259844</v>
      </c>
      <c r="IM269">
        <v>-2.2769031894912501</v>
      </c>
      <c r="IN269">
        <v>1.0173162658772761</v>
      </c>
      <c r="IO269">
        <v>-0.32096038786618825</v>
      </c>
      <c r="IP269">
        <v>-0.59547867581356573</v>
      </c>
      <c r="IQ269">
        <v>0.50259447597594398</v>
      </c>
    </row>
    <row r="270" spans="2:251">
      <c r="B270" t="s">
        <v>248</v>
      </c>
      <c r="C270">
        <v>-0.63420083767329127</v>
      </c>
      <c r="D270">
        <v>0.10975020777575009</v>
      </c>
      <c r="E270">
        <v>-1.7253290376652184</v>
      </c>
      <c r="F270">
        <v>0.35773388959209723</v>
      </c>
      <c r="G270">
        <v>-0.48541062858348266</v>
      </c>
      <c r="H270">
        <v>0.95289472595133173</v>
      </c>
      <c r="I270">
        <v>-0.43581389222021255</v>
      </c>
      <c r="J270">
        <v>0.15934694413902023</v>
      </c>
      <c r="K270">
        <v>1.2008784077676788</v>
      </c>
      <c r="L270">
        <v>0.65531430777171451</v>
      </c>
      <c r="M270">
        <v>0.35773388959209723</v>
      </c>
      <c r="N270">
        <v>0.75450778049825296</v>
      </c>
      <c r="O270">
        <v>-3.9040001314056785E-2</v>
      </c>
      <c r="P270">
        <v>1.4488620895840261</v>
      </c>
      <c r="Q270">
        <v>0.90329798958806162</v>
      </c>
      <c r="R270">
        <v>-1.1301682013059855</v>
      </c>
      <c r="S270">
        <v>1.0520881986778703</v>
      </c>
      <c r="T270">
        <v>1.4488620895840261</v>
      </c>
      <c r="U270">
        <v>0.90329798958806162</v>
      </c>
      <c r="V270">
        <v>0.70491104413498462</v>
      </c>
      <c r="W270">
        <v>0.80410451686152318</v>
      </c>
      <c r="X270">
        <v>2.0440229259432572</v>
      </c>
      <c r="Y270">
        <v>-1.3781518831223327</v>
      </c>
      <c r="Z270">
        <v>-0.98137799221617694</v>
      </c>
      <c r="AA270">
        <v>-0.33662041949367405</v>
      </c>
      <c r="AB270">
        <v>-0.23742694676713555</v>
      </c>
      <c r="AC270">
        <v>-0.83258778312636827</v>
      </c>
      <c r="AD270">
        <v>-1.0309747285794453</v>
      </c>
      <c r="AE270">
        <v>-0.38621715585694416</v>
      </c>
      <c r="AF270">
        <v>-0.98137799221617694</v>
      </c>
      <c r="AG270">
        <v>-0.48541062858348266</v>
      </c>
      <c r="AH270">
        <v>-1.1301682013059855</v>
      </c>
      <c r="AI270">
        <v>0.65531430777171451</v>
      </c>
      <c r="AJ270">
        <v>1.399265353220756</v>
      </c>
      <c r="AK270">
        <v>1.4984588259472944</v>
      </c>
      <c r="AL270">
        <v>0.55612083504517595</v>
      </c>
      <c r="AM270">
        <v>0.95289472595133173</v>
      </c>
      <c r="AN270">
        <v>0.90329798958806162</v>
      </c>
      <c r="AO270">
        <v>1.1512816714044087</v>
      </c>
      <c r="AP270">
        <v>1.9944261895799904</v>
      </c>
      <c r="AQ270">
        <v>0.55612083504517595</v>
      </c>
      <c r="AR270">
        <v>1.399265353220756</v>
      </c>
      <c r="AS270">
        <v>-2.7668605012938752</v>
      </c>
      <c r="AT270">
        <v>-0.63420083767329127</v>
      </c>
      <c r="AU270">
        <v>-1.2293616740325242</v>
      </c>
      <c r="AV270">
        <v>-0.93178125585290683</v>
      </c>
      <c r="AW270">
        <v>-1.5765388285754098</v>
      </c>
      <c r="AX270">
        <v>-1.4277486194856011</v>
      </c>
      <c r="AY270">
        <v>-1.4277486194856011</v>
      </c>
      <c r="AZ270">
        <v>-1.2789584103957925</v>
      </c>
      <c r="BA270">
        <v>-1.3285551467590626</v>
      </c>
      <c r="BB270">
        <v>-0.63420083767329127</v>
      </c>
      <c r="BC270">
        <v>-0.58460410131002116</v>
      </c>
      <c r="BD270">
        <v>0.75450778049825296</v>
      </c>
      <c r="BE270">
        <v>-0.18783021040386541</v>
      </c>
      <c r="BF270">
        <v>1.1016849350411386</v>
      </c>
      <c r="BG270">
        <v>6.0153471412481722E-2</v>
      </c>
      <c r="BH270">
        <v>0.45692736231863751</v>
      </c>
      <c r="BI270">
        <v>1.5480555623105645</v>
      </c>
      <c r="BJ270">
        <v>0.55612083504517595</v>
      </c>
      <c r="BK270">
        <v>0.6057175714084444</v>
      </c>
      <c r="BL270">
        <v>0.15934694413902023</v>
      </c>
      <c r="BM270">
        <v>1.2008784077676788</v>
      </c>
      <c r="BN270">
        <v>0.70491104413498462</v>
      </c>
      <c r="BO270">
        <v>-0.63420083767329127</v>
      </c>
      <c r="BP270">
        <v>-0.63420083767329127</v>
      </c>
      <c r="BQ270">
        <v>-0.28702368313040394</v>
      </c>
      <c r="BR270">
        <v>-0.78299104676309816</v>
      </c>
      <c r="BS270">
        <v>-0.68379757403655972</v>
      </c>
      <c r="BT270">
        <v>-0.68379757403655972</v>
      </c>
      <c r="BU270">
        <v>-0.68379757403655972</v>
      </c>
      <c r="BV270">
        <v>-1.4773453558488712</v>
      </c>
      <c r="BW270">
        <v>-0.83258778312636827</v>
      </c>
      <c r="BX270">
        <v>-0.83258778312636827</v>
      </c>
      <c r="BY270">
        <v>0.25854041686555873</v>
      </c>
      <c r="BZ270">
        <v>-1.4773453558488712</v>
      </c>
      <c r="CA270">
        <v>-0.93178125585290683</v>
      </c>
      <c r="CB270">
        <v>1.0556735049211587E-2</v>
      </c>
      <c r="CC270">
        <v>-0.73339431039982983</v>
      </c>
      <c r="CD270">
        <v>-1.7253290376652184</v>
      </c>
      <c r="CE270">
        <v>0.45692736231863751</v>
      </c>
      <c r="CF270">
        <v>-0.68379757403655972</v>
      </c>
      <c r="CG270">
        <v>-1.1797649376692541</v>
      </c>
      <c r="CH270">
        <v>-0.48541062858348266</v>
      </c>
      <c r="CI270">
        <v>-0.33662041949367405</v>
      </c>
      <c r="CJ270">
        <v>-0.13823347404059705</v>
      </c>
      <c r="CK270">
        <v>0.30813715322882884</v>
      </c>
      <c r="CL270">
        <v>0.45692736231863751</v>
      </c>
      <c r="CM270">
        <v>-0.48541062858348266</v>
      </c>
      <c r="CN270">
        <v>-0.13823347404059705</v>
      </c>
      <c r="CO270">
        <v>-0.23742694676713555</v>
      </c>
      <c r="CP270">
        <v>0.45692736231863751</v>
      </c>
      <c r="CQ270">
        <v>-0.38621715585694416</v>
      </c>
      <c r="CR270">
        <v>1.0520881986778703</v>
      </c>
      <c r="CS270">
        <v>0.70491104413498462</v>
      </c>
      <c r="CT270">
        <v>-0.43581389222021255</v>
      </c>
      <c r="CU270">
        <v>-0.58460410131002116</v>
      </c>
      <c r="CV270">
        <v>1.1016849350411386</v>
      </c>
      <c r="CW270">
        <v>1.1512816714044087</v>
      </c>
      <c r="CX270">
        <v>-1.2293616740325242</v>
      </c>
      <c r="CY270">
        <v>0.25854041686555873</v>
      </c>
      <c r="CZ270">
        <v>0.80410451686152318</v>
      </c>
      <c r="DA270">
        <v>-0.73339431039982983</v>
      </c>
      <c r="DB270">
        <v>0.35773388959209723</v>
      </c>
      <c r="DC270">
        <v>-8.863673767732691E-2</v>
      </c>
      <c r="DD270">
        <v>0.45692736231863751</v>
      </c>
      <c r="DE270">
        <v>1.0024914623146002</v>
      </c>
      <c r="DF270">
        <v>-1.3285551467590626</v>
      </c>
      <c r="DG270">
        <v>-0.23742694676713555</v>
      </c>
      <c r="DH270">
        <v>-0.43581389222021255</v>
      </c>
      <c r="DI270">
        <v>1.2008784077676788</v>
      </c>
      <c r="DJ270">
        <v>-0.53500736494675105</v>
      </c>
      <c r="DK270">
        <v>-0.68379757403655972</v>
      </c>
      <c r="DL270">
        <v>-1.1797649376692541</v>
      </c>
      <c r="DM270">
        <v>-0.33662041949367405</v>
      </c>
      <c r="DN270">
        <v>0.55612083504517595</v>
      </c>
      <c r="DO270">
        <v>0.40733062595536734</v>
      </c>
      <c r="DP270">
        <v>-3.9040001314056785E-2</v>
      </c>
      <c r="DQ270">
        <v>1.2504751441309472</v>
      </c>
      <c r="DR270">
        <v>0.45692736231863751</v>
      </c>
      <c r="DS270">
        <v>-0.33662041949367405</v>
      </c>
      <c r="DT270">
        <v>-0.58460410131002116</v>
      </c>
      <c r="DU270">
        <v>0.25854041686555873</v>
      </c>
      <c r="DV270">
        <v>0.75450778049825296</v>
      </c>
      <c r="DW270">
        <v>0.80410451686152318</v>
      </c>
      <c r="DX270">
        <v>-0.23742694676713555</v>
      </c>
      <c r="DY270">
        <v>0.45692736231863751</v>
      </c>
      <c r="DZ270">
        <v>-0.43581389222021255</v>
      </c>
      <c r="EA270">
        <v>-1.0805714649427154</v>
      </c>
      <c r="EB270">
        <v>-0.13823347404059705</v>
      </c>
      <c r="EC270">
        <v>-3.9040001314056785E-2</v>
      </c>
      <c r="ED270">
        <v>0.30813715322882884</v>
      </c>
      <c r="EE270">
        <v>0.55612083504517595</v>
      </c>
      <c r="EF270">
        <v>6.0153471412481722E-2</v>
      </c>
      <c r="EG270">
        <v>-0.18783021040386541</v>
      </c>
      <c r="EH270">
        <v>-0.13823347404059705</v>
      </c>
      <c r="EI270">
        <v>-0.63420083767329127</v>
      </c>
      <c r="EJ270">
        <v>0.55612083504517595</v>
      </c>
      <c r="EK270">
        <v>-0.38621715585694416</v>
      </c>
      <c r="EL270">
        <v>-8.863673767732691E-2</v>
      </c>
      <c r="EM270">
        <v>-0.58460410131002116</v>
      </c>
      <c r="EN270">
        <v>-0.73339431039982983</v>
      </c>
      <c r="EO270">
        <v>0.50652409868190584</v>
      </c>
      <c r="EP270">
        <v>-0.18783021040386541</v>
      </c>
      <c r="EQ270">
        <v>0.80410451686152318</v>
      </c>
      <c r="ER270">
        <v>0.50652409868190584</v>
      </c>
      <c r="ES270">
        <v>-1.7253290376652184</v>
      </c>
      <c r="ET270">
        <v>0.85370125322479151</v>
      </c>
      <c r="EU270">
        <v>0.15934694413902023</v>
      </c>
      <c r="EV270">
        <v>2.5399902895759512</v>
      </c>
      <c r="EW270">
        <v>-1.1797649376692541</v>
      </c>
      <c r="EX270">
        <v>-0.18783021040386541</v>
      </c>
      <c r="EY270">
        <v>0.25854041686555873</v>
      </c>
      <c r="EZ270">
        <v>-0.48541062858348266</v>
      </c>
      <c r="FA270">
        <v>1.0024914623146002</v>
      </c>
      <c r="FB270">
        <v>-0.33662041949367405</v>
      </c>
      <c r="FC270">
        <v>3.0855543895719157</v>
      </c>
      <c r="FD270">
        <v>-0.23742694676713555</v>
      </c>
      <c r="FE270">
        <v>-1.1797649376692541</v>
      </c>
      <c r="FF270">
        <v>0.25854041686555873</v>
      </c>
      <c r="FG270">
        <v>0.95289472595133173</v>
      </c>
      <c r="FH270">
        <v>-1.2293616740325242</v>
      </c>
      <c r="FI270">
        <v>1.2504751441309472</v>
      </c>
      <c r="FJ270">
        <v>2.4903935532126846</v>
      </c>
      <c r="FK270">
        <v>1.0556735049211587E-2</v>
      </c>
      <c r="FL270">
        <v>2.1928131350330675</v>
      </c>
      <c r="FM270">
        <v>1.5480555623105645</v>
      </c>
      <c r="FN270">
        <v>0.55612083504517595</v>
      </c>
      <c r="FO270">
        <v>-0.63420083767329127</v>
      </c>
      <c r="FP270">
        <v>-1.3781518831223327</v>
      </c>
      <c r="FQ270">
        <v>1.0556735049211587E-2</v>
      </c>
      <c r="FR270">
        <v>-0.13823347404059705</v>
      </c>
      <c r="FS270">
        <v>-3.8083919649225337</v>
      </c>
      <c r="FT270">
        <v>-0.8821845194896385</v>
      </c>
      <c r="FU270">
        <v>-1.0309747285794453</v>
      </c>
      <c r="FV270">
        <v>0.40733062595536734</v>
      </c>
      <c r="FW270">
        <v>0.80410451686152318</v>
      </c>
      <c r="FX270">
        <v>1.8952327168534502</v>
      </c>
      <c r="FY270">
        <v>0.15934694413902023</v>
      </c>
      <c r="FZ270">
        <v>-0.18783021040386541</v>
      </c>
      <c r="GA270">
        <v>-1.1301682013059855</v>
      </c>
      <c r="GB270">
        <v>0.10975020777575009</v>
      </c>
      <c r="GC270">
        <v>0.30813715322882884</v>
      </c>
      <c r="GD270">
        <v>1.5480555623105645</v>
      </c>
      <c r="GE270">
        <v>0.85370125322479151</v>
      </c>
      <c r="GF270">
        <v>1.8456359804901801</v>
      </c>
      <c r="GG270">
        <v>0.25854041686555873</v>
      </c>
      <c r="GH270">
        <v>-0.68379757403655972</v>
      </c>
      <c r="GI270">
        <v>1.2504751441309472</v>
      </c>
      <c r="GJ270">
        <v>0.70491104413498462</v>
      </c>
      <c r="GK270">
        <v>0.6057175714084444</v>
      </c>
      <c r="GL270">
        <v>-0.78299104676309816</v>
      </c>
      <c r="GM270">
        <v>0.55612083504517595</v>
      </c>
      <c r="GN270">
        <v>-0.68379757403655972</v>
      </c>
      <c r="GO270">
        <v>-0.43581389222021255</v>
      </c>
      <c r="GP270">
        <v>0.65531430777171451</v>
      </c>
      <c r="GQ270">
        <v>6.0153471412481722E-2</v>
      </c>
      <c r="GR270">
        <v>-0.13823347404059705</v>
      </c>
      <c r="GS270">
        <v>-1.0309747285794453</v>
      </c>
      <c r="GT270">
        <v>0.10975020777575009</v>
      </c>
      <c r="GU270">
        <v>0.25854041686555873</v>
      </c>
      <c r="GV270">
        <v>1.0024914623146002</v>
      </c>
      <c r="GW270">
        <v>-2.7668605012938752</v>
      </c>
      <c r="GX270">
        <v>0.40733062595536734</v>
      </c>
      <c r="GY270">
        <v>1.4488620895840261</v>
      </c>
      <c r="GZ270">
        <v>-0.58460410131002116</v>
      </c>
      <c r="HA270">
        <v>-1.2293616740325242</v>
      </c>
      <c r="HB270">
        <v>6.0153471412481722E-2</v>
      </c>
      <c r="HC270">
        <v>1.1512816714044087</v>
      </c>
      <c r="HD270">
        <v>-0.38621715585694416</v>
      </c>
      <c r="HE270">
        <v>0.65531430777171451</v>
      </c>
      <c r="HF270">
        <v>-0.98137799221617694</v>
      </c>
      <c r="HG270">
        <v>0.20894368050229034</v>
      </c>
      <c r="HH270">
        <v>-1.1797649376692541</v>
      </c>
      <c r="HI270">
        <v>-1.3781518831223327</v>
      </c>
      <c r="HJ270">
        <v>0.85370125322479151</v>
      </c>
      <c r="HK270">
        <v>-1.4773453558488712</v>
      </c>
      <c r="HL270">
        <v>0.6057175714084444</v>
      </c>
      <c r="HM270">
        <v>1.647249035037103</v>
      </c>
      <c r="HN270">
        <v>-0.83258778312636827</v>
      </c>
      <c r="HO270">
        <v>-0.93178125585290683</v>
      </c>
      <c r="HP270">
        <v>1.2008784077676788</v>
      </c>
      <c r="HQ270">
        <v>-3.3124246012898397</v>
      </c>
      <c r="HR270">
        <v>0.30813715322882884</v>
      </c>
      <c r="HS270">
        <v>0.65531430777171451</v>
      </c>
      <c r="HT270">
        <v>0.70491104413498462</v>
      </c>
      <c r="HU270">
        <v>0.50652409868190584</v>
      </c>
      <c r="HV270">
        <v>-0.68379757403655972</v>
      </c>
      <c r="HW270">
        <v>0.20894368050229034</v>
      </c>
      <c r="HX270">
        <v>0.45692736231863751</v>
      </c>
      <c r="HY270">
        <v>-1.2789584103957925</v>
      </c>
      <c r="HZ270">
        <v>1.0556735049211587E-2</v>
      </c>
      <c r="IA270">
        <v>-1.1797649376692541</v>
      </c>
      <c r="IB270">
        <v>-8.863673767732691E-2</v>
      </c>
      <c r="IC270">
        <v>0.45692736231863751</v>
      </c>
      <c r="ID270">
        <v>0.10975020777575009</v>
      </c>
      <c r="IE270">
        <v>0.90329798958806162</v>
      </c>
      <c r="IF270">
        <v>-1.9237159831182953</v>
      </c>
      <c r="IG270">
        <v>0.70491104413498462</v>
      </c>
      <c r="IH270">
        <v>1.0024914623146002</v>
      </c>
      <c r="II270">
        <v>0.55612083504517595</v>
      </c>
      <c r="IJ270">
        <v>0.30813715322882884</v>
      </c>
      <c r="IK270">
        <v>-0.68379757403655972</v>
      </c>
      <c r="IL270">
        <v>1.9448294532167203</v>
      </c>
      <c r="IM270">
        <v>-1.4773453558488712</v>
      </c>
      <c r="IN270">
        <v>-3.9040001314056785E-2</v>
      </c>
      <c r="IO270">
        <v>-0.73339431039982983</v>
      </c>
      <c r="IP270">
        <v>0.35773388959209723</v>
      </c>
      <c r="IQ270">
        <v>0.65531430777171451</v>
      </c>
    </row>
    <row r="271" spans="2:251">
      <c r="B271" t="s">
        <v>249</v>
      </c>
      <c r="C271">
        <v>-1.2398114675182517</v>
      </c>
      <c r="D271">
        <v>-3.0034620517010589E-2</v>
      </c>
      <c r="E271">
        <v>-1.7897100343369987</v>
      </c>
      <c r="F271">
        <v>-3.0034620517010589E-2</v>
      </c>
      <c r="G271">
        <v>-0.57993318733575761</v>
      </c>
      <c r="H271">
        <v>0.62984365966548739</v>
      </c>
      <c r="I271">
        <v>-0.57993318733575761</v>
      </c>
      <c r="J271">
        <v>0.62984365966548739</v>
      </c>
      <c r="K271">
        <v>-3.0034620517010589E-2</v>
      </c>
      <c r="L271">
        <v>1.0697625131204835</v>
      </c>
      <c r="M271">
        <v>0.29990451957423842</v>
      </c>
      <c r="N271">
        <v>0.84980308639298541</v>
      </c>
      <c r="O271">
        <v>-0.57993318733575761</v>
      </c>
      <c r="P271">
        <v>0.62984365966548739</v>
      </c>
      <c r="Q271">
        <v>-3.0034620517010589E-2</v>
      </c>
      <c r="R271">
        <v>-1.4597708942457537</v>
      </c>
      <c r="S271">
        <v>-1.0198520407907536</v>
      </c>
      <c r="T271">
        <v>1.1797422264842345</v>
      </c>
      <c r="U271">
        <v>0.29990451957423842</v>
      </c>
      <c r="V271">
        <v>-3.0034620517010589E-2</v>
      </c>
      <c r="W271">
        <v>0.18992480621048743</v>
      </c>
      <c r="X271">
        <v>1.8396205066667286</v>
      </c>
      <c r="Y271">
        <v>-1.6797303209732517</v>
      </c>
      <c r="Z271">
        <v>-1.2398114675182517</v>
      </c>
      <c r="AA271">
        <v>-0.68991290069950473</v>
      </c>
      <c r="AB271">
        <v>-0.57993318733575761</v>
      </c>
      <c r="AC271">
        <v>-1.8996897477007497</v>
      </c>
      <c r="AD271">
        <v>-1.3497911808820027</v>
      </c>
      <c r="AE271">
        <v>-1.1298317541545047</v>
      </c>
      <c r="AF271">
        <v>-0.68991290069950473</v>
      </c>
      <c r="AG271">
        <v>0.18992480621048743</v>
      </c>
      <c r="AH271">
        <v>-0.35997376060825959</v>
      </c>
      <c r="AI271">
        <v>0.62984365966548739</v>
      </c>
      <c r="AJ271">
        <v>0.51986394630173649</v>
      </c>
      <c r="AK271">
        <v>1.6196610799392306</v>
      </c>
      <c r="AL271">
        <v>-1.3497911808820027</v>
      </c>
      <c r="AM271">
        <v>0.84980308639298541</v>
      </c>
      <c r="AN271">
        <v>1.2897219398479816</v>
      </c>
      <c r="AO271">
        <v>7.9945092846740382E-2</v>
      </c>
      <c r="AP271">
        <v>3.4893162071229695</v>
      </c>
      <c r="AQ271">
        <v>0.18992480621048743</v>
      </c>
      <c r="AR271">
        <v>0.62984365966548739</v>
      </c>
      <c r="AS271">
        <v>-2.3396086011557458</v>
      </c>
      <c r="AT271">
        <v>7.9945092846740382E-2</v>
      </c>
      <c r="AU271">
        <v>-1.0198520407907536</v>
      </c>
      <c r="AV271">
        <v>-0.35997376060825959</v>
      </c>
      <c r="AW271">
        <v>-2.1196491744282477</v>
      </c>
      <c r="AX271">
        <v>-1.5697506076095007</v>
      </c>
      <c r="AY271">
        <v>-1.0198520407907536</v>
      </c>
      <c r="AZ271">
        <v>-1.1298317541545047</v>
      </c>
      <c r="BA271">
        <v>-1.4597708942457537</v>
      </c>
      <c r="BB271">
        <v>0.29990451957423842</v>
      </c>
      <c r="BC271">
        <v>0.29990451957423842</v>
      </c>
      <c r="BD271">
        <v>0.73982337302923451</v>
      </c>
      <c r="BE271">
        <v>0.29990451957423842</v>
      </c>
      <c r="BF271">
        <v>1.0697625131204835</v>
      </c>
      <c r="BG271">
        <v>-3.0034620517010589E-2</v>
      </c>
      <c r="BH271">
        <v>0.29990451957423842</v>
      </c>
      <c r="BI271">
        <v>2.1695596467579774</v>
      </c>
      <c r="BJ271">
        <v>7.9945092846740382E-2</v>
      </c>
      <c r="BK271">
        <v>0.95978279975673642</v>
      </c>
      <c r="BL271">
        <v>0.62984365966548739</v>
      </c>
      <c r="BM271">
        <v>0.18992480621048743</v>
      </c>
      <c r="BN271">
        <v>0.51986394630173649</v>
      </c>
      <c r="BO271">
        <v>-0.90987232742700663</v>
      </c>
      <c r="BP271">
        <v>0.51986394630173649</v>
      </c>
      <c r="BQ271">
        <v>-0.14001433388075765</v>
      </c>
      <c r="BR271">
        <v>-1.0198520407907536</v>
      </c>
      <c r="BS271">
        <v>0.40988423293798937</v>
      </c>
      <c r="BT271">
        <v>7.9945092846740382E-2</v>
      </c>
      <c r="BU271">
        <v>-3.0034620517010589E-2</v>
      </c>
      <c r="BV271">
        <v>-1.4597708942457537</v>
      </c>
      <c r="BW271">
        <v>-1.5697506076095007</v>
      </c>
      <c r="BX271">
        <v>7.9945092846740382E-2</v>
      </c>
      <c r="BY271">
        <v>-0.14001433388075765</v>
      </c>
      <c r="BZ271">
        <v>0.62984365966548739</v>
      </c>
      <c r="CA271">
        <v>7.9945092846740382E-2</v>
      </c>
      <c r="CB271">
        <v>0.84980308639298541</v>
      </c>
      <c r="CC271">
        <v>0.84980308639298541</v>
      </c>
      <c r="CD271">
        <v>-0.57993318733575761</v>
      </c>
      <c r="CE271">
        <v>0.84980308639298541</v>
      </c>
      <c r="CF271">
        <v>1.0697625131204835</v>
      </c>
      <c r="CG271">
        <v>-0.24999404724450863</v>
      </c>
      <c r="CH271">
        <v>-3.0034620517010589E-2</v>
      </c>
      <c r="CI271">
        <v>0.62984365966548739</v>
      </c>
      <c r="CJ271">
        <v>-0.14001433388075765</v>
      </c>
      <c r="CK271">
        <v>0.62984365966548739</v>
      </c>
      <c r="CL271">
        <v>0.51986394630173649</v>
      </c>
      <c r="CM271">
        <v>-0.57993318733575761</v>
      </c>
      <c r="CN271">
        <v>0.62984365966548739</v>
      </c>
      <c r="CO271">
        <v>0.18992480621048743</v>
      </c>
      <c r="CP271">
        <v>0.95978279975673642</v>
      </c>
      <c r="CQ271">
        <v>-0.46995347397200665</v>
      </c>
      <c r="CR271">
        <v>2.3895190734854754</v>
      </c>
      <c r="CS271">
        <v>0.29990451957423842</v>
      </c>
      <c r="CT271">
        <v>-3.0034620517010589E-2</v>
      </c>
      <c r="CU271">
        <v>-3.0034620517010589E-2</v>
      </c>
      <c r="CV271">
        <v>7.9945092846740382E-2</v>
      </c>
      <c r="CW271">
        <v>0.40988423293798937</v>
      </c>
      <c r="CX271">
        <v>-1.3497911808820027</v>
      </c>
      <c r="CY271">
        <v>0.18992480621048743</v>
      </c>
      <c r="CZ271">
        <v>1.6196610799392306</v>
      </c>
      <c r="DA271">
        <v>-0.57993318733575761</v>
      </c>
      <c r="DB271">
        <v>0.62984365966548739</v>
      </c>
      <c r="DC271">
        <v>-0.14001433388075765</v>
      </c>
      <c r="DD271">
        <v>0.95978279975673642</v>
      </c>
      <c r="DE271">
        <v>1.0697625131204835</v>
      </c>
      <c r="DF271">
        <v>-1.0198520407907536</v>
      </c>
      <c r="DG271">
        <v>-0.14001433388075765</v>
      </c>
      <c r="DH271">
        <v>-0.90987232742700663</v>
      </c>
      <c r="DI271">
        <v>1.7296407933029816</v>
      </c>
      <c r="DJ271">
        <v>-0.90987232742700663</v>
      </c>
      <c r="DK271">
        <v>-0.79989261406325562</v>
      </c>
      <c r="DL271">
        <v>-1.0198520407907536</v>
      </c>
      <c r="DM271">
        <v>-0.14001433388075765</v>
      </c>
      <c r="DN271">
        <v>1.3997016532117326</v>
      </c>
      <c r="DO271">
        <v>0.29990451957423842</v>
      </c>
      <c r="DP271">
        <v>-0.24999404724450863</v>
      </c>
      <c r="DQ271">
        <v>1.3997016532117326</v>
      </c>
      <c r="DR271">
        <v>0.18992480621048743</v>
      </c>
      <c r="DS271">
        <v>-0.68991290069950473</v>
      </c>
      <c r="DT271">
        <v>-0.68991290069950473</v>
      </c>
      <c r="DU271">
        <v>-0.24999404724450863</v>
      </c>
      <c r="DV271">
        <v>-0.68991290069950473</v>
      </c>
      <c r="DW271">
        <v>-1.1298317541545047</v>
      </c>
      <c r="DX271">
        <v>-0.90987232742700663</v>
      </c>
      <c r="DY271">
        <v>-0.14001433388075765</v>
      </c>
      <c r="DZ271">
        <v>-0.57993318733575761</v>
      </c>
      <c r="EA271">
        <v>-0.68991290069950473</v>
      </c>
      <c r="EB271">
        <v>-1.2398114675182517</v>
      </c>
      <c r="EC271">
        <v>-0.35997376060825959</v>
      </c>
      <c r="ED271">
        <v>-1.0198520407907536</v>
      </c>
      <c r="EE271">
        <v>-0.14001433388075765</v>
      </c>
      <c r="EF271">
        <v>-0.68991290069950473</v>
      </c>
      <c r="EG271">
        <v>-1.2398114675182517</v>
      </c>
      <c r="EH271">
        <v>-0.57993318733575761</v>
      </c>
      <c r="EI271">
        <v>-0.68991290069950473</v>
      </c>
      <c r="EJ271">
        <v>0.51986394630173649</v>
      </c>
      <c r="EK271">
        <v>-1.7897100343369987</v>
      </c>
      <c r="EL271">
        <v>-0.46995347397200665</v>
      </c>
      <c r="EM271">
        <v>-0.35997376060825959</v>
      </c>
      <c r="EN271">
        <v>-3.0034620517010589E-2</v>
      </c>
      <c r="EO271">
        <v>7.9945092846740382E-2</v>
      </c>
      <c r="EP271">
        <v>-1.0198520407907536</v>
      </c>
      <c r="EQ271">
        <v>0.51986394630173649</v>
      </c>
      <c r="ER271">
        <v>0.18992480621048743</v>
      </c>
      <c r="ES271">
        <v>-1.4597708942457537</v>
      </c>
      <c r="ET271">
        <v>0.18992480621048743</v>
      </c>
      <c r="EU271">
        <v>-0.46995347397200665</v>
      </c>
      <c r="EV271">
        <v>1.5096813665754836</v>
      </c>
      <c r="EW271">
        <v>-0.90987232742700663</v>
      </c>
      <c r="EX271">
        <v>-0.35997376060825959</v>
      </c>
      <c r="EY271">
        <v>1.2897219398479816</v>
      </c>
      <c r="EZ271">
        <v>-0.57993318733575761</v>
      </c>
      <c r="FA271">
        <v>0.95978279975673642</v>
      </c>
      <c r="FB271">
        <v>0.40988423293798937</v>
      </c>
      <c r="FC271">
        <v>-1.4597708942457537</v>
      </c>
      <c r="FD271">
        <v>-3.0034620517010589E-2</v>
      </c>
      <c r="FE271">
        <v>-1.8996897477007497</v>
      </c>
      <c r="FF271">
        <v>0.95978279975673642</v>
      </c>
      <c r="FG271">
        <v>1.6196610799392306</v>
      </c>
      <c r="FH271">
        <v>-1.8996897477007497</v>
      </c>
      <c r="FI271">
        <v>0.29990451957423842</v>
      </c>
      <c r="FJ271">
        <v>1.2897219398479816</v>
      </c>
      <c r="FK271">
        <v>-0.57993318733575761</v>
      </c>
      <c r="FL271">
        <v>1.7296407933029816</v>
      </c>
      <c r="FM271">
        <v>0.62984365966548739</v>
      </c>
      <c r="FN271">
        <v>-0.90987232742700663</v>
      </c>
      <c r="FO271">
        <v>-0.57993318733575761</v>
      </c>
      <c r="FP271">
        <v>-1.4597708942457537</v>
      </c>
      <c r="FQ271">
        <v>-0.57993318733575761</v>
      </c>
      <c r="FR271">
        <v>-0.46995347397200665</v>
      </c>
      <c r="FS271">
        <v>2.0595799333942306</v>
      </c>
      <c r="FT271">
        <v>-1.4597708942457537</v>
      </c>
      <c r="FU271">
        <v>-1.6797303209732517</v>
      </c>
      <c r="FV271">
        <v>0.18992480621048743</v>
      </c>
      <c r="FW271">
        <v>-0.14001433388075765</v>
      </c>
      <c r="FX271">
        <v>1.8396205066667286</v>
      </c>
      <c r="FY271">
        <v>0.84980308639298541</v>
      </c>
      <c r="FZ271">
        <v>-1.1298317541545047</v>
      </c>
      <c r="GA271">
        <v>-0.90987232742700663</v>
      </c>
      <c r="GB271">
        <v>-0.57993318733575761</v>
      </c>
      <c r="GC271">
        <v>-3.0034620517010589E-2</v>
      </c>
      <c r="GD271">
        <v>1.9496002200304796</v>
      </c>
      <c r="GE271">
        <v>0.95978279975673642</v>
      </c>
      <c r="GF271">
        <v>0.62984365966548739</v>
      </c>
      <c r="GG271">
        <v>0.29990451957423842</v>
      </c>
      <c r="GH271">
        <v>-0.35997376060825959</v>
      </c>
      <c r="GI271">
        <v>1.8396205066667286</v>
      </c>
      <c r="GJ271">
        <v>0.51986394630173649</v>
      </c>
      <c r="GK271">
        <v>0.29990451957423842</v>
      </c>
      <c r="GL271">
        <v>-1.2398114675182517</v>
      </c>
      <c r="GM271">
        <v>0.62984365966548739</v>
      </c>
      <c r="GN271">
        <v>-0.90987232742700663</v>
      </c>
      <c r="GO271">
        <v>-1.4597708942457537</v>
      </c>
      <c r="GP271">
        <v>0.29990451957423842</v>
      </c>
      <c r="GQ271">
        <v>0.62984365966548739</v>
      </c>
      <c r="GR271">
        <v>0.40988423293798937</v>
      </c>
      <c r="GS271">
        <v>-0.90987232742700663</v>
      </c>
      <c r="GT271">
        <v>0.51986394630173649</v>
      </c>
      <c r="GU271">
        <v>0.18992480621048743</v>
      </c>
      <c r="GV271">
        <v>-0.90987232742700663</v>
      </c>
      <c r="GW271">
        <v>1.2897219398479816</v>
      </c>
      <c r="GX271">
        <v>-1.0198520407907536</v>
      </c>
      <c r="GY271">
        <v>0.18992480621048743</v>
      </c>
      <c r="GZ271">
        <v>-0.57993318733575761</v>
      </c>
      <c r="HA271">
        <v>-0.68991290069950473</v>
      </c>
      <c r="HB271">
        <v>-0.90987232742700663</v>
      </c>
      <c r="HC271">
        <v>0.73982337302923451</v>
      </c>
      <c r="HD271">
        <v>0.40988423293798937</v>
      </c>
      <c r="HE271">
        <v>0.84980308639298541</v>
      </c>
      <c r="HF271">
        <v>-0.24999404724450863</v>
      </c>
      <c r="HG271">
        <v>0.18992480621048743</v>
      </c>
      <c r="HH271">
        <v>-0.46995347397200665</v>
      </c>
      <c r="HI271">
        <v>0.40988423293798937</v>
      </c>
      <c r="HJ271">
        <v>1.0697625131204835</v>
      </c>
      <c r="HK271">
        <v>-1.2398114675182517</v>
      </c>
      <c r="HL271">
        <v>0.73982337302923451</v>
      </c>
      <c r="HM271">
        <v>1.5096813665754836</v>
      </c>
      <c r="HN271">
        <v>-0.46995347397200665</v>
      </c>
      <c r="HO271">
        <v>-1.3497911808820027</v>
      </c>
      <c r="HP271">
        <v>1.0697625131204835</v>
      </c>
      <c r="HQ271">
        <v>-2.669547741246995</v>
      </c>
      <c r="HR271">
        <v>0.62984365966548739</v>
      </c>
      <c r="HS271">
        <v>0.18992480621048743</v>
      </c>
      <c r="HT271">
        <v>0.62984365966548739</v>
      </c>
      <c r="HU271">
        <v>0.84980308639298541</v>
      </c>
      <c r="HV271">
        <v>-1.4597708942457537</v>
      </c>
      <c r="HW271">
        <v>0.84980308639298541</v>
      </c>
      <c r="HX271">
        <v>-0.24999404724450863</v>
      </c>
      <c r="HY271">
        <v>-0.68991290069950473</v>
      </c>
      <c r="HZ271">
        <v>7.9945092846740382E-2</v>
      </c>
      <c r="IA271">
        <v>7.9945092846740382E-2</v>
      </c>
      <c r="IB271">
        <v>0.84980308639298541</v>
      </c>
      <c r="IC271">
        <v>0.29990451957423842</v>
      </c>
      <c r="ID271">
        <v>7.9945092846740382E-2</v>
      </c>
      <c r="IE271">
        <v>0.95978279975673642</v>
      </c>
      <c r="IF271">
        <v>-1.8996897477007497</v>
      </c>
      <c r="IG271">
        <v>1.2897219398479816</v>
      </c>
      <c r="IH271">
        <v>1.3997016532117326</v>
      </c>
      <c r="II271">
        <v>1.3997016532117326</v>
      </c>
      <c r="IJ271">
        <v>0.29990451957423842</v>
      </c>
      <c r="IK271">
        <v>0.29990451957423842</v>
      </c>
      <c r="IL271">
        <v>0.62984365966548739</v>
      </c>
      <c r="IM271">
        <v>0.29990451957423842</v>
      </c>
      <c r="IN271">
        <v>2.0595799333942306</v>
      </c>
      <c r="IO271">
        <v>-0.24999404724450863</v>
      </c>
      <c r="IP271">
        <v>1.7296407933029816</v>
      </c>
      <c r="IQ271">
        <v>2.9394176403042227</v>
      </c>
    </row>
    <row r="287" spans="1:39">
      <c r="A287" t="s">
        <v>285</v>
      </c>
      <c r="B287">
        <f t="shared" ref="B287:P287" si="17">AVERAGEA(B291:B539)</f>
        <v>1.0556244979919676</v>
      </c>
      <c r="C287">
        <f t="shared" si="17"/>
        <v>44.903614457831324</v>
      </c>
      <c r="D287">
        <f t="shared" si="17"/>
        <v>178.32248995983937</v>
      </c>
      <c r="E287">
        <f t="shared" si="17"/>
        <v>70.312248995983936</v>
      </c>
      <c r="F287">
        <f t="shared" si="17"/>
        <v>37.96144578313249</v>
      </c>
      <c r="G287">
        <f t="shared" si="17"/>
        <v>100.74779116465869</v>
      </c>
      <c r="H287">
        <f t="shared" si="17"/>
        <v>92.378714859437736</v>
      </c>
      <c r="I287">
        <f t="shared" si="17"/>
        <v>36.369572799196789</v>
      </c>
      <c r="J287">
        <f t="shared" si="17"/>
        <v>99.710040160642521</v>
      </c>
      <c r="K287">
        <f t="shared" si="17"/>
        <v>59.297991967871468</v>
      </c>
      <c r="L287">
        <f t="shared" si="17"/>
        <v>38.553012048192805</v>
      </c>
      <c r="M287">
        <f t="shared" si="17"/>
        <v>23.085542168674714</v>
      </c>
      <c r="N287">
        <f t="shared" si="17"/>
        <v>32.235341365461856</v>
      </c>
      <c r="O287">
        <f t="shared" si="17"/>
        <v>28.678714859437747</v>
      </c>
      <c r="P287">
        <f t="shared" si="17"/>
        <v>18.227309236947793</v>
      </c>
      <c r="S287">
        <f>AVERAGEA(S291:S539)</f>
        <v>19.108032128514054</v>
      </c>
    </row>
    <row r="288" spans="1:39">
      <c r="A288" t="s">
        <v>286</v>
      </c>
      <c r="B288">
        <f t="shared" ref="B288:P288" si="18">_xlfn.STDEV.S(B291:B539)</f>
        <v>1.8608951254255619E-2</v>
      </c>
      <c r="C288">
        <f t="shared" si="18"/>
        <v>12.673901101913355</v>
      </c>
      <c r="D288">
        <f t="shared" si="18"/>
        <v>26.823352402294553</v>
      </c>
      <c r="E288">
        <f t="shared" si="18"/>
        <v>2.6178167003174004</v>
      </c>
      <c r="F288">
        <f t="shared" si="18"/>
        <v>2.2798644197079554</v>
      </c>
      <c r="G288">
        <f t="shared" si="18"/>
        <v>8.0563342353114091</v>
      </c>
      <c r="H288">
        <f t="shared" si="18"/>
        <v>10.123805622257187</v>
      </c>
      <c r="I288">
        <f t="shared" si="18"/>
        <v>3.9857502714084738</v>
      </c>
      <c r="J288">
        <f t="shared" si="18"/>
        <v>6.3889600154505395</v>
      </c>
      <c r="K288">
        <f t="shared" si="18"/>
        <v>4.8621269224088186</v>
      </c>
      <c r="L288">
        <f t="shared" si="18"/>
        <v>2.2965790134843691</v>
      </c>
      <c r="M288">
        <f t="shared" si="18"/>
        <v>1.643619078935888</v>
      </c>
      <c r="N288">
        <f t="shared" si="18"/>
        <v>2.9141956478810376</v>
      </c>
      <c r="O288">
        <f t="shared" si="18"/>
        <v>2.0162617005190375</v>
      </c>
      <c r="P288">
        <f t="shared" si="18"/>
        <v>0.909258598167625</v>
      </c>
      <c r="S288">
        <f>_xlfn.STDEV.S(S291:S539)</f>
        <v>8.2220111580339434</v>
      </c>
      <c r="V288" t="s">
        <v>154</v>
      </c>
      <c r="W288" t="s">
        <v>155</v>
      </c>
      <c r="X288" t="s">
        <v>156</v>
      </c>
      <c r="Y288" t="s">
        <v>157</v>
      </c>
      <c r="Z288" t="s">
        <v>158</v>
      </c>
      <c r="AA288" t="s">
        <v>159</v>
      </c>
      <c r="AB288" t="s">
        <v>160</v>
      </c>
      <c r="AC288" t="s">
        <v>161</v>
      </c>
      <c r="AD288" t="s">
        <v>162</v>
      </c>
      <c r="AE288" t="s">
        <v>163</v>
      </c>
      <c r="AF288" t="s">
        <v>164</v>
      </c>
      <c r="AG288" t="s">
        <v>165</v>
      </c>
      <c r="AH288" t="s">
        <v>166</v>
      </c>
      <c r="AI288" t="s">
        <v>167</v>
      </c>
      <c r="AJ288" t="s">
        <v>168</v>
      </c>
      <c r="AM288" t="s">
        <v>169</v>
      </c>
    </row>
    <row r="289" spans="2:39">
      <c r="B289" t="s">
        <v>154</v>
      </c>
      <c r="C289" t="s">
        <v>155</v>
      </c>
      <c r="D289" t="s">
        <v>156</v>
      </c>
      <c r="E289" t="s">
        <v>157</v>
      </c>
      <c r="F289" t="s">
        <v>158</v>
      </c>
      <c r="G289" t="s">
        <v>159</v>
      </c>
      <c r="H289" t="s">
        <v>160</v>
      </c>
      <c r="I289" t="s">
        <v>161</v>
      </c>
      <c r="J289" t="s">
        <v>162</v>
      </c>
      <c r="K289" t="s">
        <v>163</v>
      </c>
      <c r="L289" t="s">
        <v>164</v>
      </c>
      <c r="M289" t="s">
        <v>165</v>
      </c>
      <c r="N289" t="s">
        <v>166</v>
      </c>
      <c r="O289" t="s">
        <v>167</v>
      </c>
      <c r="P289" t="s">
        <v>168</v>
      </c>
      <c r="S289" t="s">
        <v>169</v>
      </c>
      <c r="V289" t="s">
        <v>224</v>
      </c>
      <c r="W289" t="s">
        <v>225</v>
      </c>
      <c r="X289" t="s">
        <v>237</v>
      </c>
      <c r="Y289" t="s">
        <v>238</v>
      </c>
      <c r="Z289" t="s">
        <v>239</v>
      </c>
      <c r="AA289" t="s">
        <v>240</v>
      </c>
      <c r="AB289" t="s">
        <v>241</v>
      </c>
      <c r="AC289" t="s">
        <v>242</v>
      </c>
      <c r="AD289" t="s">
        <v>243</v>
      </c>
      <c r="AE289" t="s">
        <v>244</v>
      </c>
      <c r="AF289" t="s">
        <v>245</v>
      </c>
      <c r="AG289" t="s">
        <v>246</v>
      </c>
      <c r="AH289" t="s">
        <v>247</v>
      </c>
      <c r="AI289" t="s">
        <v>248</v>
      </c>
      <c r="AJ289" t="s">
        <v>249</v>
      </c>
      <c r="AM289" t="s">
        <v>226</v>
      </c>
    </row>
    <row r="290" spans="2:39">
      <c r="B290" t="s">
        <v>224</v>
      </c>
      <c r="C290" t="s">
        <v>225</v>
      </c>
      <c r="D290" t="s">
        <v>237</v>
      </c>
      <c r="E290" t="s">
        <v>238</v>
      </c>
      <c r="F290" t="s">
        <v>239</v>
      </c>
      <c r="G290" t="s">
        <v>240</v>
      </c>
      <c r="H290" t="s">
        <v>241</v>
      </c>
      <c r="I290" t="s">
        <v>242</v>
      </c>
      <c r="J290" t="s">
        <v>243</v>
      </c>
      <c r="K290" t="s">
        <v>244</v>
      </c>
      <c r="L290" t="s">
        <v>245</v>
      </c>
      <c r="M290" t="s">
        <v>246</v>
      </c>
      <c r="N290" t="s">
        <v>247</v>
      </c>
      <c r="O290" t="s">
        <v>248</v>
      </c>
      <c r="P290" t="s">
        <v>249</v>
      </c>
      <c r="S290" t="s">
        <v>226</v>
      </c>
      <c r="V290" cm="1">
        <f t="array" ref="V290:V538">STANDARDIZE(B291:B539,B$287,B$288)</f>
        <v>0.81549474769901287</v>
      </c>
      <c r="W290" cm="1">
        <f t="array" ref="W290:W538">STANDARDIZE(C291:C539,C$287,C$288)</f>
        <v>-1.7282456507826605</v>
      </c>
      <c r="X290" cm="1">
        <f t="array" ref="X290:X538">STANDARDIZE(D291:D539,D$287,D$288)</f>
        <v>-0.89744524095281009</v>
      </c>
      <c r="Y290" cm="1">
        <f t="array" ref="Y290:Y538">STANDARDIZE(E291:E539,E$287,E$288)</f>
        <v>-0.97877326387033614</v>
      </c>
      <c r="Z290" cm="1">
        <f t="array" ref="Z290:Z538">STANDARDIZE(F291:F539,F$287,F$288)</f>
        <v>-0.77260988324828705</v>
      </c>
      <c r="AA290" cm="1">
        <f t="array" ref="AA290:AA538">STANDARDIZE(G291:G539,G$287,G$288)</f>
        <v>-0.94928921036294145</v>
      </c>
      <c r="AB290" cm="1">
        <f t="array" ref="AB290:AB538">STANDARDIZE(H291:H539,H$287,H$288)</f>
        <v>-0.70909252185317817</v>
      </c>
      <c r="AC290" cm="1">
        <f t="array" ref="AC290:AC538">STANDARDIZE(I291:I539,I$287,I$288)</f>
        <v>-0.70909254387331488</v>
      </c>
      <c r="AD290" cm="1">
        <f t="array" ref="AD290:AD538">STANDARDIZE(J291:J539,J$287,J$288)</f>
        <v>-0.81547546831455897</v>
      </c>
      <c r="AE290" cm="1">
        <f t="array" ref="AE290:AE538">STANDARDIZE(K291:K539,K$287,K$288)</f>
        <v>-6.1288397573100652E-2</v>
      </c>
      <c r="AF290" cm="1">
        <f t="array" ref="AF290:AF538">STANDARDIZE(L291:L539,L$287,L$288)</f>
        <v>-0.54559936359069061</v>
      </c>
      <c r="AG290" cm="1">
        <f t="array" ref="AG290:AG538">STANDARDIZE(M291:M539,M$287,M$288)</f>
        <v>-0.72129983392639785</v>
      </c>
      <c r="AH290" cm="1">
        <f t="array" ref="AH290:AH538">STANDARDIZE(N291:N539,N$287,N$288)</f>
        <v>-8.0756885912233511E-2</v>
      </c>
      <c r="AI290" cm="1">
        <f t="array" ref="AI290:AI538">STANDARDIZE(O291:O539,O$287,O$288)</f>
        <v>-0.63420083767329127</v>
      </c>
      <c r="AJ290" cm="1">
        <f t="array" ref="AJ290:AJ538">STANDARDIZE(P291:P539,P$287,P$288)</f>
        <v>-1.2398114675182517</v>
      </c>
      <c r="AM290" cm="1">
        <f t="array" ref="AM290:AM538">STANDARDIZE(S291:S539,S$287,S$288)</f>
        <v>-0.82802516290211381</v>
      </c>
    </row>
    <row r="291" spans="2:39">
      <c r="B291">
        <v>1.0708</v>
      </c>
      <c r="C291">
        <v>23</v>
      </c>
      <c r="D291">
        <v>154.25</v>
      </c>
      <c r="E291">
        <v>67.75</v>
      </c>
      <c r="F291">
        <v>36.200000000000003</v>
      </c>
      <c r="G291">
        <v>93.1</v>
      </c>
      <c r="H291">
        <v>85.2</v>
      </c>
      <c r="I291">
        <v>33.543306999999999</v>
      </c>
      <c r="J291">
        <v>94.5</v>
      </c>
      <c r="K291">
        <v>59</v>
      </c>
      <c r="L291">
        <v>37.299999999999997</v>
      </c>
      <c r="M291">
        <v>21.9</v>
      </c>
      <c r="N291">
        <v>32</v>
      </c>
      <c r="O291">
        <v>27.4</v>
      </c>
      <c r="P291">
        <v>17.100000000000001</v>
      </c>
      <c r="S291">
        <v>12.3</v>
      </c>
      <c r="V291">
        <v>1.5946896524459422</v>
      </c>
      <c r="W291">
        <v>-1.8071479549713079</v>
      </c>
      <c r="X291">
        <v>-0.18910723327056825</v>
      </c>
      <c r="Y291">
        <v>0.74021645739410225</v>
      </c>
      <c r="Z291">
        <v>0.23622203680712625</v>
      </c>
      <c r="AA291">
        <v>-0.88722624408127082</v>
      </c>
      <c r="AB291">
        <v>-0.92640210701187609</v>
      </c>
      <c r="AC291">
        <v>-0.92640219475967645</v>
      </c>
      <c r="AD291">
        <v>-0.1580914825260949</v>
      </c>
      <c r="AE291">
        <v>-0.12298978973901509</v>
      </c>
      <c r="AF291">
        <v>-0.54559936359069061</v>
      </c>
      <c r="AG291">
        <v>0.19132038277924551</v>
      </c>
      <c r="AH291">
        <v>-0.59547867581356573</v>
      </c>
      <c r="AI291">
        <v>0.10975020777575009</v>
      </c>
      <c r="AJ291">
        <v>-3.0034620517010589E-2</v>
      </c>
      <c r="AM291">
        <v>-1.5820985739971374</v>
      </c>
    </row>
    <row r="292" spans="2:39">
      <c r="B292">
        <v>1.0852999999999999</v>
      </c>
      <c r="C292">
        <v>22</v>
      </c>
      <c r="D292">
        <v>173.25</v>
      </c>
      <c r="E292">
        <v>72.25</v>
      </c>
      <c r="F292">
        <v>38.5</v>
      </c>
      <c r="G292">
        <v>93.6</v>
      </c>
      <c r="H292">
        <v>83</v>
      </c>
      <c r="I292">
        <v>32.677165000000002</v>
      </c>
      <c r="J292">
        <v>98.7</v>
      </c>
      <c r="K292">
        <v>58.7</v>
      </c>
      <c r="L292">
        <v>37.299999999999997</v>
      </c>
      <c r="M292">
        <v>23.4</v>
      </c>
      <c r="N292">
        <v>30.5</v>
      </c>
      <c r="O292">
        <v>28.9</v>
      </c>
      <c r="P292">
        <v>18.2</v>
      </c>
      <c r="S292">
        <v>6.1</v>
      </c>
      <c r="V292">
        <v>-0.76439009364993116</v>
      </c>
      <c r="W292">
        <v>-1.8071479549713079</v>
      </c>
      <c r="X292">
        <v>-0.90676547789599748</v>
      </c>
      <c r="Y292">
        <v>-1.551769837625149</v>
      </c>
      <c r="Z292">
        <v>-1.737579545909989</v>
      </c>
      <c r="AA292">
        <v>-0.61414919244192012</v>
      </c>
      <c r="AB292">
        <v>-0.4423943946129581</v>
      </c>
      <c r="AC292">
        <v>-0.44239445000995697</v>
      </c>
      <c r="AD292">
        <v>-7.9831484217944476E-2</v>
      </c>
      <c r="AE292">
        <v>6.2114386758729684E-2</v>
      </c>
      <c r="AF292">
        <v>0.15108905453278676</v>
      </c>
      <c r="AG292">
        <v>0.55636846946150376</v>
      </c>
      <c r="AH292">
        <v>-1.178830037701742</v>
      </c>
      <c r="AI292">
        <v>-1.7253290376652184</v>
      </c>
      <c r="AJ292">
        <v>-1.7897100343369987</v>
      </c>
      <c r="AM292">
        <v>0.75309650552293539</v>
      </c>
    </row>
    <row r="293" spans="2:39">
      <c r="B293">
        <v>1.0414000000000001</v>
      </c>
      <c r="C293">
        <v>22</v>
      </c>
      <c r="D293">
        <v>154</v>
      </c>
      <c r="E293">
        <v>66.25</v>
      </c>
      <c r="F293">
        <v>34</v>
      </c>
      <c r="G293">
        <v>95.8</v>
      </c>
      <c r="H293">
        <v>87.9</v>
      </c>
      <c r="I293">
        <v>34.606299</v>
      </c>
      <c r="J293">
        <v>99.2</v>
      </c>
      <c r="K293">
        <v>59.6</v>
      </c>
      <c r="L293">
        <v>38.9</v>
      </c>
      <c r="M293">
        <v>24</v>
      </c>
      <c r="N293">
        <v>28.8</v>
      </c>
      <c r="O293">
        <v>25.2</v>
      </c>
      <c r="P293">
        <v>16.600000000000001</v>
      </c>
      <c r="S293">
        <v>25.3</v>
      </c>
      <c r="V293">
        <v>1.0465663401412049</v>
      </c>
      <c r="W293">
        <v>-1.4915387382167185</v>
      </c>
      <c r="X293">
        <v>0.23962366611605182</v>
      </c>
      <c r="Y293">
        <v>0.74021645739410225</v>
      </c>
      <c r="Z293">
        <v>-0.24626279452372479</v>
      </c>
      <c r="AA293">
        <v>0.13060640293812636</v>
      </c>
      <c r="AB293">
        <v>-0.59056002085752468</v>
      </c>
      <c r="AC293">
        <v>-0.59056002983473377</v>
      </c>
      <c r="AD293">
        <v>0.23320850901465728</v>
      </c>
      <c r="AE293">
        <v>0.16495004036858807</v>
      </c>
      <c r="AF293">
        <v>-0.54559936359069061</v>
      </c>
      <c r="AG293">
        <v>-0.17372770390301051</v>
      </c>
      <c r="AH293">
        <v>5.6502258061454584E-2</v>
      </c>
      <c r="AI293">
        <v>0.35773388959209723</v>
      </c>
      <c r="AJ293">
        <v>-3.0034620517010589E-2</v>
      </c>
      <c r="AM293">
        <v>-1.0591121759796212</v>
      </c>
    </row>
    <row r="294" spans="2:39">
      <c r="B294">
        <v>1.0750999999999999</v>
      </c>
      <c r="C294">
        <v>26</v>
      </c>
      <c r="D294">
        <v>184.75</v>
      </c>
      <c r="E294">
        <v>72.25</v>
      </c>
      <c r="F294">
        <v>37.4</v>
      </c>
      <c r="G294">
        <v>101.8</v>
      </c>
      <c r="H294">
        <v>86.4</v>
      </c>
      <c r="I294">
        <v>34.015748000000002</v>
      </c>
      <c r="J294">
        <v>101.2</v>
      </c>
      <c r="K294">
        <v>60.1</v>
      </c>
      <c r="L294">
        <v>37.299999999999997</v>
      </c>
      <c r="M294">
        <v>22.8</v>
      </c>
      <c r="N294">
        <v>32.4</v>
      </c>
      <c r="O294">
        <v>29.4</v>
      </c>
      <c r="P294">
        <v>18.2</v>
      </c>
      <c r="S294">
        <v>10.4</v>
      </c>
      <c r="V294">
        <v>-1.1620481829690588</v>
      </c>
      <c r="W294">
        <v>-1.6493433465940133</v>
      </c>
      <c r="X294">
        <v>0.22098319222967705</v>
      </c>
      <c r="Y294">
        <v>0.35821874155756039</v>
      </c>
      <c r="Z294">
        <v>-1.5621305163351349</v>
      </c>
      <c r="AA294">
        <v>-0.42796029359690851</v>
      </c>
      <c r="AB294">
        <v>0.75280832375987827</v>
      </c>
      <c r="AC294">
        <v>0.75280837897124386</v>
      </c>
      <c r="AD294">
        <v>0.34277250664606834</v>
      </c>
      <c r="AE294">
        <v>0.80253109274971024</v>
      </c>
      <c r="AF294">
        <v>1.5880089169124596</v>
      </c>
      <c r="AG294">
        <v>0.55636846946150376</v>
      </c>
      <c r="AH294">
        <v>-1.2127313925388241E-2</v>
      </c>
      <c r="AI294">
        <v>-0.48541062858348266</v>
      </c>
      <c r="AJ294">
        <v>-0.57993318733575761</v>
      </c>
      <c r="AM294">
        <v>1.1666206341879481</v>
      </c>
    </row>
    <row r="295" spans="2:39">
      <c r="B295">
        <v>1.034</v>
      </c>
      <c r="C295">
        <v>24</v>
      </c>
      <c r="D295">
        <v>184.25</v>
      </c>
      <c r="E295">
        <v>71.25</v>
      </c>
      <c r="F295">
        <v>34.4</v>
      </c>
      <c r="G295">
        <v>97.3</v>
      </c>
      <c r="H295">
        <v>100</v>
      </c>
      <c r="I295">
        <v>39.370078999999997</v>
      </c>
      <c r="J295">
        <v>101.9</v>
      </c>
      <c r="K295">
        <v>63.2</v>
      </c>
      <c r="L295">
        <v>42.2</v>
      </c>
      <c r="M295">
        <v>24</v>
      </c>
      <c r="N295">
        <v>32.200000000000003</v>
      </c>
      <c r="O295">
        <v>27.7</v>
      </c>
      <c r="P295">
        <v>17.7</v>
      </c>
      <c r="S295">
        <v>28.7</v>
      </c>
      <c r="V295">
        <v>-0.29149939283800458</v>
      </c>
      <c r="W295">
        <v>-1.6493433465940133</v>
      </c>
      <c r="X295">
        <v>1.1902878343211658</v>
      </c>
      <c r="Y295">
        <v>1.6952107469854569</v>
      </c>
      <c r="Z295">
        <v>0.45553332377569461</v>
      </c>
      <c r="AA295">
        <v>0.46574642085914764</v>
      </c>
      <c r="AB295">
        <v>0.19965665244683034</v>
      </c>
      <c r="AC295">
        <v>0.19965656315993954</v>
      </c>
      <c r="AD295">
        <v>1.2662404866822421</v>
      </c>
      <c r="AE295">
        <v>1.3784107529649166</v>
      </c>
      <c r="AF295">
        <v>1.5009228646470236</v>
      </c>
      <c r="AG295">
        <v>1.5298300339475241</v>
      </c>
      <c r="AH295">
        <v>1.1888901958443867</v>
      </c>
      <c r="AI295">
        <v>0.95289472595133173</v>
      </c>
      <c r="AJ295">
        <v>0.62984365966548739</v>
      </c>
      <c r="AM295">
        <v>0.21794763313291851</v>
      </c>
    </row>
    <row r="296" spans="2:39">
      <c r="B296">
        <v>1.0502</v>
      </c>
      <c r="C296">
        <v>24</v>
      </c>
      <c r="D296">
        <v>210.25</v>
      </c>
      <c r="E296">
        <v>74.75</v>
      </c>
      <c r="F296">
        <v>39</v>
      </c>
      <c r="G296">
        <v>104.5</v>
      </c>
      <c r="H296">
        <v>94.4</v>
      </c>
      <c r="I296">
        <v>37.165354000000001</v>
      </c>
      <c r="J296">
        <v>107.8</v>
      </c>
      <c r="K296">
        <v>66</v>
      </c>
      <c r="L296">
        <v>42</v>
      </c>
      <c r="M296">
        <v>25.6</v>
      </c>
      <c r="N296">
        <v>35.700000000000003</v>
      </c>
      <c r="O296">
        <v>30.6</v>
      </c>
      <c r="P296">
        <v>18.8</v>
      </c>
      <c r="S296">
        <v>20.9</v>
      </c>
      <c r="V296">
        <v>-3.8932768540727233E-2</v>
      </c>
      <c r="W296">
        <v>-1.4915387382167185</v>
      </c>
      <c r="X296">
        <v>9.9820111968240935E-2</v>
      </c>
      <c r="Y296">
        <v>-0.21477783219725241</v>
      </c>
      <c r="Z296">
        <v>-0.68488536846086157</v>
      </c>
      <c r="AA296">
        <v>0.54022198039715152</v>
      </c>
      <c r="AB296">
        <v>-0.16581855895643413</v>
      </c>
      <c r="AC296">
        <v>-0.16581866755120059</v>
      </c>
      <c r="AD296">
        <v>9.2340512059985599E-2</v>
      </c>
      <c r="AE296">
        <v>-0.184691181904931</v>
      </c>
      <c r="AF296">
        <v>-0.11016910226351767</v>
      </c>
      <c r="AG296">
        <v>-0.11288635612263559</v>
      </c>
      <c r="AH296">
        <v>-0.11507167190565613</v>
      </c>
      <c r="AI296">
        <v>-0.43581389222021255</v>
      </c>
      <c r="AJ296">
        <v>-0.57993318733575761</v>
      </c>
      <c r="AM296">
        <v>1.1185568800412157E-2</v>
      </c>
    </row>
    <row r="297" spans="2:39">
      <c r="B297">
        <v>1.0548999999999999</v>
      </c>
      <c r="C297">
        <v>26</v>
      </c>
      <c r="D297">
        <v>181</v>
      </c>
      <c r="E297">
        <v>69.75</v>
      </c>
      <c r="F297">
        <v>36.4</v>
      </c>
      <c r="G297">
        <v>105.1</v>
      </c>
      <c r="H297">
        <v>90.7</v>
      </c>
      <c r="I297">
        <v>35.708660999999999</v>
      </c>
      <c r="J297">
        <v>100.3</v>
      </c>
      <c r="K297">
        <v>58.4</v>
      </c>
      <c r="L297">
        <v>38.299999999999997</v>
      </c>
      <c r="M297">
        <v>22.9</v>
      </c>
      <c r="N297">
        <v>31.9</v>
      </c>
      <c r="O297">
        <v>27.8</v>
      </c>
      <c r="P297">
        <v>17.7</v>
      </c>
      <c r="S297">
        <v>19.2</v>
      </c>
      <c r="V297">
        <v>0.79399971584392748</v>
      </c>
      <c r="W297">
        <v>-1.5704410424053659</v>
      </c>
      <c r="X297">
        <v>-8.658462689550693E-2</v>
      </c>
      <c r="Y297">
        <v>0.83571588635323768</v>
      </c>
      <c r="Z297">
        <v>-7.0813764948870719E-2</v>
      </c>
      <c r="AA297">
        <v>-0.14247064870122439</v>
      </c>
      <c r="AB297">
        <v>-0.38312814411513207</v>
      </c>
      <c r="AC297">
        <v>-0.38312806754377071</v>
      </c>
      <c r="AD297">
        <v>-0.40852347711217762</v>
      </c>
      <c r="AE297">
        <v>0.1443829096466161</v>
      </c>
      <c r="AF297">
        <v>0.36880418519637326</v>
      </c>
      <c r="AG297">
        <v>6.9637687218493505E-2</v>
      </c>
      <c r="AH297">
        <v>-0.59547867581356573</v>
      </c>
      <c r="AI297">
        <v>0.15934694413902023</v>
      </c>
      <c r="AJ297">
        <v>0.62984365966548739</v>
      </c>
      <c r="AM297">
        <v>-0.81586268852961352</v>
      </c>
    </row>
    <row r="298" spans="2:39">
      <c r="B298">
        <v>1.0704</v>
      </c>
      <c r="C298">
        <v>25</v>
      </c>
      <c r="D298">
        <v>176</v>
      </c>
      <c r="E298">
        <v>72.5</v>
      </c>
      <c r="F298">
        <v>37.799999999999997</v>
      </c>
      <c r="G298">
        <v>99.6</v>
      </c>
      <c r="H298">
        <v>88.5</v>
      </c>
      <c r="I298">
        <v>34.84252</v>
      </c>
      <c r="J298">
        <v>97.1</v>
      </c>
      <c r="K298">
        <v>60</v>
      </c>
      <c r="L298">
        <v>39.4</v>
      </c>
      <c r="M298">
        <v>23.2</v>
      </c>
      <c r="N298">
        <v>30.5</v>
      </c>
      <c r="O298">
        <v>29</v>
      </c>
      <c r="P298">
        <v>18.8</v>
      </c>
      <c r="S298">
        <v>12.4</v>
      </c>
      <c r="V298">
        <v>1.8472562767432315</v>
      </c>
      <c r="W298">
        <v>-1.5704410424053659</v>
      </c>
      <c r="X298">
        <v>0.47262958969573665</v>
      </c>
      <c r="Y298">
        <v>1.4087124601080505</v>
      </c>
      <c r="Z298">
        <v>6.0773007232272171E-2</v>
      </c>
      <c r="AA298">
        <v>1.8893063631120439E-2</v>
      </c>
      <c r="AB298">
        <v>-0.9757906490933983</v>
      </c>
      <c r="AC298">
        <v>-0.97579063773667274</v>
      </c>
      <c r="AD298">
        <v>2.9732513413466582E-2</v>
      </c>
      <c r="AE298">
        <v>0.74082970058379438</v>
      </c>
      <c r="AF298">
        <v>-0.11016910226351767</v>
      </c>
      <c r="AG298">
        <v>0.43468577390075169</v>
      </c>
      <c r="AH298">
        <v>1.2575197678312295</v>
      </c>
      <c r="AI298">
        <v>1.2008784077676788</v>
      </c>
      <c r="AJ298">
        <v>-3.0034620517010589E-2</v>
      </c>
      <c r="AM298">
        <v>-1.8253480614471451</v>
      </c>
    </row>
    <row r="299" spans="2:39">
      <c r="B299">
        <v>1.0900000000000001</v>
      </c>
      <c r="C299">
        <v>25</v>
      </c>
      <c r="D299">
        <v>191</v>
      </c>
      <c r="E299">
        <v>74</v>
      </c>
      <c r="F299">
        <v>38.1</v>
      </c>
      <c r="G299">
        <v>100.9</v>
      </c>
      <c r="H299">
        <v>82.5</v>
      </c>
      <c r="I299">
        <v>32.480314999999997</v>
      </c>
      <c r="J299">
        <v>99.9</v>
      </c>
      <c r="K299">
        <v>62.9</v>
      </c>
      <c r="L299">
        <v>38.299999999999997</v>
      </c>
      <c r="M299">
        <v>23.8</v>
      </c>
      <c r="N299">
        <v>35.9</v>
      </c>
      <c r="O299">
        <v>31.1</v>
      </c>
      <c r="P299">
        <v>18.2</v>
      </c>
      <c r="S299">
        <v>4.0999999999999996</v>
      </c>
      <c r="V299">
        <v>0.89072735919182378</v>
      </c>
      <c r="W299">
        <v>-1.7282456507826605</v>
      </c>
      <c r="X299">
        <v>0.742916461048171</v>
      </c>
      <c r="Y299">
        <v>1.2177136021897796</v>
      </c>
      <c r="Z299">
        <v>1.8152633029808192</v>
      </c>
      <c r="AA299">
        <v>-0.14247064870122439</v>
      </c>
      <c r="AB299">
        <v>-0.37325043569882815</v>
      </c>
      <c r="AC299">
        <v>-0.37325037894837215</v>
      </c>
      <c r="AD299">
        <v>0.68711649920192841</v>
      </c>
      <c r="AE299">
        <v>0.78196396202773832</v>
      </c>
      <c r="AF299">
        <v>1.3702937862488731</v>
      </c>
      <c r="AG299">
        <v>1.1647819472652658</v>
      </c>
      <c r="AH299">
        <v>1.1545754098509642</v>
      </c>
      <c r="AI299">
        <v>0.65531430777171451</v>
      </c>
      <c r="AJ299">
        <v>1.0697625131204835</v>
      </c>
      <c r="AM299">
        <v>-0.90100000913711631</v>
      </c>
    </row>
    <row r="300" spans="2:39">
      <c r="B300">
        <v>1.0722</v>
      </c>
      <c r="C300">
        <v>23</v>
      </c>
      <c r="D300">
        <v>198.25</v>
      </c>
      <c r="E300">
        <v>73.5</v>
      </c>
      <c r="F300">
        <v>42.1</v>
      </c>
      <c r="G300">
        <v>99.6</v>
      </c>
      <c r="H300">
        <v>88.6</v>
      </c>
      <c r="I300">
        <v>34.881889999999999</v>
      </c>
      <c r="J300">
        <v>104.1</v>
      </c>
      <c r="K300">
        <v>63.1</v>
      </c>
      <c r="L300">
        <v>41.7</v>
      </c>
      <c r="M300">
        <v>25</v>
      </c>
      <c r="N300">
        <v>35.6</v>
      </c>
      <c r="O300">
        <v>30</v>
      </c>
      <c r="P300">
        <v>19.2</v>
      </c>
      <c r="S300">
        <v>11.7</v>
      </c>
      <c r="V300">
        <v>1.4710932192791892</v>
      </c>
      <c r="W300">
        <v>-1.4915387382167185</v>
      </c>
      <c r="X300">
        <v>0.29554508777517619</v>
      </c>
      <c r="Y300">
        <v>1.5997113180263214</v>
      </c>
      <c r="Z300">
        <v>0.23622203680712625</v>
      </c>
      <c r="AA300">
        <v>9.3368623169124379E-2</v>
      </c>
      <c r="AB300">
        <v>-0.86713585651405001</v>
      </c>
      <c r="AC300">
        <v>-0.86713581229349013</v>
      </c>
      <c r="AD300">
        <v>-0.23635148083424534</v>
      </c>
      <c r="AE300">
        <v>8.2681517480701655E-2</v>
      </c>
      <c r="AF300">
        <v>0.499433263594527</v>
      </c>
      <c r="AG300">
        <v>1.286464642826018</v>
      </c>
      <c r="AH300">
        <v>0.19376140203514267</v>
      </c>
      <c r="AI300">
        <v>0.35773388959209723</v>
      </c>
      <c r="AJ300">
        <v>0.29990451957423842</v>
      </c>
      <c r="AM300">
        <v>-1.4604738302721336</v>
      </c>
    </row>
    <row r="301" spans="2:39">
      <c r="B301">
        <v>1.083</v>
      </c>
      <c r="C301">
        <v>26</v>
      </c>
      <c r="D301">
        <v>186.25</v>
      </c>
      <c r="E301">
        <v>74.5</v>
      </c>
      <c r="F301">
        <v>38.5</v>
      </c>
      <c r="G301">
        <v>101.5</v>
      </c>
      <c r="H301">
        <v>83.6</v>
      </c>
      <c r="I301">
        <v>32.913386000000003</v>
      </c>
      <c r="J301">
        <v>98.2</v>
      </c>
      <c r="K301">
        <v>59.7</v>
      </c>
      <c r="L301">
        <v>39.700000000000003</v>
      </c>
      <c r="M301">
        <v>25.2</v>
      </c>
      <c r="N301">
        <v>32.799999999999997</v>
      </c>
      <c r="O301">
        <v>29.4</v>
      </c>
      <c r="P301">
        <v>18.5</v>
      </c>
      <c r="S301">
        <v>7.1</v>
      </c>
      <c r="V301">
        <v>1.3743655759312929</v>
      </c>
      <c r="W301">
        <v>-1.4126364340280713</v>
      </c>
      <c r="X301">
        <v>1.4046532840144759</v>
      </c>
      <c r="Y301">
        <v>2.1727078917811342</v>
      </c>
      <c r="Z301">
        <v>0.63098235335054864</v>
      </c>
      <c r="AA301">
        <v>0.35403308155213992</v>
      </c>
      <c r="AB301">
        <v>-0.14606314212382498</v>
      </c>
      <c r="AC301">
        <v>-0.14606303946661023</v>
      </c>
      <c r="AD301">
        <v>1.250588487020613</v>
      </c>
      <c r="AE301">
        <v>1.4195450144088604</v>
      </c>
      <c r="AF301">
        <v>0.2817181329309405</v>
      </c>
      <c r="AG301">
        <v>1.7123540772886512</v>
      </c>
      <c r="AH301">
        <v>1.703611985745719</v>
      </c>
      <c r="AI301">
        <v>0.75450778049825296</v>
      </c>
      <c r="AJ301">
        <v>0.84980308639298541</v>
      </c>
      <c r="AM301">
        <v>-1.3753365096646308</v>
      </c>
    </row>
    <row r="302" spans="2:39">
      <c r="B302">
        <v>1.0811999999999999</v>
      </c>
      <c r="C302">
        <v>27</v>
      </c>
      <c r="D302">
        <v>216</v>
      </c>
      <c r="E302">
        <v>76</v>
      </c>
      <c r="F302">
        <v>39.4</v>
      </c>
      <c r="G302">
        <v>103.6</v>
      </c>
      <c r="H302">
        <v>90.9</v>
      </c>
      <c r="I302">
        <v>35.787402</v>
      </c>
      <c r="J302">
        <v>107.7</v>
      </c>
      <c r="K302">
        <v>66.2</v>
      </c>
      <c r="L302">
        <v>39.200000000000003</v>
      </c>
      <c r="M302">
        <v>25.9</v>
      </c>
      <c r="N302">
        <v>37.200000000000003</v>
      </c>
      <c r="O302">
        <v>30.2</v>
      </c>
      <c r="P302">
        <v>19</v>
      </c>
      <c r="S302">
        <v>7.8</v>
      </c>
      <c r="V302">
        <v>-0.2323880552365197</v>
      </c>
      <c r="W302">
        <v>-1.0181249130848347</v>
      </c>
      <c r="X302">
        <v>8.1179638081866151E-2</v>
      </c>
      <c r="Y302">
        <v>-0.31027726115638787</v>
      </c>
      <c r="Z302">
        <v>0.19235977941341195</v>
      </c>
      <c r="AA302">
        <v>0.15543158945079491</v>
      </c>
      <c r="AB302">
        <v>-7.6919183209695041E-2</v>
      </c>
      <c r="AC302">
        <v>-7.6919219298816871E-2</v>
      </c>
      <c r="AD302">
        <v>0.65581249987867007</v>
      </c>
      <c r="AE302">
        <v>0.84366535419365274</v>
      </c>
      <c r="AF302">
        <v>-0.11016910226351767</v>
      </c>
      <c r="AG302">
        <v>-0.96466522504790186</v>
      </c>
      <c r="AH302">
        <v>9.0817044054877213E-2</v>
      </c>
      <c r="AI302">
        <v>-3.9040001314056785E-2</v>
      </c>
      <c r="AJ302">
        <v>-0.57993318733575761</v>
      </c>
      <c r="AM302">
        <v>0.20578515876041839</v>
      </c>
    </row>
    <row r="303" spans="2:39">
      <c r="B303">
        <v>1.0512999999999999</v>
      </c>
      <c r="C303">
        <v>32</v>
      </c>
      <c r="D303">
        <v>180.5</v>
      </c>
      <c r="E303">
        <v>69.5</v>
      </c>
      <c r="F303">
        <v>38.4</v>
      </c>
      <c r="G303">
        <v>102</v>
      </c>
      <c r="H303">
        <v>91.6</v>
      </c>
      <c r="I303">
        <v>36.062992000000001</v>
      </c>
      <c r="J303">
        <v>103.9</v>
      </c>
      <c r="K303">
        <v>63.4</v>
      </c>
      <c r="L303">
        <v>38.299999999999997</v>
      </c>
      <c r="M303">
        <v>21.5</v>
      </c>
      <c r="N303">
        <v>32.5</v>
      </c>
      <c r="O303">
        <v>28.6</v>
      </c>
      <c r="P303">
        <v>17.7</v>
      </c>
      <c r="S303">
        <v>20.8</v>
      </c>
      <c r="V303">
        <v>-0.27537811894669051</v>
      </c>
      <c r="W303">
        <v>-1.1759295214621293</v>
      </c>
      <c r="X303">
        <v>1.0038830954574181</v>
      </c>
      <c r="Y303">
        <v>0.35821874155756039</v>
      </c>
      <c r="Z303">
        <v>0.63098235335054864</v>
      </c>
      <c r="AA303">
        <v>0.41609604783381049</v>
      </c>
      <c r="AB303">
        <v>0.93060707525335784</v>
      </c>
      <c r="AC303">
        <v>0.93060702458221978</v>
      </c>
      <c r="AD303">
        <v>1.3914564839752823</v>
      </c>
      <c r="AE303">
        <v>1.3784107529649166</v>
      </c>
      <c r="AF303">
        <v>1.2832077339834371</v>
      </c>
      <c r="AG303">
        <v>0.37384442612037461</v>
      </c>
      <c r="AH303">
        <v>1.600667627765451</v>
      </c>
      <c r="AI303">
        <v>1.4488620895840261</v>
      </c>
      <c r="AJ303">
        <v>0.62984365966548739</v>
      </c>
      <c r="AM303">
        <v>0.25443505625041973</v>
      </c>
    </row>
    <row r="304" spans="2:39">
      <c r="B304">
        <v>1.0505</v>
      </c>
      <c r="C304">
        <v>30</v>
      </c>
      <c r="D304">
        <v>205.25</v>
      </c>
      <c r="E304">
        <v>71.25</v>
      </c>
      <c r="F304">
        <v>39.4</v>
      </c>
      <c r="G304">
        <v>104.1</v>
      </c>
      <c r="H304">
        <v>101.8</v>
      </c>
      <c r="I304">
        <v>40.078740000000003</v>
      </c>
      <c r="J304">
        <v>108.6</v>
      </c>
      <c r="K304">
        <v>66</v>
      </c>
      <c r="L304">
        <v>41.5</v>
      </c>
      <c r="M304">
        <v>23.7</v>
      </c>
      <c r="N304">
        <v>36.9</v>
      </c>
      <c r="O304">
        <v>31.6</v>
      </c>
      <c r="P304">
        <v>18.8</v>
      </c>
      <c r="S304">
        <v>21.2</v>
      </c>
      <c r="V304">
        <v>-0.38822703618590082</v>
      </c>
      <c r="W304">
        <v>-0.78141800051889265</v>
      </c>
      <c r="X304">
        <v>0.35146650943430052</v>
      </c>
      <c r="Y304">
        <v>-0.31027726115638787</v>
      </c>
      <c r="Z304">
        <v>1.1134671846813997</v>
      </c>
      <c r="AA304">
        <v>6.8543436656455806E-2</v>
      </c>
      <c r="AB304">
        <v>0.39721082077291908</v>
      </c>
      <c r="AC304">
        <v>0.39721083685550407</v>
      </c>
      <c r="AD304">
        <v>6.1036512736724981E-2</v>
      </c>
      <c r="AE304">
        <v>1.9954246746240667</v>
      </c>
      <c r="AF304">
        <v>0.19463208066550466</v>
      </c>
      <c r="AG304">
        <v>8.7963394381185781E-3</v>
      </c>
      <c r="AH304">
        <v>1.3261493398180748</v>
      </c>
      <c r="AI304">
        <v>0.90329798958806162</v>
      </c>
      <c r="AJ304">
        <v>-3.0034620517010589E-2</v>
      </c>
      <c r="AM304">
        <v>0.36389732560292343</v>
      </c>
    </row>
    <row r="305" spans="2:39">
      <c r="B305">
        <v>1.0484</v>
      </c>
      <c r="C305">
        <v>35</v>
      </c>
      <c r="D305">
        <v>187.75</v>
      </c>
      <c r="E305">
        <v>69.5</v>
      </c>
      <c r="F305">
        <v>40.5</v>
      </c>
      <c r="G305">
        <v>101.3</v>
      </c>
      <c r="H305">
        <v>96.4</v>
      </c>
      <c r="I305">
        <v>37.952756000000001</v>
      </c>
      <c r="J305">
        <v>100.1</v>
      </c>
      <c r="K305">
        <v>69</v>
      </c>
      <c r="L305">
        <v>39</v>
      </c>
      <c r="M305">
        <v>23.1</v>
      </c>
      <c r="N305">
        <v>36.1</v>
      </c>
      <c r="O305">
        <v>30.5</v>
      </c>
      <c r="P305">
        <v>18.2</v>
      </c>
      <c r="S305">
        <v>22.1</v>
      </c>
      <c r="V305">
        <v>-0.23776181320029105</v>
      </c>
      <c r="W305">
        <v>-0.78141800051889265</v>
      </c>
      <c r="X305">
        <v>-0.58055718488443875</v>
      </c>
      <c r="Y305">
        <v>-1.6472692665842843</v>
      </c>
      <c r="Z305">
        <v>-0.68488536846086157</v>
      </c>
      <c r="AA305">
        <v>-0.20453361498289491</v>
      </c>
      <c r="AB305">
        <v>4.1613317785958483E-2</v>
      </c>
      <c r="AC305">
        <v>4.1613294739762469E-2</v>
      </c>
      <c r="AD305">
        <v>-7.9831484217944476E-2</v>
      </c>
      <c r="AE305">
        <v>0.78196396202773832</v>
      </c>
      <c r="AF305">
        <v>6.4003002267354003E-2</v>
      </c>
      <c r="AG305">
        <v>-0.8429825294871498</v>
      </c>
      <c r="AH305">
        <v>-0.3895899598530323</v>
      </c>
      <c r="AI305">
        <v>-1.1301682013059855</v>
      </c>
      <c r="AJ305">
        <v>-1.4597708942457537</v>
      </c>
      <c r="AM305">
        <v>0.21794763313291851</v>
      </c>
    </row>
    <row r="306" spans="2:39">
      <c r="B306">
        <v>1.0511999999999999</v>
      </c>
      <c r="C306">
        <v>35</v>
      </c>
      <c r="D306">
        <v>162.75</v>
      </c>
      <c r="E306">
        <v>66</v>
      </c>
      <c r="F306">
        <v>36.4</v>
      </c>
      <c r="G306">
        <v>99.1</v>
      </c>
      <c r="H306">
        <v>92.8</v>
      </c>
      <c r="I306">
        <v>36.535432999999998</v>
      </c>
      <c r="J306">
        <v>99.2</v>
      </c>
      <c r="K306">
        <v>63.1</v>
      </c>
      <c r="L306">
        <v>38.700000000000003</v>
      </c>
      <c r="M306">
        <v>21.7</v>
      </c>
      <c r="N306">
        <v>31.1</v>
      </c>
      <c r="O306">
        <v>26.4</v>
      </c>
      <c r="P306">
        <v>16.899999999999999</v>
      </c>
      <c r="S306">
        <v>20.9</v>
      </c>
      <c r="V306">
        <v>-1.1996644887154582</v>
      </c>
      <c r="W306">
        <v>-0.86032030470753995</v>
      </c>
      <c r="X306">
        <v>0.64971409161629712</v>
      </c>
      <c r="Y306">
        <v>0.2627193125984249</v>
      </c>
      <c r="Z306">
        <v>0.41167106638198031</v>
      </c>
      <c r="AA306">
        <v>0.14301899619446151</v>
      </c>
      <c r="AB306">
        <v>0.39721082077291908</v>
      </c>
      <c r="AC306">
        <v>0.39721083685550407</v>
      </c>
      <c r="AD306">
        <v>0.85928849547986075</v>
      </c>
      <c r="AE306">
        <v>1.1316051843012558</v>
      </c>
      <c r="AF306">
        <v>0.97840655105441487</v>
      </c>
      <c r="AG306">
        <v>8.7963394381185781E-3</v>
      </c>
      <c r="AH306">
        <v>1.3604641258114976</v>
      </c>
      <c r="AI306">
        <v>1.0520881986778703</v>
      </c>
      <c r="AJ306">
        <v>-1.0198520407907536</v>
      </c>
      <c r="AM306">
        <v>1.2031080573054493</v>
      </c>
    </row>
    <row r="307" spans="2:39">
      <c r="B307">
        <v>1.0333000000000001</v>
      </c>
      <c r="C307">
        <v>34</v>
      </c>
      <c r="D307">
        <v>195.75</v>
      </c>
      <c r="E307">
        <v>71</v>
      </c>
      <c r="F307">
        <v>38.9</v>
      </c>
      <c r="G307">
        <v>101.9</v>
      </c>
      <c r="H307">
        <v>96.4</v>
      </c>
      <c r="I307">
        <v>37.952756000000001</v>
      </c>
      <c r="J307">
        <v>105.2</v>
      </c>
      <c r="K307">
        <v>64.8</v>
      </c>
      <c r="L307">
        <v>40.799999999999997</v>
      </c>
      <c r="M307">
        <v>23.1</v>
      </c>
      <c r="N307">
        <v>36.200000000000003</v>
      </c>
      <c r="O307">
        <v>30.8</v>
      </c>
      <c r="P307">
        <v>17.3</v>
      </c>
      <c r="S307">
        <v>29</v>
      </c>
      <c r="V307">
        <v>-0.47420716360625431</v>
      </c>
      <c r="W307">
        <v>-1.0181249130848347</v>
      </c>
      <c r="X307">
        <v>1.1530068865484164</v>
      </c>
      <c r="Y307">
        <v>0.2627193125984249</v>
      </c>
      <c r="Z307">
        <v>1.8152633029808192</v>
      </c>
      <c r="AA307">
        <v>0.85053681180550422</v>
      </c>
      <c r="AB307">
        <v>0.50586561335226732</v>
      </c>
      <c r="AC307">
        <v>0.50586566229868479</v>
      </c>
      <c r="AD307">
        <v>1.1410244893892019</v>
      </c>
      <c r="AE307">
        <v>1.5635149294626627</v>
      </c>
      <c r="AF307">
        <v>0.63006234199267763</v>
      </c>
      <c r="AG307">
        <v>0.79973386058300777</v>
      </c>
      <c r="AH307">
        <v>2.0467598456799405</v>
      </c>
      <c r="AI307">
        <v>1.4488620895840261</v>
      </c>
      <c r="AJ307">
        <v>1.1797422264842345</v>
      </c>
      <c r="AM307">
        <v>0.46119712058292611</v>
      </c>
    </row>
    <row r="308" spans="2:39">
      <c r="B308">
        <v>1.0468</v>
      </c>
      <c r="C308">
        <v>32</v>
      </c>
      <c r="D308">
        <v>209.25</v>
      </c>
      <c r="E308">
        <v>71</v>
      </c>
      <c r="F308">
        <v>42.1</v>
      </c>
      <c r="G308">
        <v>107.6</v>
      </c>
      <c r="H308">
        <v>97.5</v>
      </c>
      <c r="I308">
        <v>38.385826999999999</v>
      </c>
      <c r="J308">
        <v>107</v>
      </c>
      <c r="K308">
        <v>66.900000000000006</v>
      </c>
      <c r="L308">
        <v>40</v>
      </c>
      <c r="M308">
        <v>24.4</v>
      </c>
      <c r="N308">
        <v>38.200000000000003</v>
      </c>
      <c r="O308">
        <v>31.6</v>
      </c>
      <c r="P308">
        <v>19.3</v>
      </c>
      <c r="S308">
        <v>22.9</v>
      </c>
      <c r="V308">
        <v>0.35335156281462904</v>
      </c>
      <c r="W308">
        <v>-1.3337341298394239</v>
      </c>
      <c r="X308">
        <v>0.20234271834330225</v>
      </c>
      <c r="Y308">
        <v>-0.97877326387033614</v>
      </c>
      <c r="Z308">
        <v>1.6910749838557875E-2</v>
      </c>
      <c r="AA308">
        <v>0.75123606575483171</v>
      </c>
      <c r="AB308">
        <v>-0.27447335153578378</v>
      </c>
      <c r="AC308">
        <v>-0.27447324210058988</v>
      </c>
      <c r="AD308">
        <v>0.42103250495421873</v>
      </c>
      <c r="AE308">
        <v>1.008202399969427</v>
      </c>
      <c r="AF308">
        <v>6.4003002267354003E-2</v>
      </c>
      <c r="AG308">
        <v>-0.11288635612263559</v>
      </c>
      <c r="AH308">
        <v>1.703611985745719</v>
      </c>
      <c r="AI308">
        <v>0.90329798958806162</v>
      </c>
      <c r="AJ308">
        <v>0.29990451957423842</v>
      </c>
      <c r="AM308">
        <v>-0.37801361111959986</v>
      </c>
    </row>
    <row r="309" spans="2:39">
      <c r="B309">
        <v>1.0622</v>
      </c>
      <c r="C309">
        <v>28</v>
      </c>
      <c r="D309">
        <v>183.75</v>
      </c>
      <c r="E309">
        <v>67.75</v>
      </c>
      <c r="F309">
        <v>38</v>
      </c>
      <c r="G309">
        <v>106.8</v>
      </c>
      <c r="H309">
        <v>89.6</v>
      </c>
      <c r="I309">
        <v>35.275590999999999</v>
      </c>
      <c r="J309">
        <v>102.4</v>
      </c>
      <c r="K309">
        <v>64.2</v>
      </c>
      <c r="L309">
        <v>38.700000000000003</v>
      </c>
      <c r="M309">
        <v>22.9</v>
      </c>
      <c r="N309">
        <v>37.200000000000003</v>
      </c>
      <c r="O309">
        <v>30.5</v>
      </c>
      <c r="P309">
        <v>18.5</v>
      </c>
      <c r="S309">
        <v>16</v>
      </c>
      <c r="V309">
        <v>0.28886646724936094</v>
      </c>
      <c r="W309">
        <v>-0.93922260889618725</v>
      </c>
      <c r="X309">
        <v>1.2462092559802902</v>
      </c>
      <c r="Y309">
        <v>1.2177136021897796</v>
      </c>
      <c r="Z309">
        <v>0.89415589771283133</v>
      </c>
      <c r="AA309">
        <v>0.67676050621682782</v>
      </c>
      <c r="AB309">
        <v>0.80219686584140049</v>
      </c>
      <c r="AC309">
        <v>0.80219682194824016</v>
      </c>
      <c r="AD309">
        <v>1.4540644826218037</v>
      </c>
      <c r="AE309">
        <v>1.3372764915209727</v>
      </c>
      <c r="AF309">
        <v>0.89132049878898212</v>
      </c>
      <c r="AG309">
        <v>0.55636846946150376</v>
      </c>
      <c r="AH309">
        <v>1.6692971997522963</v>
      </c>
      <c r="AI309">
        <v>0.70491104413498462</v>
      </c>
      <c r="AJ309">
        <v>-3.0034620517010589E-2</v>
      </c>
      <c r="AM309">
        <v>-0.31720123925709798</v>
      </c>
    </row>
    <row r="310" spans="2:39">
      <c r="B310">
        <v>1.0609999999999999</v>
      </c>
      <c r="C310">
        <v>33</v>
      </c>
      <c r="D310">
        <v>211.75</v>
      </c>
      <c r="E310">
        <v>73.5</v>
      </c>
      <c r="F310">
        <v>40</v>
      </c>
      <c r="G310">
        <v>106.2</v>
      </c>
      <c r="H310">
        <v>100.5</v>
      </c>
      <c r="I310">
        <v>39.566929000000002</v>
      </c>
      <c r="J310">
        <v>109</v>
      </c>
      <c r="K310">
        <v>65.8</v>
      </c>
      <c r="L310">
        <v>40.6</v>
      </c>
      <c r="M310">
        <v>24</v>
      </c>
      <c r="N310">
        <v>37.1</v>
      </c>
      <c r="O310">
        <v>30.1</v>
      </c>
      <c r="P310">
        <v>18.2</v>
      </c>
      <c r="S310">
        <v>16.5</v>
      </c>
      <c r="V310">
        <v>-2.8185252613184535E-2</v>
      </c>
      <c r="W310">
        <v>-1.3337341298394239</v>
      </c>
      <c r="X310">
        <v>2.5258216422741786E-2</v>
      </c>
      <c r="Y310">
        <v>-0.88327383491120071</v>
      </c>
      <c r="Z310">
        <v>0.49939558116940891</v>
      </c>
      <c r="AA310">
        <v>0.31679530178313797</v>
      </c>
      <c r="AB310">
        <v>0.34782227869139687</v>
      </c>
      <c r="AC310">
        <v>0.34782239387850955</v>
      </c>
      <c r="AD310">
        <v>0.81233249649497097</v>
      </c>
      <c r="AE310">
        <v>0.86423248491562465</v>
      </c>
      <c r="AF310">
        <v>-0.24079818066166833</v>
      </c>
      <c r="AG310">
        <v>-0.59961713836564368</v>
      </c>
      <c r="AH310">
        <v>9.0817044054877213E-2</v>
      </c>
      <c r="AI310">
        <v>0.80410451686152318</v>
      </c>
      <c r="AJ310">
        <v>0.18992480621048743</v>
      </c>
      <c r="AM310">
        <v>-9.7690557208796394E-4</v>
      </c>
    </row>
    <row r="311" spans="2:39">
      <c r="B311">
        <v>1.0550999999999999</v>
      </c>
      <c r="C311">
        <v>28</v>
      </c>
      <c r="D311">
        <v>179</v>
      </c>
      <c r="E311">
        <v>68</v>
      </c>
      <c r="F311">
        <v>39.1</v>
      </c>
      <c r="G311">
        <v>103.3</v>
      </c>
      <c r="H311">
        <v>95.9</v>
      </c>
      <c r="I311">
        <v>37.755906000000003</v>
      </c>
      <c r="J311">
        <v>104.9</v>
      </c>
      <c r="K311">
        <v>63.5</v>
      </c>
      <c r="L311">
        <v>38</v>
      </c>
      <c r="M311">
        <v>22.1</v>
      </c>
      <c r="N311">
        <v>32.5</v>
      </c>
      <c r="O311">
        <v>30.3</v>
      </c>
      <c r="P311">
        <v>18.399999999999999</v>
      </c>
      <c r="S311">
        <v>19.100000000000001</v>
      </c>
      <c r="V311">
        <v>0.45007920616252528</v>
      </c>
      <c r="W311">
        <v>-1.3337341298394239</v>
      </c>
      <c r="X311">
        <v>0.82679859353685758</v>
      </c>
      <c r="Y311">
        <v>-0.21477783219725241</v>
      </c>
      <c r="Z311">
        <v>1.4643652438311079</v>
      </c>
      <c r="AA311">
        <v>1.3222153555462017</v>
      </c>
      <c r="AB311">
        <v>0.63427582276422478</v>
      </c>
      <c r="AC311">
        <v>0.63427586493266452</v>
      </c>
      <c r="AD311">
        <v>0.79668049683333952</v>
      </c>
      <c r="AE311">
        <v>0.84366535419365274</v>
      </c>
      <c r="AF311">
        <v>0.89132049878898212</v>
      </c>
      <c r="AG311">
        <v>0.92141655614376194</v>
      </c>
      <c r="AH311">
        <v>0.26239097402198797</v>
      </c>
      <c r="AI311">
        <v>2.0440229259432572</v>
      </c>
      <c r="AJ311">
        <v>1.8396205066667286</v>
      </c>
      <c r="AM311">
        <v>-0.47531340609960299</v>
      </c>
    </row>
    <row r="312" spans="2:39">
      <c r="B312">
        <v>1.0640000000000001</v>
      </c>
      <c r="C312">
        <v>28</v>
      </c>
      <c r="D312">
        <v>200.5</v>
      </c>
      <c r="E312">
        <v>69.75</v>
      </c>
      <c r="F312">
        <v>41.3</v>
      </c>
      <c r="G312">
        <v>111.4</v>
      </c>
      <c r="H312">
        <v>98.8</v>
      </c>
      <c r="I312">
        <v>38.897638000000001</v>
      </c>
      <c r="J312">
        <v>104.8</v>
      </c>
      <c r="K312">
        <v>63.4</v>
      </c>
      <c r="L312">
        <v>40.6</v>
      </c>
      <c r="M312">
        <v>24.6</v>
      </c>
      <c r="N312">
        <v>33</v>
      </c>
      <c r="O312">
        <v>32.799999999999997</v>
      </c>
      <c r="P312">
        <v>19.899999999999999</v>
      </c>
      <c r="S312">
        <v>15.2</v>
      </c>
      <c r="V312">
        <v>0.40171538448857119</v>
      </c>
      <c r="W312">
        <v>-1.0970272172734818</v>
      </c>
      <c r="X312">
        <v>-1.4193785097713041</v>
      </c>
      <c r="Y312">
        <v>-0.78777440595206516</v>
      </c>
      <c r="Z312">
        <v>-1.7814418033037034</v>
      </c>
      <c r="AA312">
        <v>-1.8305833315626623</v>
      </c>
      <c r="AB312">
        <v>-1.5783308624879684</v>
      </c>
      <c r="AC312">
        <v>-1.5783308965249725</v>
      </c>
      <c r="AD312">
        <v>-0.79982346865292986</v>
      </c>
      <c r="AE312">
        <v>-0.39036248912464772</v>
      </c>
      <c r="AF312">
        <v>-1.4164598862450366</v>
      </c>
      <c r="AG312">
        <v>-0.5387757905852687</v>
      </c>
      <c r="AH312">
        <v>-1.4876631116425418</v>
      </c>
      <c r="AI312">
        <v>-1.3781518831223327</v>
      </c>
      <c r="AJ312">
        <v>-1.6797303209732517</v>
      </c>
      <c r="AM312">
        <v>-0.42666350860960145</v>
      </c>
    </row>
    <row r="313" spans="2:39">
      <c r="B313">
        <v>1.0630999999999999</v>
      </c>
      <c r="C313">
        <v>31</v>
      </c>
      <c r="D313">
        <v>140.25</v>
      </c>
      <c r="E313">
        <v>68.25</v>
      </c>
      <c r="F313">
        <v>33.9</v>
      </c>
      <c r="G313">
        <v>86</v>
      </c>
      <c r="H313">
        <v>76.400000000000006</v>
      </c>
      <c r="I313">
        <v>30.07874</v>
      </c>
      <c r="J313">
        <v>94.6</v>
      </c>
      <c r="K313">
        <v>57.4</v>
      </c>
      <c r="L313">
        <v>35.299999999999997</v>
      </c>
      <c r="M313">
        <v>22.2</v>
      </c>
      <c r="N313">
        <v>27.9</v>
      </c>
      <c r="O313">
        <v>25.9</v>
      </c>
      <c r="P313">
        <v>16.7</v>
      </c>
      <c r="S313">
        <v>15.6</v>
      </c>
      <c r="V313">
        <v>0.14914876019129389</v>
      </c>
      <c r="W313">
        <v>-1.0181249130848347</v>
      </c>
      <c r="X313">
        <v>-1.1024904537029327</v>
      </c>
      <c r="Y313">
        <v>-0.11927840323811695</v>
      </c>
      <c r="Z313">
        <v>-1.0796456850042839</v>
      </c>
      <c r="AA313">
        <v>-1.7436951787683233</v>
      </c>
      <c r="AB313">
        <v>-1.2227333595010093</v>
      </c>
      <c r="AC313">
        <v>-1.2227333544092318</v>
      </c>
      <c r="AD313">
        <v>-0.98764746459248909</v>
      </c>
      <c r="AE313">
        <v>-0.90454075717393956</v>
      </c>
      <c r="AF313">
        <v>-1.0245726510505786</v>
      </c>
      <c r="AG313">
        <v>-0.59961713836564368</v>
      </c>
      <c r="AH313">
        <v>-0.83568217776752041</v>
      </c>
      <c r="AI313">
        <v>-0.98137799221617694</v>
      </c>
      <c r="AJ313">
        <v>-1.2398114675182517</v>
      </c>
      <c r="AM313">
        <v>-0.17125154678709353</v>
      </c>
    </row>
    <row r="314" spans="2:39">
      <c r="B314">
        <v>1.0584</v>
      </c>
      <c r="C314">
        <v>32</v>
      </c>
      <c r="D314">
        <v>148.75</v>
      </c>
      <c r="E314">
        <v>70</v>
      </c>
      <c r="F314">
        <v>35.5</v>
      </c>
      <c r="G314">
        <v>86.7</v>
      </c>
      <c r="H314">
        <v>80</v>
      </c>
      <c r="I314">
        <v>31.496062999999999</v>
      </c>
      <c r="J314">
        <v>93.4</v>
      </c>
      <c r="K314">
        <v>54.9</v>
      </c>
      <c r="L314">
        <v>36.200000000000003</v>
      </c>
      <c r="M314">
        <v>22.1</v>
      </c>
      <c r="N314">
        <v>29.8</v>
      </c>
      <c r="O314">
        <v>26.7</v>
      </c>
      <c r="P314">
        <v>17.100000000000001</v>
      </c>
      <c r="S314">
        <v>17.7</v>
      </c>
      <c r="V314">
        <v>0.60054442914813499</v>
      </c>
      <c r="W314">
        <v>-1.3337341298394239</v>
      </c>
      <c r="X314">
        <v>-1.0092880842710588</v>
      </c>
      <c r="Y314">
        <v>-0.97877326387033614</v>
      </c>
      <c r="Z314">
        <v>-1.5182682589414207</v>
      </c>
      <c r="AA314">
        <v>-1.3092544147966294</v>
      </c>
      <c r="AB314">
        <v>-1.5882085709042737</v>
      </c>
      <c r="AC314">
        <v>-1.5882085851203709</v>
      </c>
      <c r="AD314">
        <v>-0.6119994727133683</v>
      </c>
      <c r="AE314">
        <v>-0.184691181904931</v>
      </c>
      <c r="AF314">
        <v>-1.3293738339796008</v>
      </c>
      <c r="AG314">
        <v>-0.11288635612263559</v>
      </c>
      <c r="AH314">
        <v>-0.3895899598530323</v>
      </c>
      <c r="AI314">
        <v>-0.33662041949367405</v>
      </c>
      <c r="AJ314">
        <v>-0.68991290069950473</v>
      </c>
      <c r="AM314">
        <v>-0.62126309856960749</v>
      </c>
    </row>
    <row r="315" spans="2:39">
      <c r="B315">
        <v>1.0668</v>
      </c>
      <c r="C315">
        <v>28</v>
      </c>
      <c r="D315">
        <v>151.25</v>
      </c>
      <c r="E315">
        <v>67.75</v>
      </c>
      <c r="F315">
        <v>34.5</v>
      </c>
      <c r="G315">
        <v>90.2</v>
      </c>
      <c r="H315">
        <v>76.3</v>
      </c>
      <c r="I315">
        <v>30.039370000000002</v>
      </c>
      <c r="J315">
        <v>95.8</v>
      </c>
      <c r="K315">
        <v>58.4</v>
      </c>
      <c r="L315">
        <v>35.5</v>
      </c>
      <c r="M315">
        <v>22.9</v>
      </c>
      <c r="N315">
        <v>31.1</v>
      </c>
      <c r="O315">
        <v>28</v>
      </c>
      <c r="P315">
        <v>17.600000000000001</v>
      </c>
      <c r="S315">
        <v>14</v>
      </c>
      <c r="V315">
        <v>1.9063676143447164</v>
      </c>
      <c r="W315">
        <v>-1.4126364340280713</v>
      </c>
      <c r="X315">
        <v>-0.71104050208906222</v>
      </c>
      <c r="Y315">
        <v>0.45371817051669583</v>
      </c>
      <c r="Z315">
        <v>-0.99192117021685533</v>
      </c>
      <c r="AA315">
        <v>-1.3837299743346352</v>
      </c>
      <c r="AB315">
        <v>-1.2523664847499223</v>
      </c>
      <c r="AC315">
        <v>-1.2523664201954283</v>
      </c>
      <c r="AD315">
        <v>-0.50243547508195729</v>
      </c>
      <c r="AE315">
        <v>-0.88397362645196764</v>
      </c>
      <c r="AF315">
        <v>-0.80685752038699199</v>
      </c>
      <c r="AG315">
        <v>-0.3562517472441396</v>
      </c>
      <c r="AH315">
        <v>-0.80136739177409899</v>
      </c>
      <c r="AI315">
        <v>-0.23742694676713555</v>
      </c>
      <c r="AJ315">
        <v>-0.57993318733575761</v>
      </c>
      <c r="AM315">
        <v>-1.8739979589371465</v>
      </c>
    </row>
    <row r="316" spans="2:39">
      <c r="B316">
        <v>1.0911</v>
      </c>
      <c r="C316">
        <v>27</v>
      </c>
      <c r="D316">
        <v>159.25</v>
      </c>
      <c r="E316">
        <v>71.5</v>
      </c>
      <c r="F316">
        <v>35.700000000000003</v>
      </c>
      <c r="G316">
        <v>89.6</v>
      </c>
      <c r="H316">
        <v>79.7</v>
      </c>
      <c r="I316">
        <v>31.377953000000002</v>
      </c>
      <c r="J316">
        <v>96.5</v>
      </c>
      <c r="K316">
        <v>55</v>
      </c>
      <c r="L316">
        <v>36.700000000000003</v>
      </c>
      <c r="M316">
        <v>22.5</v>
      </c>
      <c r="N316">
        <v>29.9</v>
      </c>
      <c r="O316">
        <v>28.2</v>
      </c>
      <c r="P316">
        <v>17.7</v>
      </c>
      <c r="S316">
        <v>3.7</v>
      </c>
      <c r="V316">
        <v>1.3689918179675216</v>
      </c>
      <c r="W316">
        <v>-0.86032030470753995</v>
      </c>
      <c r="X316">
        <v>-1.7455868027828629</v>
      </c>
      <c r="Y316">
        <v>-1.0742726928294717</v>
      </c>
      <c r="Z316">
        <v>-0.77260988324828705</v>
      </c>
      <c r="AA316">
        <v>-1.5078559068979762</v>
      </c>
      <c r="AB316">
        <v>-1.7561296139814495</v>
      </c>
      <c r="AC316">
        <v>-1.7561295421359466</v>
      </c>
      <c r="AD316">
        <v>-2.2554594371845273</v>
      </c>
      <c r="AE316">
        <v>-1.5626889402770323</v>
      </c>
      <c r="AF316">
        <v>-1.6777180430413381</v>
      </c>
      <c r="AG316">
        <v>-1.0255065728282788</v>
      </c>
      <c r="AH316">
        <v>-1.2131448236951645</v>
      </c>
      <c r="AI316">
        <v>-0.83258778312636827</v>
      </c>
      <c r="AJ316">
        <v>-1.8996897477007497</v>
      </c>
      <c r="AM316">
        <v>-1.3631740352921304</v>
      </c>
    </row>
    <row r="317" spans="2:39">
      <c r="B317">
        <v>1.0810999999999999</v>
      </c>
      <c r="C317">
        <v>34</v>
      </c>
      <c r="D317">
        <v>131.5</v>
      </c>
      <c r="E317">
        <v>67.5</v>
      </c>
      <c r="F317">
        <v>36.200000000000003</v>
      </c>
      <c r="G317">
        <v>88.6</v>
      </c>
      <c r="H317">
        <v>74.599999999999994</v>
      </c>
      <c r="I317">
        <v>29.370079</v>
      </c>
      <c r="J317">
        <v>85.3</v>
      </c>
      <c r="K317">
        <v>51.7</v>
      </c>
      <c r="L317">
        <v>34.700000000000003</v>
      </c>
      <c r="M317">
        <v>21.4</v>
      </c>
      <c r="N317">
        <v>28.7</v>
      </c>
      <c r="O317">
        <v>27</v>
      </c>
      <c r="P317">
        <v>16.5</v>
      </c>
      <c r="S317">
        <v>7.9</v>
      </c>
      <c r="V317">
        <v>-0.47420716360625431</v>
      </c>
      <c r="W317">
        <v>-1.0970272172734818</v>
      </c>
      <c r="X317">
        <v>-1.1304511645324948</v>
      </c>
      <c r="Y317">
        <v>-1.0742726928294717</v>
      </c>
      <c r="Z317">
        <v>0.36780880898826601</v>
      </c>
      <c r="AA317">
        <v>-0.41554770034057337</v>
      </c>
      <c r="AB317">
        <v>-0.3633727272825229</v>
      </c>
      <c r="AC317">
        <v>-0.36337269035297359</v>
      </c>
      <c r="AD317">
        <v>-0.78417146899129841</v>
      </c>
      <c r="AE317">
        <v>-0.36979535840267574</v>
      </c>
      <c r="AF317">
        <v>-1.1116587033160144</v>
      </c>
      <c r="AG317">
        <v>-1.268871963949783</v>
      </c>
      <c r="AH317">
        <v>-1.0415708937280539</v>
      </c>
      <c r="AI317">
        <v>-1.0309747285794453</v>
      </c>
      <c r="AJ317">
        <v>-1.3497911808820027</v>
      </c>
      <c r="AM317">
        <v>0.46119712058292611</v>
      </c>
    </row>
    <row r="318" spans="2:39">
      <c r="B318">
        <v>1.0468</v>
      </c>
      <c r="C318">
        <v>31</v>
      </c>
      <c r="D318">
        <v>148</v>
      </c>
      <c r="E318">
        <v>67.5</v>
      </c>
      <c r="F318">
        <v>38.799999999999997</v>
      </c>
      <c r="G318">
        <v>97.4</v>
      </c>
      <c r="H318">
        <v>88.7</v>
      </c>
      <c r="I318">
        <v>34.921259999999997</v>
      </c>
      <c r="J318">
        <v>94.7</v>
      </c>
      <c r="K318">
        <v>57.5</v>
      </c>
      <c r="L318">
        <v>36</v>
      </c>
      <c r="M318">
        <v>21</v>
      </c>
      <c r="N318">
        <v>29.2</v>
      </c>
      <c r="O318">
        <v>26.6</v>
      </c>
      <c r="P318">
        <v>17</v>
      </c>
      <c r="S318">
        <v>22.9</v>
      </c>
      <c r="V318">
        <v>1.900993856380945</v>
      </c>
      <c r="W318">
        <v>-1.4126364340280713</v>
      </c>
      <c r="X318">
        <v>-1.680345144180551</v>
      </c>
      <c r="Y318">
        <v>-2.1247664113799618</v>
      </c>
      <c r="Z318">
        <v>-0.68488536846086157</v>
      </c>
      <c r="AA318">
        <v>-0.8996388373376043</v>
      </c>
      <c r="AB318">
        <v>-1.8252735728955793</v>
      </c>
      <c r="AC318">
        <v>-1.8252736131975322</v>
      </c>
      <c r="AD318">
        <v>-1.7545954480123642</v>
      </c>
      <c r="AE318">
        <v>-1.8917630318285794</v>
      </c>
      <c r="AF318">
        <v>-1.7648040953067738</v>
      </c>
      <c r="AG318">
        <v>-1.0863479206086539</v>
      </c>
      <c r="AH318">
        <v>-0.59547867581356573</v>
      </c>
      <c r="AI318">
        <v>-0.38621715585694416</v>
      </c>
      <c r="AJ318">
        <v>-1.1298317541545047</v>
      </c>
      <c r="AM318">
        <v>-1.8739979589371465</v>
      </c>
    </row>
    <row r="319" spans="2:39">
      <c r="B319">
        <v>1.091</v>
      </c>
      <c r="C319">
        <v>27</v>
      </c>
      <c r="D319">
        <v>133.25</v>
      </c>
      <c r="E319">
        <v>64.75</v>
      </c>
      <c r="F319">
        <v>36.4</v>
      </c>
      <c r="G319">
        <v>93.5</v>
      </c>
      <c r="H319">
        <v>73.900000000000006</v>
      </c>
      <c r="I319">
        <v>29.094487999999998</v>
      </c>
      <c r="J319">
        <v>88.5</v>
      </c>
      <c r="K319">
        <v>50.1</v>
      </c>
      <c r="L319">
        <v>34.5</v>
      </c>
      <c r="M319">
        <v>21.3</v>
      </c>
      <c r="N319">
        <v>30.5</v>
      </c>
      <c r="O319">
        <v>27.9</v>
      </c>
      <c r="P319">
        <v>17.2</v>
      </c>
      <c r="S319">
        <v>3.7</v>
      </c>
      <c r="V319">
        <v>1.2561429007283114</v>
      </c>
      <c r="W319">
        <v>-1.2548318256507767</v>
      </c>
      <c r="X319">
        <v>-0.65511908042993794</v>
      </c>
      <c r="Y319">
        <v>-0.50127611907465885</v>
      </c>
      <c r="Z319">
        <v>-0.55329859627971867</v>
      </c>
      <c r="AA319">
        <v>-0.41554770034057337</v>
      </c>
      <c r="AB319">
        <v>-0.87701356493035387</v>
      </c>
      <c r="AC319">
        <v>-0.87701350088889052</v>
      </c>
      <c r="AD319">
        <v>-0.1580914825260949</v>
      </c>
      <c r="AE319">
        <v>-8.1855528295072616E-2</v>
      </c>
      <c r="AF319">
        <v>-1.4164598862450366</v>
      </c>
      <c r="AG319">
        <v>-0.29541039946376252</v>
      </c>
      <c r="AH319">
        <v>-0.73273781978725372</v>
      </c>
      <c r="AI319">
        <v>-0.98137799221617694</v>
      </c>
      <c r="AJ319">
        <v>-0.68991290069950473</v>
      </c>
      <c r="AM319">
        <v>-1.2537117659396271</v>
      </c>
    </row>
    <row r="320" spans="2:39">
      <c r="B320">
        <v>1.079</v>
      </c>
      <c r="C320">
        <v>29</v>
      </c>
      <c r="D320">
        <v>160.75</v>
      </c>
      <c r="E320">
        <v>69</v>
      </c>
      <c r="F320">
        <v>36.700000000000003</v>
      </c>
      <c r="G320">
        <v>97.4</v>
      </c>
      <c r="H320">
        <v>83.5</v>
      </c>
      <c r="I320">
        <v>32.874015999999997</v>
      </c>
      <c r="J320">
        <v>98.7</v>
      </c>
      <c r="K320">
        <v>58.9</v>
      </c>
      <c r="L320">
        <v>35.299999999999997</v>
      </c>
      <c r="M320">
        <v>22.6</v>
      </c>
      <c r="N320">
        <v>30.1</v>
      </c>
      <c r="O320">
        <v>26.7</v>
      </c>
      <c r="P320">
        <v>17.600000000000001</v>
      </c>
      <c r="S320">
        <v>8.8000000000000007</v>
      </c>
      <c r="V320">
        <v>0.85848481140919564</v>
      </c>
      <c r="W320">
        <v>-1.0181249130848347</v>
      </c>
      <c r="X320">
        <v>0.13710105974099052</v>
      </c>
      <c r="Y320">
        <v>1.313213031148915</v>
      </c>
      <c r="Z320">
        <v>0.32394655159455482</v>
      </c>
      <c r="AA320">
        <v>-3.0757309394216701E-2</v>
      </c>
      <c r="AB320">
        <v>-0.3633727272825229</v>
      </c>
      <c r="AC320">
        <v>-0.36337269035297359</v>
      </c>
      <c r="AD320">
        <v>1.4080513751835163E-2</v>
      </c>
      <c r="AE320">
        <v>-0.36979535840267574</v>
      </c>
      <c r="AF320">
        <v>6.4003002267354003E-2</v>
      </c>
      <c r="AG320">
        <v>6.579661899718749</v>
      </c>
      <c r="AH320">
        <v>9.0817044054877213E-2</v>
      </c>
      <c r="AI320">
        <v>-0.48541062858348266</v>
      </c>
      <c r="AJ320">
        <v>0.18992480621048743</v>
      </c>
      <c r="AM320">
        <v>-0.8766750603921154</v>
      </c>
    </row>
    <row r="321" spans="2:39">
      <c r="B321">
        <v>1.0716000000000001</v>
      </c>
      <c r="C321">
        <v>32</v>
      </c>
      <c r="D321">
        <v>182</v>
      </c>
      <c r="E321">
        <v>73.75</v>
      </c>
      <c r="F321">
        <v>38.700000000000003</v>
      </c>
      <c r="G321">
        <v>100.5</v>
      </c>
      <c r="H321">
        <v>88.7</v>
      </c>
      <c r="I321">
        <v>34.921259999999997</v>
      </c>
      <c r="J321">
        <v>99.8</v>
      </c>
      <c r="K321">
        <v>57.5</v>
      </c>
      <c r="L321">
        <v>38.700000000000003</v>
      </c>
      <c r="M321">
        <v>33.9</v>
      </c>
      <c r="N321">
        <v>32.5</v>
      </c>
      <c r="O321">
        <v>27.7</v>
      </c>
      <c r="P321">
        <v>18.399999999999999</v>
      </c>
      <c r="S321">
        <v>11.9</v>
      </c>
      <c r="V321">
        <v>1.6430534741198963</v>
      </c>
      <c r="W321">
        <v>-1.2548318256507767</v>
      </c>
      <c r="X321">
        <v>-0.67375955431631274</v>
      </c>
      <c r="Y321">
        <v>0.35821874155756039</v>
      </c>
      <c r="Z321">
        <v>-0.29012505191743909</v>
      </c>
      <c r="AA321">
        <v>-0.8996388373376043</v>
      </c>
      <c r="AB321">
        <v>-0.77823648076730956</v>
      </c>
      <c r="AC321">
        <v>-0.77823636404110819</v>
      </c>
      <c r="AD321">
        <v>0.13929651104487542</v>
      </c>
      <c r="AE321">
        <v>-0.16412405118295903</v>
      </c>
      <c r="AF321">
        <v>0.10754602840006883</v>
      </c>
      <c r="AG321">
        <v>-0.96466522504790186</v>
      </c>
      <c r="AH321">
        <v>-0.73273781978725372</v>
      </c>
      <c r="AI321">
        <v>-1.1301682013059855</v>
      </c>
      <c r="AJ321">
        <v>-0.35997376060825959</v>
      </c>
      <c r="AM321">
        <v>-1.630748471487139</v>
      </c>
    </row>
    <row r="322" spans="2:39">
      <c r="B322">
        <v>1.0862000000000001</v>
      </c>
      <c r="C322">
        <v>29</v>
      </c>
      <c r="D322">
        <v>160.25</v>
      </c>
      <c r="E322">
        <v>71.25</v>
      </c>
      <c r="F322">
        <v>37.299999999999997</v>
      </c>
      <c r="G322">
        <v>93.5</v>
      </c>
      <c r="H322">
        <v>84.5</v>
      </c>
      <c r="I322">
        <v>33.267716999999998</v>
      </c>
      <c r="J322">
        <v>100.6</v>
      </c>
      <c r="K322">
        <v>58.5</v>
      </c>
      <c r="L322">
        <v>38.799999999999997</v>
      </c>
      <c r="M322">
        <v>21.5</v>
      </c>
      <c r="N322">
        <v>30.1</v>
      </c>
      <c r="O322">
        <v>26.4</v>
      </c>
      <c r="P322">
        <v>17.899999999999999</v>
      </c>
      <c r="S322">
        <v>5.7</v>
      </c>
      <c r="V322">
        <v>0.87460608530050965</v>
      </c>
      <c r="W322">
        <v>-1.4126364340280713</v>
      </c>
      <c r="X322">
        <v>-0.38483220907750348</v>
      </c>
      <c r="Y322">
        <v>0.35821874155756039</v>
      </c>
      <c r="Z322">
        <v>6.0773007232272171E-2</v>
      </c>
      <c r="AA322">
        <v>-0.96170180361927482</v>
      </c>
      <c r="AB322">
        <v>-1.3116327352477497</v>
      </c>
      <c r="AC322">
        <v>-1.3116328026616146</v>
      </c>
      <c r="AD322">
        <v>-0.81547546831455897</v>
      </c>
      <c r="AE322">
        <v>-0.41092961984661969</v>
      </c>
      <c r="AF322">
        <v>-1.0245726510505786</v>
      </c>
      <c r="AG322">
        <v>0.86057520836338486</v>
      </c>
      <c r="AH322">
        <v>-1.1102004657148978</v>
      </c>
      <c r="AI322">
        <v>0.65531430777171451</v>
      </c>
      <c r="AJ322">
        <v>0.62984365966548739</v>
      </c>
      <c r="AM322">
        <v>-0.88883753476461569</v>
      </c>
    </row>
    <row r="323" spans="2:39">
      <c r="B323">
        <v>1.0719000000000001</v>
      </c>
      <c r="C323">
        <v>27</v>
      </c>
      <c r="D323">
        <v>168</v>
      </c>
      <c r="E323">
        <v>71.25</v>
      </c>
      <c r="F323">
        <v>38.1</v>
      </c>
      <c r="G323">
        <v>93</v>
      </c>
      <c r="H323">
        <v>79.099999999999994</v>
      </c>
      <c r="I323">
        <v>31.141732000000001</v>
      </c>
      <c r="J323">
        <v>94.5</v>
      </c>
      <c r="K323">
        <v>57.3</v>
      </c>
      <c r="L323">
        <v>36.200000000000003</v>
      </c>
      <c r="M323">
        <v>24.5</v>
      </c>
      <c r="N323">
        <v>29</v>
      </c>
      <c r="O323">
        <v>30</v>
      </c>
      <c r="P323">
        <v>18.8</v>
      </c>
      <c r="S323">
        <v>11.8</v>
      </c>
      <c r="V323">
        <v>-0.29149939283800458</v>
      </c>
      <c r="W323">
        <v>-0.30800417538700875</v>
      </c>
      <c r="X323">
        <v>1.4978556534463499</v>
      </c>
      <c r="Y323">
        <v>0.2627193125984249</v>
      </c>
      <c r="Z323">
        <v>0.80643138292540273</v>
      </c>
      <c r="AA323">
        <v>1.3594531353152037</v>
      </c>
      <c r="AB323">
        <v>0.80219686584140049</v>
      </c>
      <c r="AC323">
        <v>0.80219682194824016</v>
      </c>
      <c r="AD323">
        <v>1.3445004849903925</v>
      </c>
      <c r="AE323">
        <v>1.6046491909066039</v>
      </c>
      <c r="AF323">
        <v>2.4588694395668056</v>
      </c>
      <c r="AG323">
        <v>1.286464642826018</v>
      </c>
      <c r="AH323">
        <v>1.8065563437259844</v>
      </c>
      <c r="AI323">
        <v>1.399265353220756</v>
      </c>
      <c r="AJ323">
        <v>0.51986394630173649</v>
      </c>
      <c r="AM323">
        <v>0.2665975306229203</v>
      </c>
    </row>
    <row r="324" spans="2:39">
      <c r="B324">
        <v>1.0502</v>
      </c>
      <c r="C324">
        <v>41</v>
      </c>
      <c r="D324">
        <v>218.5</v>
      </c>
      <c r="E324">
        <v>71</v>
      </c>
      <c r="F324">
        <v>39.799999999999997</v>
      </c>
      <c r="G324">
        <v>111.7</v>
      </c>
      <c r="H324">
        <v>100.5</v>
      </c>
      <c r="I324">
        <v>39.566929000000002</v>
      </c>
      <c r="J324">
        <v>108.3</v>
      </c>
      <c r="K324">
        <v>67.099999999999994</v>
      </c>
      <c r="L324">
        <v>44.2</v>
      </c>
      <c r="M324">
        <v>25.2</v>
      </c>
      <c r="N324">
        <v>37.5</v>
      </c>
      <c r="O324">
        <v>31.5</v>
      </c>
      <c r="P324">
        <v>18.7</v>
      </c>
      <c r="S324">
        <v>21.3</v>
      </c>
      <c r="V324">
        <v>-1.5758275461795004</v>
      </c>
      <c r="W324">
        <v>-0.30800417538700875</v>
      </c>
      <c r="X324">
        <v>2.5696829019129002</v>
      </c>
      <c r="Y324">
        <v>1.2177136021897796</v>
      </c>
      <c r="Z324">
        <v>1.8152633029808192</v>
      </c>
      <c r="AA324">
        <v>2.0173205779009109</v>
      </c>
      <c r="AB324">
        <v>2.2937308367033697</v>
      </c>
      <c r="AC324">
        <v>2.2937308105789964</v>
      </c>
      <c r="AD324">
        <v>2.565356458597539</v>
      </c>
      <c r="AE324">
        <v>2.4479015505074444</v>
      </c>
      <c r="AF324">
        <v>2.0669822043723474</v>
      </c>
      <c r="AG324">
        <v>1.9557194684101573</v>
      </c>
      <c r="AH324">
        <v>1.7379267717391391</v>
      </c>
      <c r="AI324">
        <v>1.4984588259472944</v>
      </c>
      <c r="AJ324">
        <v>1.6196610799392306</v>
      </c>
      <c r="AM324">
        <v>1.6044697115979616</v>
      </c>
    </row>
    <row r="325" spans="2:39">
      <c r="B325">
        <v>1.0263</v>
      </c>
      <c r="C325">
        <v>41</v>
      </c>
      <c r="D325">
        <v>247.25</v>
      </c>
      <c r="E325">
        <v>73.5</v>
      </c>
      <c r="F325">
        <v>42.1</v>
      </c>
      <c r="G325">
        <v>117</v>
      </c>
      <c r="H325">
        <v>115.6</v>
      </c>
      <c r="I325">
        <v>45.511811000000002</v>
      </c>
      <c r="J325">
        <v>116.1</v>
      </c>
      <c r="K325">
        <v>71.2</v>
      </c>
      <c r="L325">
        <v>43.3</v>
      </c>
      <c r="M325">
        <v>26.3</v>
      </c>
      <c r="N325">
        <v>37.299999999999997</v>
      </c>
      <c r="O325">
        <v>31.7</v>
      </c>
      <c r="P325">
        <v>19.7</v>
      </c>
      <c r="S325">
        <v>32.299999999999997</v>
      </c>
      <c r="V325">
        <v>-2.4463763363105548</v>
      </c>
      <c r="W325">
        <v>0.32321425812216986</v>
      </c>
      <c r="X325">
        <v>0.50059030052529885</v>
      </c>
      <c r="Y325">
        <v>-2.0292669824208263</v>
      </c>
      <c r="Z325">
        <v>0.19235977941341195</v>
      </c>
      <c r="AA325">
        <v>2.2035094767459227</v>
      </c>
      <c r="AB325">
        <v>2.046788126295759</v>
      </c>
      <c r="AC325">
        <v>2.0467880939064353</v>
      </c>
      <c r="AD325">
        <v>2.2053604663800472</v>
      </c>
      <c r="AE325">
        <v>0.53515839336407756</v>
      </c>
      <c r="AF325">
        <v>-0.11016910226351767</v>
      </c>
      <c r="AG325">
        <v>-0.72129983392639785</v>
      </c>
      <c r="AH325">
        <v>-8.0756885912233511E-2</v>
      </c>
      <c r="AI325">
        <v>0.55612083504517595</v>
      </c>
      <c r="AJ325">
        <v>-1.3497911808820027</v>
      </c>
      <c r="AM325">
        <v>2.5531427126529915</v>
      </c>
    </row>
    <row r="326" spans="2:39">
      <c r="B326">
        <v>1.0101</v>
      </c>
      <c r="C326">
        <v>49</v>
      </c>
      <c r="D326">
        <v>191.75</v>
      </c>
      <c r="E326">
        <v>65</v>
      </c>
      <c r="F326">
        <v>38.4</v>
      </c>
      <c r="G326">
        <v>118.5</v>
      </c>
      <c r="H326">
        <v>113.1</v>
      </c>
      <c r="I326">
        <v>44.527558999999997</v>
      </c>
      <c r="J326">
        <v>113.8</v>
      </c>
      <c r="K326">
        <v>61.9</v>
      </c>
      <c r="L326">
        <v>38.299999999999997</v>
      </c>
      <c r="M326">
        <v>21.9</v>
      </c>
      <c r="N326">
        <v>32</v>
      </c>
      <c r="O326">
        <v>29.8</v>
      </c>
      <c r="P326">
        <v>17</v>
      </c>
      <c r="S326">
        <v>40.1</v>
      </c>
      <c r="V326">
        <v>-0.63541990251940672</v>
      </c>
      <c r="W326">
        <v>-0.38690647957565605</v>
      </c>
      <c r="X326">
        <v>0.89204025213916938</v>
      </c>
      <c r="Y326">
        <v>-0.11927840323811695</v>
      </c>
      <c r="Z326">
        <v>0.23622203680712625</v>
      </c>
      <c r="AA326">
        <v>0.71399828598582982</v>
      </c>
      <c r="AB326">
        <v>0.84170769950661872</v>
      </c>
      <c r="AC326">
        <v>0.84170757632983606</v>
      </c>
      <c r="AD326">
        <v>1.0158084920961616</v>
      </c>
      <c r="AE326">
        <v>0.86423248491562465</v>
      </c>
      <c r="AF326">
        <v>0.58651931585995976</v>
      </c>
      <c r="AG326">
        <v>-0.29541039946376252</v>
      </c>
      <c r="AH326">
        <v>0.98300147988385345</v>
      </c>
      <c r="AI326">
        <v>0.95289472595133173</v>
      </c>
      <c r="AJ326">
        <v>0.84980308639298541</v>
      </c>
      <c r="AM326">
        <v>0.61930928742543112</v>
      </c>
    </row>
    <row r="327" spans="2:39">
      <c r="B327">
        <v>1.0438000000000001</v>
      </c>
      <c r="C327">
        <v>40</v>
      </c>
      <c r="D327">
        <v>202.25</v>
      </c>
      <c r="E327">
        <v>70</v>
      </c>
      <c r="F327">
        <v>38.5</v>
      </c>
      <c r="G327">
        <v>106.5</v>
      </c>
      <c r="H327">
        <v>100.9</v>
      </c>
      <c r="I327">
        <v>39.724409000000001</v>
      </c>
      <c r="J327">
        <v>106.2</v>
      </c>
      <c r="K327">
        <v>63.5</v>
      </c>
      <c r="L327">
        <v>39.9</v>
      </c>
      <c r="M327">
        <v>22.6</v>
      </c>
      <c r="N327">
        <v>35.1</v>
      </c>
      <c r="O327">
        <v>30.6</v>
      </c>
      <c r="P327">
        <v>19</v>
      </c>
      <c r="S327">
        <v>24.2</v>
      </c>
      <c r="V327">
        <v>-1.1298056351864307</v>
      </c>
      <c r="W327">
        <v>0.40211656231081716</v>
      </c>
      <c r="X327">
        <v>0.68699503938904671</v>
      </c>
      <c r="Y327">
        <v>-0.78777440595206516</v>
      </c>
      <c r="Z327">
        <v>1.8152633029808192</v>
      </c>
      <c r="AA327">
        <v>0.60228494667882215</v>
      </c>
      <c r="AB327">
        <v>0.63427582276422478</v>
      </c>
      <c r="AC327">
        <v>0.63427586493266452</v>
      </c>
      <c r="AD327">
        <v>0.79668049683333952</v>
      </c>
      <c r="AE327">
        <v>1.3784107529649166</v>
      </c>
      <c r="AF327">
        <v>1.2832077339834371</v>
      </c>
      <c r="AG327">
        <v>0.98225790392413681</v>
      </c>
      <c r="AH327">
        <v>0.33102054600883318</v>
      </c>
      <c r="AI327">
        <v>0.90329798958806162</v>
      </c>
      <c r="AJ327">
        <v>1.2897219398479816</v>
      </c>
      <c r="AM327">
        <v>1.130133211070447</v>
      </c>
    </row>
    <row r="328" spans="2:39">
      <c r="B328">
        <v>1.0346</v>
      </c>
      <c r="C328">
        <v>50</v>
      </c>
      <c r="D328">
        <v>196.75</v>
      </c>
      <c r="E328">
        <v>68.25</v>
      </c>
      <c r="F328">
        <v>42.1</v>
      </c>
      <c r="G328">
        <v>105.6</v>
      </c>
      <c r="H328">
        <v>98.8</v>
      </c>
      <c r="I328">
        <v>38.897638000000001</v>
      </c>
      <c r="J328">
        <v>104.8</v>
      </c>
      <c r="K328">
        <v>66</v>
      </c>
      <c r="L328">
        <v>41.5</v>
      </c>
      <c r="M328">
        <v>24.7</v>
      </c>
      <c r="N328">
        <v>33.200000000000003</v>
      </c>
      <c r="O328">
        <v>30.5</v>
      </c>
      <c r="P328">
        <v>19.399999999999999</v>
      </c>
      <c r="S328">
        <v>28.4</v>
      </c>
      <c r="V328">
        <v>-1.6026963359983573</v>
      </c>
      <c r="W328">
        <v>0.40211656231081716</v>
      </c>
      <c r="X328">
        <v>0.92000096296873146</v>
      </c>
      <c r="Y328">
        <v>-1.2652715507477426</v>
      </c>
      <c r="Z328">
        <v>0.98188041250025992</v>
      </c>
      <c r="AA328">
        <v>1.7442435262615603</v>
      </c>
      <c r="AB328">
        <v>1.5529027054805371</v>
      </c>
      <c r="AC328">
        <v>1.5529026605613174</v>
      </c>
      <c r="AD328">
        <v>0.43668450461584796</v>
      </c>
      <c r="AE328">
        <v>0.41175560903224728</v>
      </c>
      <c r="AF328">
        <v>1.1090356294525685</v>
      </c>
      <c r="AG328">
        <v>0.98225790392413681</v>
      </c>
      <c r="AH328">
        <v>0.63985361994963197</v>
      </c>
      <c r="AI328">
        <v>1.1512816714044087</v>
      </c>
      <c r="AJ328">
        <v>7.9945092846740382E-2</v>
      </c>
      <c r="AM328">
        <v>1.6409571347154632</v>
      </c>
    </row>
    <row r="329" spans="2:39">
      <c r="B329">
        <v>1.0258</v>
      </c>
      <c r="C329">
        <v>50</v>
      </c>
      <c r="D329">
        <v>203</v>
      </c>
      <c r="E329">
        <v>67</v>
      </c>
      <c r="F329">
        <v>40.200000000000003</v>
      </c>
      <c r="G329">
        <v>114.8</v>
      </c>
      <c r="H329">
        <v>108.1</v>
      </c>
      <c r="I329">
        <v>42.559055000000001</v>
      </c>
      <c r="J329">
        <v>102.5</v>
      </c>
      <c r="K329">
        <v>61.3</v>
      </c>
      <c r="L329">
        <v>41.1</v>
      </c>
      <c r="M329">
        <v>24.7</v>
      </c>
      <c r="N329">
        <v>34.1</v>
      </c>
      <c r="O329">
        <v>31</v>
      </c>
      <c r="P329">
        <v>18.3</v>
      </c>
      <c r="S329">
        <v>32.6</v>
      </c>
      <c r="V329">
        <v>-1.8230204125130065</v>
      </c>
      <c r="W329">
        <v>7.6050413675805596E-3</v>
      </c>
      <c r="X329">
        <v>3.1475375923905182</v>
      </c>
      <c r="Y329">
        <v>-0.59677554803379429</v>
      </c>
      <c r="Z329">
        <v>2.2977481343116701</v>
      </c>
      <c r="AA329">
        <v>3.419943615866667</v>
      </c>
      <c r="AB329">
        <v>3.340767928831641</v>
      </c>
      <c r="AC329">
        <v>3.3407678088416288</v>
      </c>
      <c r="AD329">
        <v>4.0522964264523971</v>
      </c>
      <c r="AE329">
        <v>2.7152742498930755</v>
      </c>
      <c r="AF329">
        <v>0.45589023746180907</v>
      </c>
      <c r="AG329">
        <v>2.1382435117512864</v>
      </c>
      <c r="AH329">
        <v>1.4290936977983404</v>
      </c>
      <c r="AI329">
        <v>1.9944261895799904</v>
      </c>
      <c r="AJ329">
        <v>3.4893162071229695</v>
      </c>
      <c r="AM329">
        <v>1.8720441477929701</v>
      </c>
    </row>
    <row r="330" spans="2:39">
      <c r="B330">
        <v>1.0217000000000001</v>
      </c>
      <c r="C330">
        <v>45</v>
      </c>
      <c r="D330">
        <v>262.75</v>
      </c>
      <c r="E330">
        <v>68.75</v>
      </c>
      <c r="F330">
        <v>43.2</v>
      </c>
      <c r="G330">
        <v>128.30000000000001</v>
      </c>
      <c r="H330">
        <v>126.2</v>
      </c>
      <c r="I330">
        <v>49.685039000000003</v>
      </c>
      <c r="J330">
        <v>125.6</v>
      </c>
      <c r="K330">
        <v>72.5</v>
      </c>
      <c r="L330">
        <v>39.6</v>
      </c>
      <c r="M330">
        <v>26.6</v>
      </c>
      <c r="N330">
        <v>36.4</v>
      </c>
      <c r="O330">
        <v>32.700000000000003</v>
      </c>
      <c r="P330">
        <v>21.4</v>
      </c>
      <c r="S330">
        <v>34.5</v>
      </c>
      <c r="V330">
        <v>-1.4898474187591468</v>
      </c>
      <c r="W330">
        <v>0.24431195393352251</v>
      </c>
      <c r="X330">
        <v>1.4419342317872255</v>
      </c>
      <c r="Y330">
        <v>-0.11927840323811695</v>
      </c>
      <c r="Z330">
        <v>-0.29012505191743909</v>
      </c>
      <c r="AA330">
        <v>1.5580546274165488</v>
      </c>
      <c r="AB330">
        <v>1.8591116663859755</v>
      </c>
      <c r="AC330">
        <v>1.8591117597000628</v>
      </c>
      <c r="AD330">
        <v>2.2523164653649372</v>
      </c>
      <c r="AE330">
        <v>1.7280519752384356</v>
      </c>
      <c r="AF330">
        <v>1.0219495771871328</v>
      </c>
      <c r="AG330">
        <v>1.1647819472652658</v>
      </c>
      <c r="AH330">
        <v>1.5320380557786082</v>
      </c>
      <c r="AI330">
        <v>0.55612083504517595</v>
      </c>
      <c r="AJ330">
        <v>0.18992480621048743</v>
      </c>
      <c r="AM330">
        <v>1.5193323909904595</v>
      </c>
    </row>
    <row r="331" spans="2:39">
      <c r="B331">
        <v>1.0279</v>
      </c>
      <c r="C331">
        <v>48</v>
      </c>
      <c r="D331">
        <v>217</v>
      </c>
      <c r="E331">
        <v>70</v>
      </c>
      <c r="F331">
        <v>37.299999999999997</v>
      </c>
      <c r="G331">
        <v>113.3</v>
      </c>
      <c r="H331">
        <v>111.2</v>
      </c>
      <c r="I331">
        <v>43.779527999999999</v>
      </c>
      <c r="J331">
        <v>114.1</v>
      </c>
      <c r="K331">
        <v>67.7</v>
      </c>
      <c r="L331">
        <v>40.9</v>
      </c>
      <c r="M331">
        <v>25</v>
      </c>
      <c r="N331">
        <v>36.700000000000003</v>
      </c>
      <c r="O331">
        <v>29.8</v>
      </c>
      <c r="P331">
        <v>18.399999999999999</v>
      </c>
      <c r="S331">
        <v>31.6</v>
      </c>
      <c r="V331">
        <v>-1.5435849983968724</v>
      </c>
      <c r="W331">
        <v>-0.30800417538700875</v>
      </c>
      <c r="X331">
        <v>1.2555294929234777</v>
      </c>
      <c r="Y331">
        <v>0.45371817051669583</v>
      </c>
      <c r="Z331">
        <v>1.5520897586185365</v>
      </c>
      <c r="AA331">
        <v>0.72641087924216319</v>
      </c>
      <c r="AB331">
        <v>1.1775497856609689</v>
      </c>
      <c r="AC331">
        <v>1.1775497412547788</v>
      </c>
      <c r="AD331">
        <v>0.98450449277290097</v>
      </c>
      <c r="AE331">
        <v>1.1727394457451998</v>
      </c>
      <c r="AF331">
        <v>0.7171483942581135</v>
      </c>
      <c r="AG331">
        <v>-5.204500834225851E-2</v>
      </c>
      <c r="AH331">
        <v>1.223204981837807</v>
      </c>
      <c r="AI331">
        <v>1.399265353220756</v>
      </c>
      <c r="AJ331">
        <v>0.62984365966548739</v>
      </c>
      <c r="AM331">
        <v>1.5679822884804608</v>
      </c>
    </row>
    <row r="332" spans="2:39">
      <c r="B332">
        <v>1.0268999999999999</v>
      </c>
      <c r="C332">
        <v>41</v>
      </c>
      <c r="D332">
        <v>212</v>
      </c>
      <c r="E332">
        <v>71.5</v>
      </c>
      <c r="F332">
        <v>41.5</v>
      </c>
      <c r="G332">
        <v>106.6</v>
      </c>
      <c r="H332">
        <v>104.3</v>
      </c>
      <c r="I332">
        <v>41.062992000000001</v>
      </c>
      <c r="J332">
        <v>106</v>
      </c>
      <c r="K332">
        <v>65</v>
      </c>
      <c r="L332">
        <v>40.200000000000003</v>
      </c>
      <c r="M332">
        <v>23</v>
      </c>
      <c r="N332">
        <v>35.799999999999997</v>
      </c>
      <c r="O332">
        <v>31.5</v>
      </c>
      <c r="P332">
        <v>18.8</v>
      </c>
      <c r="S332">
        <v>32</v>
      </c>
      <c r="V332">
        <v>1.3851130918588357</v>
      </c>
      <c r="W332">
        <v>-0.46580878376430335</v>
      </c>
      <c r="X332">
        <v>-1.9785927263625478</v>
      </c>
      <c r="Y332">
        <v>-0.88327383491120071</v>
      </c>
      <c r="Z332">
        <v>-2.8341359807528308</v>
      </c>
      <c r="AA332">
        <v>-1.9422966708696701</v>
      </c>
      <c r="AB332">
        <v>-1.6178416961531867</v>
      </c>
      <c r="AC332">
        <v>-1.6178416509065685</v>
      </c>
      <c r="AD332">
        <v>-1.801551446997254</v>
      </c>
      <c r="AE332">
        <v>-1.9123301625505513</v>
      </c>
      <c r="AF332">
        <v>-1.6777180430413381</v>
      </c>
      <c r="AG332">
        <v>-1.268871963949783</v>
      </c>
      <c r="AH332">
        <v>-2.1053292595241397</v>
      </c>
      <c r="AI332">
        <v>-2.7668605012938752</v>
      </c>
      <c r="AJ332">
        <v>-2.3396086011557458</v>
      </c>
      <c r="AM332">
        <v>-1.3874989840371315</v>
      </c>
    </row>
    <row r="333" spans="2:39">
      <c r="B333">
        <v>1.0813999999999999</v>
      </c>
      <c r="C333">
        <v>39</v>
      </c>
      <c r="D333">
        <v>125.25</v>
      </c>
      <c r="E333">
        <v>68</v>
      </c>
      <c r="F333">
        <v>31.5</v>
      </c>
      <c r="G333">
        <v>85.1</v>
      </c>
      <c r="H333">
        <v>76</v>
      </c>
      <c r="I333">
        <v>29.92126</v>
      </c>
      <c r="J333">
        <v>88.2</v>
      </c>
      <c r="K333">
        <v>50</v>
      </c>
      <c r="L333">
        <v>34.700000000000003</v>
      </c>
      <c r="M333">
        <v>21</v>
      </c>
      <c r="N333">
        <v>26.1</v>
      </c>
      <c r="O333">
        <v>23.1</v>
      </c>
      <c r="P333">
        <v>16.100000000000001</v>
      </c>
      <c r="S333">
        <v>7.7</v>
      </c>
      <c r="V333">
        <v>0.61129194507567775</v>
      </c>
      <c r="W333">
        <v>-0.15019956700971407</v>
      </c>
      <c r="X333">
        <v>-0.52463576322531436</v>
      </c>
      <c r="Y333">
        <v>1.1222141732306441</v>
      </c>
      <c r="Z333">
        <v>-0.99192117021685533</v>
      </c>
      <c r="AA333">
        <v>-0.51484844639124761</v>
      </c>
      <c r="AB333">
        <v>-1.0745677332564427</v>
      </c>
      <c r="AC333">
        <v>-1.0745677745844551</v>
      </c>
      <c r="AD333">
        <v>-0.39287147745054624</v>
      </c>
      <c r="AE333">
        <v>-0.184691181904931</v>
      </c>
      <c r="AF333">
        <v>-0.15371212839623249</v>
      </c>
      <c r="AG333">
        <v>0.19132038277924551</v>
      </c>
      <c r="AH333">
        <v>-0.86999696376094304</v>
      </c>
      <c r="AI333">
        <v>-0.63420083767329127</v>
      </c>
      <c r="AJ333">
        <v>7.9945092846740382E-2</v>
      </c>
      <c r="AM333">
        <v>-0.63342557294210777</v>
      </c>
    </row>
    <row r="334" spans="2:39">
      <c r="B334">
        <v>1.0669999999999999</v>
      </c>
      <c r="C334">
        <v>43</v>
      </c>
      <c r="D334">
        <v>164.25</v>
      </c>
      <c r="E334">
        <v>73.25</v>
      </c>
      <c r="F334">
        <v>35.700000000000003</v>
      </c>
      <c r="G334">
        <v>96.6</v>
      </c>
      <c r="H334">
        <v>81.5</v>
      </c>
      <c r="I334">
        <v>32.086613999999997</v>
      </c>
      <c r="J334">
        <v>97.2</v>
      </c>
      <c r="K334">
        <v>58.4</v>
      </c>
      <c r="L334">
        <v>38.200000000000003</v>
      </c>
      <c r="M334">
        <v>23.4</v>
      </c>
      <c r="N334">
        <v>29.7</v>
      </c>
      <c r="O334">
        <v>27.4</v>
      </c>
      <c r="P334">
        <v>18.3</v>
      </c>
      <c r="S334">
        <v>13.9</v>
      </c>
      <c r="V334">
        <v>0.99820251846726271</v>
      </c>
      <c r="W334">
        <v>-0.38690647957565605</v>
      </c>
      <c r="X334">
        <v>-1.6710249072373637</v>
      </c>
      <c r="Y334">
        <v>-1.0742726928294717</v>
      </c>
      <c r="Z334">
        <v>-1.9130285754848431</v>
      </c>
      <c r="AA334">
        <v>-1.5575062799233117</v>
      </c>
      <c r="AB334">
        <v>-1.8450289897281886</v>
      </c>
      <c r="AC334">
        <v>-1.8450289903883303</v>
      </c>
      <c r="AD334">
        <v>-1.7545954480123642</v>
      </c>
      <c r="AE334">
        <v>-1.2336148487254868</v>
      </c>
      <c r="AF334">
        <v>-1.7648040953067738</v>
      </c>
      <c r="AG334">
        <v>-0.3562517472441396</v>
      </c>
      <c r="AH334">
        <v>-1.4876631116425418</v>
      </c>
      <c r="AI334">
        <v>-1.2293616740325242</v>
      </c>
      <c r="AJ334">
        <v>-1.0198520407907536</v>
      </c>
      <c r="AM334">
        <v>-1.0104622784896196</v>
      </c>
    </row>
    <row r="335" spans="2:39">
      <c r="B335">
        <v>1.0742</v>
      </c>
      <c r="C335">
        <v>40</v>
      </c>
      <c r="D335">
        <v>133.5</v>
      </c>
      <c r="E335">
        <v>67.5</v>
      </c>
      <c r="F335">
        <v>33.6</v>
      </c>
      <c r="G335">
        <v>88.2</v>
      </c>
      <c r="H335">
        <v>73.7</v>
      </c>
      <c r="I335">
        <v>29.015747999999999</v>
      </c>
      <c r="J335">
        <v>88.5</v>
      </c>
      <c r="K335">
        <v>53.3</v>
      </c>
      <c r="L335">
        <v>34.5</v>
      </c>
      <c r="M335">
        <v>22.5</v>
      </c>
      <c r="N335">
        <v>27.9</v>
      </c>
      <c r="O335">
        <v>26.2</v>
      </c>
      <c r="P335">
        <v>17.3</v>
      </c>
      <c r="S335">
        <v>10.8</v>
      </c>
      <c r="V335">
        <v>0.58442315525682098</v>
      </c>
      <c r="W335">
        <v>-0.46580878376430335</v>
      </c>
      <c r="X335">
        <v>-1.1118106906461203</v>
      </c>
      <c r="Y335">
        <v>0.35821874155756039</v>
      </c>
      <c r="Z335">
        <v>-1.4744060015477063</v>
      </c>
      <c r="AA335">
        <v>-1.3589047878219667</v>
      </c>
      <c r="AB335">
        <v>-1.2721219015825314</v>
      </c>
      <c r="AC335">
        <v>-1.2721217973862262</v>
      </c>
      <c r="AD335">
        <v>-1.0972114622239002</v>
      </c>
      <c r="AE335">
        <v>-1.3570176330573156</v>
      </c>
      <c r="AF335">
        <v>-0.4585133113252548</v>
      </c>
      <c r="AG335">
        <v>-0.72129983392639785</v>
      </c>
      <c r="AH335">
        <v>-1.178830037701742</v>
      </c>
      <c r="AI335">
        <v>-0.93178125585290683</v>
      </c>
      <c r="AJ335">
        <v>-0.35997376060825959</v>
      </c>
      <c r="AM335">
        <v>-1.6429109458596394</v>
      </c>
    </row>
    <row r="336" spans="2:39">
      <c r="B336">
        <v>1.0665</v>
      </c>
      <c r="C336">
        <v>39</v>
      </c>
      <c r="D336">
        <v>148.5</v>
      </c>
      <c r="E336">
        <v>71.25</v>
      </c>
      <c r="F336">
        <v>34.6</v>
      </c>
      <c r="G336">
        <v>89.8</v>
      </c>
      <c r="H336">
        <v>79.5</v>
      </c>
      <c r="I336">
        <v>31.299213000000002</v>
      </c>
      <c r="J336">
        <v>92.7</v>
      </c>
      <c r="K336">
        <v>52.7</v>
      </c>
      <c r="L336">
        <v>37.5</v>
      </c>
      <c r="M336">
        <v>21.9</v>
      </c>
      <c r="N336">
        <v>28.8</v>
      </c>
      <c r="O336">
        <v>26.8</v>
      </c>
      <c r="P336">
        <v>17.899999999999999</v>
      </c>
      <c r="S336">
        <v>5.6</v>
      </c>
      <c r="V336">
        <v>0.65428200878586051</v>
      </c>
      <c r="W336">
        <v>7.6050413675805596E-3</v>
      </c>
      <c r="X336">
        <v>-1.5871427747486773</v>
      </c>
      <c r="Y336">
        <v>-0.69227497699292972</v>
      </c>
      <c r="Z336">
        <v>-2.2639266346345543</v>
      </c>
      <c r="AA336">
        <v>-1.0485899564136139</v>
      </c>
      <c r="AB336">
        <v>-0.88689127334665785</v>
      </c>
      <c r="AC336">
        <v>-0.88689118948428902</v>
      </c>
      <c r="AD336">
        <v>-1.4572074544413918</v>
      </c>
      <c r="AE336">
        <v>-1.5009875481111179</v>
      </c>
      <c r="AF336">
        <v>-1.1987447555814501</v>
      </c>
      <c r="AG336">
        <v>-1.5122373550712871</v>
      </c>
      <c r="AH336">
        <v>-1.178830037701742</v>
      </c>
      <c r="AI336">
        <v>-1.5765388285754098</v>
      </c>
      <c r="AJ336">
        <v>-2.1196491744282477</v>
      </c>
      <c r="AM336">
        <v>-0.66991299605960897</v>
      </c>
    </row>
    <row r="337" spans="2:39">
      <c r="B337">
        <v>1.0678000000000001</v>
      </c>
      <c r="C337">
        <v>45</v>
      </c>
      <c r="D337">
        <v>135.75</v>
      </c>
      <c r="E337">
        <v>68.5</v>
      </c>
      <c r="F337">
        <v>32.799999999999997</v>
      </c>
      <c r="G337">
        <v>92.3</v>
      </c>
      <c r="H337">
        <v>83.4</v>
      </c>
      <c r="I337">
        <v>32.834645999999999</v>
      </c>
      <c r="J337">
        <v>90.4</v>
      </c>
      <c r="K337">
        <v>52</v>
      </c>
      <c r="L337">
        <v>35.799999999999997</v>
      </c>
      <c r="M337">
        <v>20.6</v>
      </c>
      <c r="N337">
        <v>28.8</v>
      </c>
      <c r="O337">
        <v>25.5</v>
      </c>
      <c r="P337">
        <v>16.3</v>
      </c>
      <c r="S337">
        <v>13.6</v>
      </c>
      <c r="V337">
        <v>1.8633775506345456</v>
      </c>
      <c r="W337">
        <v>0.16540964974487521</v>
      </c>
      <c r="X337">
        <v>-1.8947105938738611</v>
      </c>
      <c r="Y337">
        <v>-1.3607709797068781</v>
      </c>
      <c r="Z337">
        <v>-1.737579545909989</v>
      </c>
      <c r="AA337">
        <v>-2.1533107562273486</v>
      </c>
      <c r="AB337">
        <v>-2.1709933674662345</v>
      </c>
      <c r="AC337">
        <v>-2.1709934667178734</v>
      </c>
      <c r="AD337">
        <v>-1.9580714436135549</v>
      </c>
      <c r="AE337">
        <v>-1.7889273782187209</v>
      </c>
      <c r="AF337">
        <v>-1.8083471214394917</v>
      </c>
      <c r="AG337">
        <v>-0.72129983392639785</v>
      </c>
      <c r="AH337">
        <v>-1.8651257575701847</v>
      </c>
      <c r="AI337">
        <v>-1.4277486194856011</v>
      </c>
      <c r="AJ337">
        <v>-1.5697506076095007</v>
      </c>
      <c r="AM337">
        <v>-1.8375105358196453</v>
      </c>
    </row>
    <row r="338" spans="2:39">
      <c r="B338">
        <v>1.0903</v>
      </c>
      <c r="C338">
        <v>47</v>
      </c>
      <c r="D338">
        <v>127.5</v>
      </c>
      <c r="E338">
        <v>66.75</v>
      </c>
      <c r="F338">
        <v>34</v>
      </c>
      <c r="G338">
        <v>83.4</v>
      </c>
      <c r="H338">
        <v>70.400000000000006</v>
      </c>
      <c r="I338">
        <v>27.716535</v>
      </c>
      <c r="J338">
        <v>87.2</v>
      </c>
      <c r="K338">
        <v>50.6</v>
      </c>
      <c r="L338">
        <v>34.4</v>
      </c>
      <c r="M338">
        <v>21.9</v>
      </c>
      <c r="N338">
        <v>26.8</v>
      </c>
      <c r="O338">
        <v>25.8</v>
      </c>
      <c r="P338">
        <v>16.8</v>
      </c>
      <c r="S338">
        <v>4</v>
      </c>
      <c r="V338">
        <v>1.0734351299600615</v>
      </c>
      <c r="W338">
        <v>0.16540964974487521</v>
      </c>
      <c r="X338">
        <v>-0.74832144986181182</v>
      </c>
      <c r="Y338">
        <v>0.74021645739410225</v>
      </c>
      <c r="Z338">
        <v>-1.3428192293665666</v>
      </c>
      <c r="AA338">
        <v>-1.3092544147966294</v>
      </c>
      <c r="AB338">
        <v>-0.56092689560861164</v>
      </c>
      <c r="AC338">
        <v>-0.56092696404853815</v>
      </c>
      <c r="AD338">
        <v>-0.22069948117261615</v>
      </c>
      <c r="AE338">
        <v>-1.3775847637792875</v>
      </c>
      <c r="AF338">
        <v>-0.58914238972340549</v>
      </c>
      <c r="AG338">
        <v>-0.41709309502451669</v>
      </c>
      <c r="AH338">
        <v>-2.1396440455175623</v>
      </c>
      <c r="AI338">
        <v>-1.4277486194856011</v>
      </c>
      <c r="AJ338">
        <v>-1.0198520407907536</v>
      </c>
      <c r="AM338">
        <v>-1.0834371247246219</v>
      </c>
    </row>
    <row r="339" spans="2:39">
      <c r="B339">
        <v>1.0755999999999999</v>
      </c>
      <c r="C339">
        <v>47</v>
      </c>
      <c r="D339">
        <v>158.25</v>
      </c>
      <c r="E339">
        <v>72.25</v>
      </c>
      <c r="F339">
        <v>34.9</v>
      </c>
      <c r="G339">
        <v>90.2</v>
      </c>
      <c r="H339">
        <v>86.7</v>
      </c>
      <c r="I339">
        <v>34.133857999999996</v>
      </c>
      <c r="J339">
        <v>98.3</v>
      </c>
      <c r="K339">
        <v>52.6</v>
      </c>
      <c r="L339">
        <v>37.200000000000003</v>
      </c>
      <c r="M339">
        <v>22.4</v>
      </c>
      <c r="N339">
        <v>26</v>
      </c>
      <c r="O339">
        <v>25.8</v>
      </c>
      <c r="P339">
        <v>17.3</v>
      </c>
      <c r="S339">
        <v>10.199999999999999</v>
      </c>
      <c r="V339">
        <v>1.5248307989169148</v>
      </c>
      <c r="W339">
        <v>-0.38690647957565605</v>
      </c>
      <c r="X339">
        <v>-1.4566594575440537</v>
      </c>
      <c r="Y339">
        <v>-0.50127611907465885</v>
      </c>
      <c r="Z339">
        <v>-1.6059927737288493</v>
      </c>
      <c r="AA339">
        <v>-1.4333803473599707</v>
      </c>
      <c r="AB339">
        <v>-1.4301652362434019</v>
      </c>
      <c r="AC339">
        <v>-1.4301653167001949</v>
      </c>
      <c r="AD339">
        <v>-1.363295456471612</v>
      </c>
      <c r="AE339">
        <v>-1.6243903324429483</v>
      </c>
      <c r="AF339">
        <v>-1.5906319907759052</v>
      </c>
      <c r="AG339">
        <v>-1.268871963949783</v>
      </c>
      <c r="AH339">
        <v>-1.8994405435636075</v>
      </c>
      <c r="AI339">
        <v>-1.2789584103957925</v>
      </c>
      <c r="AJ339">
        <v>-1.1298317541545047</v>
      </c>
      <c r="AM339">
        <v>-1.5212862021346356</v>
      </c>
    </row>
    <row r="340" spans="2:39">
      <c r="B340">
        <v>1.0840000000000001</v>
      </c>
      <c r="C340">
        <v>40</v>
      </c>
      <c r="D340">
        <v>139.25</v>
      </c>
      <c r="E340">
        <v>69</v>
      </c>
      <c r="F340">
        <v>34.299999999999997</v>
      </c>
      <c r="G340">
        <v>89.2</v>
      </c>
      <c r="H340">
        <v>77.900000000000006</v>
      </c>
      <c r="I340">
        <v>30.669291000000001</v>
      </c>
      <c r="J340">
        <v>91</v>
      </c>
      <c r="K340">
        <v>51.4</v>
      </c>
      <c r="L340">
        <v>34.9</v>
      </c>
      <c r="M340">
        <v>21</v>
      </c>
      <c r="N340">
        <v>26.7</v>
      </c>
      <c r="O340">
        <v>26.1</v>
      </c>
      <c r="P340">
        <v>17.2</v>
      </c>
      <c r="S340">
        <v>6.6</v>
      </c>
      <c r="V340">
        <v>1.3474967861124363</v>
      </c>
      <c r="W340">
        <v>0.48101886649946446</v>
      </c>
      <c r="X340">
        <v>-1.5312213530895529</v>
      </c>
      <c r="Y340">
        <v>-0.97877326387033614</v>
      </c>
      <c r="Z340">
        <v>-0.64102311106714727</v>
      </c>
      <c r="AA340">
        <v>-1.3713173810782999</v>
      </c>
      <c r="AB340">
        <v>-1.0251791911749204</v>
      </c>
      <c r="AC340">
        <v>-1.0251790807136671</v>
      </c>
      <c r="AD340">
        <v>-1.6606834500425847</v>
      </c>
      <c r="AE340">
        <v>-2.0563000776043538</v>
      </c>
      <c r="AF340">
        <v>-2.1131483043685111</v>
      </c>
      <c r="AG340">
        <v>-1.0255065728282788</v>
      </c>
      <c r="AH340">
        <v>-0.90431174975436446</v>
      </c>
      <c r="AI340">
        <v>-1.3285551467590626</v>
      </c>
      <c r="AJ340">
        <v>-1.4597708942457537</v>
      </c>
      <c r="AM340">
        <v>-1.3510115609196303</v>
      </c>
    </row>
    <row r="341" spans="2:39">
      <c r="B341">
        <v>1.0807</v>
      </c>
      <c r="C341">
        <v>51</v>
      </c>
      <c r="D341">
        <v>137.25</v>
      </c>
      <c r="E341">
        <v>67.75</v>
      </c>
      <c r="F341">
        <v>36.5</v>
      </c>
      <c r="G341">
        <v>89.7</v>
      </c>
      <c r="H341">
        <v>82</v>
      </c>
      <c r="I341">
        <v>32.283465</v>
      </c>
      <c r="J341">
        <v>89.1</v>
      </c>
      <c r="K341">
        <v>49.3</v>
      </c>
      <c r="L341">
        <v>33.700000000000003</v>
      </c>
      <c r="M341">
        <v>21.4</v>
      </c>
      <c r="N341">
        <v>29.6</v>
      </c>
      <c r="O341">
        <v>26</v>
      </c>
      <c r="P341">
        <v>16.899999999999999</v>
      </c>
      <c r="S341">
        <v>8</v>
      </c>
      <c r="V341">
        <v>1.5678208626270855</v>
      </c>
      <c r="W341">
        <v>0.32321425812216986</v>
      </c>
      <c r="X341">
        <v>-0.95336666261193448</v>
      </c>
      <c r="Y341">
        <v>1.2177136021897796</v>
      </c>
      <c r="Z341">
        <v>-1.255094714579138</v>
      </c>
      <c r="AA341">
        <v>-0.92446402385027282</v>
      </c>
      <c r="AB341">
        <v>-1.2622441931662276</v>
      </c>
      <c r="AC341">
        <v>-1.2622441087908276</v>
      </c>
      <c r="AD341">
        <v>-1.2693834585018324</v>
      </c>
      <c r="AE341">
        <v>-1.3775847637792875</v>
      </c>
      <c r="AF341">
        <v>-0.41497028519253693</v>
      </c>
      <c r="AG341">
        <v>-0.29541039946376252</v>
      </c>
      <c r="AH341">
        <v>2.1497042036602059</v>
      </c>
      <c r="AI341">
        <v>-0.63420083767329127</v>
      </c>
      <c r="AJ341">
        <v>0.29990451957423842</v>
      </c>
      <c r="AM341">
        <v>-1.5577736252521366</v>
      </c>
    </row>
    <row r="342" spans="2:39">
      <c r="B342">
        <v>1.0848</v>
      </c>
      <c r="C342">
        <v>49</v>
      </c>
      <c r="D342">
        <v>152.75</v>
      </c>
      <c r="E342">
        <v>73.5</v>
      </c>
      <c r="F342">
        <v>35.1</v>
      </c>
      <c r="G342">
        <v>93.3</v>
      </c>
      <c r="H342">
        <v>79.599999999999994</v>
      </c>
      <c r="I342">
        <v>31.338583</v>
      </c>
      <c r="J342">
        <v>91.6</v>
      </c>
      <c r="K342">
        <v>52.6</v>
      </c>
      <c r="L342">
        <v>37.6</v>
      </c>
      <c r="M342">
        <v>22.6</v>
      </c>
      <c r="N342">
        <v>38.5</v>
      </c>
      <c r="O342">
        <v>27.4</v>
      </c>
      <c r="P342">
        <v>18.5</v>
      </c>
      <c r="S342">
        <v>6.3</v>
      </c>
      <c r="V342">
        <v>1.8794988245258595</v>
      </c>
      <c r="W342">
        <v>-0.2291018711983614</v>
      </c>
      <c r="X342">
        <v>-1.5685023008623025</v>
      </c>
      <c r="Y342">
        <v>-1.0742726928294717</v>
      </c>
      <c r="Z342">
        <v>-7.0813764948870719E-2</v>
      </c>
      <c r="AA342">
        <v>-1.6319818394613173</v>
      </c>
      <c r="AB342">
        <v>-1.4597983614923162</v>
      </c>
      <c r="AC342">
        <v>-1.4597983824863923</v>
      </c>
      <c r="AD342">
        <v>-1.7389434483507351</v>
      </c>
      <c r="AE342">
        <v>-1.5215546788330898</v>
      </c>
      <c r="AF342">
        <v>-1.5906319907759052</v>
      </c>
      <c r="AG342">
        <v>-0.3562517472441396</v>
      </c>
      <c r="AH342">
        <v>-1.556292683629386</v>
      </c>
      <c r="AI342">
        <v>-0.58460410131002116</v>
      </c>
      <c r="AJ342">
        <v>0.29990451957423842</v>
      </c>
      <c r="AM342">
        <v>-1.8496730101921457</v>
      </c>
    </row>
    <row r="343" spans="2:39">
      <c r="B343">
        <v>1.0906</v>
      </c>
      <c r="C343">
        <v>42</v>
      </c>
      <c r="D343">
        <v>136.25</v>
      </c>
      <c r="E343">
        <v>67.5</v>
      </c>
      <c r="F343">
        <v>37.799999999999997</v>
      </c>
      <c r="G343">
        <v>87.6</v>
      </c>
      <c r="H343">
        <v>77.599999999999994</v>
      </c>
      <c r="I343">
        <v>30.551181</v>
      </c>
      <c r="J343">
        <v>88.6</v>
      </c>
      <c r="K343">
        <v>51.9</v>
      </c>
      <c r="L343">
        <v>34.9</v>
      </c>
      <c r="M343">
        <v>22.5</v>
      </c>
      <c r="N343">
        <v>27.7</v>
      </c>
      <c r="O343">
        <v>27.5</v>
      </c>
      <c r="P343">
        <v>18.5</v>
      </c>
      <c r="S343">
        <v>3.9</v>
      </c>
      <c r="V343">
        <v>-0.4473383737873976</v>
      </c>
      <c r="W343">
        <v>0.71772577906540647</v>
      </c>
      <c r="X343">
        <v>0.73359622410498371</v>
      </c>
      <c r="Y343">
        <v>0.64471702843496681</v>
      </c>
      <c r="Z343">
        <v>0.85029364031911703</v>
      </c>
      <c r="AA343">
        <v>0.85053681180550422</v>
      </c>
      <c r="AB343">
        <v>0.75280832375987827</v>
      </c>
      <c r="AC343">
        <v>0.75280837897124386</v>
      </c>
      <c r="AD343">
        <v>-1.7223485571425456E-2</v>
      </c>
      <c r="AE343">
        <v>-0.43149675056859021</v>
      </c>
      <c r="AF343">
        <v>-0.24079818066166833</v>
      </c>
      <c r="AG343">
        <v>-0.66045848614602076</v>
      </c>
      <c r="AH343">
        <v>1.2575197678312295</v>
      </c>
      <c r="AI343">
        <v>0.75450778049825296</v>
      </c>
      <c r="AJ343">
        <v>0.73982337302923451</v>
      </c>
      <c r="AM343">
        <v>0.42470969746542531</v>
      </c>
    </row>
    <row r="344" spans="2:39">
      <c r="B344">
        <v>1.0472999999999999</v>
      </c>
      <c r="C344">
        <v>54</v>
      </c>
      <c r="D344">
        <v>198</v>
      </c>
      <c r="E344">
        <v>72</v>
      </c>
      <c r="F344">
        <v>39.9</v>
      </c>
      <c r="G344">
        <v>107.6</v>
      </c>
      <c r="H344">
        <v>100</v>
      </c>
      <c r="I344">
        <v>39.370078999999997</v>
      </c>
      <c r="J344">
        <v>99.6</v>
      </c>
      <c r="K344">
        <v>57.2</v>
      </c>
      <c r="L344">
        <v>38</v>
      </c>
      <c r="M344">
        <v>22</v>
      </c>
      <c r="N344">
        <v>35.9</v>
      </c>
      <c r="O344">
        <v>30.2</v>
      </c>
      <c r="P344">
        <v>18.899999999999999</v>
      </c>
      <c r="S344">
        <v>22.6</v>
      </c>
      <c r="V344">
        <v>-0.17327671763502292</v>
      </c>
      <c r="W344">
        <v>1.0333349958199958</v>
      </c>
      <c r="X344">
        <v>0.11846058585461572</v>
      </c>
      <c r="Y344">
        <v>-0.88327383491120071</v>
      </c>
      <c r="Z344">
        <v>0.49939558116940891</v>
      </c>
      <c r="AA344">
        <v>-9.2820275675887243E-2</v>
      </c>
      <c r="AB344">
        <v>0.7330529069272691</v>
      </c>
      <c r="AC344">
        <v>0.73305300178044674</v>
      </c>
      <c r="AD344">
        <v>0.43668450461584796</v>
      </c>
      <c r="AE344">
        <v>0.5762926548080215</v>
      </c>
      <c r="AF344">
        <v>0.45589023746180907</v>
      </c>
      <c r="AG344">
        <v>-0.3562517472441396</v>
      </c>
      <c r="AH344">
        <v>0.29670576001541055</v>
      </c>
      <c r="AI344">
        <v>-0.18783021040386541</v>
      </c>
      <c r="AJ344">
        <v>0.29990451957423842</v>
      </c>
      <c r="AM344">
        <v>0.1571352612704166</v>
      </c>
    </row>
    <row r="345" spans="2:39">
      <c r="B345">
        <v>1.0524</v>
      </c>
      <c r="C345">
        <v>58</v>
      </c>
      <c r="D345">
        <v>181.5</v>
      </c>
      <c r="E345">
        <v>68</v>
      </c>
      <c r="F345">
        <v>39.1</v>
      </c>
      <c r="G345">
        <v>100</v>
      </c>
      <c r="H345">
        <v>99.8</v>
      </c>
      <c r="I345">
        <v>39.291339000000001</v>
      </c>
      <c r="J345">
        <v>102.5</v>
      </c>
      <c r="K345">
        <v>62.1</v>
      </c>
      <c r="L345">
        <v>39.6</v>
      </c>
      <c r="M345">
        <v>22.5</v>
      </c>
      <c r="N345">
        <v>33.1</v>
      </c>
      <c r="O345">
        <v>28.3</v>
      </c>
      <c r="P345">
        <v>18.5</v>
      </c>
      <c r="S345">
        <v>20.399999999999999</v>
      </c>
      <c r="V345">
        <v>-1.0760680555487052</v>
      </c>
      <c r="W345">
        <v>1.348944212574585</v>
      </c>
      <c r="X345">
        <v>0.85475930436641978</v>
      </c>
      <c r="Y345">
        <v>-0.31027726115638787</v>
      </c>
      <c r="Z345">
        <v>1.1134671846813997</v>
      </c>
      <c r="AA345">
        <v>1.3346279488025352</v>
      </c>
      <c r="AB345">
        <v>1.1676720772446649</v>
      </c>
      <c r="AC345">
        <v>1.1676720526593802</v>
      </c>
      <c r="AD345">
        <v>0.95320049344964042</v>
      </c>
      <c r="AE345">
        <v>0.51459126264210564</v>
      </c>
      <c r="AF345">
        <v>0.54297628972724188</v>
      </c>
      <c r="AG345">
        <v>-0.2345690516833876</v>
      </c>
      <c r="AH345">
        <v>1.8751859157128297</v>
      </c>
      <c r="AI345">
        <v>1.1016849350411386</v>
      </c>
      <c r="AJ345">
        <v>1.0697625131204835</v>
      </c>
      <c r="AM345">
        <v>1.0814833135804456</v>
      </c>
    </row>
    <row r="346" spans="2:39">
      <c r="B346">
        <v>1.0356000000000001</v>
      </c>
      <c r="C346">
        <v>62</v>
      </c>
      <c r="D346">
        <v>201.25</v>
      </c>
      <c r="E346">
        <v>69.5</v>
      </c>
      <c r="F346">
        <v>40.5</v>
      </c>
      <c r="G346">
        <v>111.5</v>
      </c>
      <c r="H346">
        <v>104.2</v>
      </c>
      <c r="I346">
        <v>41.023622000000003</v>
      </c>
      <c r="J346">
        <v>105.8</v>
      </c>
      <c r="K346">
        <v>61.8</v>
      </c>
      <c r="L346">
        <v>39.799999999999997</v>
      </c>
      <c r="M346">
        <v>22.7</v>
      </c>
      <c r="N346">
        <v>37.700000000000003</v>
      </c>
      <c r="O346">
        <v>30.9</v>
      </c>
      <c r="P346">
        <v>19.2</v>
      </c>
      <c r="S346">
        <v>28</v>
      </c>
      <c r="V346">
        <v>-1.4844736607953755</v>
      </c>
      <c r="W346">
        <v>0.71772577906540647</v>
      </c>
      <c r="X346">
        <v>0.90136048908235678</v>
      </c>
      <c r="Y346">
        <v>0.16721988363928944</v>
      </c>
      <c r="Z346">
        <v>1.1134671846813997</v>
      </c>
      <c r="AA346">
        <v>1.8187190857995661</v>
      </c>
      <c r="AB346">
        <v>1.2763268698240131</v>
      </c>
      <c r="AC346">
        <v>1.276326878102561</v>
      </c>
      <c r="AD346">
        <v>-0.42417547677380685</v>
      </c>
      <c r="AE346">
        <v>-4.0721266851128687E-2</v>
      </c>
      <c r="AF346">
        <v>-0.24079818066166833</v>
      </c>
      <c r="AG346">
        <v>-0.3562517472441396</v>
      </c>
      <c r="AH346">
        <v>-0.21801602988592159</v>
      </c>
      <c r="AI346">
        <v>6.0153471412481722E-2</v>
      </c>
      <c r="AJ346">
        <v>-3.0034620517010589E-2</v>
      </c>
      <c r="AM346">
        <v>1.5071699166179588</v>
      </c>
    </row>
    <row r="347" spans="2:39">
      <c r="B347">
        <v>1.028</v>
      </c>
      <c r="C347">
        <v>54</v>
      </c>
      <c r="D347">
        <v>202.5</v>
      </c>
      <c r="E347">
        <v>70.75</v>
      </c>
      <c r="F347">
        <v>40.5</v>
      </c>
      <c r="G347">
        <v>115.4</v>
      </c>
      <c r="H347">
        <v>105.3</v>
      </c>
      <c r="I347">
        <v>41.456693000000001</v>
      </c>
      <c r="J347">
        <v>97</v>
      </c>
      <c r="K347">
        <v>59.1</v>
      </c>
      <c r="L347">
        <v>38</v>
      </c>
      <c r="M347">
        <v>22.5</v>
      </c>
      <c r="N347">
        <v>31.6</v>
      </c>
      <c r="O347">
        <v>28.8</v>
      </c>
      <c r="P347">
        <v>18.2</v>
      </c>
      <c r="S347">
        <v>31.5</v>
      </c>
      <c r="V347">
        <v>-0.67840996622958949</v>
      </c>
      <c r="W347">
        <v>1.2700419083859378</v>
      </c>
      <c r="X347">
        <v>5.3218927252303969E-2</v>
      </c>
      <c r="Y347">
        <v>-1.7427686955434198</v>
      </c>
      <c r="Z347">
        <v>0.19235977941341195</v>
      </c>
      <c r="AA347">
        <v>0.50298420062814964</v>
      </c>
      <c r="AB347">
        <v>0.58488728068270257</v>
      </c>
      <c r="AC347">
        <v>0.58488717106187671</v>
      </c>
      <c r="AD347">
        <v>-1.7223485571425456E-2</v>
      </c>
      <c r="AE347">
        <v>0.26778569397844643</v>
      </c>
      <c r="AF347">
        <v>-0.37142725905981899</v>
      </c>
      <c r="AG347">
        <v>-0.11288635612263559</v>
      </c>
      <c r="AH347">
        <v>0.77711276392332007</v>
      </c>
      <c r="AI347">
        <v>0.45692736231863751</v>
      </c>
      <c r="AJ347">
        <v>0.29990451957423842</v>
      </c>
      <c r="AM347">
        <v>0.66795918491543282</v>
      </c>
    </row>
    <row r="348" spans="2:39">
      <c r="B348">
        <v>1.0429999999999999</v>
      </c>
      <c r="C348">
        <v>61</v>
      </c>
      <c r="D348">
        <v>179.75</v>
      </c>
      <c r="E348">
        <v>65.75</v>
      </c>
      <c r="F348">
        <v>38.4</v>
      </c>
      <c r="G348">
        <v>104.8</v>
      </c>
      <c r="H348">
        <v>98.3</v>
      </c>
      <c r="I348">
        <v>38.700786999999998</v>
      </c>
      <c r="J348">
        <v>99.6</v>
      </c>
      <c r="K348">
        <v>60.6</v>
      </c>
      <c r="L348">
        <v>37.700000000000003</v>
      </c>
      <c r="M348">
        <v>22.9</v>
      </c>
      <c r="N348">
        <v>34.5</v>
      </c>
      <c r="O348">
        <v>29.6</v>
      </c>
      <c r="P348">
        <v>18.5</v>
      </c>
      <c r="S348">
        <v>24.6</v>
      </c>
      <c r="V348">
        <v>-0.86111773699782734</v>
      </c>
      <c r="W348">
        <v>1.348944212574585</v>
      </c>
      <c r="X348">
        <v>1.4046532840144759</v>
      </c>
      <c r="Y348">
        <v>1.1222141732306441</v>
      </c>
      <c r="Z348">
        <v>1.5082275012248221</v>
      </c>
      <c r="AA348">
        <v>1.4339286948532077</v>
      </c>
      <c r="AB348">
        <v>1.226938327742491</v>
      </c>
      <c r="AC348">
        <v>1.2269384351255648</v>
      </c>
      <c r="AD348">
        <v>0.53059650258562763</v>
      </c>
      <c r="AE348">
        <v>0.4734570011981632</v>
      </c>
      <c r="AF348">
        <v>1.0219495771871328</v>
      </c>
      <c r="AG348">
        <v>8.7963394381185781E-3</v>
      </c>
      <c r="AH348">
        <v>1.3604641258114976</v>
      </c>
      <c r="AI348">
        <v>1.5480555623105645</v>
      </c>
      <c r="AJ348">
        <v>2.1695596467579774</v>
      </c>
      <c r="AM348">
        <v>0.85039630050293857</v>
      </c>
    </row>
    <row r="349" spans="2:39">
      <c r="B349">
        <v>1.0396000000000001</v>
      </c>
      <c r="C349">
        <v>62</v>
      </c>
      <c r="D349">
        <v>216</v>
      </c>
      <c r="E349">
        <v>73.25</v>
      </c>
      <c r="F349">
        <v>41.4</v>
      </c>
      <c r="G349">
        <v>112.3</v>
      </c>
      <c r="H349">
        <v>104.8</v>
      </c>
      <c r="I349">
        <v>41.259842999999996</v>
      </c>
      <c r="J349">
        <v>103.1</v>
      </c>
      <c r="K349">
        <v>61.6</v>
      </c>
      <c r="L349">
        <v>40.9</v>
      </c>
      <c r="M349">
        <v>23.1</v>
      </c>
      <c r="N349">
        <v>36.200000000000003</v>
      </c>
      <c r="O349">
        <v>31.8</v>
      </c>
      <c r="P349">
        <v>20.2</v>
      </c>
      <c r="S349">
        <v>26.1</v>
      </c>
      <c r="V349">
        <v>-1.2856446161358117</v>
      </c>
      <c r="W349">
        <v>0.87553038744270106</v>
      </c>
      <c r="X349">
        <v>1.5937979479554394E-2</v>
      </c>
      <c r="Y349">
        <v>-0.69227497699292972</v>
      </c>
      <c r="Z349">
        <v>-1.0357834276105697</v>
      </c>
      <c r="AA349">
        <v>0.2671449287578026</v>
      </c>
      <c r="AB349">
        <v>0.22928977769574335</v>
      </c>
      <c r="AC349">
        <v>0.22928987983992843</v>
      </c>
      <c r="AD349">
        <v>0.17060051036813603</v>
      </c>
      <c r="AE349">
        <v>0.32948708614436084</v>
      </c>
      <c r="AF349">
        <v>-0.24079818066166833</v>
      </c>
      <c r="AG349">
        <v>-0.59961713836564368</v>
      </c>
      <c r="AH349">
        <v>9.0817044054877213E-2</v>
      </c>
      <c r="AI349">
        <v>0.55612083504517595</v>
      </c>
      <c r="AJ349">
        <v>7.9945092846740382E-2</v>
      </c>
      <c r="AM349">
        <v>1.3004078522854525</v>
      </c>
    </row>
    <row r="350" spans="2:39">
      <c r="B350">
        <v>1.0317000000000001</v>
      </c>
      <c r="C350">
        <v>56</v>
      </c>
      <c r="D350">
        <v>178.75</v>
      </c>
      <c r="E350">
        <v>68.5</v>
      </c>
      <c r="F350">
        <v>35.6</v>
      </c>
      <c r="G350">
        <v>102.9</v>
      </c>
      <c r="H350">
        <v>94.7</v>
      </c>
      <c r="I350">
        <v>37.283465</v>
      </c>
      <c r="J350">
        <v>100.8</v>
      </c>
      <c r="K350">
        <v>60.9</v>
      </c>
      <c r="L350">
        <v>38</v>
      </c>
      <c r="M350">
        <v>22.1</v>
      </c>
      <c r="N350">
        <v>32.5</v>
      </c>
      <c r="O350">
        <v>29.8</v>
      </c>
      <c r="P350">
        <v>18.3</v>
      </c>
      <c r="S350">
        <v>29.8</v>
      </c>
      <c r="V350">
        <v>-1.3877460174474794</v>
      </c>
      <c r="W350">
        <v>0.71772577906540647</v>
      </c>
      <c r="X350">
        <v>0.55651172218442324</v>
      </c>
      <c r="Y350">
        <v>-2.3778974278981478E-2</v>
      </c>
      <c r="Z350">
        <v>1.6910749838557875E-2</v>
      </c>
      <c r="AA350">
        <v>0.85053681180550422</v>
      </c>
      <c r="AB350">
        <v>0.98987332575118536</v>
      </c>
      <c r="AC350">
        <v>0.98987340704840432</v>
      </c>
      <c r="AD350">
        <v>-4.8527484894683851E-2</v>
      </c>
      <c r="AE350">
        <v>0.35005421686633281</v>
      </c>
      <c r="AF350">
        <v>0.36880418519637326</v>
      </c>
      <c r="AG350">
        <v>0.31300307833999969</v>
      </c>
      <c r="AH350">
        <v>0.15944661604172247</v>
      </c>
      <c r="AI350">
        <v>0.6057175714084444</v>
      </c>
      <c r="AJ350">
        <v>0.95978279975673642</v>
      </c>
      <c r="AM350">
        <v>1.4098701216379557</v>
      </c>
    </row>
    <row r="351" spans="2:39">
      <c r="B351">
        <v>1.0298</v>
      </c>
      <c r="C351">
        <v>54</v>
      </c>
      <c r="D351">
        <v>193.25</v>
      </c>
      <c r="E351">
        <v>70.25</v>
      </c>
      <c r="F351">
        <v>38</v>
      </c>
      <c r="G351">
        <v>107.6</v>
      </c>
      <c r="H351">
        <v>102.4</v>
      </c>
      <c r="I351">
        <v>40.314960999999997</v>
      </c>
      <c r="J351">
        <v>99.4</v>
      </c>
      <c r="K351">
        <v>61</v>
      </c>
      <c r="L351">
        <v>39.4</v>
      </c>
      <c r="M351">
        <v>23.6</v>
      </c>
      <c r="N351">
        <v>32.700000000000003</v>
      </c>
      <c r="O351">
        <v>29.9</v>
      </c>
      <c r="P351">
        <v>19.100000000000001</v>
      </c>
      <c r="S351">
        <v>30.7</v>
      </c>
      <c r="V351">
        <v>-0.82350143125142794</v>
      </c>
      <c r="W351">
        <v>1.2700419083859378</v>
      </c>
      <c r="X351">
        <v>-1.2022731350007785E-2</v>
      </c>
      <c r="Y351">
        <v>-1.2652715507477426</v>
      </c>
      <c r="Z351">
        <v>-0.24626279452372479</v>
      </c>
      <c r="AA351">
        <v>0.56504716690982015</v>
      </c>
      <c r="AB351">
        <v>0.72317519851096523</v>
      </c>
      <c r="AC351">
        <v>0.72317531318504824</v>
      </c>
      <c r="AD351">
        <v>-1.5714859097940351E-3</v>
      </c>
      <c r="AE351">
        <v>0.30891995542238893</v>
      </c>
      <c r="AF351">
        <v>0.67360536812539562</v>
      </c>
      <c r="AG351">
        <v>-0.2345690516833876</v>
      </c>
      <c r="AH351">
        <v>0.46827968998252129</v>
      </c>
      <c r="AI351">
        <v>0.15934694413902023</v>
      </c>
      <c r="AJ351">
        <v>0.62984365966548739</v>
      </c>
      <c r="AM351">
        <v>0.81390887738543738</v>
      </c>
    </row>
    <row r="352" spans="2:39">
      <c r="B352">
        <v>1.0403</v>
      </c>
      <c r="C352">
        <v>61</v>
      </c>
      <c r="D352">
        <v>178</v>
      </c>
      <c r="E352">
        <v>67</v>
      </c>
      <c r="F352">
        <v>37.4</v>
      </c>
      <c r="G352">
        <v>105.3</v>
      </c>
      <c r="H352">
        <v>99.7</v>
      </c>
      <c r="I352">
        <v>39.251969000000003</v>
      </c>
      <c r="J352">
        <v>99.7</v>
      </c>
      <c r="K352">
        <v>60.8</v>
      </c>
      <c r="L352">
        <v>40.1</v>
      </c>
      <c r="M352">
        <v>22.7</v>
      </c>
      <c r="N352">
        <v>33.6</v>
      </c>
      <c r="O352">
        <v>29</v>
      </c>
      <c r="P352">
        <v>18.8</v>
      </c>
      <c r="S352">
        <v>25.8</v>
      </c>
      <c r="V352">
        <v>-1.570453788215729</v>
      </c>
      <c r="W352">
        <v>0.95443269163134836</v>
      </c>
      <c r="X352">
        <v>1.0132033324006053</v>
      </c>
      <c r="Y352">
        <v>-0.11927840323811695</v>
      </c>
      <c r="Z352">
        <v>0.93801815510654563</v>
      </c>
      <c r="AA352">
        <v>0.56504716690982015</v>
      </c>
      <c r="AB352">
        <v>1.2960822866566224</v>
      </c>
      <c r="AC352">
        <v>1.2960822552933582</v>
      </c>
      <c r="AD352">
        <v>1.3445004849903925</v>
      </c>
      <c r="AE352">
        <v>1.1727394457451998</v>
      </c>
      <c r="AF352">
        <v>1.1525786555852866</v>
      </c>
      <c r="AG352">
        <v>0.98225790392413681</v>
      </c>
      <c r="AH352">
        <v>1.0516310518706964</v>
      </c>
      <c r="AI352">
        <v>1.2008784077676788</v>
      </c>
      <c r="AJ352">
        <v>0.18992480621048743</v>
      </c>
      <c r="AM352">
        <v>1.6044697115979616</v>
      </c>
    </row>
    <row r="353" spans="2:39">
      <c r="B353">
        <v>1.0264</v>
      </c>
      <c r="C353">
        <v>57</v>
      </c>
      <c r="D353">
        <v>205.5</v>
      </c>
      <c r="E353">
        <v>70</v>
      </c>
      <c r="F353">
        <v>40.1</v>
      </c>
      <c r="G353">
        <v>105.3</v>
      </c>
      <c r="H353">
        <v>105.5</v>
      </c>
      <c r="I353">
        <v>41.535432999999998</v>
      </c>
      <c r="J353">
        <v>108.3</v>
      </c>
      <c r="K353">
        <v>65</v>
      </c>
      <c r="L353">
        <v>41.2</v>
      </c>
      <c r="M353">
        <v>24.7</v>
      </c>
      <c r="N353">
        <v>35.299999999999997</v>
      </c>
      <c r="O353">
        <v>31.1</v>
      </c>
      <c r="P353">
        <v>18.399999999999999</v>
      </c>
      <c r="S353">
        <v>32.299999999999997</v>
      </c>
      <c r="V353">
        <v>-1.3071396479908972</v>
      </c>
      <c r="W353">
        <v>0.79662808325405376</v>
      </c>
      <c r="X353">
        <v>0.19302248140011485</v>
      </c>
      <c r="Y353">
        <v>-1.0742726928294717</v>
      </c>
      <c r="Z353">
        <v>1.2889162142562538</v>
      </c>
      <c r="AA353">
        <v>0.27955752201413597</v>
      </c>
      <c r="AB353">
        <v>0.78244144900879131</v>
      </c>
      <c r="AC353">
        <v>0.78244144475744126</v>
      </c>
      <c r="AD353">
        <v>0.70276849886355985</v>
      </c>
      <c r="AE353">
        <v>1.1316051843012558</v>
      </c>
      <c r="AF353">
        <v>0.7171483942581135</v>
      </c>
      <c r="AG353">
        <v>-0.2345690516833876</v>
      </c>
      <c r="AH353">
        <v>0.88005712190358554</v>
      </c>
      <c r="AI353">
        <v>0.70491104413498462</v>
      </c>
      <c r="AJ353">
        <v>0.51986394630173649</v>
      </c>
      <c r="AM353">
        <v>1.3247328010304531</v>
      </c>
    </row>
    <row r="354" spans="2:39">
      <c r="B354">
        <v>1.0313000000000001</v>
      </c>
      <c r="C354">
        <v>55</v>
      </c>
      <c r="D354">
        <v>183.5</v>
      </c>
      <c r="E354">
        <v>67.5</v>
      </c>
      <c r="F354">
        <v>40.9</v>
      </c>
      <c r="G354">
        <v>103</v>
      </c>
      <c r="H354">
        <v>100.3</v>
      </c>
      <c r="I354">
        <v>39.488188999999998</v>
      </c>
      <c r="J354">
        <v>104.2</v>
      </c>
      <c r="K354">
        <v>64.8</v>
      </c>
      <c r="L354">
        <v>40.200000000000003</v>
      </c>
      <c r="M354">
        <v>22.7</v>
      </c>
      <c r="N354">
        <v>34.799999999999997</v>
      </c>
      <c r="O354">
        <v>30.1</v>
      </c>
      <c r="P354">
        <v>18.7</v>
      </c>
      <c r="S354">
        <v>30</v>
      </c>
      <c r="V354">
        <v>-0.30762066672931859</v>
      </c>
      <c r="W354">
        <v>0.71772577906540647</v>
      </c>
      <c r="X354">
        <v>-0.99996784732787147</v>
      </c>
      <c r="Y354">
        <v>0.16721988363928944</v>
      </c>
      <c r="Z354">
        <v>-1.0357834276105697</v>
      </c>
      <c r="AA354">
        <v>-1.3340796013092981</v>
      </c>
      <c r="AB354">
        <v>-0.83750273126513564</v>
      </c>
      <c r="AC354">
        <v>-0.8375027465072945</v>
      </c>
      <c r="AD354">
        <v>-0.90938746628433864</v>
      </c>
      <c r="AE354">
        <v>-0.88397362645196764</v>
      </c>
      <c r="AF354">
        <v>-1.0681156771832965</v>
      </c>
      <c r="AG354">
        <v>-0.8429825294871498</v>
      </c>
      <c r="AH354">
        <v>-0.90431174975436446</v>
      </c>
      <c r="AI354">
        <v>-0.63420083767329127</v>
      </c>
      <c r="AJ354">
        <v>-0.90987232742700663</v>
      </c>
      <c r="AM354">
        <v>0.29092247936792098</v>
      </c>
    </row>
    <row r="355" spans="2:39">
      <c r="B355">
        <v>1.0499000000000001</v>
      </c>
      <c r="C355">
        <v>54</v>
      </c>
      <c r="D355">
        <v>151.5</v>
      </c>
      <c r="E355">
        <v>70.75</v>
      </c>
      <c r="F355">
        <v>35.6</v>
      </c>
      <c r="G355">
        <v>90</v>
      </c>
      <c r="H355">
        <v>83.9</v>
      </c>
      <c r="I355">
        <v>33.031495999999997</v>
      </c>
      <c r="J355">
        <v>93.9</v>
      </c>
      <c r="K355">
        <v>55</v>
      </c>
      <c r="L355">
        <v>36.1</v>
      </c>
      <c r="M355">
        <v>21.7</v>
      </c>
      <c r="N355">
        <v>29.6</v>
      </c>
      <c r="O355">
        <v>27.4</v>
      </c>
      <c r="P355">
        <v>17.399999999999999</v>
      </c>
      <c r="S355">
        <v>21.5</v>
      </c>
      <c r="V355">
        <v>0.62741321896699176</v>
      </c>
      <c r="W355">
        <v>0.79662808325405376</v>
      </c>
      <c r="X355">
        <v>-0.87880476706643529</v>
      </c>
      <c r="Y355">
        <v>0.45371817051669583</v>
      </c>
      <c r="Z355">
        <v>-0.46557408149229318</v>
      </c>
      <c r="AA355">
        <v>-0.66379956546725549</v>
      </c>
      <c r="AB355">
        <v>-0.57080460402491695</v>
      </c>
      <c r="AC355">
        <v>-0.57080465264393665</v>
      </c>
      <c r="AD355">
        <v>-1.2380794591785718</v>
      </c>
      <c r="AE355">
        <v>-1.0279435415057698</v>
      </c>
      <c r="AF355">
        <v>-1.3729168601123187</v>
      </c>
      <c r="AG355">
        <v>-0.96466522504790186</v>
      </c>
      <c r="AH355">
        <v>0.19376140203514267</v>
      </c>
      <c r="AI355">
        <v>-0.63420083767329127</v>
      </c>
      <c r="AJ355">
        <v>0.51986394630173649</v>
      </c>
      <c r="AM355">
        <v>-0.64558804731460817</v>
      </c>
    </row>
    <row r="356" spans="2:39">
      <c r="B356">
        <v>1.0672999999999999</v>
      </c>
      <c r="C356">
        <v>55</v>
      </c>
      <c r="D356">
        <v>154.75</v>
      </c>
      <c r="E356">
        <v>71.5</v>
      </c>
      <c r="F356">
        <v>36.9</v>
      </c>
      <c r="G356">
        <v>95.4</v>
      </c>
      <c r="H356">
        <v>86.6</v>
      </c>
      <c r="I356">
        <v>34.094487999999998</v>
      </c>
      <c r="J356">
        <v>91.8</v>
      </c>
      <c r="K356">
        <v>54.3</v>
      </c>
      <c r="L356">
        <v>35.4</v>
      </c>
      <c r="M356">
        <v>21.5</v>
      </c>
      <c r="N356">
        <v>32.799999999999997</v>
      </c>
      <c r="O356">
        <v>27.4</v>
      </c>
      <c r="P356">
        <v>18.7</v>
      </c>
      <c r="S356">
        <v>13.8</v>
      </c>
      <c r="V356">
        <v>1.5624471046633142</v>
      </c>
      <c r="W356">
        <v>0.71772577906540647</v>
      </c>
      <c r="X356">
        <v>-0.8601642931800606</v>
      </c>
      <c r="Y356">
        <v>-0.40577669011552336</v>
      </c>
      <c r="Z356">
        <v>-0.20240053713001049</v>
      </c>
      <c r="AA356">
        <v>-1.4209677541036372</v>
      </c>
      <c r="AB356">
        <v>-1.3807766941618798</v>
      </c>
      <c r="AC356">
        <v>-1.3807766228294078</v>
      </c>
      <c r="AD356">
        <v>-0.56504347372847852</v>
      </c>
      <c r="AE356">
        <v>-0.67830231923225093</v>
      </c>
      <c r="AF356">
        <v>-0.50205633745797273</v>
      </c>
      <c r="AG356">
        <v>-0.41709309502451669</v>
      </c>
      <c r="AH356">
        <v>0.12513183004829984</v>
      </c>
      <c r="AI356">
        <v>-0.28702368313040394</v>
      </c>
      <c r="AJ356">
        <v>-0.14001433388075765</v>
      </c>
      <c r="AM356">
        <v>-1.5577736252521366</v>
      </c>
    </row>
    <row r="357" spans="2:39">
      <c r="B357">
        <v>1.0847</v>
      </c>
      <c r="C357">
        <v>54</v>
      </c>
      <c r="D357">
        <v>155.25</v>
      </c>
      <c r="E357">
        <v>69.25</v>
      </c>
      <c r="F357">
        <v>37.5</v>
      </c>
      <c r="G357">
        <v>89.3</v>
      </c>
      <c r="H357">
        <v>78.400000000000006</v>
      </c>
      <c r="I357">
        <v>30.866142</v>
      </c>
      <c r="J357">
        <v>96.1</v>
      </c>
      <c r="K357">
        <v>56</v>
      </c>
      <c r="L357">
        <v>37.4</v>
      </c>
      <c r="M357">
        <v>22.4</v>
      </c>
      <c r="N357">
        <v>32.6</v>
      </c>
      <c r="O357">
        <v>28.1</v>
      </c>
      <c r="P357">
        <v>18.100000000000001</v>
      </c>
      <c r="S357">
        <v>6.3</v>
      </c>
      <c r="V357">
        <v>0.7348883782424307</v>
      </c>
      <c r="W357">
        <v>0.79662808325405376</v>
      </c>
      <c r="X357">
        <v>-0.80424287152093621</v>
      </c>
      <c r="Y357">
        <v>0.45371817051669583</v>
      </c>
      <c r="Z357">
        <v>-0.72874762585457586</v>
      </c>
      <c r="AA357">
        <v>-0.78792549803059664</v>
      </c>
      <c r="AB357">
        <v>-0.76835877235100569</v>
      </c>
      <c r="AC357">
        <v>-0.76835867544570791</v>
      </c>
      <c r="AD357">
        <v>-0.84677946763781964</v>
      </c>
      <c r="AE357">
        <v>-1.6655245938868906</v>
      </c>
      <c r="AF357">
        <v>-0.50205633745797273</v>
      </c>
      <c r="AG357">
        <v>-0.90382387726752478</v>
      </c>
      <c r="AH357">
        <v>-1.6935518276030741</v>
      </c>
      <c r="AI357">
        <v>-0.78299104676309816</v>
      </c>
      <c r="AJ357">
        <v>-1.0198520407907536</v>
      </c>
      <c r="AM357">
        <v>-0.75505031666711153</v>
      </c>
    </row>
    <row r="358" spans="2:39">
      <c r="B358">
        <v>1.0692999999999999</v>
      </c>
      <c r="C358">
        <v>55</v>
      </c>
      <c r="D358">
        <v>156.75</v>
      </c>
      <c r="E358">
        <v>71.5</v>
      </c>
      <c r="F358">
        <v>36.299999999999997</v>
      </c>
      <c r="G358">
        <v>94.4</v>
      </c>
      <c r="H358">
        <v>84.6</v>
      </c>
      <c r="I358">
        <v>33.307087000000003</v>
      </c>
      <c r="J358">
        <v>94.3</v>
      </c>
      <c r="K358">
        <v>51.2</v>
      </c>
      <c r="L358">
        <v>37.4</v>
      </c>
      <c r="M358">
        <v>21.6</v>
      </c>
      <c r="N358">
        <v>27.3</v>
      </c>
      <c r="O358">
        <v>27.1</v>
      </c>
      <c r="P358">
        <v>17.3</v>
      </c>
      <c r="S358">
        <v>12.9</v>
      </c>
      <c r="V358">
        <v>-0.63004614455563546</v>
      </c>
      <c r="W358">
        <v>1.348944212574585</v>
      </c>
      <c r="X358">
        <v>-0.40347268296387828</v>
      </c>
      <c r="Y358">
        <v>0.45371817051669583</v>
      </c>
      <c r="Z358">
        <v>-1.0796456850042839</v>
      </c>
      <c r="AA358">
        <v>-0.39072251382790651</v>
      </c>
      <c r="AB358">
        <v>-8.679689162599892E-2</v>
      </c>
      <c r="AC358">
        <v>-8.6796907894215417E-2</v>
      </c>
      <c r="AD358">
        <v>-0.18939548184935553</v>
      </c>
      <c r="AE358">
        <v>-0.55489953490042054</v>
      </c>
      <c r="AF358">
        <v>2.0459976134636088E-2</v>
      </c>
      <c r="AG358">
        <v>-0.41709309502451669</v>
      </c>
      <c r="AH358">
        <v>-0.25233081587934425</v>
      </c>
      <c r="AI358">
        <v>-0.68379757403655972</v>
      </c>
      <c r="AJ358">
        <v>0.40988423293798937</v>
      </c>
      <c r="AM358">
        <v>0.63147176179793163</v>
      </c>
    </row>
    <row r="359" spans="2:39">
      <c r="B359">
        <v>1.0439000000000001</v>
      </c>
      <c r="C359">
        <v>62</v>
      </c>
      <c r="D359">
        <v>167.5</v>
      </c>
      <c r="E359">
        <v>71.5</v>
      </c>
      <c r="F359">
        <v>35.5</v>
      </c>
      <c r="G359">
        <v>97.6</v>
      </c>
      <c r="H359">
        <v>91.5</v>
      </c>
      <c r="I359">
        <v>36.023622000000003</v>
      </c>
      <c r="J359">
        <v>98.5</v>
      </c>
      <c r="K359">
        <v>56.6</v>
      </c>
      <c r="L359">
        <v>38.6</v>
      </c>
      <c r="M359">
        <v>22.4</v>
      </c>
      <c r="N359">
        <v>31.5</v>
      </c>
      <c r="O359">
        <v>27.3</v>
      </c>
      <c r="P359">
        <v>18.600000000000001</v>
      </c>
      <c r="S359">
        <v>24.3</v>
      </c>
      <c r="V359">
        <v>1.2453953848007686</v>
      </c>
      <c r="W359">
        <v>0.79662808325405376</v>
      </c>
      <c r="X359">
        <v>-1.1770523492484319</v>
      </c>
      <c r="Y359">
        <v>-0.59677554803379429</v>
      </c>
      <c r="Z359">
        <v>0.32394655159455482</v>
      </c>
      <c r="AA359">
        <v>-1.5202685001543097</v>
      </c>
      <c r="AB359">
        <v>-0.94615752384448526</v>
      </c>
      <c r="AC359">
        <v>-0.94615757195047534</v>
      </c>
      <c r="AD359">
        <v>-0.65895547169825819</v>
      </c>
      <c r="AE359">
        <v>-8.1855528295072616E-2</v>
      </c>
      <c r="AF359">
        <v>-0.41497028519253693</v>
      </c>
      <c r="AG359">
        <v>-0.90382387726752478</v>
      </c>
      <c r="AH359">
        <v>-0.66410824780040967</v>
      </c>
      <c r="AI359">
        <v>-0.68379757403655972</v>
      </c>
      <c r="AJ359">
        <v>7.9945092846740382E-2</v>
      </c>
      <c r="AM359">
        <v>-1.2537117659396271</v>
      </c>
    </row>
    <row r="360" spans="2:39">
      <c r="B360">
        <v>1.0788</v>
      </c>
      <c r="C360">
        <v>55</v>
      </c>
      <c r="D360">
        <v>146.75</v>
      </c>
      <c r="E360">
        <v>68.75</v>
      </c>
      <c r="F360">
        <v>38.700000000000003</v>
      </c>
      <c r="G360">
        <v>88.5</v>
      </c>
      <c r="H360">
        <v>82.8</v>
      </c>
      <c r="I360">
        <v>32.598424999999999</v>
      </c>
      <c r="J360">
        <v>95.5</v>
      </c>
      <c r="K360">
        <v>58.9</v>
      </c>
      <c r="L360">
        <v>37.6</v>
      </c>
      <c r="M360">
        <v>21.6</v>
      </c>
      <c r="N360">
        <v>30.3</v>
      </c>
      <c r="O360">
        <v>27.3</v>
      </c>
      <c r="P360">
        <v>18.3</v>
      </c>
      <c r="S360">
        <v>8.8000000000000007</v>
      </c>
      <c r="V360">
        <v>1.2883854485109394</v>
      </c>
      <c r="W360">
        <v>0.87553038744270106</v>
      </c>
      <c r="X360">
        <v>-0.65511908042993794</v>
      </c>
      <c r="Y360">
        <v>1.313213031148915</v>
      </c>
      <c r="Z360">
        <v>-0.68488536846086157</v>
      </c>
      <c r="AA360">
        <v>-0.88722624408127082</v>
      </c>
      <c r="AB360">
        <v>-0.93627981542817995</v>
      </c>
      <c r="AC360">
        <v>-0.93627988335507684</v>
      </c>
      <c r="AD360">
        <v>-0.53373947440521785</v>
      </c>
      <c r="AE360">
        <v>-1.3158833716133731</v>
      </c>
      <c r="AF360">
        <v>-0.4585133113252548</v>
      </c>
      <c r="AG360">
        <v>8.7963394381185781E-3</v>
      </c>
      <c r="AH360">
        <v>-0.86999696376094304</v>
      </c>
      <c r="AI360">
        <v>-0.68379757403655972</v>
      </c>
      <c r="AJ360">
        <v>-3.0034620517010589E-2</v>
      </c>
      <c r="AM360">
        <v>-1.2901991890571283</v>
      </c>
    </row>
    <row r="361" spans="2:39">
      <c r="B361">
        <v>1.0795999999999999</v>
      </c>
      <c r="C361">
        <v>56</v>
      </c>
      <c r="D361">
        <v>160.75</v>
      </c>
      <c r="E361">
        <v>73.75</v>
      </c>
      <c r="F361">
        <v>36.4</v>
      </c>
      <c r="G361">
        <v>93.6</v>
      </c>
      <c r="H361">
        <v>82.9</v>
      </c>
      <c r="I361">
        <v>32.637794999999997</v>
      </c>
      <c r="J361">
        <v>96.3</v>
      </c>
      <c r="K361">
        <v>52.9</v>
      </c>
      <c r="L361">
        <v>37.5</v>
      </c>
      <c r="M361">
        <v>23.1</v>
      </c>
      <c r="N361">
        <v>29.7</v>
      </c>
      <c r="O361">
        <v>27.3</v>
      </c>
      <c r="P361">
        <v>18.2</v>
      </c>
      <c r="S361">
        <v>8.5</v>
      </c>
      <c r="V361">
        <v>0.66502952471340315</v>
      </c>
      <c r="W361">
        <v>0.79662808325405376</v>
      </c>
      <c r="X361">
        <v>-1.9879129633057351</v>
      </c>
      <c r="Y361">
        <v>-2.411264698257368</v>
      </c>
      <c r="Z361">
        <v>-2.0884776050596972</v>
      </c>
      <c r="AA361">
        <v>-1.6195692462049822</v>
      </c>
      <c r="AB361">
        <v>-1.6178416961531867</v>
      </c>
      <c r="AC361">
        <v>-1.6178416509065685</v>
      </c>
      <c r="AD361">
        <v>-1.7389434483507351</v>
      </c>
      <c r="AE361">
        <v>-1.7272259860528065</v>
      </c>
      <c r="AF361">
        <v>-1.3729168601123187</v>
      </c>
      <c r="AG361">
        <v>-2.4248575717769305</v>
      </c>
      <c r="AH361">
        <v>-1.0072561077346311</v>
      </c>
      <c r="AI361">
        <v>-1.4773453558488712</v>
      </c>
      <c r="AJ361">
        <v>-1.4597708942457537</v>
      </c>
      <c r="AM361">
        <v>-0.68207547043210937</v>
      </c>
    </row>
    <row r="362" spans="2:39">
      <c r="B362">
        <v>1.0680000000000001</v>
      </c>
      <c r="C362">
        <v>55</v>
      </c>
      <c r="D362">
        <v>125</v>
      </c>
      <c r="E362">
        <v>64</v>
      </c>
      <c r="F362">
        <v>33.200000000000003</v>
      </c>
      <c r="G362">
        <v>87.7</v>
      </c>
      <c r="H362">
        <v>76</v>
      </c>
      <c r="I362">
        <v>29.92126</v>
      </c>
      <c r="J362">
        <v>88.6</v>
      </c>
      <c r="K362">
        <v>50.9</v>
      </c>
      <c r="L362">
        <v>35.4</v>
      </c>
      <c r="M362">
        <v>19.100000000000001</v>
      </c>
      <c r="N362">
        <v>29.3</v>
      </c>
      <c r="O362">
        <v>25.7</v>
      </c>
      <c r="P362">
        <v>16.899999999999999</v>
      </c>
      <c r="S362">
        <v>13.5</v>
      </c>
      <c r="V362">
        <v>0.87997984326428103</v>
      </c>
      <c r="W362">
        <v>1.2700419083859378</v>
      </c>
      <c r="X362">
        <v>-1.3168559033962428</v>
      </c>
      <c r="Y362">
        <v>-1.7427686955434198</v>
      </c>
      <c r="Z362">
        <v>-0.64102311106714727</v>
      </c>
      <c r="AA362">
        <v>-0.91205143059393767</v>
      </c>
      <c r="AB362">
        <v>-0.89676898176296305</v>
      </c>
      <c r="AC362">
        <v>-0.89676887807968753</v>
      </c>
      <c r="AD362">
        <v>-1.0502554632390104</v>
      </c>
      <c r="AE362">
        <v>-0.78113797284210928</v>
      </c>
      <c r="AF362">
        <v>-1.4600029123777516</v>
      </c>
      <c r="AG362">
        <v>-1.3297133117301601</v>
      </c>
      <c r="AH362">
        <v>-0.97294132174120973</v>
      </c>
      <c r="AI362">
        <v>-0.83258778312636827</v>
      </c>
      <c r="AJ362">
        <v>-1.5697506076095007</v>
      </c>
      <c r="AM362">
        <v>-0.88883753476461569</v>
      </c>
    </row>
    <row r="363" spans="2:39">
      <c r="B363">
        <v>1.0720000000000001</v>
      </c>
      <c r="C363">
        <v>61</v>
      </c>
      <c r="D363">
        <v>143</v>
      </c>
      <c r="E363">
        <v>65.75</v>
      </c>
      <c r="F363">
        <v>36.5</v>
      </c>
      <c r="G363">
        <v>93.4</v>
      </c>
      <c r="H363">
        <v>83.3</v>
      </c>
      <c r="I363">
        <v>32.795276000000001</v>
      </c>
      <c r="J363">
        <v>93</v>
      </c>
      <c r="K363">
        <v>55.5</v>
      </c>
      <c r="L363">
        <v>35.200000000000003</v>
      </c>
      <c r="M363">
        <v>20.9</v>
      </c>
      <c r="N363">
        <v>29.4</v>
      </c>
      <c r="O363">
        <v>27</v>
      </c>
      <c r="P363">
        <v>16.8</v>
      </c>
      <c r="S363">
        <v>11.8</v>
      </c>
      <c r="V363">
        <v>0.58979691322059236</v>
      </c>
      <c r="W363">
        <v>1.2700419083859378</v>
      </c>
      <c r="X363">
        <v>-1.1211309275893075</v>
      </c>
      <c r="Y363">
        <v>-1.0742726928294717</v>
      </c>
      <c r="Z363">
        <v>-0.86033439803571554</v>
      </c>
      <c r="AA363">
        <v>-1.1354781092079531</v>
      </c>
      <c r="AB363">
        <v>-1.0449346080075297</v>
      </c>
      <c r="AC363">
        <v>-1.0449347087982577</v>
      </c>
      <c r="AD363">
        <v>-0.76851946932966919</v>
      </c>
      <c r="AE363">
        <v>-0.986809280061826</v>
      </c>
      <c r="AF363">
        <v>-0.67622844198884136</v>
      </c>
      <c r="AG363">
        <v>-1.0255065728282788</v>
      </c>
      <c r="AH363">
        <v>-1.0072561077346311</v>
      </c>
      <c r="AI363">
        <v>-0.83258778312636827</v>
      </c>
      <c r="AJ363">
        <v>7.9945092846740382E-2</v>
      </c>
      <c r="AM363">
        <v>-7.3951751807090405E-2</v>
      </c>
    </row>
    <row r="364" spans="2:39">
      <c r="B364">
        <v>1.0666</v>
      </c>
      <c r="C364">
        <v>61</v>
      </c>
      <c r="D364">
        <v>148.25</v>
      </c>
      <c r="E364">
        <v>67.5</v>
      </c>
      <c r="F364">
        <v>36</v>
      </c>
      <c r="G364">
        <v>91.6</v>
      </c>
      <c r="H364">
        <v>81.8</v>
      </c>
      <c r="I364">
        <v>32.204723999999999</v>
      </c>
      <c r="J364">
        <v>94.8</v>
      </c>
      <c r="K364">
        <v>54.5</v>
      </c>
      <c r="L364">
        <v>37</v>
      </c>
      <c r="M364">
        <v>21.4</v>
      </c>
      <c r="N364">
        <v>29.3</v>
      </c>
      <c r="O364">
        <v>27</v>
      </c>
      <c r="P364">
        <v>18.3</v>
      </c>
      <c r="S364">
        <v>18.5</v>
      </c>
      <c r="V364">
        <v>1.2561429007283114</v>
      </c>
      <c r="W364">
        <v>0.95443269163134836</v>
      </c>
      <c r="X364">
        <v>-0.58987742182762615</v>
      </c>
      <c r="Y364">
        <v>-0.31027726115638787</v>
      </c>
      <c r="Z364">
        <v>0.32394655159455482</v>
      </c>
      <c r="AA364">
        <v>-1.1354781092079531</v>
      </c>
      <c r="AB364">
        <v>-1.3412658604966627</v>
      </c>
      <c r="AC364">
        <v>-1.341265868447812</v>
      </c>
      <c r="AD364">
        <v>-0.84677946763781964</v>
      </c>
      <c r="AE364">
        <v>-0.53433240417844863</v>
      </c>
      <c r="AF364">
        <v>0.499433263594527</v>
      </c>
      <c r="AG364">
        <v>0.67805116502225571</v>
      </c>
      <c r="AH364">
        <v>-0.6984230337938323</v>
      </c>
      <c r="AI364">
        <v>0.25854041686555873</v>
      </c>
      <c r="AJ364">
        <v>-0.14001433388075765</v>
      </c>
      <c r="AM364">
        <v>-1.2537117659396271</v>
      </c>
    </row>
    <row r="365" spans="2:39">
      <c r="B365">
        <v>1.079</v>
      </c>
      <c r="C365">
        <v>57</v>
      </c>
      <c r="D365">
        <v>162.5</v>
      </c>
      <c r="E365">
        <v>69.5</v>
      </c>
      <c r="F365">
        <v>38.700000000000003</v>
      </c>
      <c r="G365">
        <v>91.6</v>
      </c>
      <c r="H365">
        <v>78.8</v>
      </c>
      <c r="I365">
        <v>31.023622</v>
      </c>
      <c r="J365">
        <v>94.3</v>
      </c>
      <c r="K365">
        <v>56.7</v>
      </c>
      <c r="L365">
        <v>39.700000000000003</v>
      </c>
      <c r="M365">
        <v>24.2</v>
      </c>
      <c r="N365">
        <v>30.2</v>
      </c>
      <c r="O365">
        <v>29.2</v>
      </c>
      <c r="P365">
        <v>18.100000000000001</v>
      </c>
      <c r="S365">
        <v>8.8000000000000007</v>
      </c>
      <c r="V365">
        <v>-0.39360079414967214</v>
      </c>
      <c r="W365">
        <v>1.9012603418951162</v>
      </c>
      <c r="X365">
        <v>-2.1342968293195177E-2</v>
      </c>
      <c r="Y365">
        <v>-0.69227497699292972</v>
      </c>
      <c r="Z365">
        <v>0.32394655159455482</v>
      </c>
      <c r="AA365">
        <v>0.15543158945079491</v>
      </c>
      <c r="AB365">
        <v>0.25892290294465642</v>
      </c>
      <c r="AC365">
        <v>0.25892294562612583</v>
      </c>
      <c r="AD365">
        <v>-0.22069948117261615</v>
      </c>
      <c r="AE365">
        <v>-0.88397362645196764</v>
      </c>
      <c r="AF365">
        <v>-0.11016910226351767</v>
      </c>
      <c r="AG365">
        <v>-0.78214118170677271</v>
      </c>
      <c r="AH365">
        <v>-0.49253431783329898</v>
      </c>
      <c r="AI365">
        <v>-1.4773453558488712</v>
      </c>
      <c r="AJ365">
        <v>0.62984365966548739</v>
      </c>
      <c r="AM365">
        <v>0.37605979997542355</v>
      </c>
    </row>
    <row r="366" spans="2:39">
      <c r="B366">
        <v>1.0483</v>
      </c>
      <c r="C366">
        <v>69</v>
      </c>
      <c r="D366">
        <v>177.75</v>
      </c>
      <c r="E366">
        <v>68.5</v>
      </c>
      <c r="F366">
        <v>38.700000000000003</v>
      </c>
      <c r="G366">
        <v>102</v>
      </c>
      <c r="H366">
        <v>95</v>
      </c>
      <c r="I366">
        <v>37.401575000000001</v>
      </c>
      <c r="J366">
        <v>98.3</v>
      </c>
      <c r="K366">
        <v>55</v>
      </c>
      <c r="L366">
        <v>38.299999999999997</v>
      </c>
      <c r="M366">
        <v>21.8</v>
      </c>
      <c r="N366">
        <v>30.8</v>
      </c>
      <c r="O366">
        <v>25.7</v>
      </c>
      <c r="P366">
        <v>18.8</v>
      </c>
      <c r="S366">
        <v>22.2</v>
      </c>
      <c r="V366">
        <v>-0.31299442469308997</v>
      </c>
      <c r="W366">
        <v>2.848087992158884</v>
      </c>
      <c r="X366">
        <v>-0.63647860654356314</v>
      </c>
      <c r="Y366">
        <v>-2.3778974278981478E-2</v>
      </c>
      <c r="Z366">
        <v>-7.0813764948870719E-2</v>
      </c>
      <c r="AA366">
        <v>-0.53967363290391446</v>
      </c>
      <c r="AB366">
        <v>0.29843373660987471</v>
      </c>
      <c r="AC366">
        <v>0.29843370000772179</v>
      </c>
      <c r="AD366">
        <v>-6.4179484556315267E-2</v>
      </c>
      <c r="AE366">
        <v>-1.1924805872815427</v>
      </c>
      <c r="AF366">
        <v>-0.4585133113252548</v>
      </c>
      <c r="AG366">
        <v>-0.96466522504790186</v>
      </c>
      <c r="AH366">
        <v>-0.28664560187276689</v>
      </c>
      <c r="AI366">
        <v>-0.93178125585290683</v>
      </c>
      <c r="AJ366">
        <v>7.9945092846740382E-2</v>
      </c>
      <c r="AM366">
        <v>0.29092247936792098</v>
      </c>
    </row>
    <row r="367" spans="2:39">
      <c r="B367">
        <v>1.0498000000000001</v>
      </c>
      <c r="C367">
        <v>81</v>
      </c>
      <c r="D367">
        <v>161.25</v>
      </c>
      <c r="E367">
        <v>70.25</v>
      </c>
      <c r="F367">
        <v>37.799999999999997</v>
      </c>
      <c r="G367">
        <v>96.4</v>
      </c>
      <c r="H367">
        <v>95.4</v>
      </c>
      <c r="I367">
        <v>37.559055000000001</v>
      </c>
      <c r="J367">
        <v>99.3</v>
      </c>
      <c r="K367">
        <v>53.5</v>
      </c>
      <c r="L367">
        <v>37.5</v>
      </c>
      <c r="M367">
        <v>21.5</v>
      </c>
      <c r="N367">
        <v>31.4</v>
      </c>
      <c r="O367">
        <v>26.8</v>
      </c>
      <c r="P367">
        <v>18.3</v>
      </c>
      <c r="S367">
        <v>21.5</v>
      </c>
      <c r="V367">
        <v>2.0178569060769549E-2</v>
      </c>
      <c r="W367">
        <v>1.6645534293291744</v>
      </c>
      <c r="X367">
        <v>-0.26366912881606741</v>
      </c>
      <c r="Y367">
        <v>-0.40577669011552336</v>
      </c>
      <c r="Z367">
        <v>-0.24626279452372479</v>
      </c>
      <c r="AA367">
        <v>0.24231974224513403</v>
      </c>
      <c r="AB367">
        <v>0.61452040593161561</v>
      </c>
      <c r="AC367">
        <v>0.61452048774186563</v>
      </c>
      <c r="AD367">
        <v>7.6688512398356404E-2</v>
      </c>
      <c r="AE367">
        <v>-0.57546666562239246</v>
      </c>
      <c r="AF367">
        <v>0.32526115906365533</v>
      </c>
      <c r="AG367">
        <v>-0.2345690516833876</v>
      </c>
      <c r="AH367">
        <v>-0.66410824780040967</v>
      </c>
      <c r="AI367">
        <v>1.0556735049211587E-2</v>
      </c>
      <c r="AJ367">
        <v>0.84980308639298541</v>
      </c>
      <c r="AM367">
        <v>-3.7464328689589189E-2</v>
      </c>
    </row>
    <row r="368" spans="2:39">
      <c r="B368">
        <v>1.056</v>
      </c>
      <c r="C368">
        <v>66</v>
      </c>
      <c r="D368">
        <v>171.25</v>
      </c>
      <c r="E368">
        <v>69.25</v>
      </c>
      <c r="F368">
        <v>37.4</v>
      </c>
      <c r="G368">
        <v>102.7</v>
      </c>
      <c r="H368">
        <v>98.6</v>
      </c>
      <c r="I368">
        <v>38.818897999999997</v>
      </c>
      <c r="J368">
        <v>100.2</v>
      </c>
      <c r="K368">
        <v>56.5</v>
      </c>
      <c r="L368">
        <v>39.299999999999997</v>
      </c>
      <c r="M368">
        <v>22.7</v>
      </c>
      <c r="N368">
        <v>30.3</v>
      </c>
      <c r="O368">
        <v>28.7</v>
      </c>
      <c r="P368">
        <v>19</v>
      </c>
      <c r="S368">
        <v>18.8</v>
      </c>
      <c r="V368">
        <v>-1.4683523869040616</v>
      </c>
      <c r="W368">
        <v>1.7434557335178216</v>
      </c>
      <c r="X368">
        <v>-0.54327623711168915</v>
      </c>
      <c r="Y368">
        <v>-0.97877326387033614</v>
      </c>
      <c r="Z368">
        <v>0.19235977941341195</v>
      </c>
      <c r="AA368">
        <v>-0.37830992057157137</v>
      </c>
      <c r="AB368">
        <v>0.33794457027509162</v>
      </c>
      <c r="AC368">
        <v>0.33794445438931775</v>
      </c>
      <c r="AD368">
        <v>-0.40852347711217762</v>
      </c>
      <c r="AE368">
        <v>-0.92510788789591158</v>
      </c>
      <c r="AF368">
        <v>-0.15371212839623249</v>
      </c>
      <c r="AG368">
        <v>0.37384442612037461</v>
      </c>
      <c r="AH368">
        <v>-0.97294132174120973</v>
      </c>
      <c r="AI368">
        <v>-0.73339431039982983</v>
      </c>
      <c r="AJ368">
        <v>0.84980308639298541</v>
      </c>
      <c r="AM368">
        <v>1.4950074422454582</v>
      </c>
    </row>
    <row r="369" spans="2:39">
      <c r="B369">
        <v>1.0283</v>
      </c>
      <c r="C369">
        <v>67</v>
      </c>
      <c r="D369">
        <v>163.75</v>
      </c>
      <c r="E369">
        <v>67.75</v>
      </c>
      <c r="F369">
        <v>38.4</v>
      </c>
      <c r="G369">
        <v>97.7</v>
      </c>
      <c r="H369">
        <v>95.8</v>
      </c>
      <c r="I369">
        <v>37.716535</v>
      </c>
      <c r="J369">
        <v>97.1</v>
      </c>
      <c r="K369">
        <v>54.8</v>
      </c>
      <c r="L369">
        <v>38.200000000000003</v>
      </c>
      <c r="M369">
        <v>23.7</v>
      </c>
      <c r="N369">
        <v>29.4</v>
      </c>
      <c r="O369">
        <v>27.2</v>
      </c>
      <c r="P369">
        <v>19</v>
      </c>
      <c r="S369">
        <v>31.4</v>
      </c>
      <c r="V369">
        <v>-0.93635034849063814</v>
      </c>
      <c r="W369">
        <v>1.5067488209518796</v>
      </c>
      <c r="X369">
        <v>-1.0465690320438084</v>
      </c>
      <c r="Y369">
        <v>-1.169772121788607</v>
      </c>
      <c r="Z369">
        <v>6.0773007232272171E-2</v>
      </c>
      <c r="AA369">
        <v>-0.45278548010957709</v>
      </c>
      <c r="AB369">
        <v>-0.33373960203360986</v>
      </c>
      <c r="AC369">
        <v>-0.33373962456677619</v>
      </c>
      <c r="AD369">
        <v>-0.43982747643543602</v>
      </c>
      <c r="AE369">
        <v>-0.92510788789591158</v>
      </c>
      <c r="AF369">
        <v>-0.24079818066166833</v>
      </c>
      <c r="AG369">
        <v>-0.66045848614602076</v>
      </c>
      <c r="AH369">
        <v>-0.80136739177409899</v>
      </c>
      <c r="AI369">
        <v>-1.7253290376652184</v>
      </c>
      <c r="AJ369">
        <v>-0.57993318733575761</v>
      </c>
      <c r="AM369">
        <v>0.93553362111044114</v>
      </c>
    </row>
    <row r="370" spans="2:39">
      <c r="B370">
        <v>1.0382</v>
      </c>
      <c r="C370">
        <v>64</v>
      </c>
      <c r="D370">
        <v>150.25</v>
      </c>
      <c r="E370">
        <v>67.25</v>
      </c>
      <c r="F370">
        <v>38.1</v>
      </c>
      <c r="G370">
        <v>97.1</v>
      </c>
      <c r="H370">
        <v>89</v>
      </c>
      <c r="I370">
        <v>35.039369999999998</v>
      </c>
      <c r="J370">
        <v>96.9</v>
      </c>
      <c r="K370">
        <v>54.8</v>
      </c>
      <c r="L370">
        <v>38</v>
      </c>
      <c r="M370">
        <v>22</v>
      </c>
      <c r="N370">
        <v>29.9</v>
      </c>
      <c r="O370">
        <v>25.2</v>
      </c>
      <c r="P370">
        <v>17.7</v>
      </c>
      <c r="S370">
        <v>26.8</v>
      </c>
      <c r="V370">
        <v>6.3168632770940356E-2</v>
      </c>
      <c r="W370">
        <v>1.5067488209518796</v>
      </c>
      <c r="X370">
        <v>0.44466887886617446</v>
      </c>
      <c r="Y370">
        <v>0.93121531531237323</v>
      </c>
      <c r="Z370">
        <v>0.58712009595683434</v>
      </c>
      <c r="AA370">
        <v>0.2919701152704694</v>
      </c>
      <c r="AB370">
        <v>0.53549873860118036</v>
      </c>
      <c r="AC370">
        <v>0.5354987280848823</v>
      </c>
      <c r="AD370">
        <v>-1.7223485571425456E-2</v>
      </c>
      <c r="AE370">
        <v>-8.1855528295072616E-2</v>
      </c>
      <c r="AF370">
        <v>0.19463208066550466</v>
      </c>
      <c r="AG370">
        <v>-5.204500834225851E-2</v>
      </c>
      <c r="AH370">
        <v>0.7084831919364748</v>
      </c>
      <c r="AI370">
        <v>0.45692736231863751</v>
      </c>
      <c r="AJ370">
        <v>0.84980308639298541</v>
      </c>
      <c r="AM370">
        <v>-8.6114226179590955E-2</v>
      </c>
    </row>
    <row r="371" spans="2:39">
      <c r="B371">
        <v>1.0568</v>
      </c>
      <c r="C371">
        <v>64</v>
      </c>
      <c r="D371">
        <v>190.25</v>
      </c>
      <c r="E371">
        <v>72.75</v>
      </c>
      <c r="F371">
        <v>39.299999999999997</v>
      </c>
      <c r="G371">
        <v>103.1</v>
      </c>
      <c r="H371">
        <v>97.8</v>
      </c>
      <c r="I371">
        <v>38.503937000000001</v>
      </c>
      <c r="J371">
        <v>99.6</v>
      </c>
      <c r="K371">
        <v>58.9</v>
      </c>
      <c r="L371">
        <v>39</v>
      </c>
      <c r="M371">
        <v>23</v>
      </c>
      <c r="N371">
        <v>34.299999999999997</v>
      </c>
      <c r="O371">
        <v>29.6</v>
      </c>
      <c r="P371">
        <v>19</v>
      </c>
      <c r="S371">
        <v>18.399999999999999</v>
      </c>
      <c r="V371">
        <v>-0.9632191383094949</v>
      </c>
      <c r="W371">
        <v>1.9801626460837636</v>
      </c>
      <c r="X371">
        <v>-0.28230960270244221</v>
      </c>
      <c r="Y371">
        <v>-0.11927840323811695</v>
      </c>
      <c r="Z371">
        <v>0.32394655159455482</v>
      </c>
      <c r="AA371">
        <v>0.13060640293812636</v>
      </c>
      <c r="AB371">
        <v>0.24904519452835253</v>
      </c>
      <c r="AC371">
        <v>0.2490452570307273</v>
      </c>
      <c r="AD371">
        <v>-0.73721547000640852</v>
      </c>
      <c r="AE371">
        <v>-0.67830231923225093</v>
      </c>
      <c r="AF371">
        <v>-0.89394357265242785</v>
      </c>
      <c r="AG371">
        <v>0.61720981724188084</v>
      </c>
      <c r="AH371">
        <v>-0.35527517385961088</v>
      </c>
      <c r="AI371">
        <v>-0.68379757403655972</v>
      </c>
      <c r="AJ371">
        <v>1.0697625131204835</v>
      </c>
      <c r="AM371">
        <v>0.95985856985544182</v>
      </c>
    </row>
    <row r="372" spans="2:39">
      <c r="B372">
        <v>1.0377000000000001</v>
      </c>
      <c r="C372">
        <v>70</v>
      </c>
      <c r="D372">
        <v>170.75</v>
      </c>
      <c r="E372">
        <v>70</v>
      </c>
      <c r="F372">
        <v>38.700000000000003</v>
      </c>
      <c r="G372">
        <v>101.8</v>
      </c>
      <c r="H372">
        <v>94.9</v>
      </c>
      <c r="I372">
        <v>37.362205000000003</v>
      </c>
      <c r="J372">
        <v>95</v>
      </c>
      <c r="K372">
        <v>56</v>
      </c>
      <c r="L372">
        <v>36.5</v>
      </c>
      <c r="M372">
        <v>24.1</v>
      </c>
      <c r="N372">
        <v>31.2</v>
      </c>
      <c r="O372">
        <v>27.3</v>
      </c>
      <c r="P372">
        <v>19.2</v>
      </c>
      <c r="S372">
        <v>27</v>
      </c>
      <c r="V372">
        <v>-0.95784538034572353</v>
      </c>
      <c r="W372">
        <v>2.1379672544610582</v>
      </c>
      <c r="X372">
        <v>-0.38483220907750348</v>
      </c>
      <c r="Y372">
        <v>-0.40577669011552336</v>
      </c>
      <c r="Z372">
        <v>0.23622203680712625</v>
      </c>
      <c r="AA372">
        <v>8.095602991279098E-2</v>
      </c>
      <c r="AB372">
        <v>0.7330529069272691</v>
      </c>
      <c r="AC372">
        <v>0.73305300178044674</v>
      </c>
      <c r="AD372">
        <v>-0.54939147406684707</v>
      </c>
      <c r="AE372">
        <v>-0.6166009270663364</v>
      </c>
      <c r="AF372">
        <v>-0.85040054651970987</v>
      </c>
      <c r="AG372">
        <v>-0.66045848614602076</v>
      </c>
      <c r="AH372">
        <v>-0.86999696376094304</v>
      </c>
      <c r="AI372">
        <v>-1.1797649376692541</v>
      </c>
      <c r="AJ372">
        <v>-0.24999404724450863</v>
      </c>
      <c r="AM372">
        <v>0.95985856985544182</v>
      </c>
    </row>
    <row r="373" spans="2:39">
      <c r="B373">
        <v>1.0378000000000001</v>
      </c>
      <c r="C373">
        <v>72</v>
      </c>
      <c r="D373">
        <v>168</v>
      </c>
      <c r="E373">
        <v>69.25</v>
      </c>
      <c r="F373">
        <v>38.5</v>
      </c>
      <c r="G373">
        <v>101.4</v>
      </c>
      <c r="H373">
        <v>99.8</v>
      </c>
      <c r="I373">
        <v>39.291339000000001</v>
      </c>
      <c r="J373">
        <v>96.2</v>
      </c>
      <c r="K373">
        <v>56.3</v>
      </c>
      <c r="L373">
        <v>36.6</v>
      </c>
      <c r="M373">
        <v>22</v>
      </c>
      <c r="N373">
        <v>29.7</v>
      </c>
      <c r="O373">
        <v>26.3</v>
      </c>
      <c r="P373">
        <v>18</v>
      </c>
      <c r="S373">
        <v>27</v>
      </c>
      <c r="V373">
        <v>-0.91485531663555275</v>
      </c>
      <c r="W373">
        <v>1.7434557335178216</v>
      </c>
      <c r="X373">
        <v>-0.42211315685025308</v>
      </c>
      <c r="Y373">
        <v>-1.0742726928294717</v>
      </c>
      <c r="Z373">
        <v>-0.64102311106714727</v>
      </c>
      <c r="AA373">
        <v>-0.22935880149556173</v>
      </c>
      <c r="AB373">
        <v>-0.26459564311947853</v>
      </c>
      <c r="AC373">
        <v>-0.26459555350519137</v>
      </c>
      <c r="AD373">
        <v>-0.54939147406684707</v>
      </c>
      <c r="AE373">
        <v>-0.94567501861788206</v>
      </c>
      <c r="AF373">
        <v>-0.32788423292710417</v>
      </c>
      <c r="AG373">
        <v>6.4579792041579989</v>
      </c>
      <c r="AH373">
        <v>5.6502258061454584E-2</v>
      </c>
      <c r="AI373">
        <v>-0.48541062858348266</v>
      </c>
      <c r="AJ373">
        <v>-3.0034620517010589E-2</v>
      </c>
      <c r="AM373">
        <v>0.91120867236544045</v>
      </c>
    </row>
    <row r="374" spans="2:39">
      <c r="B374">
        <v>1.0386</v>
      </c>
      <c r="C374">
        <v>67</v>
      </c>
      <c r="D374">
        <v>167</v>
      </c>
      <c r="E374">
        <v>67.5</v>
      </c>
      <c r="F374">
        <v>36.5</v>
      </c>
      <c r="G374">
        <v>98.9</v>
      </c>
      <c r="H374">
        <v>89.7</v>
      </c>
      <c r="I374">
        <v>35.314960999999997</v>
      </c>
      <c r="J374">
        <v>96.2</v>
      </c>
      <c r="K374">
        <v>54.7</v>
      </c>
      <c r="L374">
        <v>37.799999999999997</v>
      </c>
      <c r="M374">
        <v>33.700000000000003</v>
      </c>
      <c r="N374">
        <v>32.4</v>
      </c>
      <c r="O374">
        <v>27.7</v>
      </c>
      <c r="P374">
        <v>18.2</v>
      </c>
      <c r="S374">
        <v>26.6</v>
      </c>
      <c r="V374">
        <v>0.49306926987269611</v>
      </c>
      <c r="W374">
        <v>2.1379672544610582</v>
      </c>
      <c r="X374">
        <v>-0.76696192374818661</v>
      </c>
      <c r="Y374">
        <v>-1.169772121788607</v>
      </c>
      <c r="Z374">
        <v>-0.1146760223425819</v>
      </c>
      <c r="AA374">
        <v>-0.40313510708423994</v>
      </c>
      <c r="AB374">
        <v>-0.42263897778035037</v>
      </c>
      <c r="AC374">
        <v>-0.42263907281915813</v>
      </c>
      <c r="AD374">
        <v>-0.43982747643543602</v>
      </c>
      <c r="AE374">
        <v>-0.43149675056859021</v>
      </c>
      <c r="AF374">
        <v>-0.37142725905981899</v>
      </c>
      <c r="AG374">
        <v>-0.78214118170677271</v>
      </c>
      <c r="AH374">
        <v>0.12513183004829984</v>
      </c>
      <c r="AI374">
        <v>-0.33662041949367405</v>
      </c>
      <c r="AJ374">
        <v>0.62984365966548739</v>
      </c>
      <c r="AM374">
        <v>-0.51180082921710401</v>
      </c>
    </row>
    <row r="375" spans="2:39">
      <c r="B375">
        <v>1.0648</v>
      </c>
      <c r="C375">
        <v>72</v>
      </c>
      <c r="D375">
        <v>157.75</v>
      </c>
      <c r="E375">
        <v>67.25</v>
      </c>
      <c r="F375">
        <v>37.700000000000003</v>
      </c>
      <c r="G375">
        <v>97.5</v>
      </c>
      <c r="H375">
        <v>88.1</v>
      </c>
      <c r="I375">
        <v>34.685039000000003</v>
      </c>
      <c r="J375">
        <v>96.9</v>
      </c>
      <c r="K375">
        <v>57.2</v>
      </c>
      <c r="L375">
        <v>37.700000000000003</v>
      </c>
      <c r="M375">
        <v>21.8</v>
      </c>
      <c r="N375">
        <v>32.6</v>
      </c>
      <c r="O375">
        <v>28</v>
      </c>
      <c r="P375">
        <v>18.8</v>
      </c>
      <c r="S375">
        <v>14.9</v>
      </c>
      <c r="V375">
        <v>-0.5064497113888824</v>
      </c>
      <c r="W375">
        <v>1.5067488209518796</v>
      </c>
      <c r="X375">
        <v>-0.68307979125950014</v>
      </c>
      <c r="Y375">
        <v>-1.7427686955434198</v>
      </c>
      <c r="Z375">
        <v>-0.64102311106714727</v>
      </c>
      <c r="AA375">
        <v>0.44092123434647906</v>
      </c>
      <c r="AB375">
        <v>-0.14606314212382498</v>
      </c>
      <c r="AC375">
        <v>-0.14606303946661023</v>
      </c>
      <c r="AD375">
        <v>-0.92503946594597009</v>
      </c>
      <c r="AE375">
        <v>-0.30809396623676133</v>
      </c>
      <c r="AF375">
        <v>0.41234721132909119</v>
      </c>
      <c r="AG375">
        <v>0.13047903499887059</v>
      </c>
      <c r="AH375">
        <v>-1.0415708937280539</v>
      </c>
      <c r="AI375">
        <v>-0.13823347404059705</v>
      </c>
      <c r="AJ375">
        <v>-0.14001433388075765</v>
      </c>
      <c r="AM375">
        <v>0.48552206932792719</v>
      </c>
    </row>
    <row r="376" spans="2:39">
      <c r="B376">
        <v>1.0462</v>
      </c>
      <c r="C376">
        <v>64</v>
      </c>
      <c r="D376">
        <v>160</v>
      </c>
      <c r="E376">
        <v>65.75</v>
      </c>
      <c r="F376">
        <v>36.5</v>
      </c>
      <c r="G376">
        <v>104.3</v>
      </c>
      <c r="H376">
        <v>90.9</v>
      </c>
      <c r="I376">
        <v>35.787402</v>
      </c>
      <c r="J376">
        <v>93.8</v>
      </c>
      <c r="K376">
        <v>57.8</v>
      </c>
      <c r="L376">
        <v>39.5</v>
      </c>
      <c r="M376">
        <v>23.3</v>
      </c>
      <c r="N376">
        <v>29.2</v>
      </c>
      <c r="O376">
        <v>28.4</v>
      </c>
      <c r="P376">
        <v>18.100000000000001</v>
      </c>
      <c r="S376">
        <v>23.1</v>
      </c>
      <c r="V376">
        <v>1.3098804803660369</v>
      </c>
      <c r="W376">
        <v>8.6507345556227883E-2</v>
      </c>
      <c r="X376">
        <v>-5.8623916065944748E-2</v>
      </c>
      <c r="Y376">
        <v>0.83571588635323768</v>
      </c>
      <c r="Z376">
        <v>1.6910749838557875E-2</v>
      </c>
      <c r="AA376">
        <v>-0.42796029359690851</v>
      </c>
      <c r="AB376">
        <v>-0.63007085452274303</v>
      </c>
      <c r="AC376">
        <v>-0.63007078421632967</v>
      </c>
      <c r="AD376">
        <v>-6.4179484556315267E-2</v>
      </c>
      <c r="AE376">
        <v>0.35005421686633281</v>
      </c>
      <c r="AF376">
        <v>-6.6626076130799752E-2</v>
      </c>
      <c r="AG376">
        <v>0.43468577390075169</v>
      </c>
      <c r="AH376">
        <v>-0.6984230337938323</v>
      </c>
      <c r="AI376">
        <v>0.30813715322882884</v>
      </c>
      <c r="AJ376">
        <v>0.62984365966548739</v>
      </c>
      <c r="AM376">
        <v>-1.3145241378021291</v>
      </c>
    </row>
    <row r="377" spans="2:39">
      <c r="B377">
        <v>1.08</v>
      </c>
      <c r="C377">
        <v>46</v>
      </c>
      <c r="D377">
        <v>176.75</v>
      </c>
      <c r="E377">
        <v>72.5</v>
      </c>
      <c r="F377">
        <v>38</v>
      </c>
      <c r="G377">
        <v>97.3</v>
      </c>
      <c r="H377">
        <v>86</v>
      </c>
      <c r="I377">
        <v>33.858268000000002</v>
      </c>
      <c r="J377">
        <v>99.3</v>
      </c>
      <c r="K377">
        <v>61</v>
      </c>
      <c r="L377">
        <v>38.4</v>
      </c>
      <c r="M377">
        <v>23.8</v>
      </c>
      <c r="N377">
        <v>30.2</v>
      </c>
      <c r="O377">
        <v>29.3</v>
      </c>
      <c r="P377">
        <v>18.8</v>
      </c>
      <c r="S377">
        <v>8.3000000000000007</v>
      </c>
      <c r="V377">
        <v>0.58979691322059236</v>
      </c>
      <c r="W377">
        <v>0.24431195393352251</v>
      </c>
      <c r="X377">
        <v>-8.658462689550693E-2</v>
      </c>
      <c r="Y377">
        <v>1.0267147442715086</v>
      </c>
      <c r="Z377">
        <v>-0.55329859627971867</v>
      </c>
      <c r="AA377">
        <v>-0.50243585313491246</v>
      </c>
      <c r="AB377">
        <v>-0.58068231244122082</v>
      </c>
      <c r="AC377">
        <v>-0.58068234123933515</v>
      </c>
      <c r="AD377">
        <v>-0.22069948117261615</v>
      </c>
      <c r="AE377">
        <v>0.22665143253450248</v>
      </c>
      <c r="AF377">
        <v>0.58651931585995976</v>
      </c>
      <c r="AG377">
        <v>0.79973386058300777</v>
      </c>
      <c r="AH377">
        <v>-1.178830037701742</v>
      </c>
      <c r="AI377">
        <v>0.45692736231863751</v>
      </c>
      <c r="AJ377">
        <v>0.51986394630173649</v>
      </c>
      <c r="AM377">
        <v>-0.60910062419710709</v>
      </c>
    </row>
    <row r="378" spans="2:39">
      <c r="B378">
        <v>1.0666</v>
      </c>
      <c r="C378">
        <v>48</v>
      </c>
      <c r="D378">
        <v>176</v>
      </c>
      <c r="E378">
        <v>73</v>
      </c>
      <c r="F378">
        <v>36.700000000000003</v>
      </c>
      <c r="G378">
        <v>96.7</v>
      </c>
      <c r="H378">
        <v>86.5</v>
      </c>
      <c r="I378">
        <v>34.055118</v>
      </c>
      <c r="J378">
        <v>98.3</v>
      </c>
      <c r="K378">
        <v>60.4</v>
      </c>
      <c r="L378">
        <v>39.9</v>
      </c>
      <c r="M378">
        <v>24.4</v>
      </c>
      <c r="N378">
        <v>28.8</v>
      </c>
      <c r="O378">
        <v>29.6</v>
      </c>
      <c r="P378">
        <v>18.7</v>
      </c>
      <c r="S378">
        <v>14.1</v>
      </c>
      <c r="V378">
        <v>-0.19477174949010834</v>
      </c>
      <c r="W378">
        <v>8.6507345556227883E-2</v>
      </c>
      <c r="X378">
        <v>-4.9303679122757356E-2</v>
      </c>
      <c r="Y378">
        <v>-0.11927840323811695</v>
      </c>
      <c r="Z378">
        <v>-0.33398730931115028</v>
      </c>
      <c r="AA378">
        <v>-0.13005805544488921</v>
      </c>
      <c r="AB378">
        <v>0.31818915344248244</v>
      </c>
      <c r="AC378">
        <v>0.31818907719851891</v>
      </c>
      <c r="AD378">
        <v>0.38972850563095812</v>
      </c>
      <c r="AE378">
        <v>-0.20525831262690294</v>
      </c>
      <c r="AF378">
        <v>-0.15371212839623249</v>
      </c>
      <c r="AG378">
        <v>-0.3562517472441396</v>
      </c>
      <c r="AH378">
        <v>-1.0758856797214753</v>
      </c>
      <c r="AI378">
        <v>-0.48541062858348266</v>
      </c>
      <c r="AJ378">
        <v>-0.57993318733575761</v>
      </c>
      <c r="AM378">
        <v>0.16929773564291717</v>
      </c>
    </row>
    <row r="379" spans="2:39">
      <c r="B379">
        <v>1.052</v>
      </c>
      <c r="C379">
        <v>46</v>
      </c>
      <c r="D379">
        <v>177</v>
      </c>
      <c r="E379">
        <v>70</v>
      </c>
      <c r="F379">
        <v>37.200000000000003</v>
      </c>
      <c r="G379">
        <v>99.7</v>
      </c>
      <c r="H379">
        <v>95.6</v>
      </c>
      <c r="I379">
        <v>37.637794999999997</v>
      </c>
      <c r="J379">
        <v>102.2</v>
      </c>
      <c r="K379">
        <v>58.3</v>
      </c>
      <c r="L379">
        <v>38.200000000000003</v>
      </c>
      <c r="M379">
        <v>22.5</v>
      </c>
      <c r="N379">
        <v>29.1</v>
      </c>
      <c r="O379">
        <v>27.7</v>
      </c>
      <c r="P379">
        <v>17.7</v>
      </c>
      <c r="S379">
        <v>20.5</v>
      </c>
      <c r="V379">
        <v>9.0037422589797106E-2</v>
      </c>
      <c r="W379">
        <v>-7.1297262821066756E-2</v>
      </c>
      <c r="X379">
        <v>5.3218927252303969E-2</v>
      </c>
      <c r="Y379">
        <v>-0.31027726115638787</v>
      </c>
      <c r="Z379">
        <v>0.54325783856312315</v>
      </c>
      <c r="AA379">
        <v>0.14301899619446151</v>
      </c>
      <c r="AB379">
        <v>8.1124151451176796E-2</v>
      </c>
      <c r="AC379">
        <v>8.1124049121358427E-2</v>
      </c>
      <c r="AD379">
        <v>0.13929651104487542</v>
      </c>
      <c r="AE379">
        <v>-8.1855528295072616E-2</v>
      </c>
      <c r="AF379">
        <v>0.499433263594527</v>
      </c>
      <c r="AG379">
        <v>8.7963394381185781E-3</v>
      </c>
      <c r="AH379">
        <v>-0.28664560187276689</v>
      </c>
      <c r="AI379">
        <v>-0.13823347404059705</v>
      </c>
      <c r="AJ379">
        <v>0.62984365966548739</v>
      </c>
      <c r="AM379">
        <v>-0.11043917492459163</v>
      </c>
    </row>
    <row r="380" spans="2:39">
      <c r="B380">
        <v>1.0572999999999999</v>
      </c>
      <c r="C380">
        <v>44</v>
      </c>
      <c r="D380">
        <v>179.75</v>
      </c>
      <c r="E380">
        <v>69.5</v>
      </c>
      <c r="F380">
        <v>39.200000000000003</v>
      </c>
      <c r="G380">
        <v>101.9</v>
      </c>
      <c r="H380">
        <v>93.2</v>
      </c>
      <c r="I380">
        <v>36.692912999999997</v>
      </c>
      <c r="J380">
        <v>100.6</v>
      </c>
      <c r="K380">
        <v>58.9</v>
      </c>
      <c r="L380">
        <v>39.700000000000003</v>
      </c>
      <c r="M380">
        <v>23.1</v>
      </c>
      <c r="N380">
        <v>31.4</v>
      </c>
      <c r="O380">
        <v>28.4</v>
      </c>
      <c r="P380">
        <v>18.8</v>
      </c>
      <c r="S380">
        <v>18.2</v>
      </c>
      <c r="V380">
        <v>1.283011690547168</v>
      </c>
      <c r="W380">
        <v>0.16540964974487521</v>
      </c>
      <c r="X380">
        <v>-0.48735481545256482</v>
      </c>
      <c r="Y380">
        <v>7.1720454680153992E-2</v>
      </c>
      <c r="Z380">
        <v>-0.20240053713001049</v>
      </c>
      <c r="AA380">
        <v>-0.44037288685324188</v>
      </c>
      <c r="AB380">
        <v>-0.91652439859557222</v>
      </c>
      <c r="AC380">
        <v>-0.91652450616427794</v>
      </c>
      <c r="AD380">
        <v>-0.6746074713598873</v>
      </c>
      <c r="AE380">
        <v>-0.49319814273450613</v>
      </c>
      <c r="AF380">
        <v>-0.11016910226351767</v>
      </c>
      <c r="AG380">
        <v>-0.59961713836564368</v>
      </c>
      <c r="AH380">
        <v>-0.73273781978725372</v>
      </c>
      <c r="AI380">
        <v>-0.23742694676713555</v>
      </c>
      <c r="AJ380">
        <v>0.18992480621048743</v>
      </c>
      <c r="AM380">
        <v>-1.2901991890571283</v>
      </c>
    </row>
    <row r="381" spans="2:39">
      <c r="B381">
        <v>1.0794999999999999</v>
      </c>
      <c r="C381">
        <v>47</v>
      </c>
      <c r="D381">
        <v>165.25</v>
      </c>
      <c r="E381">
        <v>70.5</v>
      </c>
      <c r="F381">
        <v>37.5</v>
      </c>
      <c r="G381">
        <v>97.2</v>
      </c>
      <c r="H381">
        <v>83.1</v>
      </c>
      <c r="I381">
        <v>32.716535</v>
      </c>
      <c r="J381">
        <v>95.4</v>
      </c>
      <c r="K381">
        <v>56.9</v>
      </c>
      <c r="L381">
        <v>38.299999999999997</v>
      </c>
      <c r="M381">
        <v>22.1</v>
      </c>
      <c r="N381">
        <v>30.1</v>
      </c>
      <c r="O381">
        <v>28.2</v>
      </c>
      <c r="P381">
        <v>18.399999999999999</v>
      </c>
      <c r="S381">
        <v>8.5</v>
      </c>
      <c r="V381">
        <v>-0.71065251401221763</v>
      </c>
      <c r="W381">
        <v>8.6507345556227883E-2</v>
      </c>
      <c r="X381">
        <v>0.52855101135486104</v>
      </c>
      <c r="Y381">
        <v>0.54921759947583126</v>
      </c>
      <c r="Z381">
        <v>1.6910749838557875E-2</v>
      </c>
      <c r="AA381">
        <v>0.72641087924216319</v>
      </c>
      <c r="AB381">
        <v>0.50586561335226732</v>
      </c>
      <c r="AC381">
        <v>0.50586566229868479</v>
      </c>
      <c r="AD381">
        <v>0.13929651104487542</v>
      </c>
      <c r="AE381">
        <v>-8.1855528295072616E-2</v>
      </c>
      <c r="AF381">
        <v>0.84777747265626413</v>
      </c>
      <c r="AG381">
        <v>0.86057520836338486</v>
      </c>
      <c r="AH381">
        <v>0.36533533200225338</v>
      </c>
      <c r="AI381">
        <v>0.45692736231863751</v>
      </c>
      <c r="AJ381">
        <v>0.95978279975673642</v>
      </c>
      <c r="AM381">
        <v>0.70444660803293369</v>
      </c>
    </row>
    <row r="382" spans="2:39">
      <c r="B382">
        <v>1.0424</v>
      </c>
      <c r="C382">
        <v>46</v>
      </c>
      <c r="D382">
        <v>192.5</v>
      </c>
      <c r="E382">
        <v>71.75</v>
      </c>
      <c r="F382">
        <v>38</v>
      </c>
      <c r="G382">
        <v>106.6</v>
      </c>
      <c r="H382">
        <v>97.5</v>
      </c>
      <c r="I382">
        <v>38.385826999999999</v>
      </c>
      <c r="J382">
        <v>100.6</v>
      </c>
      <c r="K382">
        <v>58.9</v>
      </c>
      <c r="L382">
        <v>40.5</v>
      </c>
      <c r="M382">
        <v>24.5</v>
      </c>
      <c r="N382">
        <v>33.299999999999997</v>
      </c>
      <c r="O382">
        <v>29.6</v>
      </c>
      <c r="P382">
        <v>19.100000000000001</v>
      </c>
      <c r="S382">
        <v>24.9</v>
      </c>
      <c r="V382">
        <v>1.2292741109094547</v>
      </c>
      <c r="W382">
        <v>0.16540964974487521</v>
      </c>
      <c r="X382">
        <v>0.22098319222967705</v>
      </c>
      <c r="Y382">
        <v>1.5997113180263214</v>
      </c>
      <c r="Z382">
        <v>-0.29012505191743909</v>
      </c>
      <c r="AA382">
        <v>-0.14247064870122439</v>
      </c>
      <c r="AB382">
        <v>-0.35349501886621904</v>
      </c>
      <c r="AC382">
        <v>-0.35349500175757331</v>
      </c>
      <c r="AD382">
        <v>0.2645125083379179</v>
      </c>
      <c r="AE382">
        <v>-0.39036248912464772</v>
      </c>
      <c r="AF382">
        <v>0.45589023746180907</v>
      </c>
      <c r="AG382">
        <v>0.92141655614376194</v>
      </c>
      <c r="AH382">
        <v>-0.66410824780040967</v>
      </c>
      <c r="AI382">
        <v>-0.38621715585694416</v>
      </c>
      <c r="AJ382">
        <v>-0.46995347397200665</v>
      </c>
      <c r="AM382">
        <v>-1.2293868171946265</v>
      </c>
    </row>
    <row r="383" spans="2:39">
      <c r="B383">
        <v>1.0785</v>
      </c>
      <c r="C383">
        <v>47</v>
      </c>
      <c r="D383">
        <v>184.25</v>
      </c>
      <c r="E383">
        <v>74.5</v>
      </c>
      <c r="F383">
        <v>37.299999999999997</v>
      </c>
      <c r="G383">
        <v>99.6</v>
      </c>
      <c r="H383">
        <v>88.8</v>
      </c>
      <c r="I383">
        <v>34.960630000000002</v>
      </c>
      <c r="J383">
        <v>101.4</v>
      </c>
      <c r="K383">
        <v>57.4</v>
      </c>
      <c r="L383">
        <v>39.6</v>
      </c>
      <c r="M383">
        <v>24.6</v>
      </c>
      <c r="N383">
        <v>30.3</v>
      </c>
      <c r="O383">
        <v>27.9</v>
      </c>
      <c r="P383">
        <v>17.8</v>
      </c>
      <c r="S383">
        <v>9</v>
      </c>
      <c r="V383">
        <v>2.3362682514464721</v>
      </c>
      <c r="W383">
        <v>0.63882347487675917</v>
      </c>
      <c r="X383">
        <v>1.7215413400828472</v>
      </c>
      <c r="Y383">
        <v>2.8412038944950826</v>
      </c>
      <c r="Z383">
        <v>1.3766407290436824</v>
      </c>
      <c r="AA383">
        <v>1.5456420341602153</v>
      </c>
      <c r="AB383">
        <v>0.67378665642944302</v>
      </c>
      <c r="AC383">
        <v>0.67378661931426043</v>
      </c>
      <c r="AD383">
        <v>1.2192844876973523</v>
      </c>
      <c r="AE383">
        <v>0.49402413192013511</v>
      </c>
      <c r="AF383">
        <v>1.6315519430451744</v>
      </c>
      <c r="AG383">
        <v>6.9637687218493505E-2</v>
      </c>
      <c r="AH383">
        <v>0.2280761880285653</v>
      </c>
      <c r="AI383">
        <v>1.0520881986778703</v>
      </c>
      <c r="AJ383">
        <v>2.3895190734854754</v>
      </c>
      <c r="AM383">
        <v>-0.20773896990459476</v>
      </c>
    </row>
    <row r="384" spans="2:39">
      <c r="B384">
        <v>1.0991</v>
      </c>
      <c r="C384">
        <v>53</v>
      </c>
      <c r="D384">
        <v>224.5</v>
      </c>
      <c r="E384">
        <v>77.75</v>
      </c>
      <c r="F384">
        <v>41.1</v>
      </c>
      <c r="G384">
        <v>113.2</v>
      </c>
      <c r="H384">
        <v>99.2</v>
      </c>
      <c r="I384">
        <v>39.055118</v>
      </c>
      <c r="J384">
        <v>107.5</v>
      </c>
      <c r="K384">
        <v>61.7</v>
      </c>
      <c r="L384">
        <v>42.3</v>
      </c>
      <c r="M384">
        <v>23.2</v>
      </c>
      <c r="N384">
        <v>32.9</v>
      </c>
      <c r="O384">
        <v>30.8</v>
      </c>
      <c r="P384">
        <v>20.399999999999999</v>
      </c>
      <c r="S384">
        <v>17.399999999999999</v>
      </c>
      <c r="V384">
        <v>1.1486677414528723</v>
      </c>
      <c r="W384">
        <v>-0.54471108795295065</v>
      </c>
      <c r="X384">
        <v>0.38874745720705012</v>
      </c>
      <c r="Y384">
        <v>1.1222141732306441</v>
      </c>
      <c r="Z384">
        <v>-0.20240053713001049</v>
      </c>
      <c r="AA384">
        <v>-0.20453361498289491</v>
      </c>
      <c r="AB384">
        <v>-7.6919183209695041E-2</v>
      </c>
      <c r="AC384">
        <v>-7.6919219298816871E-2</v>
      </c>
      <c r="AD384">
        <v>0.42103250495421873</v>
      </c>
      <c r="AE384">
        <v>0.26778569397844643</v>
      </c>
      <c r="AF384">
        <v>0.36880418519637326</v>
      </c>
      <c r="AG384">
        <v>-0.11288635612263559</v>
      </c>
      <c r="AH384">
        <v>-0.21801602988592159</v>
      </c>
      <c r="AI384">
        <v>0.70491104413498462</v>
      </c>
      <c r="AJ384">
        <v>0.29990451957423842</v>
      </c>
      <c r="AM384">
        <v>-1.1564119709596241</v>
      </c>
    </row>
    <row r="385" spans="2:39">
      <c r="B385">
        <v>1.077</v>
      </c>
      <c r="C385">
        <v>38</v>
      </c>
      <c r="D385">
        <v>188.75</v>
      </c>
      <c r="E385">
        <v>73.25</v>
      </c>
      <c r="F385">
        <v>37.5</v>
      </c>
      <c r="G385">
        <v>99.1</v>
      </c>
      <c r="H385">
        <v>91.6</v>
      </c>
      <c r="I385">
        <v>36.062992000000001</v>
      </c>
      <c r="J385">
        <v>102.4</v>
      </c>
      <c r="K385">
        <v>60.6</v>
      </c>
      <c r="L385">
        <v>39.4</v>
      </c>
      <c r="M385">
        <v>22.9</v>
      </c>
      <c r="N385">
        <v>31.6</v>
      </c>
      <c r="O385">
        <v>30.1</v>
      </c>
      <c r="P385">
        <v>18.5</v>
      </c>
      <c r="S385">
        <v>9.6</v>
      </c>
      <c r="V385">
        <v>0.93371742290199455</v>
      </c>
      <c r="W385">
        <v>0.40211656231081716</v>
      </c>
      <c r="X385">
        <v>-0.58987742182762615</v>
      </c>
      <c r="Y385">
        <v>-1.4562704086660134</v>
      </c>
      <c r="Z385">
        <v>0.32394655159455482</v>
      </c>
      <c r="AA385">
        <v>-0.16729583521389119</v>
      </c>
      <c r="AB385">
        <v>-0.56092689560861164</v>
      </c>
      <c r="AC385">
        <v>-0.56092696404853815</v>
      </c>
      <c r="AD385">
        <v>-0.54939147406684707</v>
      </c>
      <c r="AE385">
        <v>0.5762926548080215</v>
      </c>
      <c r="AF385">
        <v>0.32526115906365533</v>
      </c>
      <c r="AG385">
        <v>0.13047903499887059</v>
      </c>
      <c r="AH385">
        <v>-0.56116388982014309</v>
      </c>
      <c r="AI385">
        <v>-0.43581389222021255</v>
      </c>
      <c r="AJ385">
        <v>-3.0034620517010589E-2</v>
      </c>
      <c r="AM385">
        <v>-0.94964990662711757</v>
      </c>
    </row>
    <row r="386" spans="2:39">
      <c r="B386">
        <v>1.073</v>
      </c>
      <c r="C386">
        <v>50</v>
      </c>
      <c r="D386">
        <v>162.5</v>
      </c>
      <c r="E386">
        <v>66.5</v>
      </c>
      <c r="F386">
        <v>38.700000000000003</v>
      </c>
      <c r="G386">
        <v>99.4</v>
      </c>
      <c r="H386">
        <v>86.7</v>
      </c>
      <c r="I386">
        <v>34.133857999999996</v>
      </c>
      <c r="J386">
        <v>96.2</v>
      </c>
      <c r="K386">
        <v>62.1</v>
      </c>
      <c r="L386">
        <v>39.299999999999997</v>
      </c>
      <c r="M386">
        <v>23.3</v>
      </c>
      <c r="N386">
        <v>30.6</v>
      </c>
      <c r="O386">
        <v>27.8</v>
      </c>
      <c r="P386">
        <v>18.2</v>
      </c>
      <c r="S386">
        <v>11.3</v>
      </c>
      <c r="V386">
        <v>0.13840124426375119</v>
      </c>
      <c r="W386">
        <v>8.6507345556227883E-2</v>
      </c>
      <c r="X386">
        <v>-0.81356310846412361</v>
      </c>
      <c r="Y386">
        <v>-0.78777440595206516</v>
      </c>
      <c r="Z386">
        <v>-0.90419665542942984</v>
      </c>
      <c r="AA386">
        <v>-0.70103734523625927</v>
      </c>
      <c r="AB386">
        <v>-0.41276126936404506</v>
      </c>
      <c r="AC386">
        <v>-0.41276138422375958</v>
      </c>
      <c r="AD386">
        <v>-1.0815594625622709</v>
      </c>
      <c r="AE386">
        <v>-0.94567501861788206</v>
      </c>
      <c r="AF386">
        <v>-0.54559936359069061</v>
      </c>
      <c r="AG386">
        <v>-0.72129983392639785</v>
      </c>
      <c r="AH386">
        <v>-0.21801602988592159</v>
      </c>
      <c r="AI386">
        <v>-0.58460410131002116</v>
      </c>
      <c r="AJ386">
        <v>-3.0034620517010589E-2</v>
      </c>
      <c r="AM386">
        <v>-0.15908907241459297</v>
      </c>
    </row>
    <row r="387" spans="2:39">
      <c r="B387">
        <v>1.0582</v>
      </c>
      <c r="C387">
        <v>46</v>
      </c>
      <c r="D387">
        <v>156.5</v>
      </c>
      <c r="E387">
        <v>68.25</v>
      </c>
      <c r="F387">
        <v>35.9</v>
      </c>
      <c r="G387">
        <v>95.1</v>
      </c>
      <c r="H387">
        <v>88.2</v>
      </c>
      <c r="I387">
        <v>34.724409000000001</v>
      </c>
      <c r="J387">
        <v>92.8</v>
      </c>
      <c r="K387">
        <v>54.7</v>
      </c>
      <c r="L387">
        <v>37.299999999999997</v>
      </c>
      <c r="M387">
        <v>21.9</v>
      </c>
      <c r="N387">
        <v>31.6</v>
      </c>
      <c r="O387">
        <v>27.5</v>
      </c>
      <c r="P387">
        <v>18.2</v>
      </c>
      <c r="S387">
        <v>17.8</v>
      </c>
      <c r="V387">
        <v>-0.38822703618590082</v>
      </c>
      <c r="W387">
        <v>0.16540964974487521</v>
      </c>
      <c r="X387">
        <v>0.69631527633223411</v>
      </c>
      <c r="Y387">
        <v>0.64471702843496681</v>
      </c>
      <c r="Z387">
        <v>0.89415589771283133</v>
      </c>
      <c r="AA387">
        <v>0.83812421854917085</v>
      </c>
      <c r="AB387">
        <v>0.16014581878161202</v>
      </c>
      <c r="AC387">
        <v>0.16014580877834358</v>
      </c>
      <c r="AD387">
        <v>0.62450850055540941</v>
      </c>
      <c r="AE387">
        <v>0.69969543913985188</v>
      </c>
      <c r="AF387">
        <v>0.19463208066550466</v>
      </c>
      <c r="AG387">
        <v>-0.47793444280489161</v>
      </c>
      <c r="AH387">
        <v>1.0516310518706964</v>
      </c>
      <c r="AI387">
        <v>1.1016849350411386</v>
      </c>
      <c r="AJ387">
        <v>7.9945092846740382E-2</v>
      </c>
      <c r="AM387">
        <v>0.37605979997542355</v>
      </c>
    </row>
    <row r="388" spans="2:39">
      <c r="B388">
        <v>1.0484</v>
      </c>
      <c r="C388">
        <v>47</v>
      </c>
      <c r="D388">
        <v>197</v>
      </c>
      <c r="E388">
        <v>72</v>
      </c>
      <c r="F388">
        <v>40</v>
      </c>
      <c r="G388">
        <v>107.5</v>
      </c>
      <c r="H388">
        <v>94</v>
      </c>
      <c r="I388">
        <v>37.007874000000001</v>
      </c>
      <c r="J388">
        <v>103.7</v>
      </c>
      <c r="K388">
        <v>62.7</v>
      </c>
      <c r="L388">
        <v>39</v>
      </c>
      <c r="M388">
        <v>22.3</v>
      </c>
      <c r="N388">
        <v>35.299999999999997</v>
      </c>
      <c r="O388">
        <v>30.9</v>
      </c>
      <c r="P388">
        <v>18.3</v>
      </c>
      <c r="S388">
        <v>22.2</v>
      </c>
      <c r="V388">
        <v>-0.27000436098291913</v>
      </c>
      <c r="W388">
        <v>0.32321425812216986</v>
      </c>
      <c r="X388">
        <v>0.75223669799135839</v>
      </c>
      <c r="Y388">
        <v>1.2177136021897796</v>
      </c>
      <c r="Z388">
        <v>0.93801815510654563</v>
      </c>
      <c r="AA388">
        <v>0.71399828598582982</v>
      </c>
      <c r="AB388">
        <v>0.25892290294465642</v>
      </c>
      <c r="AC388">
        <v>0.25892294562612583</v>
      </c>
      <c r="AD388">
        <v>0.31146850732280773</v>
      </c>
      <c r="AE388">
        <v>-6.1288397573100652E-2</v>
      </c>
      <c r="AF388">
        <v>0.36880418519637326</v>
      </c>
      <c r="AG388">
        <v>-0.47793444280489161</v>
      </c>
      <c r="AH388">
        <v>-1.2127313925388241E-2</v>
      </c>
      <c r="AI388">
        <v>1.1512816714044087</v>
      </c>
      <c r="AJ388">
        <v>0.40988423293798937</v>
      </c>
      <c r="AM388">
        <v>0.25443505625041973</v>
      </c>
    </row>
    <row r="389" spans="2:39">
      <c r="B389">
        <v>1.0506</v>
      </c>
      <c r="C389">
        <v>49</v>
      </c>
      <c r="D389">
        <v>198.5</v>
      </c>
      <c r="E389">
        <v>73.5</v>
      </c>
      <c r="F389">
        <v>40.1</v>
      </c>
      <c r="G389">
        <v>106.5</v>
      </c>
      <c r="H389">
        <v>95</v>
      </c>
      <c r="I389">
        <v>37.401575000000001</v>
      </c>
      <c r="J389">
        <v>101.7</v>
      </c>
      <c r="K389">
        <v>59</v>
      </c>
      <c r="L389">
        <v>39.4</v>
      </c>
      <c r="M389">
        <v>22.3</v>
      </c>
      <c r="N389">
        <v>32.200000000000003</v>
      </c>
      <c r="O389">
        <v>31</v>
      </c>
      <c r="P389">
        <v>18.600000000000001</v>
      </c>
      <c r="S389">
        <v>21.2</v>
      </c>
      <c r="V389">
        <v>-0.17327671763502292</v>
      </c>
      <c r="W389">
        <v>0.24431195393352251</v>
      </c>
      <c r="X389">
        <v>-0.17046675938419348</v>
      </c>
      <c r="Y389">
        <v>0.64471702843496681</v>
      </c>
      <c r="Z389">
        <v>-0.42171182409857888</v>
      </c>
      <c r="AA389">
        <v>-0.20453361498289491</v>
      </c>
      <c r="AB389">
        <v>-3.7408349544476735E-2</v>
      </c>
      <c r="AC389">
        <v>-3.740846491722092E-2</v>
      </c>
      <c r="AD389">
        <v>-0.22069948117261615</v>
      </c>
      <c r="AE389">
        <v>4.1299459281378674E-4</v>
      </c>
      <c r="AF389">
        <v>-6.6626076130799752E-2</v>
      </c>
      <c r="AG389">
        <v>-0.41709309502451669</v>
      </c>
      <c r="AH389">
        <v>-1.4876631116425418</v>
      </c>
      <c r="AI389">
        <v>-1.2293616740325242</v>
      </c>
      <c r="AJ389">
        <v>-1.3497911808820027</v>
      </c>
      <c r="AM389">
        <v>0.1571352612704166</v>
      </c>
    </row>
    <row r="390" spans="2:39">
      <c r="B390">
        <v>1.0524</v>
      </c>
      <c r="C390">
        <v>48</v>
      </c>
      <c r="D390">
        <v>173.75</v>
      </c>
      <c r="E390">
        <v>72</v>
      </c>
      <c r="F390">
        <v>37</v>
      </c>
      <c r="G390">
        <v>99.1</v>
      </c>
      <c r="H390">
        <v>92</v>
      </c>
      <c r="I390">
        <v>36.220472000000001</v>
      </c>
      <c r="J390">
        <v>98.3</v>
      </c>
      <c r="K390">
        <v>59.3</v>
      </c>
      <c r="L390">
        <v>38.4</v>
      </c>
      <c r="M390">
        <v>22.4</v>
      </c>
      <c r="N390">
        <v>27.9</v>
      </c>
      <c r="O390">
        <v>26.2</v>
      </c>
      <c r="P390">
        <v>17</v>
      </c>
      <c r="S390">
        <v>20.399999999999999</v>
      </c>
      <c r="V390">
        <v>-0.14103416985239481</v>
      </c>
      <c r="W390">
        <v>-0.30800417538700875</v>
      </c>
      <c r="X390">
        <v>-0.20774770715694305</v>
      </c>
      <c r="Y390">
        <v>0.35821874155756039</v>
      </c>
      <c r="Z390">
        <v>-0.72874762585457586</v>
      </c>
      <c r="AA390">
        <v>-0.50243585313491246</v>
      </c>
      <c r="AB390">
        <v>-0.31398418520100069</v>
      </c>
      <c r="AC390">
        <v>-0.31398424737597735</v>
      </c>
      <c r="AD390">
        <v>-0.22069948117261615</v>
      </c>
      <c r="AE390">
        <v>0.1443829096466161</v>
      </c>
      <c r="AF390">
        <v>-6.6626076130799752E-2</v>
      </c>
      <c r="AG390">
        <v>6.9637687218493505E-2</v>
      </c>
      <c r="AH390">
        <v>-0.42390474584645493</v>
      </c>
      <c r="AI390">
        <v>0.25854041686555873</v>
      </c>
      <c r="AJ390">
        <v>0.18992480621048743</v>
      </c>
      <c r="AM390">
        <v>0.12064783815291583</v>
      </c>
    </row>
    <row r="391" spans="2:39">
      <c r="B391">
        <v>1.0529999999999999</v>
      </c>
      <c r="C391">
        <v>41</v>
      </c>
      <c r="D391">
        <v>172.75</v>
      </c>
      <c r="E391">
        <v>71.25</v>
      </c>
      <c r="F391">
        <v>36.299999999999997</v>
      </c>
      <c r="G391">
        <v>96.7</v>
      </c>
      <c r="H391">
        <v>89.2</v>
      </c>
      <c r="I391">
        <v>35.118110000000001</v>
      </c>
      <c r="J391">
        <v>98.3</v>
      </c>
      <c r="K391">
        <v>60</v>
      </c>
      <c r="L391">
        <v>38.4</v>
      </c>
      <c r="M391">
        <v>23.2</v>
      </c>
      <c r="N391">
        <v>31</v>
      </c>
      <c r="O391">
        <v>29.2</v>
      </c>
      <c r="P391">
        <v>18.399999999999999</v>
      </c>
      <c r="S391">
        <v>20.100000000000001</v>
      </c>
      <c r="V391">
        <v>-0.40972206804098621</v>
      </c>
      <c r="W391">
        <v>0.32321425812216986</v>
      </c>
      <c r="X391">
        <v>0.68699503938904671</v>
      </c>
      <c r="Y391">
        <v>1.313213031148915</v>
      </c>
      <c r="Z391">
        <v>1.2011916994688283</v>
      </c>
      <c r="AA391">
        <v>0.34162048829580655</v>
      </c>
      <c r="AB391">
        <v>0.30831144502617858</v>
      </c>
      <c r="AC391">
        <v>0.30831138860312035</v>
      </c>
      <c r="AD391">
        <v>0.29581650766117629</v>
      </c>
      <c r="AE391">
        <v>-4.0721266851128687E-2</v>
      </c>
      <c r="AF391">
        <v>0.54297628972724188</v>
      </c>
      <c r="AG391">
        <v>1.40814733838677</v>
      </c>
      <c r="AH391">
        <v>-0.42390474584645493</v>
      </c>
      <c r="AI391">
        <v>0.80410451686152318</v>
      </c>
      <c r="AJ391">
        <v>1.6196610799392306</v>
      </c>
      <c r="AM391">
        <v>0.38822227434792406</v>
      </c>
    </row>
    <row r="392" spans="2:39">
      <c r="B392">
        <v>1.048</v>
      </c>
      <c r="C392">
        <v>49</v>
      </c>
      <c r="D392">
        <v>196.75</v>
      </c>
      <c r="E392">
        <v>73.75</v>
      </c>
      <c r="F392">
        <v>40.700000000000003</v>
      </c>
      <c r="G392">
        <v>103.5</v>
      </c>
      <c r="H392">
        <v>95.5</v>
      </c>
      <c r="I392">
        <v>37.598424999999999</v>
      </c>
      <c r="J392">
        <v>101.6</v>
      </c>
      <c r="K392">
        <v>59.1</v>
      </c>
      <c r="L392">
        <v>39.799999999999997</v>
      </c>
      <c r="M392">
        <v>25.4</v>
      </c>
      <c r="N392">
        <v>31</v>
      </c>
      <c r="O392">
        <v>30.3</v>
      </c>
      <c r="P392">
        <v>19.7</v>
      </c>
      <c r="S392">
        <v>22.3</v>
      </c>
      <c r="V392">
        <v>-0.77513760957748579</v>
      </c>
      <c r="W392">
        <v>-0.15019956700971407</v>
      </c>
      <c r="X392">
        <v>-4.9303679122757356E-2</v>
      </c>
      <c r="Y392">
        <v>-0.40577669011552336</v>
      </c>
      <c r="Z392">
        <v>0.71870686813797724</v>
      </c>
      <c r="AA392">
        <v>0.40368345457747706</v>
      </c>
      <c r="AB392">
        <v>0.61452040593161561</v>
      </c>
      <c r="AC392">
        <v>0.61452048774186563</v>
      </c>
      <c r="AD392">
        <v>-3.2875485233054655E-2</v>
      </c>
      <c r="AE392">
        <v>4.154725603675772E-2</v>
      </c>
      <c r="AF392">
        <v>-1.0681156771832965</v>
      </c>
      <c r="AG392">
        <v>-0.66045848614602076</v>
      </c>
      <c r="AH392">
        <v>-0.73273781978725372</v>
      </c>
      <c r="AI392">
        <v>-0.73339431039982983</v>
      </c>
      <c r="AJ392">
        <v>-0.57993318733575761</v>
      </c>
      <c r="AM392">
        <v>0.76525897989543556</v>
      </c>
    </row>
    <row r="393" spans="2:39">
      <c r="B393">
        <v>1.0411999999999999</v>
      </c>
      <c r="C393">
        <v>43</v>
      </c>
      <c r="D393">
        <v>177</v>
      </c>
      <c r="E393">
        <v>69.25</v>
      </c>
      <c r="F393">
        <v>39.6</v>
      </c>
      <c r="G393">
        <v>104</v>
      </c>
      <c r="H393">
        <v>98.6</v>
      </c>
      <c r="I393">
        <v>38.818897999999997</v>
      </c>
      <c r="J393">
        <v>99.5</v>
      </c>
      <c r="K393">
        <v>59.5</v>
      </c>
      <c r="L393">
        <v>36.1</v>
      </c>
      <c r="M393">
        <v>22</v>
      </c>
      <c r="N393">
        <v>30.1</v>
      </c>
      <c r="O393">
        <v>27.2</v>
      </c>
      <c r="P393">
        <v>17.7</v>
      </c>
      <c r="S393">
        <v>25.4</v>
      </c>
      <c r="V393">
        <v>0.11690621240866579</v>
      </c>
      <c r="W393">
        <v>-0.15019956700971407</v>
      </c>
      <c r="X393">
        <v>-0.47803457850937742</v>
      </c>
      <c r="Y393">
        <v>-0.69227497699292972</v>
      </c>
      <c r="Z393">
        <v>-3.0095850103276849</v>
      </c>
      <c r="AA393">
        <v>-0.94928921036294145</v>
      </c>
      <c r="AB393">
        <v>-0.50166064511078556</v>
      </c>
      <c r="AC393">
        <v>-0.50166058158235183</v>
      </c>
      <c r="AD393">
        <v>-0.48678347542032807</v>
      </c>
      <c r="AE393">
        <v>-0.94567501861788206</v>
      </c>
      <c r="AF393">
        <v>0.19463208066550466</v>
      </c>
      <c r="AG393">
        <v>1.0430992517045139</v>
      </c>
      <c r="AH393">
        <v>-0.42390474584645493</v>
      </c>
      <c r="AI393">
        <v>0.35773388959209723</v>
      </c>
      <c r="AJ393">
        <v>0.62984365966548739</v>
      </c>
      <c r="AM393">
        <v>-0.13476412366959231</v>
      </c>
    </row>
    <row r="394" spans="2:39">
      <c r="B394">
        <v>1.0578000000000001</v>
      </c>
      <c r="C394">
        <v>43</v>
      </c>
      <c r="D394">
        <v>165.5</v>
      </c>
      <c r="E394">
        <v>68.5</v>
      </c>
      <c r="F394">
        <v>31.1</v>
      </c>
      <c r="G394">
        <v>93.1</v>
      </c>
      <c r="H394">
        <v>87.3</v>
      </c>
      <c r="I394">
        <v>34.370078999999997</v>
      </c>
      <c r="J394">
        <v>96.6</v>
      </c>
      <c r="K394">
        <v>54.7</v>
      </c>
      <c r="L394">
        <v>39</v>
      </c>
      <c r="M394">
        <v>24.8</v>
      </c>
      <c r="N394">
        <v>31</v>
      </c>
      <c r="O394">
        <v>29.4</v>
      </c>
      <c r="P394">
        <v>18.8</v>
      </c>
      <c r="S394">
        <v>18</v>
      </c>
      <c r="V394">
        <v>-4.9680284468269935E-2</v>
      </c>
      <c r="W394">
        <v>-0.15019956700971407</v>
      </c>
      <c r="X394">
        <v>0.81747835659367019</v>
      </c>
      <c r="Y394">
        <v>1.2177136021897796</v>
      </c>
      <c r="Z394">
        <v>0.28008429420084052</v>
      </c>
      <c r="AA394">
        <v>0.55263457365348678</v>
      </c>
      <c r="AB394">
        <v>1.0293841594164022</v>
      </c>
      <c r="AC394">
        <v>1.0293841614300021</v>
      </c>
      <c r="AD394">
        <v>0.60885650089377807</v>
      </c>
      <c r="AE394">
        <v>0.39118847831027675</v>
      </c>
      <c r="AF394">
        <v>0.32526115906365533</v>
      </c>
      <c r="AG394">
        <v>0.2521617305596226</v>
      </c>
      <c r="AH394">
        <v>-0.59547867581356573</v>
      </c>
      <c r="AI394">
        <v>-8.863673767732691E-2</v>
      </c>
      <c r="AJ394">
        <v>-0.14001433388075765</v>
      </c>
      <c r="AM394">
        <v>2.3348043172912707E-2</v>
      </c>
    </row>
    <row r="395" spans="2:39">
      <c r="B395">
        <v>1.0547</v>
      </c>
      <c r="C395">
        <v>43</v>
      </c>
      <c r="D395">
        <v>200.25</v>
      </c>
      <c r="E395">
        <v>73.5</v>
      </c>
      <c r="F395">
        <v>38.6</v>
      </c>
      <c r="G395">
        <v>105.2</v>
      </c>
      <c r="H395">
        <v>102.8</v>
      </c>
      <c r="I395">
        <v>40.472441000000003</v>
      </c>
      <c r="J395">
        <v>103.6</v>
      </c>
      <c r="K395">
        <v>61.2</v>
      </c>
      <c r="L395">
        <v>39.299999999999997</v>
      </c>
      <c r="M395">
        <v>23.5</v>
      </c>
      <c r="N395">
        <v>30.5</v>
      </c>
      <c r="O395">
        <v>28.5</v>
      </c>
      <c r="P395">
        <v>18.100000000000001</v>
      </c>
      <c r="S395">
        <v>19.3</v>
      </c>
      <c r="V395">
        <v>6.8542390734711703E-2</v>
      </c>
      <c r="W395">
        <v>0.55992117068811176</v>
      </c>
      <c r="X395">
        <v>0.92932119991191886</v>
      </c>
      <c r="Y395">
        <v>1.5042118890671861</v>
      </c>
      <c r="Z395">
        <v>1.7714010455871048</v>
      </c>
      <c r="AA395">
        <v>1.1484390499575237</v>
      </c>
      <c r="AB395">
        <v>0.91085165842074867</v>
      </c>
      <c r="AC395">
        <v>0.91085164739142088</v>
      </c>
      <c r="AD395">
        <v>0.15494851070650684</v>
      </c>
      <c r="AE395">
        <v>-0.71943658067619476</v>
      </c>
      <c r="AF395">
        <v>6.4003002267354003E-2</v>
      </c>
      <c r="AG395">
        <v>0.19132038277924551</v>
      </c>
      <c r="AH395">
        <v>0.98300147988385345</v>
      </c>
      <c r="AI395">
        <v>0.45692736231863751</v>
      </c>
      <c r="AJ395">
        <v>0.95978279975673642</v>
      </c>
      <c r="AM395">
        <v>-9.8276700552091076E-2</v>
      </c>
    </row>
    <row r="396" spans="2:39">
      <c r="B396">
        <v>1.0569</v>
      </c>
      <c r="C396">
        <v>52</v>
      </c>
      <c r="D396">
        <v>203.25</v>
      </c>
      <c r="E396">
        <v>74.25</v>
      </c>
      <c r="F396">
        <v>42</v>
      </c>
      <c r="G396">
        <v>110</v>
      </c>
      <c r="H396">
        <v>101.6</v>
      </c>
      <c r="I396">
        <v>40</v>
      </c>
      <c r="J396">
        <v>100.7</v>
      </c>
      <c r="K396">
        <v>55.8</v>
      </c>
      <c r="L396">
        <v>38.700000000000003</v>
      </c>
      <c r="M396">
        <v>23.4</v>
      </c>
      <c r="N396">
        <v>35.1</v>
      </c>
      <c r="O396">
        <v>29.6</v>
      </c>
      <c r="P396">
        <v>19.100000000000001</v>
      </c>
      <c r="S396">
        <v>18.3</v>
      </c>
      <c r="V396">
        <v>0.19751258186523604</v>
      </c>
      <c r="W396">
        <v>-0.15019956700971407</v>
      </c>
      <c r="X396">
        <v>0.58447243301398533</v>
      </c>
      <c r="Y396">
        <v>1.9817090338628633</v>
      </c>
      <c r="Z396">
        <v>0.23622203680712625</v>
      </c>
      <c r="AA396">
        <v>1.1608516432138569</v>
      </c>
      <c r="AB396">
        <v>-0.3633727272825229</v>
      </c>
      <c r="AC396">
        <v>-0.36337269035297359</v>
      </c>
      <c r="AD396">
        <v>0.37407650596932673</v>
      </c>
      <c r="AE396">
        <v>-0.36979535840267574</v>
      </c>
      <c r="AF396">
        <v>0.63006234199267763</v>
      </c>
      <c r="AG396">
        <v>1.0430992517045139</v>
      </c>
      <c r="AH396">
        <v>0.98300147988385345</v>
      </c>
      <c r="AI396">
        <v>1.0024914623146002</v>
      </c>
      <c r="AJ396">
        <v>1.0697625131204835</v>
      </c>
      <c r="AM396">
        <v>-0.21990144427709488</v>
      </c>
    </row>
    <row r="397" spans="2:39">
      <c r="B397">
        <v>1.0592999999999999</v>
      </c>
      <c r="C397">
        <v>43</v>
      </c>
      <c r="D397">
        <v>194</v>
      </c>
      <c r="E397">
        <v>75.5</v>
      </c>
      <c r="F397">
        <v>38.5</v>
      </c>
      <c r="G397">
        <v>110.1</v>
      </c>
      <c r="H397">
        <v>88.7</v>
      </c>
      <c r="I397">
        <v>34.921259999999997</v>
      </c>
      <c r="J397">
        <v>102.1</v>
      </c>
      <c r="K397">
        <v>57.5</v>
      </c>
      <c r="L397">
        <v>40</v>
      </c>
      <c r="M397">
        <v>24.8</v>
      </c>
      <c r="N397">
        <v>35.1</v>
      </c>
      <c r="O397">
        <v>30.7</v>
      </c>
      <c r="P397">
        <v>19.2</v>
      </c>
      <c r="S397">
        <v>17.3</v>
      </c>
      <c r="V397">
        <v>-0.30224690876554727</v>
      </c>
      <c r="W397">
        <v>-0.38690647957565605</v>
      </c>
      <c r="X397">
        <v>-0.36619173519112874</v>
      </c>
      <c r="Y397">
        <v>-0.40577669011552336</v>
      </c>
      <c r="Z397">
        <v>-1.6498550311225604</v>
      </c>
      <c r="AA397">
        <v>-0.365897327315238</v>
      </c>
      <c r="AB397">
        <v>-7.7752242955637018E-3</v>
      </c>
      <c r="AC397">
        <v>-7.77514823723203E-3</v>
      </c>
      <c r="AD397">
        <v>0.13929651104487542</v>
      </c>
      <c r="AE397">
        <v>-0.36979535840267574</v>
      </c>
      <c r="AF397">
        <v>-0.76331449425427722</v>
      </c>
      <c r="AG397">
        <v>-0.17372770390301051</v>
      </c>
      <c r="AH397">
        <v>-4.6442099918810875E-2</v>
      </c>
      <c r="AI397">
        <v>-1.3285551467590626</v>
      </c>
      <c r="AJ397">
        <v>-1.0198520407907536</v>
      </c>
      <c r="AM397">
        <v>0.27876000499542042</v>
      </c>
    </row>
    <row r="398" spans="2:39">
      <c r="B398">
        <v>1.05</v>
      </c>
      <c r="C398">
        <v>40</v>
      </c>
      <c r="D398">
        <v>168.5</v>
      </c>
      <c r="E398">
        <v>69.25</v>
      </c>
      <c r="F398">
        <v>34.200000000000003</v>
      </c>
      <c r="G398">
        <v>97.8</v>
      </c>
      <c r="H398">
        <v>92.3</v>
      </c>
      <c r="I398">
        <v>36.338583</v>
      </c>
      <c r="J398">
        <v>100.6</v>
      </c>
      <c r="K398">
        <v>57.5</v>
      </c>
      <c r="L398">
        <v>36.799999999999997</v>
      </c>
      <c r="M398">
        <v>22.8</v>
      </c>
      <c r="N398">
        <v>32.1</v>
      </c>
      <c r="O398">
        <v>26</v>
      </c>
      <c r="P398">
        <v>17.3</v>
      </c>
      <c r="S398">
        <v>21.4</v>
      </c>
      <c r="V398">
        <v>-9.8044106142212081E-2</v>
      </c>
      <c r="W398">
        <v>-0.15019956700971407</v>
      </c>
      <c r="X398">
        <v>-0.28230960270244221</v>
      </c>
      <c r="Y398">
        <v>-0.69227497699292972</v>
      </c>
      <c r="Z398">
        <v>-0.33398730931115028</v>
      </c>
      <c r="AA398">
        <v>-0.5520862261602496</v>
      </c>
      <c r="AB398">
        <v>-0.17569626737273941</v>
      </c>
      <c r="AC398">
        <v>-0.17569635614659912</v>
      </c>
      <c r="AD398">
        <v>-6.4179484556315267E-2</v>
      </c>
      <c r="AE398">
        <v>0.53515839336407756</v>
      </c>
      <c r="AF398">
        <v>-0.24079818066166833</v>
      </c>
      <c r="AG398">
        <v>-0.47793444280489161</v>
      </c>
      <c r="AH398">
        <v>0.36533533200225338</v>
      </c>
      <c r="AI398">
        <v>-0.23742694676713555</v>
      </c>
      <c r="AJ398">
        <v>-0.14001433388075765</v>
      </c>
      <c r="AM398">
        <v>7.1997940662914053E-2</v>
      </c>
    </row>
    <row r="399" spans="2:39">
      <c r="B399">
        <v>1.0538000000000001</v>
      </c>
      <c r="C399">
        <v>43</v>
      </c>
      <c r="D399">
        <v>170.75</v>
      </c>
      <c r="E399">
        <v>68.5</v>
      </c>
      <c r="F399">
        <v>37.200000000000003</v>
      </c>
      <c r="G399">
        <v>96.3</v>
      </c>
      <c r="H399">
        <v>90.6</v>
      </c>
      <c r="I399">
        <v>35.669291000000001</v>
      </c>
      <c r="J399">
        <v>99.3</v>
      </c>
      <c r="K399">
        <v>61.9</v>
      </c>
      <c r="L399">
        <v>38</v>
      </c>
      <c r="M399">
        <v>22.3</v>
      </c>
      <c r="N399">
        <v>33.299999999999997</v>
      </c>
      <c r="O399">
        <v>28.2</v>
      </c>
      <c r="P399">
        <v>18.100000000000001</v>
      </c>
      <c r="S399">
        <v>19.7</v>
      </c>
      <c r="V399">
        <v>-1.0814418135124766</v>
      </c>
      <c r="W399">
        <v>-0.15019956700971407</v>
      </c>
      <c r="X399">
        <v>0.18370224445692745</v>
      </c>
      <c r="Y399">
        <v>-0.11927840323811695</v>
      </c>
      <c r="Z399">
        <v>-0.37784956670486458</v>
      </c>
      <c r="AA399">
        <v>0.90018718483084137</v>
      </c>
      <c r="AB399">
        <v>1.2466937445751001</v>
      </c>
      <c r="AC399">
        <v>1.2466938123163636</v>
      </c>
      <c r="AD399">
        <v>0.5149445029239984</v>
      </c>
      <c r="AE399">
        <v>0.9053667463595686</v>
      </c>
      <c r="AF399">
        <v>0.63006234199267763</v>
      </c>
      <c r="AG399">
        <v>0.31300307833999969</v>
      </c>
      <c r="AH399">
        <v>0.43396490398909865</v>
      </c>
      <c r="AI399">
        <v>-0.43581389222021255</v>
      </c>
      <c r="AJ399">
        <v>-0.90987232742700663</v>
      </c>
      <c r="AM399">
        <v>1.0814833135804456</v>
      </c>
    </row>
    <row r="400" spans="2:39">
      <c r="B400">
        <v>1.0355000000000001</v>
      </c>
      <c r="C400">
        <v>43</v>
      </c>
      <c r="D400">
        <v>183.25</v>
      </c>
      <c r="E400">
        <v>70</v>
      </c>
      <c r="F400">
        <v>37.1</v>
      </c>
      <c r="G400">
        <v>108</v>
      </c>
      <c r="H400">
        <v>105</v>
      </c>
      <c r="I400">
        <v>41.338583</v>
      </c>
      <c r="J400">
        <v>103</v>
      </c>
      <c r="K400">
        <v>63.7</v>
      </c>
      <c r="L400">
        <v>40</v>
      </c>
      <c r="M400">
        <v>23.6</v>
      </c>
      <c r="N400">
        <v>33.5</v>
      </c>
      <c r="O400">
        <v>27.8</v>
      </c>
      <c r="P400">
        <v>17.399999999999999</v>
      </c>
      <c r="S400">
        <v>28</v>
      </c>
      <c r="V400">
        <v>-0.37747952025835807</v>
      </c>
      <c r="W400">
        <v>0.16540964974487521</v>
      </c>
      <c r="X400">
        <v>-2.7024944068203913E-3</v>
      </c>
      <c r="Y400">
        <v>-0.11927840323811695</v>
      </c>
      <c r="Z400">
        <v>0.98188041250025992</v>
      </c>
      <c r="AA400">
        <v>-0.13005805544488921</v>
      </c>
      <c r="AB400">
        <v>0.25892290294465642</v>
      </c>
      <c r="AC400">
        <v>0.25892294562612583</v>
      </c>
      <c r="AD400">
        <v>-0.17374348218772634</v>
      </c>
      <c r="AE400">
        <v>0.617426916251964</v>
      </c>
      <c r="AF400">
        <v>-0.1972551545289504</v>
      </c>
      <c r="AG400">
        <v>0.49552712168112661</v>
      </c>
      <c r="AH400">
        <v>1.0516310518706964</v>
      </c>
      <c r="AI400">
        <v>1.2008784077676788</v>
      </c>
      <c r="AJ400">
        <v>1.7296407933029816</v>
      </c>
      <c r="AM400">
        <v>0.36389732560292343</v>
      </c>
    </row>
    <row r="401" spans="2:39">
      <c r="B401">
        <v>1.0486</v>
      </c>
      <c r="C401">
        <v>47</v>
      </c>
      <c r="D401">
        <v>178.25</v>
      </c>
      <c r="E401">
        <v>70</v>
      </c>
      <c r="F401">
        <v>40.200000000000003</v>
      </c>
      <c r="G401">
        <v>99.7</v>
      </c>
      <c r="H401">
        <v>95</v>
      </c>
      <c r="I401">
        <v>37.401575000000001</v>
      </c>
      <c r="J401">
        <v>98.6</v>
      </c>
      <c r="K401">
        <v>62.3</v>
      </c>
      <c r="L401">
        <v>38.1</v>
      </c>
      <c r="M401">
        <v>23.9</v>
      </c>
      <c r="N401">
        <v>35.299999999999997</v>
      </c>
      <c r="O401">
        <v>31.1</v>
      </c>
      <c r="P401">
        <v>19.8</v>
      </c>
      <c r="S401">
        <v>22.1</v>
      </c>
      <c r="V401">
        <v>-0.2861256348742332</v>
      </c>
      <c r="W401">
        <v>-0.2291018711983614</v>
      </c>
      <c r="X401">
        <v>-0.57123694794125135</v>
      </c>
      <c r="Y401">
        <v>-2.3778974278981478E-2</v>
      </c>
      <c r="Z401">
        <v>-1.1673701997917125</v>
      </c>
      <c r="AA401">
        <v>-0.8996388373376043</v>
      </c>
      <c r="AB401">
        <v>-0.27447335153578378</v>
      </c>
      <c r="AC401">
        <v>-0.27447324210058988</v>
      </c>
      <c r="AD401">
        <v>1.4080513751835163E-2</v>
      </c>
      <c r="AE401">
        <v>0.45288987047619123</v>
      </c>
      <c r="AF401">
        <v>-0.32788423292710417</v>
      </c>
      <c r="AG401">
        <v>-0.72129983392639785</v>
      </c>
      <c r="AH401">
        <v>-0.52684910382672168</v>
      </c>
      <c r="AI401">
        <v>-0.53500736494675105</v>
      </c>
      <c r="AJ401">
        <v>-0.90987232742700663</v>
      </c>
      <c r="AM401">
        <v>0.2665975306229203</v>
      </c>
    </row>
    <row r="402" spans="2:39">
      <c r="B402">
        <v>1.0503</v>
      </c>
      <c r="C402">
        <v>42</v>
      </c>
      <c r="D402">
        <v>163</v>
      </c>
      <c r="E402">
        <v>70.25</v>
      </c>
      <c r="F402">
        <v>35.299999999999997</v>
      </c>
      <c r="G402">
        <v>93.5</v>
      </c>
      <c r="H402">
        <v>89.6</v>
      </c>
      <c r="I402">
        <v>35.275590999999999</v>
      </c>
      <c r="J402">
        <v>99.8</v>
      </c>
      <c r="K402">
        <v>61.5</v>
      </c>
      <c r="L402">
        <v>37.799999999999997</v>
      </c>
      <c r="M402">
        <v>21.9</v>
      </c>
      <c r="N402">
        <v>30.7</v>
      </c>
      <c r="O402">
        <v>27.6</v>
      </c>
      <c r="P402">
        <v>17.399999999999999</v>
      </c>
      <c r="S402">
        <v>21.3</v>
      </c>
      <c r="V402">
        <v>-0.9256028325630955</v>
      </c>
      <c r="W402">
        <v>0.24431195393352251</v>
      </c>
      <c r="X402">
        <v>-0.11454533772506911</v>
      </c>
      <c r="Y402">
        <v>0.54921759947583126</v>
      </c>
      <c r="Z402">
        <v>1.6910749838557875E-2</v>
      </c>
      <c r="AA402">
        <v>-5.9321228815481311E-3</v>
      </c>
      <c r="AB402">
        <v>2.1024841207415777E-3</v>
      </c>
      <c r="AC402">
        <v>2.1025403581665129E-3</v>
      </c>
      <c r="AD402">
        <v>-0.3459154784656564</v>
      </c>
      <c r="AE402">
        <v>4.1299459281378674E-4</v>
      </c>
      <c r="AF402">
        <v>-0.1972551545289504</v>
      </c>
      <c r="AG402">
        <v>-0.78214118170677271</v>
      </c>
      <c r="AH402">
        <v>-0.14938645789907756</v>
      </c>
      <c r="AI402">
        <v>-0.68379757403655972</v>
      </c>
      <c r="AJ402">
        <v>-0.79989261406325562</v>
      </c>
      <c r="AM402">
        <v>0.92337114673794063</v>
      </c>
    </row>
    <row r="403" spans="2:39">
      <c r="B403">
        <v>1.0384</v>
      </c>
      <c r="C403">
        <v>48</v>
      </c>
      <c r="D403">
        <v>175.25</v>
      </c>
      <c r="E403">
        <v>71.75</v>
      </c>
      <c r="F403">
        <v>38</v>
      </c>
      <c r="G403">
        <v>100.7</v>
      </c>
      <c r="H403">
        <v>92.4</v>
      </c>
      <c r="I403">
        <v>36.377952999999998</v>
      </c>
      <c r="J403">
        <v>97.5</v>
      </c>
      <c r="K403">
        <v>59.3</v>
      </c>
      <c r="L403">
        <v>38.1</v>
      </c>
      <c r="M403">
        <v>21.8</v>
      </c>
      <c r="N403">
        <v>31.8</v>
      </c>
      <c r="O403">
        <v>27.3</v>
      </c>
      <c r="P403">
        <v>17.5</v>
      </c>
      <c r="S403">
        <v>26.7</v>
      </c>
      <c r="V403">
        <v>0.27274519335804687</v>
      </c>
      <c r="W403">
        <v>-0.38690647957565605</v>
      </c>
      <c r="X403">
        <v>-0.75764168680499921</v>
      </c>
      <c r="Y403">
        <v>-0.40577669011552336</v>
      </c>
      <c r="Z403">
        <v>-0.72874762585457586</v>
      </c>
      <c r="AA403">
        <v>-0.46519807336591046</v>
      </c>
      <c r="AB403">
        <v>-0.57080460402491695</v>
      </c>
      <c r="AC403">
        <v>-0.57080465264393665</v>
      </c>
      <c r="AD403">
        <v>-1.1128634618855315</v>
      </c>
      <c r="AE403">
        <v>-0.69886944995422284</v>
      </c>
      <c r="AF403">
        <v>-0.98102962491786372</v>
      </c>
      <c r="AG403">
        <v>-0.59961713836564368</v>
      </c>
      <c r="AH403">
        <v>-0.83568217776752041</v>
      </c>
      <c r="AI403">
        <v>-1.1797649376692541</v>
      </c>
      <c r="AJ403">
        <v>-1.0198520407907536</v>
      </c>
      <c r="AM403">
        <v>-0.29287629051209729</v>
      </c>
    </row>
    <row r="404" spans="2:39">
      <c r="B404">
        <v>1.0607</v>
      </c>
      <c r="C404">
        <v>40</v>
      </c>
      <c r="D404">
        <v>158</v>
      </c>
      <c r="E404">
        <v>69.25</v>
      </c>
      <c r="F404">
        <v>36.299999999999997</v>
      </c>
      <c r="G404">
        <v>97</v>
      </c>
      <c r="H404">
        <v>86.6</v>
      </c>
      <c r="I404">
        <v>34.094487999999998</v>
      </c>
      <c r="J404">
        <v>92.6</v>
      </c>
      <c r="K404">
        <v>55.9</v>
      </c>
      <c r="L404">
        <v>36.299999999999997</v>
      </c>
      <c r="M404">
        <v>22.1</v>
      </c>
      <c r="N404">
        <v>29.8</v>
      </c>
      <c r="O404">
        <v>26.3</v>
      </c>
      <c r="P404">
        <v>17.3</v>
      </c>
      <c r="S404">
        <v>16.7</v>
      </c>
      <c r="V404">
        <v>-0.14640792781616618</v>
      </c>
      <c r="W404">
        <v>0.24431195393352251</v>
      </c>
      <c r="X404">
        <v>-3.9983442179569964E-2</v>
      </c>
      <c r="Y404">
        <v>0.93121531531237323</v>
      </c>
      <c r="Z404">
        <v>-0.50943633888600748</v>
      </c>
      <c r="AA404">
        <v>-0.5893240059292516</v>
      </c>
      <c r="AB404">
        <v>-0.23496251787056549</v>
      </c>
      <c r="AC404">
        <v>-0.23496248771899395</v>
      </c>
      <c r="AD404">
        <v>-1.5714859097940351E-3</v>
      </c>
      <c r="AE404">
        <v>-0.10242265901704459</v>
      </c>
      <c r="AF404">
        <v>-6.6626076130799752E-2</v>
      </c>
      <c r="AG404">
        <v>-0.17372770390301051</v>
      </c>
      <c r="AH404">
        <v>-0.80136739177409899</v>
      </c>
      <c r="AI404">
        <v>-0.33662041949367405</v>
      </c>
      <c r="AJ404">
        <v>-0.14001433388075765</v>
      </c>
      <c r="AM404">
        <v>0.12064783815291583</v>
      </c>
    </row>
    <row r="405" spans="2:39">
      <c r="B405">
        <v>1.0528999999999999</v>
      </c>
      <c r="C405">
        <v>48</v>
      </c>
      <c r="D405">
        <v>177.25</v>
      </c>
      <c r="E405">
        <v>72.75</v>
      </c>
      <c r="F405">
        <v>36.799999999999997</v>
      </c>
      <c r="G405">
        <v>96</v>
      </c>
      <c r="H405">
        <v>90</v>
      </c>
      <c r="I405">
        <v>35.433070999999998</v>
      </c>
      <c r="J405">
        <v>99.7</v>
      </c>
      <c r="K405">
        <v>58.8</v>
      </c>
      <c r="L405">
        <v>38.4</v>
      </c>
      <c r="M405">
        <v>22.8</v>
      </c>
      <c r="N405">
        <v>29.9</v>
      </c>
      <c r="O405">
        <v>28</v>
      </c>
      <c r="P405">
        <v>18.100000000000001</v>
      </c>
      <c r="S405">
        <v>20.100000000000001</v>
      </c>
      <c r="V405">
        <v>0.61666570303944912</v>
      </c>
      <c r="W405">
        <v>0.48101886649946446</v>
      </c>
      <c r="X405">
        <v>2.5258216422741786E-2</v>
      </c>
      <c r="Y405">
        <v>0.64471702843496681</v>
      </c>
      <c r="Z405">
        <v>1.332778471649968</v>
      </c>
      <c r="AA405">
        <v>-0.19212102172655976</v>
      </c>
      <c r="AB405">
        <v>-0.23496251787056549</v>
      </c>
      <c r="AC405">
        <v>-0.23496248771899395</v>
      </c>
      <c r="AD405">
        <v>-0.51808747474358652</v>
      </c>
      <c r="AE405">
        <v>-0.51376527345647804</v>
      </c>
      <c r="AF405">
        <v>0.10754602840006883</v>
      </c>
      <c r="AG405">
        <v>0.13047903499887059</v>
      </c>
      <c r="AH405">
        <v>0.39965011799567601</v>
      </c>
      <c r="AI405">
        <v>0.55612083504517595</v>
      </c>
      <c r="AJ405">
        <v>1.3997016532117326</v>
      </c>
      <c r="AM405">
        <v>-0.63342557294210777</v>
      </c>
    </row>
    <row r="406" spans="2:39">
      <c r="B406">
        <v>1.0670999999999999</v>
      </c>
      <c r="C406">
        <v>51</v>
      </c>
      <c r="D406">
        <v>179</v>
      </c>
      <c r="E406">
        <v>72</v>
      </c>
      <c r="F406">
        <v>41</v>
      </c>
      <c r="G406">
        <v>99.2</v>
      </c>
      <c r="H406">
        <v>90</v>
      </c>
      <c r="I406">
        <v>35.433070999999998</v>
      </c>
      <c r="J406">
        <v>96.4</v>
      </c>
      <c r="K406">
        <v>56.8</v>
      </c>
      <c r="L406">
        <v>38.799999999999997</v>
      </c>
      <c r="M406">
        <v>23.3</v>
      </c>
      <c r="N406">
        <v>33.4</v>
      </c>
      <c r="O406">
        <v>29.8</v>
      </c>
      <c r="P406">
        <v>19.5</v>
      </c>
      <c r="S406">
        <v>13.9</v>
      </c>
      <c r="V406">
        <v>-0.81812767328765656</v>
      </c>
      <c r="W406">
        <v>-0.38690647957565605</v>
      </c>
      <c r="X406">
        <v>0.47262958969573665</v>
      </c>
      <c r="Y406">
        <v>1.4087124601080505</v>
      </c>
      <c r="Z406">
        <v>0.14849752201969765</v>
      </c>
      <c r="AA406">
        <v>-0.66379956546725549</v>
      </c>
      <c r="AB406">
        <v>2.1024841207415777E-3</v>
      </c>
      <c r="AC406">
        <v>2.1025403581665129E-3</v>
      </c>
      <c r="AD406">
        <v>0.71842049852518908</v>
      </c>
      <c r="AE406">
        <v>1.090470922857312</v>
      </c>
      <c r="AF406">
        <v>1.1090356294525685</v>
      </c>
      <c r="AG406">
        <v>1.0430992517045139</v>
      </c>
      <c r="AH406">
        <v>0.46827968998252129</v>
      </c>
      <c r="AI406">
        <v>0.40733062595536734</v>
      </c>
      <c r="AJ406">
        <v>0.29990451957423842</v>
      </c>
      <c r="AM406">
        <v>0.81390887738543738</v>
      </c>
    </row>
    <row r="407" spans="2:39">
      <c r="B407">
        <v>1.0404</v>
      </c>
      <c r="C407">
        <v>40</v>
      </c>
      <c r="D407">
        <v>191</v>
      </c>
      <c r="E407">
        <v>74</v>
      </c>
      <c r="F407">
        <v>38.299999999999997</v>
      </c>
      <c r="G407">
        <v>95.4</v>
      </c>
      <c r="H407">
        <v>92.4</v>
      </c>
      <c r="I407">
        <v>36.377952999999998</v>
      </c>
      <c r="J407">
        <v>104.3</v>
      </c>
      <c r="K407">
        <v>64.599999999999994</v>
      </c>
      <c r="L407">
        <v>41.1</v>
      </c>
      <c r="M407">
        <v>24.8</v>
      </c>
      <c r="N407">
        <v>33.6</v>
      </c>
      <c r="O407">
        <v>29.5</v>
      </c>
      <c r="P407">
        <v>18.5</v>
      </c>
      <c r="S407">
        <v>25.8</v>
      </c>
      <c r="V407">
        <v>0.10078493851735174</v>
      </c>
      <c r="W407">
        <v>-7.1297262821066756E-2</v>
      </c>
      <c r="X407">
        <v>0.34214627249111312</v>
      </c>
      <c r="Y407">
        <v>0.74021645739410225</v>
      </c>
      <c r="Z407">
        <v>1.6910749838557875E-2</v>
      </c>
      <c r="AA407">
        <v>0.13060640293812636</v>
      </c>
      <c r="AB407">
        <v>-0.48190522827817645</v>
      </c>
      <c r="AC407">
        <v>-0.48190520439155293</v>
      </c>
      <c r="AD407">
        <v>0.20190450969139664</v>
      </c>
      <c r="AE407">
        <v>-0.16412405118295903</v>
      </c>
      <c r="AF407">
        <v>0.2817181329309405</v>
      </c>
      <c r="AG407">
        <v>0.86057520836338486</v>
      </c>
      <c r="AH407">
        <v>-4.6442099918810875E-2</v>
      </c>
      <c r="AI407">
        <v>-3.9040001314056785E-2</v>
      </c>
      <c r="AJ407">
        <v>-0.24999404724450863</v>
      </c>
      <c r="AM407">
        <v>-0.12260164929709175</v>
      </c>
    </row>
    <row r="408" spans="2:39">
      <c r="B408">
        <v>1.0575000000000001</v>
      </c>
      <c r="C408">
        <v>44</v>
      </c>
      <c r="D408">
        <v>187.5</v>
      </c>
      <c r="E408">
        <v>72.25</v>
      </c>
      <c r="F408">
        <v>38</v>
      </c>
      <c r="G408">
        <v>101.8</v>
      </c>
      <c r="H408">
        <v>87.5</v>
      </c>
      <c r="I408">
        <v>34.448819</v>
      </c>
      <c r="J408">
        <v>101</v>
      </c>
      <c r="K408">
        <v>58.5</v>
      </c>
      <c r="L408">
        <v>39.200000000000003</v>
      </c>
      <c r="M408">
        <v>24.5</v>
      </c>
      <c r="N408">
        <v>32.1</v>
      </c>
      <c r="O408">
        <v>28.6</v>
      </c>
      <c r="P408">
        <v>18</v>
      </c>
      <c r="S408">
        <v>18.100000000000001</v>
      </c>
      <c r="V408">
        <v>-1.0653205396211625</v>
      </c>
      <c r="W408">
        <v>0.55992117068811176</v>
      </c>
      <c r="X408">
        <v>1.0504842801733549</v>
      </c>
      <c r="Y408">
        <v>1.5997113180263214</v>
      </c>
      <c r="Z408">
        <v>1.2450539568625394</v>
      </c>
      <c r="AA408">
        <v>0.44092123434647906</v>
      </c>
      <c r="AB408">
        <v>0.67378665642944302</v>
      </c>
      <c r="AC408">
        <v>0.67378661931426043</v>
      </c>
      <c r="AD408">
        <v>0.68711649920192841</v>
      </c>
      <c r="AE408">
        <v>-0.16412405118295903</v>
      </c>
      <c r="AF408">
        <v>0.32526115906365533</v>
      </c>
      <c r="AG408">
        <v>0.92141655614376194</v>
      </c>
      <c r="AH408">
        <v>0.57122404796278681</v>
      </c>
      <c r="AI408">
        <v>1.2504751441309472</v>
      </c>
      <c r="AJ408">
        <v>1.3997016532117326</v>
      </c>
      <c r="AM408">
        <v>1.069320839207945</v>
      </c>
    </row>
    <row r="409" spans="2:39">
      <c r="B409">
        <v>1.0358000000000001</v>
      </c>
      <c r="C409">
        <v>52</v>
      </c>
      <c r="D409">
        <v>206.5</v>
      </c>
      <c r="E409">
        <v>74.5</v>
      </c>
      <c r="F409">
        <v>40.799999999999997</v>
      </c>
      <c r="G409">
        <v>104.3</v>
      </c>
      <c r="H409">
        <v>99.2</v>
      </c>
      <c r="I409">
        <v>39.055118</v>
      </c>
      <c r="J409">
        <v>104.1</v>
      </c>
      <c r="K409">
        <v>58.5</v>
      </c>
      <c r="L409">
        <v>39.299999999999997</v>
      </c>
      <c r="M409">
        <v>24.6</v>
      </c>
      <c r="N409">
        <v>33.9</v>
      </c>
      <c r="O409">
        <v>31.2</v>
      </c>
      <c r="P409">
        <v>19.5</v>
      </c>
      <c r="S409">
        <v>27.9</v>
      </c>
      <c r="V409">
        <v>-0.76439009364993116</v>
      </c>
      <c r="W409">
        <v>-7.1297262821066756E-2</v>
      </c>
      <c r="X409">
        <v>0.25826414000242659</v>
      </c>
      <c r="Y409">
        <v>0.45371817051669583</v>
      </c>
      <c r="Z409">
        <v>0.67484461074426294</v>
      </c>
      <c r="AA409">
        <v>-0.19212102172655976</v>
      </c>
      <c r="AB409">
        <v>0.5651318638500934</v>
      </c>
      <c r="AC409">
        <v>0.5651317938710797</v>
      </c>
      <c r="AD409">
        <v>0.2645125083379179</v>
      </c>
      <c r="AE409">
        <v>-0.45206388129056219</v>
      </c>
      <c r="AF409">
        <v>0.84777747265626413</v>
      </c>
      <c r="AG409">
        <v>6.9637687218493505E-2</v>
      </c>
      <c r="AH409">
        <v>0.26239097402198797</v>
      </c>
      <c r="AI409">
        <v>0.45692736231863751</v>
      </c>
      <c r="AJ409">
        <v>0.18992480621048743</v>
      </c>
      <c r="AM409">
        <v>0.75309650552293539</v>
      </c>
    </row>
    <row r="410" spans="2:39">
      <c r="B410">
        <v>1.0414000000000001</v>
      </c>
      <c r="C410">
        <v>44</v>
      </c>
      <c r="D410">
        <v>185.25</v>
      </c>
      <c r="E410">
        <v>71.5</v>
      </c>
      <c r="F410">
        <v>39.5</v>
      </c>
      <c r="G410">
        <v>99.2</v>
      </c>
      <c r="H410">
        <v>98.1</v>
      </c>
      <c r="I410">
        <v>38.622047000000002</v>
      </c>
      <c r="J410">
        <v>101.4</v>
      </c>
      <c r="K410">
        <v>57.1</v>
      </c>
      <c r="L410">
        <v>40.5</v>
      </c>
      <c r="M410">
        <v>23.2</v>
      </c>
      <c r="N410">
        <v>33</v>
      </c>
      <c r="O410">
        <v>29.6</v>
      </c>
      <c r="P410">
        <v>18.399999999999999</v>
      </c>
      <c r="S410">
        <v>25.3</v>
      </c>
      <c r="V410">
        <v>0.51456430172778145</v>
      </c>
      <c r="W410">
        <v>-0.38690647957565605</v>
      </c>
      <c r="X410">
        <v>-0.67375955431631274</v>
      </c>
      <c r="Y410">
        <v>-0.59677554803379429</v>
      </c>
      <c r="Z410">
        <v>-0.46557408149229318</v>
      </c>
      <c r="AA410">
        <v>-0.17970842847022636</v>
      </c>
      <c r="AB410">
        <v>-0.89676898176296305</v>
      </c>
      <c r="AC410">
        <v>-0.89676887807968753</v>
      </c>
      <c r="AD410">
        <v>-0.3459154784656564</v>
      </c>
      <c r="AE410">
        <v>0.24721856325647446</v>
      </c>
      <c r="AF410">
        <v>6.4003002267354003E-2</v>
      </c>
      <c r="AG410">
        <v>-0.29541039946376252</v>
      </c>
      <c r="AH410">
        <v>0.74279797792989743</v>
      </c>
      <c r="AI410">
        <v>-0.33662041949367405</v>
      </c>
      <c r="AJ410">
        <v>-0.68991290069950473</v>
      </c>
      <c r="AM410">
        <v>-0.53612577796210492</v>
      </c>
    </row>
    <row r="411" spans="2:39">
      <c r="B411">
        <v>1.0651999999999999</v>
      </c>
      <c r="C411">
        <v>40</v>
      </c>
      <c r="D411">
        <v>160.25</v>
      </c>
      <c r="E411">
        <v>68.75</v>
      </c>
      <c r="F411">
        <v>36.9</v>
      </c>
      <c r="G411">
        <v>99.3</v>
      </c>
      <c r="H411">
        <v>83.3</v>
      </c>
      <c r="I411">
        <v>32.795276000000001</v>
      </c>
      <c r="J411">
        <v>97.5</v>
      </c>
      <c r="K411">
        <v>60.5</v>
      </c>
      <c r="L411">
        <v>38.700000000000003</v>
      </c>
      <c r="M411">
        <v>22.6</v>
      </c>
      <c r="N411">
        <v>34.4</v>
      </c>
      <c r="O411">
        <v>28</v>
      </c>
      <c r="P411">
        <v>17.600000000000001</v>
      </c>
      <c r="S411">
        <v>14.7</v>
      </c>
      <c r="V411">
        <v>0.35872532077840041</v>
      </c>
      <c r="W411">
        <v>0.16540964974487521</v>
      </c>
      <c r="X411">
        <v>-0.99996784732787147</v>
      </c>
      <c r="Y411">
        <v>-1.3607709797068781</v>
      </c>
      <c r="Z411">
        <v>-0.46557408149229318</v>
      </c>
      <c r="AA411">
        <v>-0.83757587105593367</v>
      </c>
      <c r="AB411">
        <v>-0.62019314610643916</v>
      </c>
      <c r="AC411">
        <v>-0.62019309562093117</v>
      </c>
      <c r="AD411">
        <v>-0.70591147068314797</v>
      </c>
      <c r="AE411">
        <v>-0.24639257407084542</v>
      </c>
      <c r="AF411">
        <v>-0.89394357265242785</v>
      </c>
      <c r="AG411">
        <v>-0.59961713836564368</v>
      </c>
      <c r="AH411">
        <v>-0.56116388982014309</v>
      </c>
      <c r="AI411">
        <v>-0.58460410131002116</v>
      </c>
      <c r="AJ411">
        <v>-0.68991290069950473</v>
      </c>
      <c r="AM411">
        <v>-0.37801361111959986</v>
      </c>
    </row>
    <row r="412" spans="2:39">
      <c r="B412">
        <v>1.0623</v>
      </c>
      <c r="C412">
        <v>47</v>
      </c>
      <c r="D412">
        <v>151.5</v>
      </c>
      <c r="E412">
        <v>66.75</v>
      </c>
      <c r="F412">
        <v>36.9</v>
      </c>
      <c r="G412">
        <v>94</v>
      </c>
      <c r="H412">
        <v>86.1</v>
      </c>
      <c r="I412">
        <v>33.897638000000001</v>
      </c>
      <c r="J412">
        <v>95.2</v>
      </c>
      <c r="K412">
        <v>58.1</v>
      </c>
      <c r="L412">
        <v>36.5</v>
      </c>
      <c r="M412">
        <v>22.1</v>
      </c>
      <c r="N412">
        <v>30.6</v>
      </c>
      <c r="O412">
        <v>27.5</v>
      </c>
      <c r="P412">
        <v>17.600000000000001</v>
      </c>
      <c r="S412">
        <v>16</v>
      </c>
      <c r="V412">
        <v>0.63278697693076313</v>
      </c>
      <c r="W412">
        <v>0.40211656231081716</v>
      </c>
      <c r="X412">
        <v>-0.64579884348675054</v>
      </c>
      <c r="Y412">
        <v>-1.4562704086660134</v>
      </c>
      <c r="Z412">
        <v>-0.1146760223425819</v>
      </c>
      <c r="AA412">
        <v>-0.22935880149556173</v>
      </c>
      <c r="AB412">
        <v>-0.81774731443252791</v>
      </c>
      <c r="AC412">
        <v>-0.81774736931649572</v>
      </c>
      <c r="AD412">
        <v>-0.89373546662270942</v>
      </c>
      <c r="AE412">
        <v>-0.16412405118295903</v>
      </c>
      <c r="AF412">
        <v>-0.85040054651970987</v>
      </c>
      <c r="AG412">
        <v>0.2521617305596226</v>
      </c>
      <c r="AH412">
        <v>0.74279797792989743</v>
      </c>
      <c r="AI412">
        <v>0.25854041686555873</v>
      </c>
      <c r="AJ412">
        <v>-0.24999404724450863</v>
      </c>
      <c r="AM412">
        <v>-0.64558804731460817</v>
      </c>
    </row>
    <row r="413" spans="2:39">
      <c r="B413">
        <v>1.0673999999999999</v>
      </c>
      <c r="C413">
        <v>50</v>
      </c>
      <c r="D413">
        <v>161</v>
      </c>
      <c r="E413">
        <v>66.5</v>
      </c>
      <c r="F413">
        <v>37.700000000000003</v>
      </c>
      <c r="G413">
        <v>98.9</v>
      </c>
      <c r="H413">
        <v>84.1</v>
      </c>
      <c r="I413">
        <v>33.110236</v>
      </c>
      <c r="J413">
        <v>94</v>
      </c>
      <c r="K413">
        <v>58.5</v>
      </c>
      <c r="L413">
        <v>36.6</v>
      </c>
      <c r="M413">
        <v>23.5</v>
      </c>
      <c r="N413">
        <v>34.4</v>
      </c>
      <c r="O413">
        <v>29.2</v>
      </c>
      <c r="P413">
        <v>18</v>
      </c>
      <c r="S413">
        <v>13.8</v>
      </c>
      <c r="V413">
        <v>0.16527003408260793</v>
      </c>
      <c r="W413">
        <v>8.6507345556227883E-2</v>
      </c>
      <c r="X413">
        <v>-0.42211315685025308</v>
      </c>
      <c r="Y413">
        <v>-1.2652715507477426</v>
      </c>
      <c r="Z413">
        <v>-0.59716085367343297</v>
      </c>
      <c r="AA413">
        <v>3.1305656887453841E-2</v>
      </c>
      <c r="AB413">
        <v>-0.24484022628686936</v>
      </c>
      <c r="AC413">
        <v>-0.2448401763143925</v>
      </c>
      <c r="AD413">
        <v>4.5384513075095778E-2</v>
      </c>
      <c r="AE413">
        <v>0.2883528247004184</v>
      </c>
      <c r="AF413">
        <v>-1.1116587033160144</v>
      </c>
      <c r="AG413">
        <v>-0.72129983392639785</v>
      </c>
      <c r="AH413">
        <v>1.1545754098509642</v>
      </c>
      <c r="AI413">
        <v>0.75450778049825296</v>
      </c>
      <c r="AJ413">
        <v>-0.68991290069950473</v>
      </c>
      <c r="AM413">
        <v>-0.19557649553209419</v>
      </c>
    </row>
    <row r="414" spans="2:39">
      <c r="B414">
        <v>1.0587</v>
      </c>
      <c r="C414">
        <v>46</v>
      </c>
      <c r="D414">
        <v>167</v>
      </c>
      <c r="E414">
        <v>67</v>
      </c>
      <c r="F414">
        <v>36.6</v>
      </c>
      <c r="G414">
        <v>101</v>
      </c>
      <c r="H414">
        <v>89.9</v>
      </c>
      <c r="I414">
        <v>35.393701</v>
      </c>
      <c r="J414">
        <v>100</v>
      </c>
      <c r="K414">
        <v>60.7</v>
      </c>
      <c r="L414">
        <v>36</v>
      </c>
      <c r="M414">
        <v>21.9</v>
      </c>
      <c r="N414">
        <v>35.6</v>
      </c>
      <c r="O414">
        <v>30.2</v>
      </c>
      <c r="P414">
        <v>17.600000000000001</v>
      </c>
      <c r="S414">
        <v>17.5</v>
      </c>
      <c r="V414">
        <v>-0.98471417016458029</v>
      </c>
      <c r="W414">
        <v>-0.2291018711983614</v>
      </c>
      <c r="X414">
        <v>-3.0663205236382572E-2</v>
      </c>
      <c r="Y414">
        <v>-0.59677554803379429</v>
      </c>
      <c r="Z414">
        <v>0.41167106638198031</v>
      </c>
      <c r="AA414">
        <v>-0.25418398800823028</v>
      </c>
      <c r="AB414">
        <v>-2.7530641128172859E-2</v>
      </c>
      <c r="AC414">
        <v>-2.7530525428030899E-2</v>
      </c>
      <c r="AD414">
        <v>-0.18939548184935553</v>
      </c>
      <c r="AE414">
        <v>0.2883528247004184</v>
      </c>
      <c r="AF414">
        <v>-0.76331449425427722</v>
      </c>
      <c r="AG414">
        <v>-0.5387757905852687</v>
      </c>
      <c r="AH414">
        <v>0.53690926196936417</v>
      </c>
      <c r="AI414">
        <v>0.80410451686152318</v>
      </c>
      <c r="AJ414">
        <v>-1.1298317541545047</v>
      </c>
      <c r="AM414">
        <v>0.98418351860044251</v>
      </c>
    </row>
    <row r="415" spans="2:39">
      <c r="B415">
        <v>1.0373000000000001</v>
      </c>
      <c r="C415">
        <v>42</v>
      </c>
      <c r="D415">
        <v>177.5</v>
      </c>
      <c r="E415">
        <v>68.75</v>
      </c>
      <c r="F415">
        <v>38.9</v>
      </c>
      <c r="G415">
        <v>98.7</v>
      </c>
      <c r="H415">
        <v>92.1</v>
      </c>
      <c r="I415">
        <v>36.259842999999996</v>
      </c>
      <c r="J415">
        <v>98.5</v>
      </c>
      <c r="K415">
        <v>60.7</v>
      </c>
      <c r="L415">
        <v>36.799999999999997</v>
      </c>
      <c r="M415">
        <v>22.2</v>
      </c>
      <c r="N415">
        <v>33.799999999999997</v>
      </c>
      <c r="O415">
        <v>30.3</v>
      </c>
      <c r="P415">
        <v>17.2</v>
      </c>
      <c r="S415">
        <v>27.2</v>
      </c>
      <c r="V415">
        <v>0.181391307973922</v>
      </c>
      <c r="W415">
        <v>-0.15019956700971407</v>
      </c>
      <c r="X415">
        <v>-0.97200713649830928</v>
      </c>
      <c r="Y415">
        <v>-0.97877326387033614</v>
      </c>
      <c r="Z415">
        <v>-0.20240053713001049</v>
      </c>
      <c r="AA415">
        <v>-0.60173659918558497</v>
      </c>
      <c r="AB415">
        <v>-1.4202875278270979</v>
      </c>
      <c r="AC415">
        <v>-1.4202876281047963</v>
      </c>
      <c r="AD415">
        <v>-1.0189514639157498</v>
      </c>
      <c r="AE415">
        <v>-1.1924805872815427</v>
      </c>
      <c r="AF415">
        <v>-1.1987447555814501</v>
      </c>
      <c r="AG415">
        <v>-1.3905546595105349</v>
      </c>
      <c r="AH415">
        <v>0.57122404796278681</v>
      </c>
      <c r="AI415">
        <v>-0.23742694676713555</v>
      </c>
      <c r="AJ415">
        <v>-0.90987232742700663</v>
      </c>
      <c r="AM415">
        <v>-0.20773896990459476</v>
      </c>
    </row>
    <row r="416" spans="2:39">
      <c r="B416">
        <v>1.0589999999999999</v>
      </c>
      <c r="C416">
        <v>43</v>
      </c>
      <c r="D416">
        <v>152.25</v>
      </c>
      <c r="E416">
        <v>67.75</v>
      </c>
      <c r="F416">
        <v>37.5</v>
      </c>
      <c r="G416">
        <v>95.9</v>
      </c>
      <c r="H416">
        <v>78</v>
      </c>
      <c r="I416">
        <v>30.708660999999999</v>
      </c>
      <c r="J416">
        <v>93.2</v>
      </c>
      <c r="K416">
        <v>53.5</v>
      </c>
      <c r="L416">
        <v>35.799999999999997</v>
      </c>
      <c r="M416">
        <v>20.8</v>
      </c>
      <c r="N416">
        <v>33.9</v>
      </c>
      <c r="O416">
        <v>28.2</v>
      </c>
      <c r="P416">
        <v>17.399999999999999</v>
      </c>
      <c r="S416">
        <v>17.399999999999999</v>
      </c>
      <c r="V416">
        <v>-0.22164053930896507</v>
      </c>
      <c r="W416">
        <v>-0.38690647957565605</v>
      </c>
      <c r="X416">
        <v>0.51923077441167365</v>
      </c>
      <c r="Y416">
        <v>1.1222141732306441</v>
      </c>
      <c r="Z416">
        <v>0.80643138292540273</v>
      </c>
      <c r="AA416">
        <v>0.39127086132114369</v>
      </c>
      <c r="AB416">
        <v>0.11075727670008984</v>
      </c>
      <c r="AC416">
        <v>0.11075736580134909</v>
      </c>
      <c r="AD416">
        <v>-3.2875485233054655E-2</v>
      </c>
      <c r="AE416">
        <v>0.49402413192013511</v>
      </c>
      <c r="AF416">
        <v>0.19463208066550466</v>
      </c>
      <c r="AG416">
        <v>-0.78214118170677271</v>
      </c>
      <c r="AH416">
        <v>0.36533533200225338</v>
      </c>
      <c r="AI416">
        <v>0.45692736231863751</v>
      </c>
      <c r="AJ416">
        <v>-0.14001433388075765</v>
      </c>
      <c r="AM416">
        <v>0.20578515876041839</v>
      </c>
    </row>
    <row r="417" spans="2:39">
      <c r="B417">
        <v>1.0515000000000001</v>
      </c>
      <c r="C417">
        <v>40</v>
      </c>
      <c r="D417">
        <v>192.25</v>
      </c>
      <c r="E417">
        <v>73.25</v>
      </c>
      <c r="F417">
        <v>39.799999999999997</v>
      </c>
      <c r="G417">
        <v>103.9</v>
      </c>
      <c r="H417">
        <v>93.5</v>
      </c>
      <c r="I417">
        <v>36.811024000000003</v>
      </c>
      <c r="J417">
        <v>99.5</v>
      </c>
      <c r="K417">
        <v>61.7</v>
      </c>
      <c r="L417">
        <v>39</v>
      </c>
      <c r="M417">
        <v>21.8</v>
      </c>
      <c r="N417">
        <v>33.299999999999997</v>
      </c>
      <c r="O417">
        <v>29.6</v>
      </c>
      <c r="P417">
        <v>18.100000000000001</v>
      </c>
      <c r="S417">
        <v>20.8</v>
      </c>
      <c r="V417">
        <v>0.49306926987269611</v>
      </c>
      <c r="W417">
        <v>-0.2291018711983614</v>
      </c>
      <c r="X417">
        <v>-0.48735481545256482</v>
      </c>
      <c r="Y417">
        <v>-0.21477783219725241</v>
      </c>
      <c r="Z417">
        <v>0.14849752201969765</v>
      </c>
      <c r="AA417">
        <v>-0.56449881941658298</v>
      </c>
      <c r="AB417">
        <v>-0.5312937703596986</v>
      </c>
      <c r="AC417">
        <v>-0.53129364736854745</v>
      </c>
      <c r="AD417">
        <v>-0.29895947948076657</v>
      </c>
      <c r="AE417">
        <v>-0.39036248912464772</v>
      </c>
      <c r="AF417">
        <v>-0.71977146812155923</v>
      </c>
      <c r="AG417">
        <v>-0.5387757905852687</v>
      </c>
      <c r="AH417">
        <v>-0.21801602988592159</v>
      </c>
      <c r="AI417">
        <v>-0.43581389222021255</v>
      </c>
      <c r="AJ417">
        <v>-0.57993318733575761</v>
      </c>
      <c r="AM417">
        <v>-0.51180082921710401</v>
      </c>
    </row>
    <row r="418" spans="2:39">
      <c r="B418">
        <v>1.0648</v>
      </c>
      <c r="C418">
        <v>42</v>
      </c>
      <c r="D418">
        <v>165.25</v>
      </c>
      <c r="E418">
        <v>69.75</v>
      </c>
      <c r="F418">
        <v>38.299999999999997</v>
      </c>
      <c r="G418">
        <v>96.2</v>
      </c>
      <c r="H418">
        <v>87</v>
      </c>
      <c r="I418">
        <v>34.251969000000003</v>
      </c>
      <c r="J418">
        <v>97.8</v>
      </c>
      <c r="K418">
        <v>57.4</v>
      </c>
      <c r="L418">
        <v>36.9</v>
      </c>
      <c r="M418">
        <v>22.2</v>
      </c>
      <c r="N418">
        <v>31.6</v>
      </c>
      <c r="O418">
        <v>27.8</v>
      </c>
      <c r="P418">
        <v>17.7</v>
      </c>
      <c r="S418">
        <v>14.9</v>
      </c>
      <c r="V418">
        <v>0.10078493851735174</v>
      </c>
      <c r="W418">
        <v>0.32321425812216986</v>
      </c>
      <c r="X418">
        <v>-0.24502865492969261</v>
      </c>
      <c r="Y418">
        <v>0.45371817051669583</v>
      </c>
      <c r="Z418">
        <v>-1.0796456850042839</v>
      </c>
      <c r="AA418">
        <v>-0.365897327315238</v>
      </c>
      <c r="AB418">
        <v>-0.2250848094542616</v>
      </c>
      <c r="AC418">
        <v>-0.22508479912359364</v>
      </c>
      <c r="AD418">
        <v>-0.6119994727133683</v>
      </c>
      <c r="AE418">
        <v>-0.47263101201253416</v>
      </c>
      <c r="AF418">
        <v>6.4003002267354003E-2</v>
      </c>
      <c r="AG418">
        <v>6.9637687218493505E-2</v>
      </c>
      <c r="AH418">
        <v>-1.6249222556162299</v>
      </c>
      <c r="AI418">
        <v>-1.0805714649427154</v>
      </c>
      <c r="AJ418">
        <v>-0.68991290069950473</v>
      </c>
      <c r="AM418">
        <v>-0.12260164929709175</v>
      </c>
    </row>
    <row r="419" spans="2:39">
      <c r="B419">
        <v>1.0575000000000001</v>
      </c>
      <c r="C419">
        <v>49</v>
      </c>
      <c r="D419">
        <v>171.75</v>
      </c>
      <c r="E419">
        <v>71.5</v>
      </c>
      <c r="F419">
        <v>35.5</v>
      </c>
      <c r="G419">
        <v>97.8</v>
      </c>
      <c r="H419">
        <v>90.1</v>
      </c>
      <c r="I419">
        <v>35.472441000000003</v>
      </c>
      <c r="J419">
        <v>95.8</v>
      </c>
      <c r="K419">
        <v>57</v>
      </c>
      <c r="L419">
        <v>38.700000000000003</v>
      </c>
      <c r="M419">
        <v>23.2</v>
      </c>
      <c r="N419">
        <v>27.5</v>
      </c>
      <c r="O419">
        <v>26.5</v>
      </c>
      <c r="P419">
        <v>17.600000000000001</v>
      </c>
      <c r="S419">
        <v>18.100000000000001</v>
      </c>
      <c r="V419">
        <v>-0.45271213175116892</v>
      </c>
      <c r="W419">
        <v>-0.38690647957565605</v>
      </c>
      <c r="X419">
        <v>-0.26366912881606741</v>
      </c>
      <c r="Y419">
        <v>7.1720454680153992E-2</v>
      </c>
      <c r="Z419">
        <v>-0.72874762585457586</v>
      </c>
      <c r="AA419">
        <v>-0.76310031151792979</v>
      </c>
      <c r="AB419">
        <v>-0.20532939262165245</v>
      </c>
      <c r="AC419">
        <v>-0.20532942193279655</v>
      </c>
      <c r="AD419">
        <v>-9.5483483879575892E-2</v>
      </c>
      <c r="AE419">
        <v>0.20608430181253054</v>
      </c>
      <c r="AF419">
        <v>-2.308304999808183E-2</v>
      </c>
      <c r="AG419">
        <v>-5.204500834225851E-2</v>
      </c>
      <c r="AH419">
        <v>-0.35527517385961088</v>
      </c>
      <c r="AI419">
        <v>-0.13823347404059705</v>
      </c>
      <c r="AJ419">
        <v>-1.2398114675182517</v>
      </c>
      <c r="AM419">
        <v>0.43687217183792543</v>
      </c>
    </row>
    <row r="420" spans="2:39">
      <c r="B420">
        <v>1.0471999999999999</v>
      </c>
      <c r="C420">
        <v>40</v>
      </c>
      <c r="D420">
        <v>171.25</v>
      </c>
      <c r="E420">
        <v>70.5</v>
      </c>
      <c r="F420">
        <v>36.299999999999997</v>
      </c>
      <c r="G420">
        <v>94.6</v>
      </c>
      <c r="H420">
        <v>90.3</v>
      </c>
      <c r="I420">
        <v>35.551181</v>
      </c>
      <c r="J420">
        <v>99.1</v>
      </c>
      <c r="K420">
        <v>60.3</v>
      </c>
      <c r="L420">
        <v>38.5</v>
      </c>
      <c r="M420">
        <v>23</v>
      </c>
      <c r="N420">
        <v>31.2</v>
      </c>
      <c r="O420">
        <v>28.4</v>
      </c>
      <c r="P420">
        <v>17.100000000000001</v>
      </c>
      <c r="S420">
        <v>22.7</v>
      </c>
      <c r="V420">
        <v>-0.56018729102660791</v>
      </c>
      <c r="W420">
        <v>0.16540964974487521</v>
      </c>
      <c r="X420">
        <v>0.69631527633223411</v>
      </c>
      <c r="Y420">
        <v>1.1222141732306441</v>
      </c>
      <c r="Z420">
        <v>-7.0813764948870719E-2</v>
      </c>
      <c r="AA420">
        <v>0.35403308155213992</v>
      </c>
      <c r="AB420">
        <v>0.7330529069272691</v>
      </c>
      <c r="AC420">
        <v>0.73305300178044674</v>
      </c>
      <c r="AD420">
        <v>0.54624850224725896</v>
      </c>
      <c r="AE420">
        <v>0.39118847831027675</v>
      </c>
      <c r="AF420">
        <v>-0.1972551545289504</v>
      </c>
      <c r="AG420">
        <v>-0.29541039946376252</v>
      </c>
      <c r="AH420">
        <v>0.43396490398909865</v>
      </c>
      <c r="AI420">
        <v>-3.9040001314056785E-2</v>
      </c>
      <c r="AJ420">
        <v>-0.35997376060825959</v>
      </c>
      <c r="AM420">
        <v>0.54633444119042907</v>
      </c>
    </row>
    <row r="421" spans="2:39">
      <c r="B421">
        <v>1.0451999999999999</v>
      </c>
      <c r="C421">
        <v>47</v>
      </c>
      <c r="D421">
        <v>197</v>
      </c>
      <c r="E421">
        <v>73.25</v>
      </c>
      <c r="F421">
        <v>37.799999999999997</v>
      </c>
      <c r="G421">
        <v>103.6</v>
      </c>
      <c r="H421">
        <v>99.8</v>
      </c>
      <c r="I421">
        <v>39.291339000000001</v>
      </c>
      <c r="J421">
        <v>103.2</v>
      </c>
      <c r="K421">
        <v>61.2</v>
      </c>
      <c r="L421">
        <v>38.1</v>
      </c>
      <c r="M421">
        <v>22.6</v>
      </c>
      <c r="N421">
        <v>33.5</v>
      </c>
      <c r="O421">
        <v>28.6</v>
      </c>
      <c r="P421">
        <v>17.899999999999999</v>
      </c>
      <c r="S421">
        <v>23.6</v>
      </c>
      <c r="V421">
        <v>-0.85037022107028459</v>
      </c>
      <c r="W421">
        <v>0.40211656231081716</v>
      </c>
      <c r="X421">
        <v>-0.79492263457774881</v>
      </c>
      <c r="Y421">
        <v>-1.3607709797068781</v>
      </c>
      <c r="Z421">
        <v>-7.0813764948870719E-2</v>
      </c>
      <c r="AA421">
        <v>-4.3169902650550103E-2</v>
      </c>
      <c r="AB421">
        <v>-0.29422876836839157</v>
      </c>
      <c r="AC421">
        <v>-0.29422887018518024</v>
      </c>
      <c r="AD421">
        <v>-1.1598194608704213</v>
      </c>
      <c r="AE421">
        <v>-0.6577351885102789</v>
      </c>
      <c r="AF421">
        <v>-1.285830807846883</v>
      </c>
      <c r="AG421">
        <v>-1.5730787028516642</v>
      </c>
      <c r="AH421">
        <v>0.46827968998252129</v>
      </c>
      <c r="AI421">
        <v>0.30813715322882884</v>
      </c>
      <c r="AJ421">
        <v>-1.0198520407907536</v>
      </c>
      <c r="AM421">
        <v>0.85039630050293857</v>
      </c>
    </row>
    <row r="422" spans="2:39">
      <c r="B422">
        <v>1.0398000000000001</v>
      </c>
      <c r="C422">
        <v>50</v>
      </c>
      <c r="D422">
        <v>157</v>
      </c>
      <c r="E422">
        <v>66.75</v>
      </c>
      <c r="F422">
        <v>37.799999999999997</v>
      </c>
      <c r="G422">
        <v>100.4</v>
      </c>
      <c r="H422">
        <v>89.4</v>
      </c>
      <c r="I422">
        <v>35.196849999999998</v>
      </c>
      <c r="J422">
        <v>92.3</v>
      </c>
      <c r="K422">
        <v>56.1</v>
      </c>
      <c r="L422">
        <v>35.6</v>
      </c>
      <c r="M422">
        <v>20.5</v>
      </c>
      <c r="N422">
        <v>33.6</v>
      </c>
      <c r="O422">
        <v>29.3</v>
      </c>
      <c r="P422">
        <v>17.3</v>
      </c>
      <c r="S422">
        <v>26.1</v>
      </c>
      <c r="V422">
        <v>-0.65154117641072085</v>
      </c>
      <c r="W422">
        <v>-0.30800417538700875</v>
      </c>
      <c r="X422">
        <v>-0.37551197213431609</v>
      </c>
      <c r="Y422">
        <v>-0.31027726115638787</v>
      </c>
      <c r="Z422">
        <v>-0.64102311106714727</v>
      </c>
      <c r="AA422">
        <v>-0.29142176777723228</v>
      </c>
      <c r="AB422">
        <v>-0.51153835352708943</v>
      </c>
      <c r="AC422">
        <v>-0.51153827017775033</v>
      </c>
      <c r="AD422">
        <v>-0.20504748151098473</v>
      </c>
      <c r="AE422">
        <v>-0.67830231923225093</v>
      </c>
      <c r="AF422">
        <v>-0.71977146812155923</v>
      </c>
      <c r="AG422">
        <v>-5.204500834225851E-2</v>
      </c>
      <c r="AH422">
        <v>0.60553883395620933</v>
      </c>
      <c r="AI422">
        <v>0.55612083504517595</v>
      </c>
      <c r="AJ422">
        <v>-0.14001433388075765</v>
      </c>
      <c r="AM422">
        <v>0.64363423617043181</v>
      </c>
    </row>
    <row r="423" spans="2:39">
      <c r="B423">
        <v>1.0435000000000001</v>
      </c>
      <c r="C423">
        <v>41</v>
      </c>
      <c r="D423">
        <v>168.25</v>
      </c>
      <c r="E423">
        <v>69.5</v>
      </c>
      <c r="F423">
        <v>36.5</v>
      </c>
      <c r="G423">
        <v>98.4</v>
      </c>
      <c r="H423">
        <v>87.2</v>
      </c>
      <c r="I423">
        <v>34.330708999999999</v>
      </c>
      <c r="J423">
        <v>98.4</v>
      </c>
      <c r="K423">
        <v>56</v>
      </c>
      <c r="L423">
        <v>36.9</v>
      </c>
      <c r="M423">
        <v>23</v>
      </c>
      <c r="N423">
        <v>34</v>
      </c>
      <c r="O423">
        <v>29.8</v>
      </c>
      <c r="P423">
        <v>18.100000000000001</v>
      </c>
      <c r="S423">
        <v>24.4</v>
      </c>
      <c r="V423">
        <v>-0.97934041220080903</v>
      </c>
      <c r="W423">
        <v>-7.1297262821066756E-2</v>
      </c>
      <c r="X423">
        <v>0.28622485083198879</v>
      </c>
      <c r="Y423">
        <v>-0.21477783219725241</v>
      </c>
      <c r="Z423">
        <v>-7.0813764948870719E-2</v>
      </c>
      <c r="AA423">
        <v>0.47815901411548101</v>
      </c>
      <c r="AB423">
        <v>0.86146311633922656</v>
      </c>
      <c r="AC423">
        <v>0.86146320441442648</v>
      </c>
      <c r="AD423">
        <v>0.37407650596932673</v>
      </c>
      <c r="AE423">
        <v>-8.1855528295072616E-2</v>
      </c>
      <c r="AF423">
        <v>-0.28434120679438624</v>
      </c>
      <c r="AG423">
        <v>-0.2345690516833876</v>
      </c>
      <c r="AH423">
        <v>-0.45821953183987757</v>
      </c>
      <c r="AI423">
        <v>6.0153471412481722E-2</v>
      </c>
      <c r="AJ423">
        <v>-0.68991290069950473</v>
      </c>
      <c r="AM423">
        <v>0.97202104422794233</v>
      </c>
    </row>
    <row r="424" spans="2:39">
      <c r="B424">
        <v>1.0374000000000001</v>
      </c>
      <c r="C424">
        <v>44</v>
      </c>
      <c r="D424">
        <v>186</v>
      </c>
      <c r="E424">
        <v>69.75</v>
      </c>
      <c r="F424">
        <v>37.799999999999997</v>
      </c>
      <c r="G424">
        <v>104.6</v>
      </c>
      <c r="H424">
        <v>101.1</v>
      </c>
      <c r="I424">
        <v>39.803150000000002</v>
      </c>
      <c r="J424">
        <v>102.1</v>
      </c>
      <c r="K424">
        <v>58.9</v>
      </c>
      <c r="L424">
        <v>37.9</v>
      </c>
      <c r="M424">
        <v>22.7</v>
      </c>
      <c r="N424">
        <v>30.9</v>
      </c>
      <c r="O424">
        <v>28.8</v>
      </c>
      <c r="P424">
        <v>17.600000000000001</v>
      </c>
      <c r="S424">
        <v>27.1</v>
      </c>
      <c r="V424">
        <v>-0.35061073043950136</v>
      </c>
      <c r="W424">
        <v>-0.46580878376430335</v>
      </c>
      <c r="X424">
        <v>-0.43143339379344048</v>
      </c>
      <c r="Y424">
        <v>0.16721988363928944</v>
      </c>
      <c r="Z424">
        <v>-0.42171182409857888</v>
      </c>
      <c r="AA424">
        <v>-0.97411439687560819</v>
      </c>
      <c r="AB424">
        <v>-0.62019314610643916</v>
      </c>
      <c r="AC424">
        <v>-0.62019309562093117</v>
      </c>
      <c r="AD424">
        <v>-0.64330347203662896</v>
      </c>
      <c r="AE424">
        <v>-0.10242265901704459</v>
      </c>
      <c r="AF424">
        <v>-1.0681156771832965</v>
      </c>
      <c r="AG424">
        <v>-0.41709309502451669</v>
      </c>
      <c r="AH424">
        <v>0.15944661604172247</v>
      </c>
      <c r="AI424">
        <v>-0.18783021040386541</v>
      </c>
      <c r="AJ424">
        <v>-1.2398114675182517</v>
      </c>
      <c r="AM424">
        <v>0.32740990248542218</v>
      </c>
    </row>
    <row r="425" spans="2:39">
      <c r="B425">
        <v>1.0490999999999999</v>
      </c>
      <c r="C425">
        <v>39</v>
      </c>
      <c r="D425">
        <v>166.75</v>
      </c>
      <c r="E425">
        <v>70.75</v>
      </c>
      <c r="F425">
        <v>37</v>
      </c>
      <c r="G425">
        <v>92.9</v>
      </c>
      <c r="H425">
        <v>86.1</v>
      </c>
      <c r="I425">
        <v>33.897638000000001</v>
      </c>
      <c r="J425">
        <v>95.6</v>
      </c>
      <c r="K425">
        <v>58.8</v>
      </c>
      <c r="L425">
        <v>36.1</v>
      </c>
      <c r="M425">
        <v>22.4</v>
      </c>
      <c r="N425">
        <v>32.700000000000003</v>
      </c>
      <c r="O425">
        <v>28.3</v>
      </c>
      <c r="P425">
        <v>17.100000000000001</v>
      </c>
      <c r="S425">
        <v>21.8</v>
      </c>
      <c r="V425">
        <v>-1.2426545524256409</v>
      </c>
      <c r="W425">
        <v>-0.15019956700971407</v>
      </c>
      <c r="X425">
        <v>0.35146650943430052</v>
      </c>
      <c r="Y425">
        <v>1.4087124601080505</v>
      </c>
      <c r="Z425">
        <v>-0.1146760223425819</v>
      </c>
      <c r="AA425">
        <v>-0.365897327315238</v>
      </c>
      <c r="AB425">
        <v>0.61452040593161561</v>
      </c>
      <c r="AC425">
        <v>0.61452048774186563</v>
      </c>
      <c r="AD425">
        <v>0.13929651104487542</v>
      </c>
      <c r="AE425">
        <v>0.88479961563759668</v>
      </c>
      <c r="AF425">
        <v>0.2817181329309405</v>
      </c>
      <c r="AG425">
        <v>0.43468577390075169</v>
      </c>
      <c r="AH425">
        <v>0.7084831919364748</v>
      </c>
      <c r="AI425">
        <v>-0.13823347404059705</v>
      </c>
      <c r="AJ425">
        <v>-0.57993318733575761</v>
      </c>
      <c r="AM425">
        <v>1.2517579547954507</v>
      </c>
    </row>
    <row r="426" spans="2:39">
      <c r="B426">
        <v>1.0325</v>
      </c>
      <c r="C426">
        <v>43</v>
      </c>
      <c r="D426">
        <v>187.75</v>
      </c>
      <c r="E426">
        <v>74</v>
      </c>
      <c r="F426">
        <v>37.700000000000003</v>
      </c>
      <c r="G426">
        <v>97.8</v>
      </c>
      <c r="H426">
        <v>98.6</v>
      </c>
      <c r="I426">
        <v>38.818897999999997</v>
      </c>
      <c r="J426">
        <v>100.6</v>
      </c>
      <c r="K426">
        <v>63.6</v>
      </c>
      <c r="L426">
        <v>39.200000000000003</v>
      </c>
      <c r="M426">
        <v>23.8</v>
      </c>
      <c r="N426">
        <v>34.299999999999997</v>
      </c>
      <c r="O426">
        <v>28.4</v>
      </c>
      <c r="P426">
        <v>17.7</v>
      </c>
      <c r="S426">
        <v>29.4</v>
      </c>
      <c r="V426">
        <v>-0.40434831007721483</v>
      </c>
      <c r="W426">
        <v>-0.38690647957565605</v>
      </c>
      <c r="X426">
        <v>-0.37551197213431609</v>
      </c>
      <c r="Y426">
        <v>0.35821874155756039</v>
      </c>
      <c r="Z426">
        <v>-1.6059927737288493</v>
      </c>
      <c r="AA426">
        <v>-0.30383436103356742</v>
      </c>
      <c r="AB426">
        <v>-0.38312814411513207</v>
      </c>
      <c r="AC426">
        <v>-0.38312806754377071</v>
      </c>
      <c r="AD426">
        <v>-0.22069948117261615</v>
      </c>
      <c r="AE426">
        <v>-0.24639257407084542</v>
      </c>
      <c r="AF426">
        <v>-6.6626076130799752E-2</v>
      </c>
      <c r="AG426">
        <v>-0.3562517472441396</v>
      </c>
      <c r="AH426">
        <v>-0.18370124389250017</v>
      </c>
      <c r="AI426">
        <v>-0.63420083767329127</v>
      </c>
      <c r="AJ426">
        <v>-0.68991290069950473</v>
      </c>
      <c r="AM426">
        <v>0.40038474872042418</v>
      </c>
    </row>
    <row r="427" spans="2:39">
      <c r="B427">
        <v>1.0481</v>
      </c>
      <c r="C427">
        <v>40</v>
      </c>
      <c r="D427">
        <v>168.25</v>
      </c>
      <c r="E427">
        <v>71.25</v>
      </c>
      <c r="F427">
        <v>34.299999999999997</v>
      </c>
      <c r="G427">
        <v>98.3</v>
      </c>
      <c r="H427">
        <v>88.5</v>
      </c>
      <c r="I427">
        <v>34.84252</v>
      </c>
      <c r="J427">
        <v>98.3</v>
      </c>
      <c r="K427">
        <v>58.1</v>
      </c>
      <c r="L427">
        <v>38.4</v>
      </c>
      <c r="M427">
        <v>22.5</v>
      </c>
      <c r="N427">
        <v>31.7</v>
      </c>
      <c r="O427">
        <v>27.4</v>
      </c>
      <c r="P427">
        <v>17.600000000000001</v>
      </c>
      <c r="S427">
        <v>22.4</v>
      </c>
      <c r="V427">
        <v>-0.18402423356256561</v>
      </c>
      <c r="W427">
        <v>0.32321425812216986</v>
      </c>
      <c r="X427">
        <v>1.2834902037530398</v>
      </c>
      <c r="Y427">
        <v>1.7907101759445925</v>
      </c>
      <c r="Z427">
        <v>1.2450539568625394</v>
      </c>
      <c r="AA427">
        <v>0.49057160737181621</v>
      </c>
      <c r="AB427">
        <v>1.4047370792359706</v>
      </c>
      <c r="AC427">
        <v>1.4047370807365407</v>
      </c>
      <c r="AD427">
        <v>1.250588487020613</v>
      </c>
      <c r="AE427">
        <v>1.481246406574775</v>
      </c>
      <c r="AF427">
        <v>1.7186379953106101</v>
      </c>
      <c r="AG427">
        <v>0.86057520836338486</v>
      </c>
      <c r="AH427">
        <v>1.1202606238575417</v>
      </c>
      <c r="AI427">
        <v>0.55612083504517595</v>
      </c>
      <c r="AJ427">
        <v>0.51986394630173649</v>
      </c>
      <c r="AM427">
        <v>0.1571352612704166</v>
      </c>
    </row>
    <row r="428" spans="2:39">
      <c r="B428">
        <v>1.0522</v>
      </c>
      <c r="C428">
        <v>49</v>
      </c>
      <c r="D428">
        <v>212.75</v>
      </c>
      <c r="E428">
        <v>75</v>
      </c>
      <c r="F428">
        <v>40.799999999999997</v>
      </c>
      <c r="G428">
        <v>104.7</v>
      </c>
      <c r="H428">
        <v>106.6</v>
      </c>
      <c r="I428">
        <v>41.968504000000003</v>
      </c>
      <c r="J428">
        <v>107.7</v>
      </c>
      <c r="K428">
        <v>66.5</v>
      </c>
      <c r="L428">
        <v>42.5</v>
      </c>
      <c r="M428">
        <v>24.5</v>
      </c>
      <c r="N428">
        <v>35.5</v>
      </c>
      <c r="O428">
        <v>29.8</v>
      </c>
      <c r="P428">
        <v>18.7</v>
      </c>
      <c r="S428">
        <v>20.399999999999999</v>
      </c>
      <c r="V428">
        <v>-0.72140002993976027</v>
      </c>
      <c r="W428">
        <v>-0.38690647957565605</v>
      </c>
      <c r="X428">
        <v>-5.8623916065944748E-2</v>
      </c>
      <c r="Y428">
        <v>0.2627193125984249</v>
      </c>
      <c r="Z428">
        <v>-0.24626279452372479</v>
      </c>
      <c r="AA428">
        <v>-0.26659658126456548</v>
      </c>
      <c r="AB428">
        <v>7.1246443034871515E-2</v>
      </c>
      <c r="AC428">
        <v>7.1246360525959881E-2</v>
      </c>
      <c r="AD428">
        <v>0.29581650766117629</v>
      </c>
      <c r="AE428">
        <v>-4.0721266851128687E-2</v>
      </c>
      <c r="AF428">
        <v>0.45589023746180907</v>
      </c>
      <c r="AG428">
        <v>-0.90382387726752478</v>
      </c>
      <c r="AH428">
        <v>-0.49253431783329898</v>
      </c>
      <c r="AI428">
        <v>-0.38621715585694416</v>
      </c>
      <c r="AJ428">
        <v>-1.7897100343369987</v>
      </c>
      <c r="AM428">
        <v>0.70444660803293369</v>
      </c>
    </row>
    <row r="429" spans="2:39">
      <c r="B429">
        <v>1.0422</v>
      </c>
      <c r="C429">
        <v>40</v>
      </c>
      <c r="D429">
        <v>176.75</v>
      </c>
      <c r="E429">
        <v>71</v>
      </c>
      <c r="F429">
        <v>37.4</v>
      </c>
      <c r="G429">
        <v>98.6</v>
      </c>
      <c r="H429">
        <v>93.1</v>
      </c>
      <c r="I429">
        <v>36.653542999999999</v>
      </c>
      <c r="J429">
        <v>101.6</v>
      </c>
      <c r="K429">
        <v>59.1</v>
      </c>
      <c r="L429">
        <v>39.6</v>
      </c>
      <c r="M429">
        <v>21.6</v>
      </c>
      <c r="N429">
        <v>30.8</v>
      </c>
      <c r="O429">
        <v>27.9</v>
      </c>
      <c r="P429">
        <v>16.600000000000001</v>
      </c>
      <c r="S429">
        <v>24.9</v>
      </c>
      <c r="V429">
        <v>7.9289906662254397E-2</v>
      </c>
      <c r="W429">
        <v>-0.38690647957565605</v>
      </c>
      <c r="X429">
        <v>-0.18910723327056825</v>
      </c>
      <c r="Y429">
        <v>-0.31027726115638787</v>
      </c>
      <c r="Z429">
        <v>-0.64102311106714727</v>
      </c>
      <c r="AA429">
        <v>-0.15488324195755779</v>
      </c>
      <c r="AB429">
        <v>6.1368734618567643E-2</v>
      </c>
      <c r="AC429">
        <v>6.1368671930561336E-2</v>
      </c>
      <c r="AD429">
        <v>-6.4179484556315267E-2</v>
      </c>
      <c r="AE429">
        <v>0.22665143253450248</v>
      </c>
      <c r="AF429">
        <v>-0.15371212839623249</v>
      </c>
      <c r="AG429">
        <v>-0.66045848614602076</v>
      </c>
      <c r="AH429">
        <v>-8.0756885912233511E-2</v>
      </c>
      <c r="AI429">
        <v>-8.863673767732691E-2</v>
      </c>
      <c r="AJ429">
        <v>-0.46995347397200665</v>
      </c>
      <c r="AM429">
        <v>-9.8276700552091076E-2</v>
      </c>
    </row>
    <row r="430" spans="2:39">
      <c r="B430">
        <v>1.0570999999999999</v>
      </c>
      <c r="C430">
        <v>40</v>
      </c>
      <c r="D430">
        <v>173.25</v>
      </c>
      <c r="E430">
        <v>69.5</v>
      </c>
      <c r="F430">
        <v>36.5</v>
      </c>
      <c r="G430">
        <v>99.5</v>
      </c>
      <c r="H430">
        <v>93</v>
      </c>
      <c r="I430">
        <v>36.614173000000001</v>
      </c>
      <c r="J430">
        <v>99.3</v>
      </c>
      <c r="K430">
        <v>60.4</v>
      </c>
      <c r="L430">
        <v>38.200000000000003</v>
      </c>
      <c r="M430">
        <v>22</v>
      </c>
      <c r="N430">
        <v>32</v>
      </c>
      <c r="O430">
        <v>28.5</v>
      </c>
      <c r="P430">
        <v>17.8</v>
      </c>
      <c r="S430">
        <v>18.3</v>
      </c>
      <c r="V430">
        <v>-0.52257098528019652</v>
      </c>
      <c r="W430">
        <v>0.55992117068811176</v>
      </c>
      <c r="X430">
        <v>-0.42211315685025308</v>
      </c>
      <c r="Y430">
        <v>-0.97877326387033614</v>
      </c>
      <c r="Z430">
        <v>-0.20240053713001049</v>
      </c>
      <c r="AA430">
        <v>0.24231974224513403</v>
      </c>
      <c r="AB430">
        <v>-0.13618543370752112</v>
      </c>
      <c r="AC430">
        <v>-0.1361853508712117</v>
      </c>
      <c r="AD430">
        <v>-0.12678748320283428</v>
      </c>
      <c r="AE430">
        <v>-0.45206388129056219</v>
      </c>
      <c r="AF430">
        <v>-0.80685752038699199</v>
      </c>
      <c r="AG430">
        <v>-0.47793444280489161</v>
      </c>
      <c r="AH430">
        <v>-0.21801602988592159</v>
      </c>
      <c r="AI430">
        <v>-0.58460410131002116</v>
      </c>
      <c r="AJ430">
        <v>-0.35997376060825959</v>
      </c>
      <c r="AM430">
        <v>0.50984701807292787</v>
      </c>
    </row>
    <row r="431" spans="2:39">
      <c r="B431">
        <v>1.0459000000000001</v>
      </c>
      <c r="C431">
        <v>52</v>
      </c>
      <c r="D431">
        <v>167</v>
      </c>
      <c r="E431">
        <v>67.75</v>
      </c>
      <c r="F431">
        <v>37.5</v>
      </c>
      <c r="G431">
        <v>102.7</v>
      </c>
      <c r="H431">
        <v>91</v>
      </c>
      <c r="I431">
        <v>35.826771999999998</v>
      </c>
      <c r="J431">
        <v>98.9</v>
      </c>
      <c r="K431">
        <v>57.1</v>
      </c>
      <c r="L431">
        <v>36.700000000000003</v>
      </c>
      <c r="M431">
        <v>22.3</v>
      </c>
      <c r="N431">
        <v>31.6</v>
      </c>
      <c r="O431">
        <v>27.5</v>
      </c>
      <c r="P431">
        <v>17.899999999999999</v>
      </c>
      <c r="S431">
        <v>23.3</v>
      </c>
      <c r="V431">
        <v>1.1755365312717292</v>
      </c>
      <c r="W431">
        <v>-1.7282456507826605</v>
      </c>
      <c r="X431">
        <v>-0.69240002820268742</v>
      </c>
      <c r="Y431">
        <v>0.74021645739410225</v>
      </c>
      <c r="Z431">
        <v>-1.0796456850042839</v>
      </c>
      <c r="AA431">
        <v>-1.0734151429262824</v>
      </c>
      <c r="AB431">
        <v>-1.5091869035738386</v>
      </c>
      <c r="AC431">
        <v>-1.5091868254633876</v>
      </c>
      <c r="AD431">
        <v>-0.90938746628433864</v>
      </c>
      <c r="AE431">
        <v>-0.6577351885102789</v>
      </c>
      <c r="AF431">
        <v>-1.0681156771832965</v>
      </c>
      <c r="AG431">
        <v>-0.2345690516833876</v>
      </c>
      <c r="AH431">
        <v>-0.59547867581356573</v>
      </c>
      <c r="AI431">
        <v>-0.73339431039982983</v>
      </c>
      <c r="AJ431">
        <v>-3.0034620517010589E-2</v>
      </c>
      <c r="AM431">
        <v>-1.1807369197046249</v>
      </c>
    </row>
    <row r="432" spans="2:39">
      <c r="B432">
        <v>1.0774999999999999</v>
      </c>
      <c r="C432">
        <v>23</v>
      </c>
      <c r="D432">
        <v>159.75</v>
      </c>
      <c r="E432">
        <v>72.25</v>
      </c>
      <c r="F432">
        <v>35.5</v>
      </c>
      <c r="G432">
        <v>92.1</v>
      </c>
      <c r="H432">
        <v>77.099999999999994</v>
      </c>
      <c r="I432">
        <v>30.354330999999998</v>
      </c>
      <c r="J432">
        <v>93.9</v>
      </c>
      <c r="K432">
        <v>56.1</v>
      </c>
      <c r="L432">
        <v>36.1</v>
      </c>
      <c r="M432">
        <v>22.7</v>
      </c>
      <c r="N432">
        <v>30.5</v>
      </c>
      <c r="O432">
        <v>27.2</v>
      </c>
      <c r="P432">
        <v>18.2</v>
      </c>
      <c r="S432">
        <v>9.4</v>
      </c>
      <c r="V432">
        <v>1.062687614032519</v>
      </c>
      <c r="W432">
        <v>-1.7282456507826605</v>
      </c>
      <c r="X432">
        <v>0.36637888854340056</v>
      </c>
      <c r="Y432">
        <v>2.745704465535947</v>
      </c>
      <c r="Z432">
        <v>1.6910749838557875E-2</v>
      </c>
      <c r="AA432">
        <v>-0.51484844639124761</v>
      </c>
      <c r="AB432">
        <v>-0.69921481343687431</v>
      </c>
      <c r="AC432">
        <v>-0.69921485527791638</v>
      </c>
      <c r="AD432">
        <v>0.43668450461584796</v>
      </c>
      <c r="AE432">
        <v>-4.0721266851128687E-2</v>
      </c>
      <c r="AF432">
        <v>-0.41497028519253693</v>
      </c>
      <c r="AG432">
        <v>6.9637687218493505E-2</v>
      </c>
      <c r="AH432">
        <v>-0.14938645789907756</v>
      </c>
      <c r="AI432">
        <v>0.50652409868190584</v>
      </c>
      <c r="AJ432">
        <v>7.9945092846740382E-2</v>
      </c>
      <c r="AM432">
        <v>-1.0712746503521213</v>
      </c>
    </row>
    <row r="433" spans="2:39">
      <c r="B433">
        <v>1.0753999999999999</v>
      </c>
      <c r="C433">
        <v>23</v>
      </c>
      <c r="D433">
        <v>188.15</v>
      </c>
      <c r="E433">
        <v>77.5</v>
      </c>
      <c r="F433">
        <v>38</v>
      </c>
      <c r="G433">
        <v>96.6</v>
      </c>
      <c r="H433">
        <v>85.3</v>
      </c>
      <c r="I433">
        <v>33.582676999999997</v>
      </c>
      <c r="J433">
        <v>102.5</v>
      </c>
      <c r="K433">
        <v>59.1</v>
      </c>
      <c r="L433">
        <v>37.6</v>
      </c>
      <c r="M433">
        <v>23.2</v>
      </c>
      <c r="N433">
        <v>31.8</v>
      </c>
      <c r="O433">
        <v>29.7</v>
      </c>
      <c r="P433">
        <v>18.3</v>
      </c>
      <c r="S433">
        <v>10.3</v>
      </c>
      <c r="V433">
        <v>0.57904939729304961</v>
      </c>
      <c r="W433">
        <v>-1.6493433465940133</v>
      </c>
      <c r="X433">
        <v>-0.83220358235049841</v>
      </c>
      <c r="Y433">
        <v>0.16721988363928944</v>
      </c>
      <c r="Z433">
        <v>-0.99192117021685533</v>
      </c>
      <c r="AA433">
        <v>-0.99893958338827682</v>
      </c>
      <c r="AB433">
        <v>-1.0350568995912244</v>
      </c>
      <c r="AC433">
        <v>-1.0350570202028591</v>
      </c>
      <c r="AD433">
        <v>-0.69025947102151874</v>
      </c>
      <c r="AE433">
        <v>-0.59603379634436449</v>
      </c>
      <c r="AF433">
        <v>-0.89394357265242785</v>
      </c>
      <c r="AG433">
        <v>-0.66045848614602076</v>
      </c>
      <c r="AH433">
        <v>0.43396490398909865</v>
      </c>
      <c r="AI433">
        <v>-0.18783021040386541</v>
      </c>
      <c r="AJ433">
        <v>-1.0198520407907536</v>
      </c>
      <c r="AM433">
        <v>-0.5969381498246068</v>
      </c>
    </row>
    <row r="434" spans="2:39">
      <c r="B434">
        <v>1.0664</v>
      </c>
      <c r="C434">
        <v>24</v>
      </c>
      <c r="D434">
        <v>156</v>
      </c>
      <c r="E434">
        <v>70.75</v>
      </c>
      <c r="F434">
        <v>35.700000000000003</v>
      </c>
      <c r="G434">
        <v>92.7</v>
      </c>
      <c r="H434">
        <v>81.900000000000006</v>
      </c>
      <c r="I434">
        <v>32.244093999999997</v>
      </c>
      <c r="J434">
        <v>95.3</v>
      </c>
      <c r="K434">
        <v>56.4</v>
      </c>
      <c r="L434">
        <v>36.5</v>
      </c>
      <c r="M434">
        <v>22</v>
      </c>
      <c r="N434">
        <v>33.5</v>
      </c>
      <c r="O434">
        <v>28.3</v>
      </c>
      <c r="P434">
        <v>17.3</v>
      </c>
      <c r="S434">
        <v>14.2</v>
      </c>
      <c r="V434">
        <v>-3.3559010576955886E-2</v>
      </c>
      <c r="W434">
        <v>-1.6493433465940133</v>
      </c>
      <c r="X434">
        <v>1.1250461757188541</v>
      </c>
      <c r="Y434">
        <v>0.93121531531237323</v>
      </c>
      <c r="Z434">
        <v>0.54325783856312315</v>
      </c>
      <c r="AA434">
        <v>0.15543158945079491</v>
      </c>
      <c r="AB434">
        <v>0.66390894801313782</v>
      </c>
      <c r="AC434">
        <v>0.66390893071886192</v>
      </c>
      <c r="AD434">
        <v>1.6262364788997337</v>
      </c>
      <c r="AE434">
        <v>2.4479015505074444</v>
      </c>
      <c r="AF434">
        <v>2.1540682566377831</v>
      </c>
      <c r="AG434">
        <v>1.286464642826018</v>
      </c>
      <c r="AH434">
        <v>1.3261493398180748</v>
      </c>
      <c r="AI434">
        <v>0.80410451686152318</v>
      </c>
      <c r="AJ434">
        <v>0.51986394630173649</v>
      </c>
      <c r="AM434">
        <v>1.1185568800412157E-2</v>
      </c>
    </row>
    <row r="435" spans="2:39">
      <c r="B435">
        <v>1.0549999999999999</v>
      </c>
      <c r="C435">
        <v>24</v>
      </c>
      <c r="D435">
        <v>208.5</v>
      </c>
      <c r="E435">
        <v>72.75</v>
      </c>
      <c r="F435">
        <v>39.200000000000003</v>
      </c>
      <c r="G435">
        <v>102</v>
      </c>
      <c r="H435">
        <v>99.1</v>
      </c>
      <c r="I435">
        <v>39.015748000000002</v>
      </c>
      <c r="J435">
        <v>110.1</v>
      </c>
      <c r="K435">
        <v>71.2</v>
      </c>
      <c r="L435">
        <v>43.5</v>
      </c>
      <c r="M435">
        <v>25.2</v>
      </c>
      <c r="N435">
        <v>36.1</v>
      </c>
      <c r="O435">
        <v>30.3</v>
      </c>
      <c r="P435">
        <v>18.7</v>
      </c>
      <c r="S435">
        <v>19.2</v>
      </c>
      <c r="V435">
        <v>-1.2587758263169551</v>
      </c>
      <c r="W435">
        <v>-1.5704410424053659</v>
      </c>
      <c r="X435">
        <v>1.0504842801733549</v>
      </c>
      <c r="Y435">
        <v>-0.21477783219725241</v>
      </c>
      <c r="Z435">
        <v>1.2889162142562538</v>
      </c>
      <c r="AA435">
        <v>1.2601523892645312</v>
      </c>
      <c r="AB435">
        <v>0.80219686584140049</v>
      </c>
      <c r="AC435">
        <v>0.80219682194824016</v>
      </c>
      <c r="AD435">
        <v>1.0158084920961616</v>
      </c>
      <c r="AE435">
        <v>1.8720218902922379</v>
      </c>
      <c r="AF435">
        <v>0.97840655105441487</v>
      </c>
      <c r="AG435">
        <v>0.92141655614376194</v>
      </c>
      <c r="AH435">
        <v>0.36533533200225338</v>
      </c>
      <c r="AI435">
        <v>0.50652409868190584</v>
      </c>
      <c r="AJ435">
        <v>0.18992480621048743</v>
      </c>
      <c r="AM435">
        <v>1.2760829035404517</v>
      </c>
    </row>
    <row r="436" spans="2:39">
      <c r="B436">
        <v>1.0322</v>
      </c>
      <c r="C436">
        <v>25</v>
      </c>
      <c r="D436">
        <v>206.5</v>
      </c>
      <c r="E436">
        <v>69.75</v>
      </c>
      <c r="F436">
        <v>40.9</v>
      </c>
      <c r="G436">
        <v>110.9</v>
      </c>
      <c r="H436">
        <v>100.5</v>
      </c>
      <c r="I436">
        <v>39.566929000000002</v>
      </c>
      <c r="J436">
        <v>106.2</v>
      </c>
      <c r="K436">
        <v>68.400000000000006</v>
      </c>
      <c r="L436">
        <v>40.799999999999997</v>
      </c>
      <c r="M436">
        <v>24.6</v>
      </c>
      <c r="N436">
        <v>33.299999999999997</v>
      </c>
      <c r="O436">
        <v>29.7</v>
      </c>
      <c r="P436">
        <v>18.399999999999999</v>
      </c>
      <c r="S436">
        <v>29.6</v>
      </c>
      <c r="V436">
        <v>1.7021648117213812</v>
      </c>
      <c r="W436">
        <v>-1.5704410424053659</v>
      </c>
      <c r="X436">
        <v>-1.2888951925666807</v>
      </c>
      <c r="Y436">
        <v>0.83571588635323768</v>
      </c>
      <c r="Z436">
        <v>-1.2112324571854238</v>
      </c>
      <c r="AA436">
        <v>-1.0485899564136139</v>
      </c>
      <c r="AB436">
        <v>-1.5684531540716646</v>
      </c>
      <c r="AC436">
        <v>-1.568453207929573</v>
      </c>
      <c r="AD436">
        <v>-1.191123460193682</v>
      </c>
      <c r="AE436">
        <v>-1.5215546788330898</v>
      </c>
      <c r="AF436">
        <v>-1.2422877817141651</v>
      </c>
      <c r="AG436">
        <v>-0.66045848614602076</v>
      </c>
      <c r="AH436">
        <v>-2.2082736175044064</v>
      </c>
      <c r="AI436">
        <v>-1.7253290376652184</v>
      </c>
      <c r="AJ436">
        <v>-1.4597708942457537</v>
      </c>
      <c r="AM436">
        <v>-1.6793983689771403</v>
      </c>
    </row>
    <row r="437" spans="2:39">
      <c r="B437">
        <v>1.0872999999999999</v>
      </c>
      <c r="C437">
        <v>25</v>
      </c>
      <c r="D437">
        <v>143.75</v>
      </c>
      <c r="E437">
        <v>72.5</v>
      </c>
      <c r="F437">
        <v>35.200000000000003</v>
      </c>
      <c r="G437">
        <v>92.3</v>
      </c>
      <c r="H437">
        <v>76.5</v>
      </c>
      <c r="I437">
        <v>30.118110000000001</v>
      </c>
      <c r="J437">
        <v>92.1</v>
      </c>
      <c r="K437">
        <v>51.9</v>
      </c>
      <c r="L437">
        <v>35.700000000000003</v>
      </c>
      <c r="M437">
        <v>22</v>
      </c>
      <c r="N437">
        <v>25.8</v>
      </c>
      <c r="O437">
        <v>25.2</v>
      </c>
      <c r="P437">
        <v>16.899999999999999</v>
      </c>
      <c r="S437">
        <v>5.3</v>
      </c>
      <c r="V437">
        <v>-0.75364257772238841</v>
      </c>
      <c r="W437">
        <v>-1.4915387382167185</v>
      </c>
      <c r="X437">
        <v>1.665619918423723</v>
      </c>
      <c r="Y437">
        <v>-2.3778974278981478E-2</v>
      </c>
      <c r="Z437">
        <v>1.1573294420751139</v>
      </c>
      <c r="AA437">
        <v>1.6573553734672213</v>
      </c>
      <c r="AB437">
        <v>1.4244924960685796</v>
      </c>
      <c r="AC437">
        <v>1.4244924579273377</v>
      </c>
      <c r="AD437">
        <v>2.2210124660416786</v>
      </c>
      <c r="AE437">
        <v>1.7074848445164621</v>
      </c>
      <c r="AF437">
        <v>1.8057240475760461</v>
      </c>
      <c r="AG437">
        <v>0.98225790392413681</v>
      </c>
      <c r="AH437">
        <v>1.2918345538246523</v>
      </c>
      <c r="AI437">
        <v>0.85370125322479151</v>
      </c>
      <c r="AJ437">
        <v>0.18992480621048743</v>
      </c>
      <c r="AM437">
        <v>0.74093403115043488</v>
      </c>
    </row>
    <row r="438" spans="2:39">
      <c r="B438">
        <v>1.0416000000000001</v>
      </c>
      <c r="C438">
        <v>26</v>
      </c>
      <c r="D438">
        <v>223</v>
      </c>
      <c r="E438">
        <v>70.25</v>
      </c>
      <c r="F438">
        <v>40.6</v>
      </c>
      <c r="G438">
        <v>114.1</v>
      </c>
      <c r="H438">
        <v>106.8</v>
      </c>
      <c r="I438">
        <v>42.047243999999999</v>
      </c>
      <c r="J438">
        <v>113.9</v>
      </c>
      <c r="K438">
        <v>67.599999999999994</v>
      </c>
      <c r="L438">
        <v>42.7</v>
      </c>
      <c r="M438">
        <v>24.7</v>
      </c>
      <c r="N438">
        <v>36</v>
      </c>
      <c r="O438">
        <v>30.4</v>
      </c>
      <c r="P438">
        <v>18.399999999999999</v>
      </c>
      <c r="S438">
        <v>25.2</v>
      </c>
      <c r="V438">
        <v>1.1809102892355006</v>
      </c>
      <c r="W438">
        <v>-1.4915387382167185</v>
      </c>
      <c r="X438">
        <v>-0.97200713649830928</v>
      </c>
      <c r="Y438">
        <v>-0.50127611907465885</v>
      </c>
      <c r="Z438">
        <v>-1.1235079423979983</v>
      </c>
      <c r="AA438">
        <v>-0.97411439687560819</v>
      </c>
      <c r="AB438">
        <v>-1.4597983614923162</v>
      </c>
      <c r="AC438">
        <v>-1.4597983824863923</v>
      </c>
      <c r="AD438">
        <v>-0.97199546493085986</v>
      </c>
      <c r="AE438">
        <v>-0.49319814273450613</v>
      </c>
      <c r="AF438">
        <v>-1.1552017294487322</v>
      </c>
      <c r="AG438">
        <v>-1.6339200506320413</v>
      </c>
      <c r="AH438">
        <v>-0.21801602988592159</v>
      </c>
      <c r="AI438">
        <v>0.15934694413902023</v>
      </c>
      <c r="AJ438">
        <v>-0.46995347397200665</v>
      </c>
      <c r="AM438">
        <v>-1.1807369197046249</v>
      </c>
    </row>
    <row r="439" spans="2:39">
      <c r="B439">
        <v>1.0775999999999999</v>
      </c>
      <c r="C439">
        <v>26</v>
      </c>
      <c r="D439">
        <v>152.25</v>
      </c>
      <c r="E439">
        <v>69</v>
      </c>
      <c r="F439">
        <v>35.4</v>
      </c>
      <c r="G439">
        <v>92.9</v>
      </c>
      <c r="H439">
        <v>77.599999999999994</v>
      </c>
      <c r="I439">
        <v>30.551181</v>
      </c>
      <c r="J439">
        <v>93.5</v>
      </c>
      <c r="K439">
        <v>56.9</v>
      </c>
      <c r="L439">
        <v>35.9</v>
      </c>
      <c r="M439">
        <v>20.399999999999999</v>
      </c>
      <c r="N439">
        <v>31.6</v>
      </c>
      <c r="O439">
        <v>29</v>
      </c>
      <c r="P439">
        <v>17.8</v>
      </c>
      <c r="S439">
        <v>9.4</v>
      </c>
      <c r="V439">
        <v>-7.6549074287126692E-2</v>
      </c>
      <c r="W439">
        <v>-1.4915387382167185</v>
      </c>
      <c r="X439">
        <v>2.3646376891627776</v>
      </c>
      <c r="Y439">
        <v>1.5997113180263214</v>
      </c>
      <c r="Z439">
        <v>1.6836765307996762</v>
      </c>
      <c r="AA439">
        <v>0.93742496459984337</v>
      </c>
      <c r="AB439">
        <v>1.0392618678327075</v>
      </c>
      <c r="AC439">
        <v>1.0392618500254005</v>
      </c>
      <c r="AD439">
        <v>2.299272464349829</v>
      </c>
      <c r="AE439">
        <v>2.7975427727809632</v>
      </c>
      <c r="AF439">
        <v>2.1540682566377831</v>
      </c>
      <c r="AG439">
        <v>1.2256232950456429</v>
      </c>
      <c r="AH439">
        <v>2.1497042036602059</v>
      </c>
      <c r="AI439">
        <v>2.5399902895759512</v>
      </c>
      <c r="AJ439">
        <v>1.5096813665754836</v>
      </c>
      <c r="AM439">
        <v>5.9835466290413933E-2</v>
      </c>
    </row>
    <row r="440" spans="2:39">
      <c r="B440">
        <v>1.0542</v>
      </c>
      <c r="C440">
        <v>26</v>
      </c>
      <c r="D440">
        <v>241.75</v>
      </c>
      <c r="E440">
        <v>74.5</v>
      </c>
      <c r="F440">
        <v>41.8</v>
      </c>
      <c r="G440">
        <v>108.3</v>
      </c>
      <c r="H440">
        <v>102.9</v>
      </c>
      <c r="I440">
        <v>40.511811000000002</v>
      </c>
      <c r="J440">
        <v>114.4</v>
      </c>
      <c r="K440">
        <v>72.900000000000006</v>
      </c>
      <c r="L440">
        <v>43.5</v>
      </c>
      <c r="M440">
        <v>25.1</v>
      </c>
      <c r="N440">
        <v>38.5</v>
      </c>
      <c r="O440">
        <v>33.799999999999997</v>
      </c>
      <c r="P440">
        <v>19.600000000000001</v>
      </c>
      <c r="S440">
        <v>19.600000000000001</v>
      </c>
      <c r="V440">
        <v>1.0841826458876163</v>
      </c>
      <c r="W440">
        <v>-1.4126364340280713</v>
      </c>
      <c r="X440">
        <v>-1.205013060077994</v>
      </c>
      <c r="Y440">
        <v>0.74021645739410225</v>
      </c>
      <c r="Z440">
        <v>-1.6937172885162748</v>
      </c>
      <c r="AA440">
        <v>-1.5202685001543097</v>
      </c>
      <c r="AB440">
        <v>-1.9339283654749291</v>
      </c>
      <c r="AC440">
        <v>-1.9339284386407132</v>
      </c>
      <c r="AD440">
        <v>-1.3476434568099829</v>
      </c>
      <c r="AE440">
        <v>-1.1719134565595708</v>
      </c>
      <c r="AF440">
        <v>-0.76331449425427722</v>
      </c>
      <c r="AG440">
        <v>0.43468577390075169</v>
      </c>
      <c r="AH440">
        <v>-1.5219778976359633</v>
      </c>
      <c r="AI440">
        <v>-1.1797649376692541</v>
      </c>
      <c r="AJ440">
        <v>-0.90987232742700663</v>
      </c>
      <c r="AM440">
        <v>-1.0955995990971223</v>
      </c>
    </row>
    <row r="441" spans="2:39">
      <c r="B441">
        <v>1.0758000000000001</v>
      </c>
      <c r="C441">
        <v>27</v>
      </c>
      <c r="D441">
        <v>146</v>
      </c>
      <c r="E441">
        <v>72.25</v>
      </c>
      <c r="F441">
        <v>34.1</v>
      </c>
      <c r="G441">
        <v>88.5</v>
      </c>
      <c r="H441">
        <v>72.8</v>
      </c>
      <c r="I441">
        <v>28.661417</v>
      </c>
      <c r="J441">
        <v>91.1</v>
      </c>
      <c r="K441">
        <v>53.6</v>
      </c>
      <c r="L441">
        <v>36.799999999999997</v>
      </c>
      <c r="M441">
        <v>23.8</v>
      </c>
      <c r="N441">
        <v>27.8</v>
      </c>
      <c r="O441">
        <v>26.3</v>
      </c>
      <c r="P441">
        <v>17.399999999999999</v>
      </c>
      <c r="S441">
        <v>10.1</v>
      </c>
      <c r="V441">
        <v>0.28886646724936094</v>
      </c>
      <c r="W441">
        <v>-1.4126364340280713</v>
      </c>
      <c r="X441">
        <v>-0.80424287152093621</v>
      </c>
      <c r="Y441">
        <v>-1.169772121788607</v>
      </c>
      <c r="Z441">
        <v>-2.695150755515642E-2</v>
      </c>
      <c r="AA441">
        <v>-0.83757587105593367</v>
      </c>
      <c r="AB441">
        <v>-0.41276126936404506</v>
      </c>
      <c r="AC441">
        <v>-0.41276138422375958</v>
      </c>
      <c r="AD441">
        <v>-0.70591147068314797</v>
      </c>
      <c r="AE441">
        <v>-0.51376527345647804</v>
      </c>
      <c r="AF441">
        <v>-0.50205633745797273</v>
      </c>
      <c r="AG441">
        <v>-0.17372770390301051</v>
      </c>
      <c r="AH441">
        <v>-0.56116388982014309</v>
      </c>
      <c r="AI441">
        <v>-0.18783021040386541</v>
      </c>
      <c r="AJ441">
        <v>-0.35997376060825959</v>
      </c>
      <c r="AM441">
        <v>-0.31720123925709798</v>
      </c>
    </row>
    <row r="442" spans="2:39">
      <c r="B442">
        <v>1.0609999999999999</v>
      </c>
      <c r="C442">
        <v>27</v>
      </c>
      <c r="D442">
        <v>156.75</v>
      </c>
      <c r="E442">
        <v>67.25</v>
      </c>
      <c r="F442">
        <v>37.9</v>
      </c>
      <c r="G442">
        <v>94</v>
      </c>
      <c r="H442">
        <v>88.2</v>
      </c>
      <c r="I442">
        <v>34.724409000000001</v>
      </c>
      <c r="J442">
        <v>95.2</v>
      </c>
      <c r="K442">
        <v>56.8</v>
      </c>
      <c r="L442">
        <v>37.4</v>
      </c>
      <c r="M442">
        <v>22.8</v>
      </c>
      <c r="N442">
        <v>30.6</v>
      </c>
      <c r="O442">
        <v>28.3</v>
      </c>
      <c r="P442">
        <v>17.899999999999999</v>
      </c>
      <c r="S442">
        <v>16.5</v>
      </c>
      <c r="V442">
        <v>-0.24850932912783374</v>
      </c>
      <c r="W442">
        <v>-1.4126364340280713</v>
      </c>
      <c r="X442">
        <v>0.81747835659367019</v>
      </c>
      <c r="Y442">
        <v>1.2177136021897796</v>
      </c>
      <c r="Z442">
        <v>0.10463526462598646</v>
      </c>
      <c r="AA442">
        <v>4.3718250143787239E-2</v>
      </c>
      <c r="AB442">
        <v>0.76268603217618214</v>
      </c>
      <c r="AC442">
        <v>0.76268606756664414</v>
      </c>
      <c r="AD442">
        <v>0.82798449615660008</v>
      </c>
      <c r="AE442">
        <v>0.5762926548080215</v>
      </c>
      <c r="AF442">
        <v>0.63006234199267763</v>
      </c>
      <c r="AG442">
        <v>1.1039405994848888</v>
      </c>
      <c r="AH442">
        <v>0.50259447597594398</v>
      </c>
      <c r="AI442">
        <v>0.25854041686555873</v>
      </c>
      <c r="AJ442">
        <v>1.2897219398479816</v>
      </c>
      <c r="AM442">
        <v>0.23011010750541908</v>
      </c>
    </row>
    <row r="443" spans="2:39">
      <c r="B443">
        <v>1.0509999999999999</v>
      </c>
      <c r="C443">
        <v>27</v>
      </c>
      <c r="D443">
        <v>200.25</v>
      </c>
      <c r="E443">
        <v>73.5</v>
      </c>
      <c r="F443">
        <v>38.200000000000003</v>
      </c>
      <c r="G443">
        <v>101.1</v>
      </c>
      <c r="H443">
        <v>100.1</v>
      </c>
      <c r="I443">
        <v>39.409449000000002</v>
      </c>
      <c r="J443">
        <v>105</v>
      </c>
      <c r="K443">
        <v>62.1</v>
      </c>
      <c r="L443">
        <v>40</v>
      </c>
      <c r="M443">
        <v>24.9</v>
      </c>
      <c r="N443">
        <v>33.700000000000003</v>
      </c>
      <c r="O443">
        <v>29.2</v>
      </c>
      <c r="P443">
        <v>19.399999999999999</v>
      </c>
      <c r="S443">
        <v>21</v>
      </c>
      <c r="V443">
        <v>0.20288633982900739</v>
      </c>
      <c r="W443">
        <v>-1.3337341298394239</v>
      </c>
      <c r="X443">
        <v>-0.25434889187288001</v>
      </c>
      <c r="Y443">
        <v>1.8862096049037278</v>
      </c>
      <c r="Z443">
        <v>-1.0357834276105697</v>
      </c>
      <c r="AA443">
        <v>-1.0734151429262824</v>
      </c>
      <c r="AB443">
        <v>-0.87701356493035387</v>
      </c>
      <c r="AC443">
        <v>-0.87701350088889052</v>
      </c>
      <c r="AD443">
        <v>-0.22069948117261615</v>
      </c>
      <c r="AE443">
        <v>-0.41092961984661969</v>
      </c>
      <c r="AF443">
        <v>-0.32788423292710417</v>
      </c>
      <c r="AG443">
        <v>-0.8429825294871498</v>
      </c>
      <c r="AH443">
        <v>-1.2127313925388241E-2</v>
      </c>
      <c r="AI443">
        <v>-0.48541062858348266</v>
      </c>
      <c r="AJ443">
        <v>-0.57993318733575761</v>
      </c>
      <c r="AM443">
        <v>-0.21990144427709488</v>
      </c>
    </row>
    <row r="444" spans="2:39">
      <c r="B444">
        <v>1.0593999999999999</v>
      </c>
      <c r="C444">
        <v>28</v>
      </c>
      <c r="D444">
        <v>171.5</v>
      </c>
      <c r="E444">
        <v>75.25</v>
      </c>
      <c r="F444">
        <v>35.6</v>
      </c>
      <c r="G444">
        <v>92.1</v>
      </c>
      <c r="H444">
        <v>83.5</v>
      </c>
      <c r="I444">
        <v>32.874015999999997</v>
      </c>
      <c r="J444">
        <v>98.3</v>
      </c>
      <c r="K444">
        <v>57.3</v>
      </c>
      <c r="L444">
        <v>37.799999999999997</v>
      </c>
      <c r="M444">
        <v>21.7</v>
      </c>
      <c r="N444">
        <v>32.200000000000003</v>
      </c>
      <c r="O444">
        <v>27.7</v>
      </c>
      <c r="P444">
        <v>17.7</v>
      </c>
      <c r="S444">
        <v>17.3</v>
      </c>
      <c r="V444">
        <v>-1.4468573550489761</v>
      </c>
      <c r="W444">
        <v>-1.3337341298394239</v>
      </c>
      <c r="X444">
        <v>1.0225235693437928</v>
      </c>
      <c r="Y444">
        <v>-0.50127611907465885</v>
      </c>
      <c r="Z444">
        <v>0.23622203680712625</v>
      </c>
      <c r="AA444">
        <v>0.60228494667882215</v>
      </c>
      <c r="AB444">
        <v>1.2466937445751001</v>
      </c>
      <c r="AC444">
        <v>1.2466938123163636</v>
      </c>
      <c r="AD444">
        <v>1.0471124914194223</v>
      </c>
      <c r="AE444">
        <v>1.9131561517361788</v>
      </c>
      <c r="AF444">
        <v>0.63006234199267763</v>
      </c>
      <c r="AG444">
        <v>1.286464642826018</v>
      </c>
      <c r="AH444">
        <v>1.0173162658772761</v>
      </c>
      <c r="AI444">
        <v>1.0024914623146002</v>
      </c>
      <c r="AJ444">
        <v>0.95978279975673642</v>
      </c>
      <c r="AM444">
        <v>1.4706824935004577</v>
      </c>
    </row>
    <row r="445" spans="2:39">
      <c r="B445">
        <v>1.0286999999999999</v>
      </c>
      <c r="C445">
        <v>28</v>
      </c>
      <c r="D445">
        <v>205.75</v>
      </c>
      <c r="E445">
        <v>69</v>
      </c>
      <c r="F445">
        <v>38.5</v>
      </c>
      <c r="G445">
        <v>105.6</v>
      </c>
      <c r="H445">
        <v>105</v>
      </c>
      <c r="I445">
        <v>41.338583</v>
      </c>
      <c r="J445">
        <v>106.4</v>
      </c>
      <c r="K445">
        <v>68.599999999999994</v>
      </c>
      <c r="L445">
        <v>40</v>
      </c>
      <c r="M445">
        <v>25.2</v>
      </c>
      <c r="N445">
        <v>35.200000000000003</v>
      </c>
      <c r="O445">
        <v>30.7</v>
      </c>
      <c r="P445">
        <v>19.100000000000001</v>
      </c>
      <c r="S445">
        <v>31.2</v>
      </c>
      <c r="V445">
        <v>1.1003039197789302</v>
      </c>
      <c r="W445">
        <v>-1.3337341298394239</v>
      </c>
      <c r="X445">
        <v>0.15574153362736529</v>
      </c>
      <c r="Y445">
        <v>0.74021645739410225</v>
      </c>
      <c r="Z445">
        <v>-0.42171182409857888</v>
      </c>
      <c r="AA445">
        <v>-0.27900917452089885</v>
      </c>
      <c r="AB445">
        <v>-0.15594085054013027</v>
      </c>
      <c r="AC445">
        <v>-0.15594097895580203</v>
      </c>
      <c r="AD445">
        <v>0.43668450461584796</v>
      </c>
      <c r="AE445">
        <v>0.30891995542238893</v>
      </c>
      <c r="AF445">
        <v>-2.308304999808183E-2</v>
      </c>
      <c r="AG445">
        <v>1.1647819472652658</v>
      </c>
      <c r="AH445">
        <v>-0.21801602988592159</v>
      </c>
      <c r="AI445">
        <v>-0.33662041949367405</v>
      </c>
      <c r="AJ445">
        <v>0.40988423293798937</v>
      </c>
      <c r="AM445">
        <v>-1.1077620734696225</v>
      </c>
    </row>
    <row r="446" spans="2:39">
      <c r="B446">
        <v>1.0761000000000001</v>
      </c>
      <c r="C446">
        <v>28</v>
      </c>
      <c r="D446">
        <v>182.5</v>
      </c>
      <c r="E446">
        <v>72.25</v>
      </c>
      <c r="F446">
        <v>37</v>
      </c>
      <c r="G446">
        <v>98.5</v>
      </c>
      <c r="H446">
        <v>90.8</v>
      </c>
      <c r="I446">
        <v>35.748030999999997</v>
      </c>
      <c r="J446">
        <v>102.5</v>
      </c>
      <c r="K446">
        <v>60.8</v>
      </c>
      <c r="L446">
        <v>38.5</v>
      </c>
      <c r="M446">
        <v>25</v>
      </c>
      <c r="N446">
        <v>31.6</v>
      </c>
      <c r="O446">
        <v>28</v>
      </c>
      <c r="P446">
        <v>18.600000000000001</v>
      </c>
      <c r="S446">
        <v>10</v>
      </c>
      <c r="V446">
        <v>0.79399971584392748</v>
      </c>
      <c r="W446">
        <v>-1.1759295214621293</v>
      </c>
      <c r="X446">
        <v>-1.559182063919115</v>
      </c>
      <c r="Y446">
        <v>-0.59677554803379429</v>
      </c>
      <c r="Z446">
        <v>-0.90419665542942984</v>
      </c>
      <c r="AA446">
        <v>-1.4954433136416412</v>
      </c>
      <c r="AB446">
        <v>-1.5585754456553607</v>
      </c>
      <c r="AC446">
        <v>-1.5585755193341744</v>
      </c>
      <c r="AD446">
        <v>-1.5511194524111735</v>
      </c>
      <c r="AE446">
        <v>-1.8917630318285794</v>
      </c>
      <c r="AF446">
        <v>-1.6341750169086231</v>
      </c>
      <c r="AG446">
        <v>-0.78214118170677271</v>
      </c>
      <c r="AH446">
        <v>-1.7964961855833408</v>
      </c>
      <c r="AI446">
        <v>3.0855543895719157</v>
      </c>
      <c r="AJ446">
        <v>-1.4597708942457537</v>
      </c>
      <c r="AM446">
        <v>-0.80370021415711312</v>
      </c>
    </row>
    <row r="447" spans="2:39">
      <c r="B447">
        <v>1.0704</v>
      </c>
      <c r="C447">
        <v>30</v>
      </c>
      <c r="D447">
        <v>136.5</v>
      </c>
      <c r="E447">
        <v>68.75</v>
      </c>
      <c r="F447">
        <v>35.9</v>
      </c>
      <c r="G447">
        <v>88.7</v>
      </c>
      <c r="H447">
        <v>76.599999999999994</v>
      </c>
      <c r="I447">
        <v>30.15748</v>
      </c>
      <c r="J447">
        <v>89.8</v>
      </c>
      <c r="K447">
        <v>50.1</v>
      </c>
      <c r="L447">
        <v>34.799999999999997</v>
      </c>
      <c r="M447">
        <v>21.8</v>
      </c>
      <c r="N447">
        <v>27</v>
      </c>
      <c r="O447">
        <v>34.9</v>
      </c>
      <c r="P447">
        <v>16.899999999999999</v>
      </c>
      <c r="S447">
        <v>12.5</v>
      </c>
      <c r="V447">
        <v>-0.42584334193230022</v>
      </c>
      <c r="W447">
        <v>-1.0970272172734818</v>
      </c>
      <c r="X447">
        <v>-3.9983442179569964E-2</v>
      </c>
      <c r="Y447">
        <v>0.45371817051669583</v>
      </c>
      <c r="Z447">
        <v>-0.77260988324828705</v>
      </c>
      <c r="AA447">
        <v>4.3718250143787239E-2</v>
      </c>
      <c r="AB447">
        <v>2.1024841207415777E-3</v>
      </c>
      <c r="AC447">
        <v>2.1025403581665129E-3</v>
      </c>
      <c r="AD447">
        <v>-6.4179484556315267E-2</v>
      </c>
      <c r="AE447">
        <v>2.0980125314785752E-2</v>
      </c>
      <c r="AF447">
        <v>0.19463208066550466</v>
      </c>
      <c r="AG447">
        <v>0.92141655614376194</v>
      </c>
      <c r="AH447">
        <v>-0.73273781978725372</v>
      </c>
      <c r="AI447">
        <v>-0.23742694676713555</v>
      </c>
      <c r="AJ447">
        <v>-3.0034620517010589E-2</v>
      </c>
      <c r="AM447">
        <v>0.41254722309292474</v>
      </c>
    </row>
    <row r="448" spans="2:39">
      <c r="B448">
        <v>1.0477000000000001</v>
      </c>
      <c r="C448">
        <v>31</v>
      </c>
      <c r="D448">
        <v>177.25</v>
      </c>
      <c r="E448">
        <v>71.5</v>
      </c>
      <c r="F448">
        <v>36.200000000000003</v>
      </c>
      <c r="G448">
        <v>101.1</v>
      </c>
      <c r="H448">
        <v>92.4</v>
      </c>
      <c r="I448">
        <v>36.377952999999998</v>
      </c>
      <c r="J448">
        <v>99.3</v>
      </c>
      <c r="K448">
        <v>59.4</v>
      </c>
      <c r="L448">
        <v>39</v>
      </c>
      <c r="M448">
        <v>24.6</v>
      </c>
      <c r="N448">
        <v>30.1</v>
      </c>
      <c r="O448">
        <v>28.2</v>
      </c>
      <c r="P448">
        <v>18.2</v>
      </c>
      <c r="S448">
        <v>22.5</v>
      </c>
      <c r="V448">
        <v>1.1755365312717292</v>
      </c>
      <c r="W448">
        <v>-1.0970272172734818</v>
      </c>
      <c r="X448">
        <v>-1.0092880842710588</v>
      </c>
      <c r="Y448">
        <v>0.74021645739410225</v>
      </c>
      <c r="Z448">
        <v>-1.2989569719728524</v>
      </c>
      <c r="AA448">
        <v>-0.83757587105593367</v>
      </c>
      <c r="AB448">
        <v>-1.1042008585053558</v>
      </c>
      <c r="AC448">
        <v>-1.1042008403706516</v>
      </c>
      <c r="AD448">
        <v>-1.2850354581634615</v>
      </c>
      <c r="AE448">
        <v>-1.3981518945012594</v>
      </c>
      <c r="AF448">
        <v>-0.85040054651970987</v>
      </c>
      <c r="AG448">
        <v>-1.268871963949783</v>
      </c>
      <c r="AH448">
        <v>-1.7964961855833408</v>
      </c>
      <c r="AI448">
        <v>-1.1797649376692541</v>
      </c>
      <c r="AJ448">
        <v>-1.8996897477007497</v>
      </c>
      <c r="AM448">
        <v>-1.1807369197046249</v>
      </c>
    </row>
    <row r="449" spans="2:39">
      <c r="B449">
        <v>1.0774999999999999</v>
      </c>
      <c r="C449">
        <v>31</v>
      </c>
      <c r="D449">
        <v>151.25</v>
      </c>
      <c r="E449">
        <v>72.25</v>
      </c>
      <c r="F449">
        <v>35</v>
      </c>
      <c r="G449">
        <v>94</v>
      </c>
      <c r="H449">
        <v>81.2</v>
      </c>
      <c r="I449">
        <v>31.968503999999999</v>
      </c>
      <c r="J449">
        <v>91.5</v>
      </c>
      <c r="K449">
        <v>52.5</v>
      </c>
      <c r="L449">
        <v>36.6</v>
      </c>
      <c r="M449">
        <v>21</v>
      </c>
      <c r="N449">
        <v>27</v>
      </c>
      <c r="O449">
        <v>26.3</v>
      </c>
      <c r="P449">
        <v>16.5</v>
      </c>
      <c r="S449">
        <v>9.4</v>
      </c>
      <c r="V449">
        <v>0.51993805969155282</v>
      </c>
      <c r="W449">
        <v>-0.93922260889618725</v>
      </c>
      <c r="X449">
        <v>0.65903432855948452</v>
      </c>
      <c r="Y449">
        <v>1.0267147442715086</v>
      </c>
      <c r="Z449">
        <v>0.23622203680712625</v>
      </c>
      <c r="AA449">
        <v>0.37885826806480849</v>
      </c>
      <c r="AB449">
        <v>0.31818915344248244</v>
      </c>
      <c r="AC449">
        <v>0.31818907719851891</v>
      </c>
      <c r="AD449">
        <v>0.8436364958182293</v>
      </c>
      <c r="AE449">
        <v>0.43232273975421925</v>
      </c>
      <c r="AF449">
        <v>0.89132049878898212</v>
      </c>
      <c r="AG449">
        <v>1.1647819472652658</v>
      </c>
      <c r="AH449">
        <v>-0.32096038786618825</v>
      </c>
      <c r="AI449">
        <v>0.25854041686555873</v>
      </c>
      <c r="AJ449">
        <v>0.95978279975673642</v>
      </c>
      <c r="AM449">
        <v>-0.54828825233460521</v>
      </c>
    </row>
    <row r="450" spans="2:39">
      <c r="B450">
        <v>1.0652999999999999</v>
      </c>
      <c r="C450">
        <v>33</v>
      </c>
      <c r="D450">
        <v>196</v>
      </c>
      <c r="E450">
        <v>73</v>
      </c>
      <c r="F450">
        <v>38.5</v>
      </c>
      <c r="G450">
        <v>103.8</v>
      </c>
      <c r="H450">
        <v>95.6</v>
      </c>
      <c r="I450">
        <v>37.637794999999997</v>
      </c>
      <c r="J450">
        <v>105.1</v>
      </c>
      <c r="K450">
        <v>61.4</v>
      </c>
      <c r="L450">
        <v>40.6</v>
      </c>
      <c r="M450">
        <v>25</v>
      </c>
      <c r="N450">
        <v>31.3</v>
      </c>
      <c r="O450">
        <v>29.2</v>
      </c>
      <c r="P450">
        <v>19.100000000000001</v>
      </c>
      <c r="S450">
        <v>14.6</v>
      </c>
      <c r="V450">
        <v>0.71876710435111668</v>
      </c>
      <c r="W450">
        <v>-0.93922260889618725</v>
      </c>
      <c r="X450">
        <v>0.22098319222967705</v>
      </c>
      <c r="Y450">
        <v>-0.59677554803379429</v>
      </c>
      <c r="Z450">
        <v>1.2011916994688283</v>
      </c>
      <c r="AA450">
        <v>-0.22935880149556173</v>
      </c>
      <c r="AB450">
        <v>-2.7530641128172859E-2</v>
      </c>
      <c r="AC450">
        <v>-2.7530525428030899E-2</v>
      </c>
      <c r="AD450">
        <v>0.59320450123214885</v>
      </c>
      <c r="AE450">
        <v>0.96706813852548301</v>
      </c>
      <c r="AF450">
        <v>-0.54559936359069061</v>
      </c>
      <c r="AG450">
        <v>0.2521617305596226</v>
      </c>
      <c r="AH450">
        <v>0.43396490398909865</v>
      </c>
      <c r="AI450">
        <v>0.95289472595133173</v>
      </c>
      <c r="AJ450">
        <v>1.6196610799392306</v>
      </c>
      <c r="AM450">
        <v>-0.74288784229461124</v>
      </c>
    </row>
    <row r="451" spans="2:39">
      <c r="B451">
        <v>1.069</v>
      </c>
      <c r="C451">
        <v>33</v>
      </c>
      <c r="D451">
        <v>184.25</v>
      </c>
      <c r="E451">
        <v>68.75</v>
      </c>
      <c r="F451">
        <v>40.700000000000003</v>
      </c>
      <c r="G451">
        <v>98.9</v>
      </c>
      <c r="H451">
        <v>92.1</v>
      </c>
      <c r="I451">
        <v>36.259842999999996</v>
      </c>
      <c r="J451">
        <v>103.5</v>
      </c>
      <c r="K451">
        <v>64</v>
      </c>
      <c r="L451">
        <v>37.299999999999997</v>
      </c>
      <c r="M451">
        <v>23.5</v>
      </c>
      <c r="N451">
        <v>33.5</v>
      </c>
      <c r="O451">
        <v>30.6</v>
      </c>
      <c r="P451">
        <v>19.7</v>
      </c>
      <c r="S451">
        <v>13</v>
      </c>
      <c r="V451">
        <v>0.47157423801761067</v>
      </c>
      <c r="W451">
        <v>-0.86032030470753995</v>
      </c>
      <c r="X451">
        <v>-1.4286987467144916</v>
      </c>
      <c r="Y451">
        <v>7.1720454680153992E-2</v>
      </c>
      <c r="Z451">
        <v>-0.86033439803571554</v>
      </c>
      <c r="AA451">
        <v>-1.4333803473599707</v>
      </c>
      <c r="AB451">
        <v>-0.88689127334665785</v>
      </c>
      <c r="AC451">
        <v>-0.88689118948428902</v>
      </c>
      <c r="AD451">
        <v>-1.5824234517344342</v>
      </c>
      <c r="AE451">
        <v>-1.4187190252232313</v>
      </c>
      <c r="AF451">
        <v>-1.285830807846883</v>
      </c>
      <c r="AG451">
        <v>-1.6339200506320413</v>
      </c>
      <c r="AH451">
        <v>-1.3504039676688526</v>
      </c>
      <c r="AI451">
        <v>-1.2293616740325242</v>
      </c>
      <c r="AJ451">
        <v>-1.8996897477007497</v>
      </c>
      <c r="AM451">
        <v>-0.48747588047210333</v>
      </c>
    </row>
    <row r="452" spans="2:39">
      <c r="B452">
        <v>1.0644</v>
      </c>
      <c r="C452">
        <v>34</v>
      </c>
      <c r="D452">
        <v>140</v>
      </c>
      <c r="E452">
        <v>70.5</v>
      </c>
      <c r="F452">
        <v>36</v>
      </c>
      <c r="G452">
        <v>89.2</v>
      </c>
      <c r="H452">
        <v>83.4</v>
      </c>
      <c r="I452">
        <v>32.834645999999999</v>
      </c>
      <c r="J452">
        <v>89.6</v>
      </c>
      <c r="K452">
        <v>52.4</v>
      </c>
      <c r="L452">
        <v>35.6</v>
      </c>
      <c r="M452">
        <v>20.399999999999999</v>
      </c>
      <c r="N452">
        <v>28.3</v>
      </c>
      <c r="O452">
        <v>26.2</v>
      </c>
      <c r="P452">
        <v>16.5</v>
      </c>
      <c r="S452">
        <v>15.1</v>
      </c>
      <c r="V452">
        <v>-1.0008354440559064</v>
      </c>
      <c r="W452">
        <v>-0.86032030470753995</v>
      </c>
      <c r="X452">
        <v>1.5071758903895374</v>
      </c>
      <c r="Y452">
        <v>0.64471702843496681</v>
      </c>
      <c r="Z452">
        <v>0.67484461074426294</v>
      </c>
      <c r="AA452">
        <v>1.3222153555462017</v>
      </c>
      <c r="AB452">
        <v>1.3454708287381445</v>
      </c>
      <c r="AC452">
        <v>1.3454706982703544</v>
      </c>
      <c r="AD452">
        <v>1.422760483298543</v>
      </c>
      <c r="AE452">
        <v>0.92593387708153918</v>
      </c>
      <c r="AF452">
        <v>1.5009228646470236</v>
      </c>
      <c r="AG452">
        <v>0.19132038277924551</v>
      </c>
      <c r="AH452">
        <v>0.60553883395620933</v>
      </c>
      <c r="AI452">
        <v>1.2504751441309472</v>
      </c>
      <c r="AJ452">
        <v>0.29990451957423842</v>
      </c>
      <c r="AM452">
        <v>0.99634599297294302</v>
      </c>
    </row>
    <row r="453" spans="2:39">
      <c r="B453">
        <v>1.0369999999999999</v>
      </c>
      <c r="C453">
        <v>34</v>
      </c>
      <c r="D453">
        <v>218.75</v>
      </c>
      <c r="E453">
        <v>72</v>
      </c>
      <c r="F453">
        <v>39.5</v>
      </c>
      <c r="G453">
        <v>111.4</v>
      </c>
      <c r="H453">
        <v>106</v>
      </c>
      <c r="I453">
        <v>41.732283000000002</v>
      </c>
      <c r="J453">
        <v>108.8</v>
      </c>
      <c r="K453">
        <v>63.8</v>
      </c>
      <c r="L453">
        <v>42</v>
      </c>
      <c r="M453">
        <v>23.4</v>
      </c>
      <c r="N453">
        <v>34</v>
      </c>
      <c r="O453">
        <v>31.2</v>
      </c>
      <c r="P453">
        <v>18.5</v>
      </c>
      <c r="S453">
        <v>27.3</v>
      </c>
      <c r="V453">
        <v>-3.8932768540727233E-2</v>
      </c>
      <c r="W453">
        <v>-0.78141800051889265</v>
      </c>
      <c r="X453">
        <v>1.4419342317872255</v>
      </c>
      <c r="Y453">
        <v>1.313213031148915</v>
      </c>
      <c r="Z453">
        <v>1.1134671846813997</v>
      </c>
      <c r="AA453">
        <v>0.83812421854917085</v>
      </c>
      <c r="AB453">
        <v>0.26880061136096028</v>
      </c>
      <c r="AC453">
        <v>0.26880063422152439</v>
      </c>
      <c r="AD453">
        <v>0.74972449784844974</v>
      </c>
      <c r="AE453">
        <v>1.1316051843012558</v>
      </c>
      <c r="AF453">
        <v>1.1961216817180014</v>
      </c>
      <c r="AG453">
        <v>1.5298300339475241</v>
      </c>
      <c r="AH453">
        <v>1.4290936977983404</v>
      </c>
      <c r="AI453">
        <v>2.4903935532126846</v>
      </c>
      <c r="AJ453">
        <v>1.2897219398479816</v>
      </c>
      <c r="AM453">
        <v>1.1185568800412157E-2</v>
      </c>
    </row>
    <row r="454" spans="2:39">
      <c r="B454">
        <v>1.0548999999999999</v>
      </c>
      <c r="C454">
        <v>35</v>
      </c>
      <c r="D454">
        <v>217</v>
      </c>
      <c r="E454">
        <v>73.75</v>
      </c>
      <c r="F454">
        <v>40.5</v>
      </c>
      <c r="G454">
        <v>107.5</v>
      </c>
      <c r="H454">
        <v>95.1</v>
      </c>
      <c r="I454">
        <v>37.440944999999999</v>
      </c>
      <c r="J454">
        <v>104.5</v>
      </c>
      <c r="K454">
        <v>64.8</v>
      </c>
      <c r="L454">
        <v>41.3</v>
      </c>
      <c r="M454">
        <v>25.6</v>
      </c>
      <c r="N454">
        <v>36.4</v>
      </c>
      <c r="O454">
        <v>33.700000000000003</v>
      </c>
      <c r="P454">
        <v>19.399999999999999</v>
      </c>
      <c r="S454">
        <v>19.2</v>
      </c>
      <c r="V454">
        <v>-0.34523697247572999</v>
      </c>
      <c r="W454">
        <v>-0.78141800051889265</v>
      </c>
      <c r="X454">
        <v>-0.45007386767981528</v>
      </c>
      <c r="Y454">
        <v>-0.88327383491120071</v>
      </c>
      <c r="Z454">
        <v>0.23622203680712625</v>
      </c>
      <c r="AA454">
        <v>-0.20453361498289491</v>
      </c>
      <c r="AB454">
        <v>-0.19545168420534717</v>
      </c>
      <c r="AC454">
        <v>-0.19545173333739799</v>
      </c>
      <c r="AD454">
        <v>-0.64330347203662896</v>
      </c>
      <c r="AE454">
        <v>-0.78113797284210928</v>
      </c>
      <c r="AF454">
        <v>-1.8954331737049246</v>
      </c>
      <c r="AG454">
        <v>-0.72129983392639785</v>
      </c>
      <c r="AH454">
        <v>-0.6984230337938323</v>
      </c>
      <c r="AI454">
        <v>1.0556735049211587E-2</v>
      </c>
      <c r="AJ454">
        <v>-0.57993318733575761</v>
      </c>
      <c r="AM454">
        <v>0.32740990248542218</v>
      </c>
    </row>
    <row r="455" spans="2:39">
      <c r="B455">
        <v>1.0491999999999999</v>
      </c>
      <c r="C455">
        <v>35</v>
      </c>
      <c r="D455">
        <v>166.25</v>
      </c>
      <c r="E455">
        <v>68</v>
      </c>
      <c r="F455">
        <v>38.5</v>
      </c>
      <c r="G455">
        <v>99.1</v>
      </c>
      <c r="H455">
        <v>90.4</v>
      </c>
      <c r="I455">
        <v>35.590550999999998</v>
      </c>
      <c r="J455">
        <v>95.6</v>
      </c>
      <c r="K455">
        <v>55.5</v>
      </c>
      <c r="L455">
        <v>34.200000000000003</v>
      </c>
      <c r="M455">
        <v>21.9</v>
      </c>
      <c r="N455">
        <v>30.2</v>
      </c>
      <c r="O455">
        <v>28.7</v>
      </c>
      <c r="P455">
        <v>17.7</v>
      </c>
      <c r="S455">
        <v>21.8</v>
      </c>
      <c r="V455">
        <v>-0.16790295967125157</v>
      </c>
      <c r="W455">
        <v>-0.78141800051889265</v>
      </c>
      <c r="X455">
        <v>1.7308615770260347</v>
      </c>
      <c r="Y455">
        <v>0.74021645739410225</v>
      </c>
      <c r="Z455">
        <v>2.6047839360676641</v>
      </c>
      <c r="AA455">
        <v>0.92501237134351</v>
      </c>
      <c r="AB455">
        <v>0.79231915742509662</v>
      </c>
      <c r="AC455">
        <v>0.79231913335283977</v>
      </c>
      <c r="AD455">
        <v>1.1097204900659412</v>
      </c>
      <c r="AE455">
        <v>0.82309822347168071</v>
      </c>
      <c r="AF455">
        <v>1.3702937862488731</v>
      </c>
      <c r="AG455">
        <v>0.92141655614376194</v>
      </c>
      <c r="AH455">
        <v>1.703611985745719</v>
      </c>
      <c r="AI455">
        <v>2.1928131350330675</v>
      </c>
      <c r="AJ455">
        <v>1.7296407933029816</v>
      </c>
      <c r="AM455">
        <v>0.14497278689791648</v>
      </c>
    </row>
    <row r="456" spans="2:39">
      <c r="B456">
        <v>1.0525</v>
      </c>
      <c r="C456">
        <v>35</v>
      </c>
      <c r="D456">
        <v>224.75</v>
      </c>
      <c r="E456">
        <v>72.25</v>
      </c>
      <c r="F456">
        <v>43.9</v>
      </c>
      <c r="G456">
        <v>108.2</v>
      </c>
      <c r="H456">
        <v>100.4</v>
      </c>
      <c r="I456">
        <v>39.527558999999997</v>
      </c>
      <c r="J456">
        <v>106.8</v>
      </c>
      <c r="K456">
        <v>63.3</v>
      </c>
      <c r="L456">
        <v>41.7</v>
      </c>
      <c r="M456">
        <v>24.6</v>
      </c>
      <c r="N456">
        <v>37.200000000000003</v>
      </c>
      <c r="O456">
        <v>33.1</v>
      </c>
      <c r="P456">
        <v>19.8</v>
      </c>
      <c r="S456">
        <v>20.3</v>
      </c>
      <c r="V456">
        <v>-2.02184945717257</v>
      </c>
      <c r="W456">
        <v>-0.78141800051889265</v>
      </c>
      <c r="X456">
        <v>1.8613448942306583</v>
      </c>
      <c r="Y456">
        <v>-0.31027726115638787</v>
      </c>
      <c r="Z456">
        <v>1.0696049272876855</v>
      </c>
      <c r="AA456">
        <v>1.7566561195178956</v>
      </c>
      <c r="AB456">
        <v>2.3233639619522846</v>
      </c>
      <c r="AC456">
        <v>2.3233638763651938</v>
      </c>
      <c r="AD456">
        <v>1.907972472809077</v>
      </c>
      <c r="AE456">
        <v>3.1060497336105382</v>
      </c>
      <c r="AF456">
        <v>0.89132049878898212</v>
      </c>
      <c r="AG456">
        <v>0.55636846946150376</v>
      </c>
      <c r="AH456">
        <v>1.3261493398180748</v>
      </c>
      <c r="AI456">
        <v>1.5480555623105645</v>
      </c>
      <c r="AJ456">
        <v>0.62984365966548739</v>
      </c>
      <c r="AM456">
        <v>1.8477191990479691</v>
      </c>
    </row>
    <row r="457" spans="2:39">
      <c r="B457">
        <v>1.018</v>
      </c>
      <c r="C457">
        <v>35</v>
      </c>
      <c r="D457">
        <v>228.25</v>
      </c>
      <c r="E457">
        <v>69.5</v>
      </c>
      <c r="F457">
        <v>40.4</v>
      </c>
      <c r="G457">
        <v>114.9</v>
      </c>
      <c r="H457">
        <v>115.9</v>
      </c>
      <c r="I457">
        <v>45.629921000000003</v>
      </c>
      <c r="J457">
        <v>111.9</v>
      </c>
      <c r="K457">
        <v>74.400000000000006</v>
      </c>
      <c r="L457">
        <v>40.6</v>
      </c>
      <c r="M457">
        <v>24</v>
      </c>
      <c r="N457">
        <v>36.1</v>
      </c>
      <c r="O457">
        <v>31.8</v>
      </c>
      <c r="P457">
        <v>18.8</v>
      </c>
      <c r="S457">
        <v>34.299999999999997</v>
      </c>
      <c r="V457">
        <v>0.28886646724936094</v>
      </c>
      <c r="W457">
        <v>-0.78141800051889265</v>
      </c>
      <c r="X457">
        <v>-0.20774770715694305</v>
      </c>
      <c r="Y457">
        <v>-0.31027726115638787</v>
      </c>
      <c r="Z457">
        <v>-0.15853827973629619</v>
      </c>
      <c r="AA457">
        <v>-0.20453361498289491</v>
      </c>
      <c r="AB457">
        <v>-0.15594085054013027</v>
      </c>
      <c r="AC457">
        <v>-0.15594097895580203</v>
      </c>
      <c r="AD457">
        <v>-0.25200348049587679</v>
      </c>
      <c r="AE457">
        <v>0.16495004036858807</v>
      </c>
      <c r="AF457">
        <v>0.2381751067982226</v>
      </c>
      <c r="AG457">
        <v>0.19132038277924551</v>
      </c>
      <c r="AH457">
        <v>9.0817044054877213E-2</v>
      </c>
      <c r="AI457">
        <v>0.55612083504517595</v>
      </c>
      <c r="AJ457">
        <v>-0.90987232742700663</v>
      </c>
      <c r="AM457">
        <v>-0.31720123925709798</v>
      </c>
    </row>
    <row r="458" spans="2:39">
      <c r="B458">
        <v>1.0609999999999999</v>
      </c>
      <c r="C458">
        <v>35</v>
      </c>
      <c r="D458">
        <v>172.75</v>
      </c>
      <c r="E458">
        <v>69.5</v>
      </c>
      <c r="F458">
        <v>37.6</v>
      </c>
      <c r="G458">
        <v>99.1</v>
      </c>
      <c r="H458">
        <v>90.8</v>
      </c>
      <c r="I458">
        <v>35.748030999999997</v>
      </c>
      <c r="J458">
        <v>98.1</v>
      </c>
      <c r="K458">
        <v>60.1</v>
      </c>
      <c r="L458">
        <v>39.1</v>
      </c>
      <c r="M458">
        <v>23.4</v>
      </c>
      <c r="N458">
        <v>32.5</v>
      </c>
      <c r="O458">
        <v>29.8</v>
      </c>
      <c r="P458">
        <v>17.399999999999999</v>
      </c>
      <c r="S458">
        <v>16.5</v>
      </c>
      <c r="V458">
        <v>1.9869739838012985</v>
      </c>
      <c r="W458">
        <v>-0.78141800051889265</v>
      </c>
      <c r="X458">
        <v>-0.97200713649830928</v>
      </c>
      <c r="Y458">
        <v>-0.97877326387033614</v>
      </c>
      <c r="Z458">
        <v>-0.42171182409857888</v>
      </c>
      <c r="AA458">
        <v>-1.0610025496699473</v>
      </c>
      <c r="AB458">
        <v>-1.0350568995912244</v>
      </c>
      <c r="AC458">
        <v>-1.0350570202028591</v>
      </c>
      <c r="AD458">
        <v>-1.0815594625622709</v>
      </c>
      <c r="AE458">
        <v>-0.94567501861788206</v>
      </c>
      <c r="AF458">
        <v>-1.0245726510505786</v>
      </c>
      <c r="AG458">
        <v>-0.59961713836564368</v>
      </c>
      <c r="AH458">
        <v>-0.62979346180698825</v>
      </c>
      <c r="AI458">
        <v>-0.63420083767329127</v>
      </c>
      <c r="AJ458">
        <v>-0.57993318733575761</v>
      </c>
      <c r="AM458">
        <v>-1.9591352795446491</v>
      </c>
    </row>
    <row r="459" spans="2:39">
      <c r="B459">
        <v>1.0926</v>
      </c>
      <c r="C459">
        <v>35</v>
      </c>
      <c r="D459">
        <v>152.25</v>
      </c>
      <c r="E459">
        <v>67.75</v>
      </c>
      <c r="F459">
        <v>37</v>
      </c>
      <c r="G459">
        <v>92.2</v>
      </c>
      <c r="H459">
        <v>81.900000000000006</v>
      </c>
      <c r="I459">
        <v>32.244093999999997</v>
      </c>
      <c r="J459">
        <v>92.8</v>
      </c>
      <c r="K459">
        <v>54.7</v>
      </c>
      <c r="L459">
        <v>36.200000000000003</v>
      </c>
      <c r="M459">
        <v>22.1</v>
      </c>
      <c r="N459">
        <v>30.4</v>
      </c>
      <c r="O459">
        <v>27.4</v>
      </c>
      <c r="P459">
        <v>17.7</v>
      </c>
      <c r="S459">
        <v>3</v>
      </c>
      <c r="V459">
        <v>2.2932781877363011</v>
      </c>
      <c r="W459">
        <v>-0.78141800051889265</v>
      </c>
      <c r="X459">
        <v>-1.959952252476173</v>
      </c>
      <c r="Y459">
        <v>-1.8382681245025554</v>
      </c>
      <c r="Z459">
        <v>-1.737579545909989</v>
      </c>
      <c r="AA459">
        <v>-1.2347788552586256</v>
      </c>
      <c r="AB459">
        <v>-1.7166187803162312</v>
      </c>
      <c r="AC459">
        <v>-1.7166187877543506</v>
      </c>
      <c r="AD459">
        <v>-1.6450314503809531</v>
      </c>
      <c r="AE459">
        <v>-1.9123301625505513</v>
      </c>
      <c r="AF459">
        <v>-1.6341750169086231</v>
      </c>
      <c r="AG459">
        <v>-0.66045848614602076</v>
      </c>
      <c r="AH459">
        <v>-2.5514214774386277</v>
      </c>
      <c r="AI459">
        <v>-1.3781518831223327</v>
      </c>
      <c r="AJ459">
        <v>-1.4597708942457537</v>
      </c>
      <c r="AM459">
        <v>-2.2388721901121578</v>
      </c>
    </row>
    <row r="460" spans="2:39">
      <c r="B460">
        <v>1.0983000000000001</v>
      </c>
      <c r="C460">
        <v>35</v>
      </c>
      <c r="D460">
        <v>125.75</v>
      </c>
      <c r="E460">
        <v>65.5</v>
      </c>
      <c r="F460">
        <v>34</v>
      </c>
      <c r="G460">
        <v>90.8</v>
      </c>
      <c r="H460">
        <v>75</v>
      </c>
      <c r="I460">
        <v>29.527559</v>
      </c>
      <c r="J460">
        <v>89.2</v>
      </c>
      <c r="K460">
        <v>50</v>
      </c>
      <c r="L460">
        <v>34.799999999999997</v>
      </c>
      <c r="M460">
        <v>22</v>
      </c>
      <c r="N460">
        <v>24.8</v>
      </c>
      <c r="O460">
        <v>25.9</v>
      </c>
      <c r="P460">
        <v>16.899999999999999</v>
      </c>
      <c r="S460">
        <v>0.7</v>
      </c>
      <c r="V460">
        <v>-0.18939799152633696</v>
      </c>
      <c r="W460">
        <v>-0.78141800051889265</v>
      </c>
      <c r="X460">
        <v>-3.9983442179569964E-2</v>
      </c>
      <c r="Y460">
        <v>0.2627193125984249</v>
      </c>
      <c r="Z460">
        <v>0.19235977941341195</v>
      </c>
      <c r="AA460">
        <v>-3.0757309394216701E-2</v>
      </c>
      <c r="AB460">
        <v>-0.20532939262165245</v>
      </c>
      <c r="AC460">
        <v>-0.20532942193279655</v>
      </c>
      <c r="AD460">
        <v>-0.1580914825260949</v>
      </c>
      <c r="AE460">
        <v>-0.30809396623676133</v>
      </c>
      <c r="AF460">
        <v>-0.54559936359069061</v>
      </c>
      <c r="AG460">
        <v>-0.41709309502451669</v>
      </c>
      <c r="AH460">
        <v>-0.42390474584645493</v>
      </c>
      <c r="AI460">
        <v>1.0556735049211587E-2</v>
      </c>
      <c r="AJ460">
        <v>-0.57993318733575761</v>
      </c>
      <c r="AM460">
        <v>0.16929773564291717</v>
      </c>
    </row>
    <row r="461" spans="2:39">
      <c r="B461">
        <v>1.0521</v>
      </c>
      <c r="C461">
        <v>35</v>
      </c>
      <c r="D461">
        <v>177.25</v>
      </c>
      <c r="E461">
        <v>71</v>
      </c>
      <c r="F461">
        <v>38.4</v>
      </c>
      <c r="G461">
        <v>100.5</v>
      </c>
      <c r="H461">
        <v>90.3</v>
      </c>
      <c r="I461">
        <v>35.551181</v>
      </c>
      <c r="J461">
        <v>98.7</v>
      </c>
      <c r="K461">
        <v>57.8</v>
      </c>
      <c r="L461">
        <v>37.299999999999997</v>
      </c>
      <c r="M461">
        <v>22.4</v>
      </c>
      <c r="N461">
        <v>31</v>
      </c>
      <c r="O461">
        <v>28.7</v>
      </c>
      <c r="P461">
        <v>17.7</v>
      </c>
      <c r="S461">
        <v>20.5</v>
      </c>
      <c r="V461">
        <v>0.25125016150296148</v>
      </c>
      <c r="W461">
        <v>-0.70251569633024535</v>
      </c>
      <c r="X461">
        <v>-7.7264389952319532E-2</v>
      </c>
      <c r="Y461">
        <v>0.45371817051669583</v>
      </c>
      <c r="Z461">
        <v>0.32394655159455482</v>
      </c>
      <c r="AA461">
        <v>-0.31624695428990085</v>
      </c>
      <c r="AB461">
        <v>-0.20532939262165245</v>
      </c>
      <c r="AC461">
        <v>-0.20532942193279655</v>
      </c>
      <c r="AD461">
        <v>2.9732513413466582E-2</v>
      </c>
      <c r="AE461">
        <v>-2.015413612915672E-2</v>
      </c>
      <c r="AF461">
        <v>-0.37142725905981899</v>
      </c>
      <c r="AG461">
        <v>-0.96466522504790186</v>
      </c>
      <c r="AH461">
        <v>5.6502258061454584E-2</v>
      </c>
      <c r="AI461">
        <v>-0.13823347404059705</v>
      </c>
      <c r="AJ461">
        <v>-0.46995347397200665</v>
      </c>
      <c r="AM461">
        <v>-0.26855134176709666</v>
      </c>
    </row>
    <row r="462" spans="2:39">
      <c r="B462">
        <v>1.0603</v>
      </c>
      <c r="C462">
        <v>36</v>
      </c>
      <c r="D462">
        <v>176.25</v>
      </c>
      <c r="E462">
        <v>71.5</v>
      </c>
      <c r="F462">
        <v>38.700000000000003</v>
      </c>
      <c r="G462">
        <v>98.2</v>
      </c>
      <c r="H462">
        <v>90.3</v>
      </c>
      <c r="I462">
        <v>35.551181</v>
      </c>
      <c r="J462">
        <v>99.9</v>
      </c>
      <c r="K462">
        <v>59.2</v>
      </c>
      <c r="L462">
        <v>37.700000000000003</v>
      </c>
      <c r="M462">
        <v>21.5</v>
      </c>
      <c r="N462">
        <v>32.4</v>
      </c>
      <c r="O462">
        <v>28.4</v>
      </c>
      <c r="P462">
        <v>17.8</v>
      </c>
      <c r="S462">
        <v>16.899999999999999</v>
      </c>
      <c r="V462">
        <v>-0.76439009364993116</v>
      </c>
      <c r="W462">
        <v>-0.70251569633024535</v>
      </c>
      <c r="X462">
        <v>1.8054234725715339</v>
      </c>
      <c r="Y462">
        <v>0.54921759947583126</v>
      </c>
      <c r="Z462">
        <v>1.5520897586185365</v>
      </c>
      <c r="AA462">
        <v>1.8063064925432308</v>
      </c>
      <c r="AB462">
        <v>1.6220466643946685</v>
      </c>
      <c r="AC462">
        <v>1.6220467316229024</v>
      </c>
      <c r="AD462">
        <v>2.299272464349829</v>
      </c>
      <c r="AE462">
        <v>2.0365589360680105</v>
      </c>
      <c r="AF462">
        <v>1.6750949691778922</v>
      </c>
      <c r="AG462">
        <v>0.55636846946150376</v>
      </c>
      <c r="AH462">
        <v>1.0859458378641189</v>
      </c>
      <c r="AI462">
        <v>-3.8083919649225337</v>
      </c>
      <c r="AJ462">
        <v>2.0595799333942306</v>
      </c>
      <c r="AM462">
        <v>0.75309650552293539</v>
      </c>
    </row>
    <row r="463" spans="2:39">
      <c r="B463">
        <v>1.0414000000000001</v>
      </c>
      <c r="C463">
        <v>36</v>
      </c>
      <c r="D463">
        <v>226.75</v>
      </c>
      <c r="E463">
        <v>71.75</v>
      </c>
      <c r="F463">
        <v>41.5</v>
      </c>
      <c r="G463">
        <v>115.3</v>
      </c>
      <c r="H463">
        <v>108.8</v>
      </c>
      <c r="I463">
        <v>42.834645999999999</v>
      </c>
      <c r="J463">
        <v>114.4</v>
      </c>
      <c r="K463">
        <v>69.2</v>
      </c>
      <c r="L463">
        <v>42.4</v>
      </c>
      <c r="M463">
        <v>24</v>
      </c>
      <c r="N463">
        <v>35.4</v>
      </c>
      <c r="O463">
        <v>21</v>
      </c>
      <c r="P463">
        <v>20.100000000000001</v>
      </c>
      <c r="S463">
        <v>25.3</v>
      </c>
      <c r="V463">
        <v>1.1110514357064729</v>
      </c>
      <c r="W463">
        <v>-0.62361339214159806</v>
      </c>
      <c r="X463">
        <v>-1.2329737709075563</v>
      </c>
      <c r="Y463">
        <v>-0.40577669011552336</v>
      </c>
      <c r="Z463">
        <v>-0.86033439803571554</v>
      </c>
      <c r="AA463">
        <v>-0.49002325987857903</v>
      </c>
      <c r="AB463">
        <v>-1.2819996099988353</v>
      </c>
      <c r="AC463">
        <v>-1.2819994859816257</v>
      </c>
      <c r="AD463">
        <v>-1.6450314503809531</v>
      </c>
      <c r="AE463">
        <v>-1.8506287703846369</v>
      </c>
      <c r="AF463">
        <v>-1.6341750169086231</v>
      </c>
      <c r="AG463">
        <v>-0.5387757905852687</v>
      </c>
      <c r="AH463">
        <v>-0.42390474584645493</v>
      </c>
      <c r="AI463">
        <v>-0.8821845194896385</v>
      </c>
      <c r="AJ463">
        <v>-1.4597708942457537</v>
      </c>
      <c r="AM463">
        <v>-1.1199245478421229</v>
      </c>
    </row>
    <row r="464" spans="2:39">
      <c r="B464">
        <v>1.0763</v>
      </c>
      <c r="C464">
        <v>37</v>
      </c>
      <c r="D464">
        <v>145.25</v>
      </c>
      <c r="E464">
        <v>69.25</v>
      </c>
      <c r="F464">
        <v>36</v>
      </c>
      <c r="G464">
        <v>96.8</v>
      </c>
      <c r="H464">
        <v>79.400000000000006</v>
      </c>
      <c r="I464">
        <v>31.259843</v>
      </c>
      <c r="J464">
        <v>89.2</v>
      </c>
      <c r="K464">
        <v>50.3</v>
      </c>
      <c r="L464">
        <v>34.799999999999997</v>
      </c>
      <c r="M464">
        <v>22.2</v>
      </c>
      <c r="N464">
        <v>31</v>
      </c>
      <c r="O464">
        <v>26.9</v>
      </c>
      <c r="P464">
        <v>16.899999999999999</v>
      </c>
      <c r="S464">
        <v>9.9</v>
      </c>
      <c r="V464">
        <v>0.71339334638734531</v>
      </c>
      <c r="W464">
        <v>-0.62361339214159806</v>
      </c>
      <c r="X464">
        <v>-1.0186083212142463</v>
      </c>
      <c r="Y464">
        <v>-1.2652715507477426</v>
      </c>
      <c r="Z464">
        <v>-1.1673701997917125</v>
      </c>
      <c r="AA464">
        <v>-1.0113521766446119</v>
      </c>
      <c r="AB464">
        <v>-0.90664669017926691</v>
      </c>
      <c r="AC464">
        <v>-0.90664656667508614</v>
      </c>
      <c r="AD464">
        <v>-0.51808747474358652</v>
      </c>
      <c r="AE464">
        <v>0.1443829096466161</v>
      </c>
      <c r="AF464">
        <v>-0.1972551545289504</v>
      </c>
      <c r="AG464">
        <v>-0.66045848614602076</v>
      </c>
      <c r="AH464">
        <v>-0.25233081587934425</v>
      </c>
      <c r="AI464">
        <v>-1.0309747285794453</v>
      </c>
      <c r="AJ464">
        <v>-1.6797303209732517</v>
      </c>
      <c r="AM464">
        <v>-0.73072536792211096</v>
      </c>
    </row>
    <row r="465" spans="1:39">
      <c r="B465">
        <v>1.0689</v>
      </c>
      <c r="C465">
        <v>37</v>
      </c>
      <c r="D465">
        <v>151</v>
      </c>
      <c r="E465">
        <v>67</v>
      </c>
      <c r="F465">
        <v>35.299999999999997</v>
      </c>
      <c r="G465">
        <v>92.6</v>
      </c>
      <c r="H465">
        <v>83.2</v>
      </c>
      <c r="I465">
        <v>32.755906000000003</v>
      </c>
      <c r="J465">
        <v>96.4</v>
      </c>
      <c r="K465">
        <v>60</v>
      </c>
      <c r="L465">
        <v>38.1</v>
      </c>
      <c r="M465">
        <v>22</v>
      </c>
      <c r="N465">
        <v>31.5</v>
      </c>
      <c r="O465">
        <v>26.6</v>
      </c>
      <c r="P465">
        <v>16.7</v>
      </c>
      <c r="S465">
        <v>13.1</v>
      </c>
      <c r="V465">
        <v>-1.2910183740995831</v>
      </c>
      <c r="W465">
        <v>-0.62361339214159806</v>
      </c>
      <c r="X465">
        <v>2.3459972152764026</v>
      </c>
      <c r="Y465">
        <v>0.45371817051669583</v>
      </c>
      <c r="Z465">
        <v>1.8152633029808192</v>
      </c>
      <c r="AA465">
        <v>2.2903976295402617</v>
      </c>
      <c r="AB465">
        <v>1.770212290639235</v>
      </c>
      <c r="AC465">
        <v>1.7702123114476791</v>
      </c>
      <c r="AD465">
        <v>2.2210124660416786</v>
      </c>
      <c r="AE465">
        <v>2.1599617203998398</v>
      </c>
      <c r="AF465">
        <v>1.762181021443328</v>
      </c>
      <c r="AG465">
        <v>1.0430992517045139</v>
      </c>
      <c r="AH465">
        <v>0.74279797792989743</v>
      </c>
      <c r="AI465">
        <v>0.40733062595536734</v>
      </c>
      <c r="AJ465">
        <v>0.18992480621048743</v>
      </c>
      <c r="AM465">
        <v>1.3125703266579527</v>
      </c>
    </row>
    <row r="466" spans="1:39">
      <c r="B466">
        <v>1.0316000000000001</v>
      </c>
      <c r="C466">
        <v>37</v>
      </c>
      <c r="D466">
        <v>241.25</v>
      </c>
      <c r="E466">
        <v>71.5</v>
      </c>
      <c r="F466">
        <v>42.1</v>
      </c>
      <c r="G466">
        <v>119.2</v>
      </c>
      <c r="H466">
        <v>110.3</v>
      </c>
      <c r="I466">
        <v>43.425196999999997</v>
      </c>
      <c r="J466">
        <v>113.9</v>
      </c>
      <c r="K466">
        <v>69.8</v>
      </c>
      <c r="L466">
        <v>42.6</v>
      </c>
      <c r="M466">
        <v>24.8</v>
      </c>
      <c r="N466">
        <v>34.4</v>
      </c>
      <c r="O466">
        <v>29.5</v>
      </c>
      <c r="P466">
        <v>18.399999999999999</v>
      </c>
      <c r="S466">
        <v>29.9</v>
      </c>
      <c r="V466">
        <v>-0.42584334193230022</v>
      </c>
      <c r="W466">
        <v>-0.54471108795295065</v>
      </c>
      <c r="X466">
        <v>0.33282603554792578</v>
      </c>
      <c r="Y466">
        <v>-0.40577669011552336</v>
      </c>
      <c r="Z466">
        <v>1.6910749838557875E-2</v>
      </c>
      <c r="AA466">
        <v>0.24231974224513403</v>
      </c>
      <c r="AB466">
        <v>3.173560936965461E-2</v>
      </c>
      <c r="AC466">
        <v>3.1735606144363923E-2</v>
      </c>
      <c r="AD466">
        <v>0.34277250664606834</v>
      </c>
      <c r="AE466">
        <v>1.1110380535792854</v>
      </c>
      <c r="AF466">
        <v>0.41234721132909119</v>
      </c>
      <c r="AG466">
        <v>0.98225790392413681</v>
      </c>
      <c r="AH466">
        <v>0.88005712190358554</v>
      </c>
      <c r="AI466">
        <v>0.80410451686152318</v>
      </c>
      <c r="AJ466">
        <v>-0.14001433388075765</v>
      </c>
      <c r="AM466">
        <v>0.41254722309292474</v>
      </c>
    </row>
    <row r="467" spans="1:39">
      <c r="B467">
        <v>1.0477000000000001</v>
      </c>
      <c r="C467">
        <v>38</v>
      </c>
      <c r="D467">
        <v>187.25</v>
      </c>
      <c r="E467">
        <v>69.25</v>
      </c>
      <c r="F467">
        <v>38</v>
      </c>
      <c r="G467">
        <v>102.7</v>
      </c>
      <c r="H467">
        <v>92.7</v>
      </c>
      <c r="I467">
        <v>36.496062999999999</v>
      </c>
      <c r="J467">
        <v>101.9</v>
      </c>
      <c r="K467">
        <v>64.7</v>
      </c>
      <c r="L467">
        <v>39.5</v>
      </c>
      <c r="M467">
        <v>24.7</v>
      </c>
      <c r="N467">
        <v>34.799999999999997</v>
      </c>
      <c r="O467">
        <v>30.3</v>
      </c>
      <c r="P467">
        <v>18.100000000000001</v>
      </c>
      <c r="S467">
        <v>22.5</v>
      </c>
      <c r="V467">
        <v>0.25125016150296148</v>
      </c>
      <c r="W467">
        <v>-0.46580878376430335</v>
      </c>
      <c r="X467">
        <v>2.1036710547535304</v>
      </c>
      <c r="Y467">
        <v>1.5997113180263214</v>
      </c>
      <c r="Z467">
        <v>2.1222991047368129</v>
      </c>
      <c r="AA467">
        <v>1.0863760836758529</v>
      </c>
      <c r="AB467">
        <v>1.197305202493578</v>
      </c>
      <c r="AC467">
        <v>1.1973051184455759</v>
      </c>
      <c r="AD467">
        <v>1.5949324795764752</v>
      </c>
      <c r="AE467">
        <v>2.0982603282339252</v>
      </c>
      <c r="AF467">
        <v>1.9798961521069145</v>
      </c>
      <c r="AG467">
        <v>1.6515127295082761</v>
      </c>
      <c r="AH467">
        <v>2.3555929196207392</v>
      </c>
      <c r="AI467">
        <v>1.8952327168534502</v>
      </c>
      <c r="AJ467">
        <v>1.8396205066667286</v>
      </c>
      <c r="AM467">
        <v>-0.26855134176709666</v>
      </c>
    </row>
    <row r="468" spans="1:39">
      <c r="B468">
        <v>1.0603</v>
      </c>
      <c r="C468">
        <v>39</v>
      </c>
      <c r="D468">
        <v>234.75</v>
      </c>
      <c r="E468">
        <v>74.5</v>
      </c>
      <c r="F468">
        <v>42.8</v>
      </c>
      <c r="G468">
        <v>109.5</v>
      </c>
      <c r="H468">
        <v>104.5</v>
      </c>
      <c r="I468">
        <v>41.141731999999998</v>
      </c>
      <c r="J468">
        <v>109.9</v>
      </c>
      <c r="K468">
        <v>69.5</v>
      </c>
      <c r="L468">
        <v>43.1</v>
      </c>
      <c r="M468">
        <v>25.8</v>
      </c>
      <c r="N468">
        <v>39.1</v>
      </c>
      <c r="O468">
        <v>32.5</v>
      </c>
      <c r="P468">
        <v>19.899999999999999</v>
      </c>
      <c r="S468">
        <v>16.899999999999999</v>
      </c>
      <c r="V468">
        <v>-0.90948155867178138</v>
      </c>
      <c r="W468">
        <v>-0.46580878376430335</v>
      </c>
      <c r="X468">
        <v>1.5258163642759122</v>
      </c>
      <c r="Y468">
        <v>1.5042118890671861</v>
      </c>
      <c r="Z468">
        <v>0.89415589771283133</v>
      </c>
      <c r="AA468">
        <v>0.962250151112512</v>
      </c>
      <c r="AB468">
        <v>1.2071829109098819</v>
      </c>
      <c r="AC468">
        <v>1.2071828070409762</v>
      </c>
      <c r="AD468">
        <v>1.5792804799148439</v>
      </c>
      <c r="AE468">
        <v>1.8103204981263206</v>
      </c>
      <c r="AF468">
        <v>1.8492670737087609</v>
      </c>
      <c r="AG468">
        <v>0.61720981724188084</v>
      </c>
      <c r="AH468">
        <v>1.1545754098509642</v>
      </c>
      <c r="AI468">
        <v>0.15934694413902023</v>
      </c>
      <c r="AJ468">
        <v>0.84980308639298541</v>
      </c>
      <c r="AM468">
        <v>0.91120867236544045</v>
      </c>
    </row>
    <row r="469" spans="1:39">
      <c r="A469" t="s">
        <v>287</v>
      </c>
      <c r="B469">
        <v>1.0387</v>
      </c>
      <c r="C469">
        <v>39</v>
      </c>
      <c r="D469">
        <v>219.25</v>
      </c>
      <c r="E469">
        <v>74.25</v>
      </c>
      <c r="F469">
        <v>40</v>
      </c>
      <c r="G469">
        <v>108.5</v>
      </c>
      <c r="H469">
        <v>104.6</v>
      </c>
      <c r="I469">
        <v>41.181102000000003</v>
      </c>
      <c r="J469">
        <v>109.8</v>
      </c>
      <c r="K469">
        <v>68.099999999999994</v>
      </c>
      <c r="L469">
        <v>42.8</v>
      </c>
      <c r="M469">
        <v>24.1</v>
      </c>
      <c r="N469">
        <v>35.6</v>
      </c>
      <c r="O469">
        <v>29</v>
      </c>
      <c r="P469">
        <v>19</v>
      </c>
      <c r="S469">
        <v>26.6</v>
      </c>
      <c r="V469">
        <v>0.90684863308313779</v>
      </c>
      <c r="W469">
        <v>-0.38690647957565605</v>
      </c>
      <c r="X469">
        <v>-1.2143332970211815</v>
      </c>
      <c r="Y469">
        <v>-1.169772121788607</v>
      </c>
      <c r="Z469">
        <v>-1.0796456850042839</v>
      </c>
      <c r="AA469">
        <v>-0.65138697221092212</v>
      </c>
      <c r="AB469">
        <v>-0.86713585651405001</v>
      </c>
      <c r="AC469">
        <v>-0.86713581229349013</v>
      </c>
      <c r="AD469">
        <v>-1.2693834585018324</v>
      </c>
      <c r="AE469">
        <v>-1.0690778029497123</v>
      </c>
      <c r="AF469">
        <v>-1.0245726510505786</v>
      </c>
      <c r="AG469">
        <v>-0.78214118170677271</v>
      </c>
      <c r="AH469">
        <v>-0.28664560187276689</v>
      </c>
      <c r="AI469">
        <v>-0.18783021040386541</v>
      </c>
      <c r="AJ469">
        <v>-1.1298317541545047</v>
      </c>
      <c r="AM469">
        <v>-0.92532495788211688</v>
      </c>
    </row>
    <row r="470" spans="1:39">
      <c r="B470">
        <v>1.0725</v>
      </c>
      <c r="C470">
        <v>40</v>
      </c>
      <c r="D470">
        <v>145.75</v>
      </c>
      <c r="E470">
        <v>67.25</v>
      </c>
      <c r="F470">
        <v>35.5</v>
      </c>
      <c r="G470">
        <v>95.5</v>
      </c>
      <c r="H470">
        <v>83.6</v>
      </c>
      <c r="I470">
        <v>32.913386000000003</v>
      </c>
      <c r="J470">
        <v>91.6</v>
      </c>
      <c r="K470">
        <v>54.1</v>
      </c>
      <c r="L470">
        <v>36.200000000000003</v>
      </c>
      <c r="M470">
        <v>21.8</v>
      </c>
      <c r="N470">
        <v>31.4</v>
      </c>
      <c r="O470">
        <v>28.3</v>
      </c>
      <c r="P470">
        <v>17.2</v>
      </c>
      <c r="S470">
        <v>11.5</v>
      </c>
      <c r="V470">
        <v>0.84236353751786963</v>
      </c>
      <c r="W470">
        <v>-0.38690647957565605</v>
      </c>
      <c r="X470">
        <v>-0.71104050208906222</v>
      </c>
      <c r="Y470">
        <v>-0.21477783219725241</v>
      </c>
      <c r="Z470">
        <v>-1.1673701997917125</v>
      </c>
      <c r="AA470">
        <v>-1.0485899564136139</v>
      </c>
      <c r="AB470">
        <v>-0.55104918719230778</v>
      </c>
      <c r="AC470">
        <v>-0.55104927545313775</v>
      </c>
      <c r="AD470">
        <v>-0.56504347372847852</v>
      </c>
      <c r="AE470">
        <v>-0.26695970479281739</v>
      </c>
      <c r="AF470">
        <v>0.36880418519637326</v>
      </c>
      <c r="AG470">
        <v>-0.2345690516833876</v>
      </c>
      <c r="AH470">
        <v>-0.76705260578067636</v>
      </c>
      <c r="AI470">
        <v>-1.1301682013059855</v>
      </c>
      <c r="AJ470">
        <v>-0.90987232742700663</v>
      </c>
      <c r="AM470">
        <v>-0.85235011164711472</v>
      </c>
    </row>
    <row r="471" spans="1:39">
      <c r="B471">
        <v>1.0712999999999999</v>
      </c>
      <c r="C471">
        <v>40</v>
      </c>
      <c r="D471">
        <v>159.25</v>
      </c>
      <c r="E471">
        <v>69.75</v>
      </c>
      <c r="F471">
        <v>35.299999999999997</v>
      </c>
      <c r="G471">
        <v>92.3</v>
      </c>
      <c r="H471">
        <v>86.8</v>
      </c>
      <c r="I471">
        <v>34.173228000000002</v>
      </c>
      <c r="J471">
        <v>96.1</v>
      </c>
      <c r="K471">
        <v>58</v>
      </c>
      <c r="L471">
        <v>39.4</v>
      </c>
      <c r="M471">
        <v>22.7</v>
      </c>
      <c r="N471">
        <v>30</v>
      </c>
      <c r="O471">
        <v>26.4</v>
      </c>
      <c r="P471">
        <v>17.399999999999999</v>
      </c>
      <c r="S471">
        <v>12.1</v>
      </c>
      <c r="V471">
        <v>0.16527003408260793</v>
      </c>
      <c r="W471">
        <v>-0.38690647957565605</v>
      </c>
      <c r="X471">
        <v>-0.29162983964562955</v>
      </c>
      <c r="Y471">
        <v>1.5042118890671861</v>
      </c>
      <c r="Z471">
        <v>-0.1146760223425819</v>
      </c>
      <c r="AA471">
        <v>-0.22935880149556173</v>
      </c>
      <c r="AB471">
        <v>-0.19545168420534717</v>
      </c>
      <c r="AC471">
        <v>-0.19545173333739799</v>
      </c>
      <c r="AD471">
        <v>-0.65895547169825819</v>
      </c>
      <c r="AE471">
        <v>-0.8017051035640812</v>
      </c>
      <c r="AF471">
        <v>0.15108905453278676</v>
      </c>
      <c r="AG471">
        <v>-0.41709309502451669</v>
      </c>
      <c r="AH471">
        <v>-0.59547867581356573</v>
      </c>
      <c r="AI471">
        <v>0.10975020777575009</v>
      </c>
      <c r="AJ471">
        <v>-0.57993318733575761</v>
      </c>
      <c r="AM471">
        <v>-0.19557649553209419</v>
      </c>
    </row>
    <row r="472" spans="1:39">
      <c r="B472">
        <v>1.0587</v>
      </c>
      <c r="C472">
        <v>40</v>
      </c>
      <c r="D472">
        <v>170.5</v>
      </c>
      <c r="E472">
        <v>74.25</v>
      </c>
      <c r="F472">
        <v>37.700000000000003</v>
      </c>
      <c r="G472">
        <v>98.9</v>
      </c>
      <c r="H472">
        <v>90.4</v>
      </c>
      <c r="I472">
        <v>35.590550999999998</v>
      </c>
      <c r="J472">
        <v>95.5</v>
      </c>
      <c r="K472">
        <v>55.4</v>
      </c>
      <c r="L472">
        <v>38.9</v>
      </c>
      <c r="M472">
        <v>22.4</v>
      </c>
      <c r="N472">
        <v>30.5</v>
      </c>
      <c r="O472">
        <v>28.9</v>
      </c>
      <c r="P472">
        <v>17.7</v>
      </c>
      <c r="S472">
        <v>17.5</v>
      </c>
      <c r="V472">
        <v>1.2776379325833969</v>
      </c>
      <c r="W472">
        <v>-0.38690647957565605</v>
      </c>
      <c r="X472">
        <v>-0.40347268296387828</v>
      </c>
      <c r="Y472">
        <v>0.45371817051669583</v>
      </c>
      <c r="Z472">
        <v>0.63098235335054864</v>
      </c>
      <c r="AA472">
        <v>-1.3961425675909687</v>
      </c>
      <c r="AB472">
        <v>-0.85725814809774481</v>
      </c>
      <c r="AC472">
        <v>-0.85725812369809162</v>
      </c>
      <c r="AD472">
        <v>-0.25200348049587679</v>
      </c>
      <c r="AE472">
        <v>-0.41092961984661969</v>
      </c>
      <c r="AF472">
        <v>0.499433263594527</v>
      </c>
      <c r="AG472">
        <v>-0.29541039946376252</v>
      </c>
      <c r="AH472">
        <v>0.2280761880285653</v>
      </c>
      <c r="AI472">
        <v>0.30813715322882884</v>
      </c>
      <c r="AJ472">
        <v>-3.0034620517010589E-2</v>
      </c>
      <c r="AM472">
        <v>-1.2780367146846279</v>
      </c>
    </row>
    <row r="473" spans="1:39">
      <c r="B473">
        <v>1.0793999999999999</v>
      </c>
      <c r="C473">
        <v>40</v>
      </c>
      <c r="D473">
        <v>167.5</v>
      </c>
      <c r="E473">
        <v>71.5</v>
      </c>
      <c r="F473">
        <v>39.4</v>
      </c>
      <c r="G473">
        <v>89.5</v>
      </c>
      <c r="H473">
        <v>83.7</v>
      </c>
      <c r="I473">
        <v>32.952756000000001</v>
      </c>
      <c r="J473">
        <v>98.1</v>
      </c>
      <c r="K473">
        <v>57.3</v>
      </c>
      <c r="L473">
        <v>39.700000000000003</v>
      </c>
      <c r="M473">
        <v>22.6</v>
      </c>
      <c r="N473">
        <v>32.9</v>
      </c>
      <c r="O473">
        <v>29.3</v>
      </c>
      <c r="P473">
        <v>18.2</v>
      </c>
      <c r="S473">
        <v>8.6</v>
      </c>
      <c r="V473">
        <v>-0.55481353306283654</v>
      </c>
      <c r="W473">
        <v>-0.30800417538700875</v>
      </c>
      <c r="X473">
        <v>2.0291091592080313</v>
      </c>
      <c r="Y473">
        <v>1.5042118890671861</v>
      </c>
      <c r="Z473">
        <v>1.7275387881933906</v>
      </c>
      <c r="AA473">
        <v>2.0793835441825816</v>
      </c>
      <c r="AB473">
        <v>1.6714352064761906</v>
      </c>
      <c r="AC473">
        <v>1.6714351745998968</v>
      </c>
      <c r="AD473">
        <v>1.422760483298543</v>
      </c>
      <c r="AE473">
        <v>1.7280519752384356</v>
      </c>
      <c r="AF473">
        <v>1.1961216817180014</v>
      </c>
      <c r="AG473">
        <v>0.98225790392413681</v>
      </c>
      <c r="AH473">
        <v>1.703611985745719</v>
      </c>
      <c r="AI473">
        <v>1.5480555623105645</v>
      </c>
      <c r="AJ473">
        <v>1.9496002200304796</v>
      </c>
      <c r="AM473">
        <v>0.54633444119042907</v>
      </c>
    </row>
    <row r="474" spans="1:39">
      <c r="B474">
        <v>1.0452999999999999</v>
      </c>
      <c r="C474">
        <v>41</v>
      </c>
      <c r="D474">
        <v>232.75</v>
      </c>
      <c r="E474">
        <v>74.25</v>
      </c>
      <c r="F474">
        <v>41.9</v>
      </c>
      <c r="G474">
        <v>117.5</v>
      </c>
      <c r="H474">
        <v>109.3</v>
      </c>
      <c r="I474">
        <v>43.031495999999997</v>
      </c>
      <c r="J474">
        <v>108.8</v>
      </c>
      <c r="K474">
        <v>67.7</v>
      </c>
      <c r="L474">
        <v>41.3</v>
      </c>
      <c r="M474">
        <v>24.7</v>
      </c>
      <c r="N474">
        <v>37.200000000000003</v>
      </c>
      <c r="O474">
        <v>31.8</v>
      </c>
      <c r="P474">
        <v>20</v>
      </c>
      <c r="S474">
        <v>23.6</v>
      </c>
      <c r="V474">
        <v>-0.17327671763502292</v>
      </c>
      <c r="W474">
        <v>-0.30800417538700875</v>
      </c>
      <c r="X474">
        <v>1.1996080712643533</v>
      </c>
      <c r="Y474">
        <v>0.64471702843496681</v>
      </c>
      <c r="Z474">
        <v>0.23622203680712625</v>
      </c>
      <c r="AA474">
        <v>0.82571162529283748</v>
      </c>
      <c r="AB474">
        <v>0.64415353118052998</v>
      </c>
      <c r="AC474">
        <v>0.64415355352806303</v>
      </c>
      <c r="AD474">
        <v>0.68711649920192841</v>
      </c>
      <c r="AE474">
        <v>0.86423248491562465</v>
      </c>
      <c r="AF474">
        <v>0.54297628972724188</v>
      </c>
      <c r="AG474">
        <v>0.2521617305596226</v>
      </c>
      <c r="AH474">
        <v>1.4290936977983404</v>
      </c>
      <c r="AI474">
        <v>0.85370125322479151</v>
      </c>
      <c r="AJ474">
        <v>0.95978279975673642</v>
      </c>
      <c r="AM474">
        <v>0.1571352612704166</v>
      </c>
    </row>
    <row r="475" spans="1:39">
      <c r="B475">
        <v>1.0524</v>
      </c>
      <c r="C475">
        <v>41</v>
      </c>
      <c r="D475">
        <v>210.5</v>
      </c>
      <c r="E475">
        <v>72</v>
      </c>
      <c r="F475">
        <v>38.5</v>
      </c>
      <c r="G475">
        <v>107.4</v>
      </c>
      <c r="H475">
        <v>98.9</v>
      </c>
      <c r="I475">
        <v>38.937007999999999</v>
      </c>
      <c r="J475">
        <v>104.1</v>
      </c>
      <c r="K475">
        <v>63.5</v>
      </c>
      <c r="L475">
        <v>39.799999999999997</v>
      </c>
      <c r="M475">
        <v>23.5</v>
      </c>
      <c r="N475">
        <v>36.4</v>
      </c>
      <c r="O475">
        <v>30.4</v>
      </c>
      <c r="P475">
        <v>19.100000000000001</v>
      </c>
      <c r="S475">
        <v>20.399999999999999</v>
      </c>
      <c r="V475">
        <v>-0.19477174949010834</v>
      </c>
      <c r="W475">
        <v>-0.30800417538700875</v>
      </c>
      <c r="X475">
        <v>0.89204025213916938</v>
      </c>
      <c r="Y475">
        <v>0.83571588635323768</v>
      </c>
      <c r="Z475">
        <v>1.2450539568625394</v>
      </c>
      <c r="AA475">
        <v>1.0491383039068511</v>
      </c>
      <c r="AB475">
        <v>0.55525415543378953</v>
      </c>
      <c r="AC475">
        <v>0.55525410527567931</v>
      </c>
      <c r="AD475">
        <v>0.3271205069844369</v>
      </c>
      <c r="AE475">
        <v>0.72026256986182235</v>
      </c>
      <c r="AF475">
        <v>1.1961216817180014</v>
      </c>
      <c r="AG475">
        <v>1.0430992517045139</v>
      </c>
      <c r="AH475">
        <v>1.4977232697851857</v>
      </c>
      <c r="AI475">
        <v>1.8456359804901801</v>
      </c>
      <c r="AJ475">
        <v>0.62984365966548739</v>
      </c>
      <c r="AM475">
        <v>0.16929773564291717</v>
      </c>
    </row>
    <row r="476" spans="1:39">
      <c r="B476">
        <v>1.052</v>
      </c>
      <c r="C476">
        <v>41</v>
      </c>
      <c r="D476">
        <v>202.25</v>
      </c>
      <c r="E476">
        <v>72.5</v>
      </c>
      <c r="F476">
        <v>40.799999999999997</v>
      </c>
      <c r="G476">
        <v>109.2</v>
      </c>
      <c r="H476">
        <v>98</v>
      </c>
      <c r="I476">
        <v>38.582676999999997</v>
      </c>
      <c r="J476">
        <v>101.8</v>
      </c>
      <c r="K476">
        <v>62.8</v>
      </c>
      <c r="L476">
        <v>41.3</v>
      </c>
      <c r="M476">
        <v>24.8</v>
      </c>
      <c r="N476">
        <v>36.6</v>
      </c>
      <c r="O476">
        <v>32.4</v>
      </c>
      <c r="P476">
        <v>18.8</v>
      </c>
      <c r="S476">
        <v>20.5</v>
      </c>
      <c r="V476">
        <v>-0.65691493437449222</v>
      </c>
      <c r="W476">
        <v>-0.30800417538700875</v>
      </c>
      <c r="X476">
        <v>0.24894390305923922</v>
      </c>
      <c r="Y476">
        <v>-0.78777440595206516</v>
      </c>
      <c r="Z476">
        <v>1.6910749838557875E-2</v>
      </c>
      <c r="AA476">
        <v>0.32920789503947312</v>
      </c>
      <c r="AB476">
        <v>0.87134082475553176</v>
      </c>
      <c r="AC476">
        <v>0.87134089300982498</v>
      </c>
      <c r="AD476">
        <v>0.53059650258562763</v>
      </c>
      <c r="AE476">
        <v>0.45288987047619123</v>
      </c>
      <c r="AF476">
        <v>0.80423444652354625</v>
      </c>
      <c r="AG476">
        <v>-0.11288635612263559</v>
      </c>
      <c r="AH476">
        <v>0.39965011799567601</v>
      </c>
      <c r="AI476">
        <v>0.25854041686555873</v>
      </c>
      <c r="AJ476">
        <v>0.29990451957423842</v>
      </c>
      <c r="AM476">
        <v>0.64363423617043181</v>
      </c>
    </row>
    <row r="477" spans="1:39">
      <c r="B477">
        <v>1.0434000000000001</v>
      </c>
      <c r="C477">
        <v>41</v>
      </c>
      <c r="D477">
        <v>185</v>
      </c>
      <c r="E477">
        <v>68.25</v>
      </c>
      <c r="F477">
        <v>38</v>
      </c>
      <c r="G477">
        <v>103.4</v>
      </c>
      <c r="H477">
        <v>101.2</v>
      </c>
      <c r="I477">
        <v>39.84252</v>
      </c>
      <c r="J477">
        <v>103.1</v>
      </c>
      <c r="K477">
        <v>61.5</v>
      </c>
      <c r="L477">
        <v>40.4</v>
      </c>
      <c r="M477">
        <v>22.9</v>
      </c>
      <c r="N477">
        <v>33.4</v>
      </c>
      <c r="O477">
        <v>29.2</v>
      </c>
      <c r="P477">
        <v>18.5</v>
      </c>
      <c r="S477">
        <v>24.4</v>
      </c>
      <c r="V477">
        <v>0.9229699069744518</v>
      </c>
      <c r="W477">
        <v>-0.30800417538700875</v>
      </c>
      <c r="X477">
        <v>-0.94404642566874708</v>
      </c>
      <c r="Y477">
        <v>-0.40577669011552336</v>
      </c>
      <c r="Z477">
        <v>-0.68488536846086157</v>
      </c>
      <c r="AA477">
        <v>-1.1603032957206199</v>
      </c>
      <c r="AB477">
        <v>-1.1634671090031832</v>
      </c>
      <c r="AC477">
        <v>-1.1634672228368379</v>
      </c>
      <c r="AD477">
        <v>-1.1598194608704213</v>
      </c>
      <c r="AE477">
        <v>-1.0279435415057698</v>
      </c>
      <c r="AF477">
        <v>-0.98102962491786372</v>
      </c>
      <c r="AG477">
        <v>-0.78214118170677271</v>
      </c>
      <c r="AH477">
        <v>-0.90431174975436446</v>
      </c>
      <c r="AI477">
        <v>-0.68379757403655972</v>
      </c>
      <c r="AJ477">
        <v>-0.35997376060825959</v>
      </c>
      <c r="AM477">
        <v>-0.93748743225461728</v>
      </c>
    </row>
    <row r="478" spans="1:39">
      <c r="B478">
        <v>1.0728</v>
      </c>
      <c r="C478">
        <v>41</v>
      </c>
      <c r="D478">
        <v>153</v>
      </c>
      <c r="E478">
        <v>69.25</v>
      </c>
      <c r="F478">
        <v>36.4</v>
      </c>
      <c r="G478">
        <v>91.4</v>
      </c>
      <c r="H478">
        <v>80.599999999999994</v>
      </c>
      <c r="I478">
        <v>31.732282999999999</v>
      </c>
      <c r="J478">
        <v>92.3</v>
      </c>
      <c r="K478">
        <v>54.3</v>
      </c>
      <c r="L478">
        <v>36.299999999999997</v>
      </c>
      <c r="M478">
        <v>21.8</v>
      </c>
      <c r="N478">
        <v>29.6</v>
      </c>
      <c r="O478">
        <v>27.3</v>
      </c>
      <c r="P478">
        <v>17.899999999999999</v>
      </c>
      <c r="S478">
        <v>11.4</v>
      </c>
      <c r="V478">
        <v>-2.2367997757234481</v>
      </c>
      <c r="W478">
        <v>-0.2291018711983614</v>
      </c>
      <c r="X478">
        <v>2.4578400585946514</v>
      </c>
      <c r="Y478">
        <v>2.1727078917811342</v>
      </c>
      <c r="Z478">
        <v>1.6836765307996762</v>
      </c>
      <c r="AA478">
        <v>1.7938938992868976</v>
      </c>
      <c r="AB478">
        <v>2.1060543767935864</v>
      </c>
      <c r="AC478">
        <v>2.1060544763726217</v>
      </c>
      <c r="AD478">
        <v>1.9862324711172274</v>
      </c>
      <c r="AE478">
        <v>1.8925890210142085</v>
      </c>
      <c r="AF478">
        <v>2.8072136486285428</v>
      </c>
      <c r="AG478">
        <v>1.4689886861671471</v>
      </c>
      <c r="AH478">
        <v>1.6692971997522963</v>
      </c>
      <c r="AI478">
        <v>1.2504751441309472</v>
      </c>
      <c r="AJ478">
        <v>1.8396205066667286</v>
      </c>
      <c r="AM478">
        <v>2.309893225202984</v>
      </c>
    </row>
    <row r="479" spans="1:39">
      <c r="B479">
        <v>1.014</v>
      </c>
      <c r="C479">
        <v>42</v>
      </c>
      <c r="D479">
        <v>244.25</v>
      </c>
      <c r="E479">
        <v>76</v>
      </c>
      <c r="F479">
        <v>41.8</v>
      </c>
      <c r="G479">
        <v>115.2</v>
      </c>
      <c r="H479">
        <v>113.7</v>
      </c>
      <c r="I479">
        <v>44.763779999999997</v>
      </c>
      <c r="J479">
        <v>112.4</v>
      </c>
      <c r="K479">
        <v>68.5</v>
      </c>
      <c r="L479">
        <v>45</v>
      </c>
      <c r="M479">
        <v>25.5</v>
      </c>
      <c r="N479">
        <v>37.1</v>
      </c>
      <c r="O479">
        <v>31.2</v>
      </c>
      <c r="P479">
        <v>19.899999999999999</v>
      </c>
      <c r="S479">
        <v>38.1</v>
      </c>
      <c r="V479">
        <v>0.36409907874217173</v>
      </c>
      <c r="W479">
        <v>-0.2291018711983614</v>
      </c>
      <c r="X479">
        <v>0.56583195912761053</v>
      </c>
      <c r="Y479">
        <v>7.1720454680153992E-2</v>
      </c>
      <c r="Z479">
        <v>1.2011916994688283</v>
      </c>
      <c r="AA479">
        <v>0.51539679388448478</v>
      </c>
      <c r="AB479">
        <v>0.17002352719791589</v>
      </c>
      <c r="AC479">
        <v>0.17002349737374214</v>
      </c>
      <c r="AD479">
        <v>0.46798850393910857</v>
      </c>
      <c r="AE479">
        <v>0.26778569397844643</v>
      </c>
      <c r="AF479">
        <v>2.0459976134636088E-2</v>
      </c>
      <c r="AG479">
        <v>0.98225790392413681</v>
      </c>
      <c r="AH479">
        <v>0.60553883395620933</v>
      </c>
      <c r="AI479">
        <v>0.70491104413498462</v>
      </c>
      <c r="AJ479">
        <v>0.51986394630173649</v>
      </c>
      <c r="AM479">
        <v>-0.3901760854921002</v>
      </c>
    </row>
    <row r="480" spans="1:39">
      <c r="B480">
        <v>1.0624</v>
      </c>
      <c r="C480">
        <v>42</v>
      </c>
      <c r="D480">
        <v>193.5</v>
      </c>
      <c r="E480">
        <v>70.5</v>
      </c>
      <c r="F480">
        <v>40.700000000000003</v>
      </c>
      <c r="G480">
        <v>104.9</v>
      </c>
      <c r="H480">
        <v>94.1</v>
      </c>
      <c r="I480">
        <v>37.047243999999999</v>
      </c>
      <c r="J480">
        <v>102.7</v>
      </c>
      <c r="K480">
        <v>60.6</v>
      </c>
      <c r="L480">
        <v>38.6</v>
      </c>
      <c r="M480">
        <v>24.7</v>
      </c>
      <c r="N480">
        <v>34</v>
      </c>
      <c r="O480">
        <v>30.1</v>
      </c>
      <c r="P480">
        <v>18.7</v>
      </c>
      <c r="S480">
        <v>15.9</v>
      </c>
      <c r="V480">
        <v>-0.68378372419336086</v>
      </c>
      <c r="W480">
        <v>-0.2291018711983614</v>
      </c>
      <c r="X480">
        <v>1.7308615770260347</v>
      </c>
      <c r="Y480">
        <v>1.6952107469854569</v>
      </c>
      <c r="Z480">
        <v>0.23622203680712625</v>
      </c>
      <c r="AA480">
        <v>0.73882347249849833</v>
      </c>
      <c r="AB480">
        <v>1.3158377034892315</v>
      </c>
      <c r="AC480">
        <v>1.315837632484157</v>
      </c>
      <c r="AD480">
        <v>1.8923204731474457</v>
      </c>
      <c r="AE480">
        <v>1.2344408379111143</v>
      </c>
      <c r="AF480">
        <v>2.0669822043723474</v>
      </c>
      <c r="AG480">
        <v>1.7731954250690283</v>
      </c>
      <c r="AH480">
        <v>0.50259447597594398</v>
      </c>
      <c r="AI480">
        <v>0.6057175714084444</v>
      </c>
      <c r="AJ480">
        <v>0.29990451957423842</v>
      </c>
      <c r="AM480">
        <v>0.680121659287933</v>
      </c>
    </row>
    <row r="481" spans="2:39">
      <c r="B481">
        <v>1.0428999999999999</v>
      </c>
      <c r="C481">
        <v>42</v>
      </c>
      <c r="D481">
        <v>224.75</v>
      </c>
      <c r="E481">
        <v>74.75</v>
      </c>
      <c r="F481">
        <v>38.5</v>
      </c>
      <c r="G481">
        <v>106.7</v>
      </c>
      <c r="H481">
        <v>105.7</v>
      </c>
      <c r="I481">
        <v>41.614173000000001</v>
      </c>
      <c r="J481">
        <v>111.8</v>
      </c>
      <c r="K481">
        <v>65.3</v>
      </c>
      <c r="L481">
        <v>43.3</v>
      </c>
      <c r="M481">
        <v>26</v>
      </c>
      <c r="N481">
        <v>33.700000000000003</v>
      </c>
      <c r="O481">
        <v>29.9</v>
      </c>
      <c r="P481">
        <v>18.5</v>
      </c>
      <c r="S481">
        <v>24.7</v>
      </c>
      <c r="V481">
        <v>-0.46345964767871162</v>
      </c>
      <c r="W481">
        <v>-0.2291018711983614</v>
      </c>
      <c r="X481">
        <v>-0.58055718488443875</v>
      </c>
      <c r="Y481">
        <v>0.93121531531237323</v>
      </c>
      <c r="Z481">
        <v>-1.1235079423979983</v>
      </c>
      <c r="AA481">
        <v>-1.0610025496699473</v>
      </c>
      <c r="AB481">
        <v>-0.66958168818796127</v>
      </c>
      <c r="AC481">
        <v>-0.66958178949171887</v>
      </c>
      <c r="AD481">
        <v>-0.50243547508195729</v>
      </c>
      <c r="AE481">
        <v>0.18551717109056001</v>
      </c>
      <c r="AF481">
        <v>0.15108905453278676</v>
      </c>
      <c r="AG481">
        <v>-0.41709309502451669</v>
      </c>
      <c r="AH481">
        <v>-0.18370124389250017</v>
      </c>
      <c r="AI481">
        <v>-0.78299104676309816</v>
      </c>
      <c r="AJ481">
        <v>-1.2398114675182517</v>
      </c>
      <c r="AM481">
        <v>0.44903464621042599</v>
      </c>
    </row>
    <row r="482" spans="2:39">
      <c r="B482">
        <v>1.0469999999999999</v>
      </c>
      <c r="C482">
        <v>42</v>
      </c>
      <c r="D482">
        <v>162.75</v>
      </c>
      <c r="E482">
        <v>72.75</v>
      </c>
      <c r="F482">
        <v>35.4</v>
      </c>
      <c r="G482">
        <v>92.2</v>
      </c>
      <c r="H482">
        <v>85.6</v>
      </c>
      <c r="I482">
        <v>33.700786999999998</v>
      </c>
      <c r="J482">
        <v>96.5</v>
      </c>
      <c r="K482">
        <v>60.2</v>
      </c>
      <c r="L482">
        <v>38.9</v>
      </c>
      <c r="M482">
        <v>22.4</v>
      </c>
      <c r="N482">
        <v>31.7</v>
      </c>
      <c r="O482">
        <v>27.1</v>
      </c>
      <c r="P482">
        <v>17.100000000000001</v>
      </c>
      <c r="S482">
        <v>22.8</v>
      </c>
      <c r="V482">
        <v>-0.78051136754125705</v>
      </c>
      <c r="W482">
        <v>-0.2291018711983614</v>
      </c>
      <c r="X482">
        <v>6.2539164195491354E-2</v>
      </c>
      <c r="Y482">
        <v>-0.78777440595206516</v>
      </c>
      <c r="Z482">
        <v>0.23622203680712625</v>
      </c>
      <c r="AA482">
        <v>0.10578121642545778</v>
      </c>
      <c r="AB482">
        <v>0.41696623760552681</v>
      </c>
      <c r="AC482">
        <v>0.41696621404630113</v>
      </c>
      <c r="AD482">
        <v>0.13929651104487542</v>
      </c>
      <c r="AE482">
        <v>0.37062134758830478</v>
      </c>
      <c r="AF482">
        <v>-6.6626076130799752E-2</v>
      </c>
      <c r="AG482">
        <v>0.61720981724188084</v>
      </c>
      <c r="AH482">
        <v>0.2280761880285653</v>
      </c>
      <c r="AI482">
        <v>0.55612083504517595</v>
      </c>
      <c r="AJ482">
        <v>0.62984365966548739</v>
      </c>
      <c r="AM482">
        <v>0.77742145426793607</v>
      </c>
    </row>
    <row r="483" spans="2:39">
      <c r="B483">
        <v>1.0410999999999999</v>
      </c>
      <c r="C483">
        <v>42</v>
      </c>
      <c r="D483">
        <v>180</v>
      </c>
      <c r="E483">
        <v>68.25</v>
      </c>
      <c r="F483">
        <v>38.5</v>
      </c>
      <c r="G483">
        <v>101.6</v>
      </c>
      <c r="H483">
        <v>96.6</v>
      </c>
      <c r="I483">
        <v>38.031495999999997</v>
      </c>
      <c r="J483">
        <v>100.6</v>
      </c>
      <c r="K483">
        <v>61.1</v>
      </c>
      <c r="L483">
        <v>38.4</v>
      </c>
      <c r="M483">
        <v>24.1</v>
      </c>
      <c r="N483">
        <v>32.9</v>
      </c>
      <c r="O483">
        <v>29.8</v>
      </c>
      <c r="P483">
        <v>18.8</v>
      </c>
      <c r="S483">
        <v>25.5</v>
      </c>
      <c r="V483">
        <v>-0.36673200433081538</v>
      </c>
      <c r="W483">
        <v>-0.2291018711983614</v>
      </c>
      <c r="X483">
        <v>-0.82288334540731101</v>
      </c>
      <c r="Y483">
        <v>-0.50127611907465885</v>
      </c>
      <c r="Z483">
        <v>-1.0796456850042839</v>
      </c>
      <c r="AA483">
        <v>-0.365897327315238</v>
      </c>
      <c r="AB483">
        <v>-0.63007085452274303</v>
      </c>
      <c r="AC483">
        <v>-0.63007078421632967</v>
      </c>
      <c r="AD483">
        <v>-0.54939147406684707</v>
      </c>
      <c r="AE483">
        <v>-0.32866109695873186</v>
      </c>
      <c r="AF483">
        <v>2.0459976134636088E-2</v>
      </c>
      <c r="AG483">
        <v>0.55636846946150376</v>
      </c>
      <c r="AH483">
        <v>-0.35527517385961088</v>
      </c>
      <c r="AI483">
        <v>-0.68379757403655972</v>
      </c>
      <c r="AJ483">
        <v>-0.90987232742700663</v>
      </c>
      <c r="AM483">
        <v>0.35173485123042286</v>
      </c>
    </row>
    <row r="484" spans="2:39">
      <c r="B484">
        <v>1.0488</v>
      </c>
      <c r="C484">
        <v>42</v>
      </c>
      <c r="D484">
        <v>156.25</v>
      </c>
      <c r="E484">
        <v>69</v>
      </c>
      <c r="F484">
        <v>35.5</v>
      </c>
      <c r="G484">
        <v>97.8</v>
      </c>
      <c r="H484">
        <v>86</v>
      </c>
      <c r="I484">
        <v>33.858268000000002</v>
      </c>
      <c r="J484">
        <v>96.2</v>
      </c>
      <c r="K484">
        <v>57.7</v>
      </c>
      <c r="L484">
        <v>38.6</v>
      </c>
      <c r="M484">
        <v>24</v>
      </c>
      <c r="N484">
        <v>31.2</v>
      </c>
      <c r="O484">
        <v>27.3</v>
      </c>
      <c r="P484">
        <v>17.399999999999999</v>
      </c>
      <c r="S484">
        <v>22</v>
      </c>
      <c r="V484">
        <v>0.14377500222752254</v>
      </c>
      <c r="W484">
        <v>-0.2291018711983614</v>
      </c>
      <c r="X484">
        <v>-0.38483220907750348</v>
      </c>
      <c r="Y484">
        <v>0.45371817051669583</v>
      </c>
      <c r="Z484">
        <v>-0.64102311106714727</v>
      </c>
      <c r="AA484">
        <v>-1.0858277361826159</v>
      </c>
      <c r="AB484">
        <v>-0.26459564311947853</v>
      </c>
      <c r="AC484">
        <v>-0.26459555350519137</v>
      </c>
      <c r="AD484">
        <v>0.20190450969139664</v>
      </c>
      <c r="AE484">
        <v>0.617426916251964</v>
      </c>
      <c r="AF484">
        <v>-0.24079818066166833</v>
      </c>
      <c r="AG484">
        <v>-0.47793444280489161</v>
      </c>
      <c r="AH484">
        <v>-0.49253431783329898</v>
      </c>
      <c r="AI484">
        <v>-0.43581389222021255</v>
      </c>
      <c r="AJ484">
        <v>-1.4597708942457537</v>
      </c>
      <c r="AM484">
        <v>-0.17125154678709353</v>
      </c>
    </row>
    <row r="485" spans="2:39">
      <c r="B485">
        <v>1.0583</v>
      </c>
      <c r="C485">
        <v>42</v>
      </c>
      <c r="D485">
        <v>168</v>
      </c>
      <c r="E485">
        <v>71.5</v>
      </c>
      <c r="F485">
        <v>36.5</v>
      </c>
      <c r="G485">
        <v>92</v>
      </c>
      <c r="H485">
        <v>89.7</v>
      </c>
      <c r="I485">
        <v>35.314960999999997</v>
      </c>
      <c r="J485">
        <v>101</v>
      </c>
      <c r="K485">
        <v>62.3</v>
      </c>
      <c r="L485">
        <v>38</v>
      </c>
      <c r="M485">
        <v>22.3</v>
      </c>
      <c r="N485">
        <v>30.8</v>
      </c>
      <c r="O485">
        <v>27.8</v>
      </c>
      <c r="P485">
        <v>16.899999999999999</v>
      </c>
      <c r="S485">
        <v>17.7</v>
      </c>
      <c r="V485">
        <v>1.5302045568806859</v>
      </c>
      <c r="W485">
        <v>-0.2291018711983614</v>
      </c>
      <c r="X485">
        <v>-0.41279291990706568</v>
      </c>
      <c r="Y485">
        <v>0.93121531531237323</v>
      </c>
      <c r="Z485">
        <v>-0.15853827973629619</v>
      </c>
      <c r="AA485">
        <v>-0.83757587105593367</v>
      </c>
      <c r="AB485">
        <v>-1.4202875278270979</v>
      </c>
      <c r="AC485">
        <v>-1.4202876281047963</v>
      </c>
      <c r="AD485">
        <v>-0.11113548354120509</v>
      </c>
      <c r="AE485">
        <v>-0.36979535840267574</v>
      </c>
      <c r="AF485">
        <v>0.63006234199267763</v>
      </c>
      <c r="AG485">
        <v>-0.3562517472441396</v>
      </c>
      <c r="AH485">
        <v>-0.56116388982014309</v>
      </c>
      <c r="AI485">
        <v>0.65531430777171451</v>
      </c>
      <c r="AJ485">
        <v>0.29990451957423842</v>
      </c>
      <c r="AM485">
        <v>-1.5212862021346356</v>
      </c>
    </row>
    <row r="486" spans="2:39">
      <c r="B486">
        <v>1.0841000000000001</v>
      </c>
      <c r="C486">
        <v>42</v>
      </c>
      <c r="D486">
        <v>167.25</v>
      </c>
      <c r="E486">
        <v>72.75</v>
      </c>
      <c r="F486">
        <v>37.6</v>
      </c>
      <c r="G486">
        <v>94</v>
      </c>
      <c r="H486">
        <v>78</v>
      </c>
      <c r="I486">
        <v>30.708660999999999</v>
      </c>
      <c r="J486">
        <v>99</v>
      </c>
      <c r="K486">
        <v>57.5</v>
      </c>
      <c r="L486">
        <v>40</v>
      </c>
      <c r="M486">
        <v>22.5</v>
      </c>
      <c r="N486">
        <v>30.6</v>
      </c>
      <c r="O486">
        <v>30</v>
      </c>
      <c r="P486">
        <v>18.5</v>
      </c>
      <c r="S486">
        <v>6.6</v>
      </c>
      <c r="V486">
        <v>-0.5064497113888824</v>
      </c>
      <c r="W486">
        <v>-0.15019956700971407</v>
      </c>
      <c r="X486">
        <v>-0.28230960270244221</v>
      </c>
      <c r="Y486">
        <v>-1.0742726928294717</v>
      </c>
      <c r="Z486">
        <v>-0.24626279452372479</v>
      </c>
      <c r="AA486">
        <v>0.36644567480847512</v>
      </c>
      <c r="AB486">
        <v>-0.26459564311947853</v>
      </c>
      <c r="AC486">
        <v>-0.26459555350519137</v>
      </c>
      <c r="AD486">
        <v>-0.86243146729944886</v>
      </c>
      <c r="AE486">
        <v>-0.16412405118295903</v>
      </c>
      <c r="AF486">
        <v>0.19463208066550466</v>
      </c>
      <c r="AG486">
        <v>0.61720981724188084</v>
      </c>
      <c r="AH486">
        <v>0.53690926196936417</v>
      </c>
      <c r="AI486">
        <v>6.0153471412481722E-2</v>
      </c>
      <c r="AJ486">
        <v>0.62984365966548739</v>
      </c>
      <c r="AM486">
        <v>0.54633444119042907</v>
      </c>
    </row>
    <row r="487" spans="2:39">
      <c r="B487">
        <v>1.0462</v>
      </c>
      <c r="C487">
        <v>43</v>
      </c>
      <c r="D487">
        <v>170.75</v>
      </c>
      <c r="E487">
        <v>67.5</v>
      </c>
      <c r="F487">
        <v>37.4</v>
      </c>
      <c r="G487">
        <v>103.7</v>
      </c>
      <c r="H487">
        <v>89.7</v>
      </c>
      <c r="I487">
        <v>35.314960999999997</v>
      </c>
      <c r="J487">
        <v>94.2</v>
      </c>
      <c r="K487">
        <v>58.5</v>
      </c>
      <c r="L487">
        <v>39</v>
      </c>
      <c r="M487">
        <v>24.1</v>
      </c>
      <c r="N487">
        <v>33.799999999999997</v>
      </c>
      <c r="O487">
        <v>28.8</v>
      </c>
      <c r="P487">
        <v>18.8</v>
      </c>
      <c r="S487">
        <v>23.6</v>
      </c>
      <c r="V487">
        <v>0.82086850566278424</v>
      </c>
      <c r="W487">
        <v>-0.15019956700971407</v>
      </c>
      <c r="X487">
        <v>-2.7024944068203913E-3</v>
      </c>
      <c r="Y487">
        <v>-2.3778974278981478E-2</v>
      </c>
      <c r="Z487">
        <v>-7.0813764948870719E-2</v>
      </c>
      <c r="AA487">
        <v>0.24231974224513403</v>
      </c>
      <c r="AB487">
        <v>-0.31398418520100069</v>
      </c>
      <c r="AC487">
        <v>-0.31398424737597735</v>
      </c>
      <c r="AD487">
        <v>-7.9831484217944476E-2</v>
      </c>
      <c r="AE487">
        <v>0.18551717109056001</v>
      </c>
      <c r="AF487">
        <v>0.2817181329309405</v>
      </c>
      <c r="AG487">
        <v>0.43468577390075169</v>
      </c>
      <c r="AH487">
        <v>-0.18370124389250017</v>
      </c>
      <c r="AI487">
        <v>-0.13823347404059705</v>
      </c>
      <c r="AJ487">
        <v>0.40988423293798937</v>
      </c>
      <c r="AM487">
        <v>-0.84018763727461432</v>
      </c>
    </row>
    <row r="488" spans="2:39">
      <c r="B488">
        <v>1.0709</v>
      </c>
      <c r="C488">
        <v>43</v>
      </c>
      <c r="D488">
        <v>178.25</v>
      </c>
      <c r="E488">
        <v>70.25</v>
      </c>
      <c r="F488">
        <v>37.799999999999997</v>
      </c>
      <c r="G488">
        <v>102.7</v>
      </c>
      <c r="H488">
        <v>89.2</v>
      </c>
      <c r="I488">
        <v>35.118110000000001</v>
      </c>
      <c r="J488">
        <v>99.2</v>
      </c>
      <c r="K488">
        <v>60.2</v>
      </c>
      <c r="L488">
        <v>39.200000000000003</v>
      </c>
      <c r="M488">
        <v>23.8</v>
      </c>
      <c r="N488">
        <v>31.7</v>
      </c>
      <c r="O488">
        <v>28.4</v>
      </c>
      <c r="P488">
        <v>18.600000000000001</v>
      </c>
      <c r="S488">
        <v>12.2</v>
      </c>
      <c r="V488">
        <v>-0.38822703618590082</v>
      </c>
      <c r="W488">
        <v>-0.15019956700971407</v>
      </c>
      <c r="X488">
        <v>-1.0558892689869959</v>
      </c>
      <c r="Y488">
        <v>-0.40577669011552336</v>
      </c>
      <c r="Z488">
        <v>-1.2112324571854238</v>
      </c>
      <c r="AA488">
        <v>-1.1975410754896236</v>
      </c>
      <c r="AB488">
        <v>-0.65970397977165607</v>
      </c>
      <c r="AC488">
        <v>-0.65970410089631859</v>
      </c>
      <c r="AD488">
        <v>-0.43982747643543602</v>
      </c>
      <c r="AE488">
        <v>-0.78113797284210928</v>
      </c>
      <c r="AF488">
        <v>-1.2422877817141651</v>
      </c>
      <c r="AG488">
        <v>-0.66045848614602076</v>
      </c>
      <c r="AH488">
        <v>-0.97294132174120973</v>
      </c>
      <c r="AI488">
        <v>-1.0309747285794453</v>
      </c>
      <c r="AJ488">
        <v>-0.90987232742700663</v>
      </c>
      <c r="AM488">
        <v>0.36389732560292343</v>
      </c>
    </row>
    <row r="489" spans="2:39">
      <c r="B489">
        <v>1.0484</v>
      </c>
      <c r="C489">
        <v>43</v>
      </c>
      <c r="D489">
        <v>150</v>
      </c>
      <c r="E489">
        <v>69.25</v>
      </c>
      <c r="F489">
        <v>35.200000000000003</v>
      </c>
      <c r="G489">
        <v>91.1</v>
      </c>
      <c r="H489">
        <v>85.7</v>
      </c>
      <c r="I489">
        <v>33.740157000000004</v>
      </c>
      <c r="J489">
        <v>96.9</v>
      </c>
      <c r="K489">
        <v>55.5</v>
      </c>
      <c r="L489">
        <v>35.700000000000003</v>
      </c>
      <c r="M489">
        <v>22</v>
      </c>
      <c r="N489">
        <v>29.4</v>
      </c>
      <c r="O489">
        <v>26.6</v>
      </c>
      <c r="P489">
        <v>17.399999999999999</v>
      </c>
      <c r="S489">
        <v>22.1</v>
      </c>
      <c r="V489">
        <v>-1.1620481829690588</v>
      </c>
      <c r="W489">
        <v>-0.15019956700971407</v>
      </c>
      <c r="X489">
        <v>0.82679859353685758</v>
      </c>
      <c r="Y489">
        <v>0.45371817051669583</v>
      </c>
      <c r="Z489">
        <v>-2.695150755515642E-2</v>
      </c>
      <c r="AA489">
        <v>0.80088643878016885</v>
      </c>
      <c r="AB489">
        <v>1.0590172846653152</v>
      </c>
      <c r="AC489">
        <v>1.0590172272161977</v>
      </c>
      <c r="AD489">
        <v>0.90624449446475053</v>
      </c>
      <c r="AE489">
        <v>1.9542904131801229</v>
      </c>
      <c r="AF489">
        <v>-0.11016910226351767</v>
      </c>
      <c r="AG489">
        <v>0.37384442612037461</v>
      </c>
      <c r="AH489">
        <v>-4.6442099918810875E-2</v>
      </c>
      <c r="AI489">
        <v>0.10975020777575009</v>
      </c>
      <c r="AJ489">
        <v>0.51986394630173649</v>
      </c>
      <c r="AM489">
        <v>1.1666206341879481</v>
      </c>
    </row>
    <row r="490" spans="2:39">
      <c r="B490">
        <v>1.034</v>
      </c>
      <c r="C490">
        <v>43</v>
      </c>
      <c r="D490">
        <v>200.5</v>
      </c>
      <c r="E490">
        <v>71.5</v>
      </c>
      <c r="F490">
        <v>37.9</v>
      </c>
      <c r="G490">
        <v>107.2</v>
      </c>
      <c r="H490">
        <v>103.1</v>
      </c>
      <c r="I490">
        <v>40.590550999999998</v>
      </c>
      <c r="J490">
        <v>105.5</v>
      </c>
      <c r="K490">
        <v>68.8</v>
      </c>
      <c r="L490">
        <v>38.299999999999997</v>
      </c>
      <c r="M490">
        <v>23.7</v>
      </c>
      <c r="N490">
        <v>32.1</v>
      </c>
      <c r="O490">
        <v>28.9</v>
      </c>
      <c r="P490">
        <v>18.7</v>
      </c>
      <c r="S490">
        <v>28.7</v>
      </c>
      <c r="V490">
        <v>1.6000634104097136</v>
      </c>
      <c r="W490">
        <v>-7.1297262821066756E-2</v>
      </c>
      <c r="X490">
        <v>0.21166295528648965</v>
      </c>
      <c r="Y490">
        <v>1.4087124601080505</v>
      </c>
      <c r="Z490">
        <v>-2.695150755515642E-2</v>
      </c>
      <c r="AA490">
        <v>6.4804703747852709E-3</v>
      </c>
      <c r="AB490">
        <v>-0.323861893617306</v>
      </c>
      <c r="AC490">
        <v>-0.32386193597137586</v>
      </c>
      <c r="AD490">
        <v>0.45233650427747718</v>
      </c>
      <c r="AE490">
        <v>0.26778569397844643</v>
      </c>
      <c r="AF490">
        <v>0.19463208066550466</v>
      </c>
      <c r="AG490">
        <v>0.55636846946150376</v>
      </c>
      <c r="AH490">
        <v>0.2280761880285653</v>
      </c>
      <c r="AI490">
        <v>0.25854041686555873</v>
      </c>
      <c r="AJ490">
        <v>0.18992480621048743</v>
      </c>
      <c r="AM490">
        <v>-1.5942610483696378</v>
      </c>
    </row>
    <row r="491" spans="2:39">
      <c r="B491">
        <v>1.0853999999999999</v>
      </c>
      <c r="C491">
        <v>44</v>
      </c>
      <c r="D491">
        <v>184</v>
      </c>
      <c r="E491">
        <v>74</v>
      </c>
      <c r="F491">
        <v>37.9</v>
      </c>
      <c r="G491">
        <v>100.8</v>
      </c>
      <c r="H491">
        <v>89.1</v>
      </c>
      <c r="I491">
        <v>35.078740000000003</v>
      </c>
      <c r="J491">
        <v>102.6</v>
      </c>
      <c r="K491">
        <v>60.6</v>
      </c>
      <c r="L491">
        <v>39</v>
      </c>
      <c r="M491">
        <v>24</v>
      </c>
      <c r="N491">
        <v>32.9</v>
      </c>
      <c r="O491">
        <v>29.2</v>
      </c>
      <c r="P491">
        <v>18.399999999999999</v>
      </c>
      <c r="S491">
        <v>6</v>
      </c>
      <c r="V491">
        <v>-1.8660104762231891</v>
      </c>
      <c r="W491">
        <v>-7.1297262821066756E-2</v>
      </c>
      <c r="X491">
        <v>1.665619918423723</v>
      </c>
      <c r="Y491">
        <v>-0.21477783219725241</v>
      </c>
      <c r="Z491">
        <v>1.2889162142562538</v>
      </c>
      <c r="AA491">
        <v>2.5882998676922795</v>
      </c>
      <c r="AB491">
        <v>2.1258097936261957</v>
      </c>
      <c r="AC491">
        <v>2.1258098535634207</v>
      </c>
      <c r="AD491">
        <v>1.156676489050831</v>
      </c>
      <c r="AE491">
        <v>0.86423248491562465</v>
      </c>
      <c r="AF491">
        <v>0.76069142039082838</v>
      </c>
      <c r="AG491">
        <v>-0.78214118170677271</v>
      </c>
      <c r="AH491">
        <v>0.88005712190358554</v>
      </c>
      <c r="AI491">
        <v>1.0024914623146002</v>
      </c>
      <c r="AJ491">
        <v>-0.90987232742700663</v>
      </c>
      <c r="AM491">
        <v>1.9085315709104711</v>
      </c>
    </row>
    <row r="492" spans="2:39">
      <c r="B492">
        <v>1.0208999999999999</v>
      </c>
      <c r="C492">
        <v>44</v>
      </c>
      <c r="D492">
        <v>223</v>
      </c>
      <c r="E492">
        <v>69.75</v>
      </c>
      <c r="F492">
        <v>40.9</v>
      </c>
      <c r="G492">
        <v>121.6</v>
      </c>
      <c r="H492">
        <v>113.9</v>
      </c>
      <c r="I492">
        <v>44.84252</v>
      </c>
      <c r="J492">
        <v>107.1</v>
      </c>
      <c r="K492">
        <v>63.5</v>
      </c>
      <c r="L492">
        <v>40.299999999999997</v>
      </c>
      <c r="M492">
        <v>21.8</v>
      </c>
      <c r="N492">
        <v>34.799999999999997</v>
      </c>
      <c r="O492">
        <v>30.7</v>
      </c>
      <c r="P492">
        <v>17.399999999999999</v>
      </c>
      <c r="S492">
        <v>34.799999999999997</v>
      </c>
      <c r="V492">
        <v>0.28886646724936094</v>
      </c>
      <c r="W492">
        <v>-7.1297262821066756E-2</v>
      </c>
      <c r="X492">
        <v>1.1343664126620416</v>
      </c>
      <c r="Y492">
        <v>1.0267147442715086</v>
      </c>
      <c r="Z492">
        <v>1.7275387881933906</v>
      </c>
      <c r="AA492">
        <v>0.60228494667882215</v>
      </c>
      <c r="AB492">
        <v>0.38733311235661377</v>
      </c>
      <c r="AC492">
        <v>0.38733314826010551</v>
      </c>
      <c r="AD492">
        <v>0.35842450630769751</v>
      </c>
      <c r="AE492">
        <v>0.82309822347168071</v>
      </c>
      <c r="AF492">
        <v>0.54297628972724188</v>
      </c>
      <c r="AG492">
        <v>0.61720981724188084</v>
      </c>
      <c r="AH492">
        <v>1.7379267717391391</v>
      </c>
      <c r="AI492">
        <v>-2.7668605012938752</v>
      </c>
      <c r="AJ492">
        <v>1.2897219398479816</v>
      </c>
      <c r="AM492">
        <v>-0.30503876488459741</v>
      </c>
    </row>
    <row r="493" spans="2:39">
      <c r="B493">
        <v>1.0609999999999999</v>
      </c>
      <c r="C493">
        <v>44</v>
      </c>
      <c r="D493">
        <v>208.75</v>
      </c>
      <c r="E493">
        <v>73</v>
      </c>
      <c r="F493">
        <v>41.9</v>
      </c>
      <c r="G493">
        <v>105.6</v>
      </c>
      <c r="H493">
        <v>96.3</v>
      </c>
      <c r="I493">
        <v>37.913386000000003</v>
      </c>
      <c r="J493">
        <v>102</v>
      </c>
      <c r="K493">
        <v>63.3</v>
      </c>
      <c r="L493">
        <v>39.799999999999997</v>
      </c>
      <c r="M493">
        <v>24.1</v>
      </c>
      <c r="N493">
        <v>37.299999999999997</v>
      </c>
      <c r="O493">
        <v>23.1</v>
      </c>
      <c r="P493">
        <v>19.399999999999999</v>
      </c>
      <c r="S493">
        <v>16.600000000000001</v>
      </c>
      <c r="V493">
        <v>-1.64568639970854</v>
      </c>
      <c r="W493">
        <v>-7.1297262821066756E-2</v>
      </c>
      <c r="X493">
        <v>-0.45939410462300267</v>
      </c>
      <c r="Y493">
        <v>-1.8382681245025554</v>
      </c>
      <c r="Z493">
        <v>0.49939558116940891</v>
      </c>
      <c r="AA493">
        <v>-1.8344716137883299E-2</v>
      </c>
      <c r="AB493">
        <v>0.15026811036530813</v>
      </c>
      <c r="AC493">
        <v>0.15026812018294505</v>
      </c>
      <c r="AD493">
        <v>6.1036512736724981E-2</v>
      </c>
      <c r="AE493">
        <v>-8.1855528295072616E-2</v>
      </c>
      <c r="AF493">
        <v>-0.41497028519253693</v>
      </c>
      <c r="AG493">
        <v>-1.0255065728282788</v>
      </c>
      <c r="AH493">
        <v>0.29670576001541055</v>
      </c>
      <c r="AI493">
        <v>0.40733062595536734</v>
      </c>
      <c r="AJ493">
        <v>-1.0198520407907536</v>
      </c>
      <c r="AM493">
        <v>1.677444557832964</v>
      </c>
    </row>
    <row r="494" spans="2:39">
      <c r="B494">
        <v>1.0249999999999999</v>
      </c>
      <c r="C494">
        <v>44</v>
      </c>
      <c r="D494">
        <v>166</v>
      </c>
      <c r="E494">
        <v>65.5</v>
      </c>
      <c r="F494">
        <v>39.1</v>
      </c>
      <c r="G494">
        <v>100.6</v>
      </c>
      <c r="H494">
        <v>93.9</v>
      </c>
      <c r="I494">
        <v>36.968504000000003</v>
      </c>
      <c r="J494">
        <v>100.1</v>
      </c>
      <c r="K494">
        <v>58.9</v>
      </c>
      <c r="L494">
        <v>37.6</v>
      </c>
      <c r="M494">
        <v>21.4</v>
      </c>
      <c r="N494">
        <v>33.1</v>
      </c>
      <c r="O494">
        <v>29.5</v>
      </c>
      <c r="P494">
        <v>17.3</v>
      </c>
      <c r="S494">
        <v>32.9</v>
      </c>
      <c r="V494">
        <v>-1.6241913678534425</v>
      </c>
      <c r="W494">
        <v>0.16540964974487521</v>
      </c>
      <c r="X494">
        <v>0.62175338078673492</v>
      </c>
      <c r="Y494">
        <v>0.83571588635323768</v>
      </c>
      <c r="Z494">
        <v>0.98188041250025992</v>
      </c>
      <c r="AA494">
        <v>0.24231974224513403</v>
      </c>
      <c r="AB494">
        <v>0.88121853317183563</v>
      </c>
      <c r="AC494">
        <v>0.88121858160522348</v>
      </c>
      <c r="AD494">
        <v>0.31146850732280773</v>
      </c>
      <c r="AE494">
        <v>0.2883528247004184</v>
      </c>
      <c r="AF494">
        <v>0.36880418519637326</v>
      </c>
      <c r="AG494">
        <v>0.13047903499887059</v>
      </c>
      <c r="AH494">
        <v>1.5320380557786082</v>
      </c>
      <c r="AI494">
        <v>1.4488620895840261</v>
      </c>
      <c r="AJ494">
        <v>0.18992480621048743</v>
      </c>
      <c r="AM494">
        <v>1.6652820834604634</v>
      </c>
    </row>
    <row r="495" spans="2:39">
      <c r="B495">
        <v>1.0254000000000001</v>
      </c>
      <c r="C495">
        <v>47</v>
      </c>
      <c r="D495">
        <v>195</v>
      </c>
      <c r="E495">
        <v>72.5</v>
      </c>
      <c r="F495">
        <v>40.200000000000003</v>
      </c>
      <c r="G495">
        <v>102.7</v>
      </c>
      <c r="H495">
        <v>101.3</v>
      </c>
      <c r="I495">
        <v>39.881889999999999</v>
      </c>
      <c r="J495">
        <v>101.7</v>
      </c>
      <c r="K495">
        <v>60.7</v>
      </c>
      <c r="L495">
        <v>39.4</v>
      </c>
      <c r="M495">
        <v>23.3</v>
      </c>
      <c r="N495">
        <v>36.700000000000003</v>
      </c>
      <c r="O495">
        <v>31.6</v>
      </c>
      <c r="P495">
        <v>18.399999999999999</v>
      </c>
      <c r="S495">
        <v>32.799999999999997</v>
      </c>
      <c r="V495">
        <v>1.1540414994166437</v>
      </c>
      <c r="W495">
        <v>0.16540964974487521</v>
      </c>
      <c r="X495">
        <v>-0.66443931737312534</v>
      </c>
      <c r="Y495">
        <v>-2.3778974278981478E-2</v>
      </c>
      <c r="Z495">
        <v>-0.86033439803571554</v>
      </c>
      <c r="AA495">
        <v>-0.11764546218855582</v>
      </c>
      <c r="AB495">
        <v>-0.83750273126513564</v>
      </c>
      <c r="AC495">
        <v>-0.8375027465072945</v>
      </c>
      <c r="AD495">
        <v>-1.2380794591785718</v>
      </c>
      <c r="AE495">
        <v>-1.2953162408914012</v>
      </c>
      <c r="AF495">
        <v>-1.0245726510505786</v>
      </c>
      <c r="AG495">
        <v>-0.3562517472441396</v>
      </c>
      <c r="AH495">
        <v>-0.28664560187276689</v>
      </c>
      <c r="AI495">
        <v>-0.58460410131002116</v>
      </c>
      <c r="AJ495">
        <v>-0.57993318733575761</v>
      </c>
      <c r="AM495">
        <v>-1.1564119709596241</v>
      </c>
    </row>
    <row r="496" spans="2:39">
      <c r="B496">
        <v>1.0770999999999999</v>
      </c>
      <c r="C496">
        <v>47</v>
      </c>
      <c r="D496">
        <v>160.5</v>
      </c>
      <c r="E496">
        <v>70.25</v>
      </c>
      <c r="F496">
        <v>36</v>
      </c>
      <c r="G496">
        <v>99.8</v>
      </c>
      <c r="H496">
        <v>83.9</v>
      </c>
      <c r="I496">
        <v>33.031495999999997</v>
      </c>
      <c r="J496">
        <v>91.8</v>
      </c>
      <c r="K496">
        <v>53</v>
      </c>
      <c r="L496">
        <v>36.200000000000003</v>
      </c>
      <c r="M496">
        <v>22.5</v>
      </c>
      <c r="N496">
        <v>31.4</v>
      </c>
      <c r="O496">
        <v>27.5</v>
      </c>
      <c r="P496">
        <v>17.7</v>
      </c>
      <c r="S496">
        <v>9.6</v>
      </c>
      <c r="V496">
        <v>0.99820251846726271</v>
      </c>
      <c r="W496">
        <v>0.16540964974487521</v>
      </c>
      <c r="X496">
        <v>-0.69240002820268742</v>
      </c>
      <c r="Y496">
        <v>0.16721988363928944</v>
      </c>
      <c r="Z496">
        <v>-1.5182682589414207</v>
      </c>
      <c r="AA496">
        <v>-0.97411439687560819</v>
      </c>
      <c r="AB496">
        <v>-0.78811418918361342</v>
      </c>
      <c r="AC496">
        <v>-0.78811430353029821</v>
      </c>
      <c r="AD496">
        <v>-0.89373546662270942</v>
      </c>
      <c r="AE496">
        <v>-0.67830231923225093</v>
      </c>
      <c r="AF496">
        <v>-0.15371212839623249</v>
      </c>
      <c r="AG496">
        <v>-0.29541039946376252</v>
      </c>
      <c r="AH496">
        <v>-1.1102004657148978</v>
      </c>
      <c r="AI496">
        <v>-1.2293616740325242</v>
      </c>
      <c r="AJ496">
        <v>-0.68991290069950473</v>
      </c>
      <c r="AM496">
        <v>-1.0104622784896196</v>
      </c>
    </row>
    <row r="497" spans="2:39">
      <c r="B497">
        <v>1.0742</v>
      </c>
      <c r="C497">
        <v>47</v>
      </c>
      <c r="D497">
        <v>159.75</v>
      </c>
      <c r="E497">
        <v>70.75</v>
      </c>
      <c r="F497">
        <v>34.5</v>
      </c>
      <c r="G497">
        <v>92.9</v>
      </c>
      <c r="H497">
        <v>84.4</v>
      </c>
      <c r="I497">
        <v>33.228346000000002</v>
      </c>
      <c r="J497">
        <v>94</v>
      </c>
      <c r="K497">
        <v>56</v>
      </c>
      <c r="L497">
        <v>38.200000000000003</v>
      </c>
      <c r="M497">
        <v>22.6</v>
      </c>
      <c r="N497">
        <v>29</v>
      </c>
      <c r="O497">
        <v>26.2</v>
      </c>
      <c r="P497">
        <v>17.600000000000001</v>
      </c>
      <c r="S497">
        <v>10.8</v>
      </c>
      <c r="V497">
        <v>1.4657194613154179</v>
      </c>
      <c r="W497">
        <v>0.32321425812216986</v>
      </c>
      <c r="X497">
        <v>-1.4100582728281168</v>
      </c>
      <c r="Y497">
        <v>-0.88327383491120071</v>
      </c>
      <c r="Z497">
        <v>-0.94805891282314414</v>
      </c>
      <c r="AA497">
        <v>-1.1851284822332884</v>
      </c>
      <c r="AB497">
        <v>-1.2819996099988353</v>
      </c>
      <c r="AC497">
        <v>-1.2819994859816257</v>
      </c>
      <c r="AD497">
        <v>-1.6763354497042138</v>
      </c>
      <c r="AE497">
        <v>-1.6860917246088627</v>
      </c>
      <c r="AF497">
        <v>-1.5470889646431873</v>
      </c>
      <c r="AG497">
        <v>-0.8429825294871498</v>
      </c>
      <c r="AH497">
        <v>-0.45821953183987757</v>
      </c>
      <c r="AI497">
        <v>6.0153471412481722E-2</v>
      </c>
      <c r="AJ497">
        <v>-0.90987232742700663</v>
      </c>
      <c r="AM497">
        <v>-1.4604738302721336</v>
      </c>
    </row>
    <row r="498" spans="2:39">
      <c r="B498">
        <v>1.0829</v>
      </c>
      <c r="C498">
        <v>49</v>
      </c>
      <c r="D498">
        <v>140.5</v>
      </c>
      <c r="E498">
        <v>68</v>
      </c>
      <c r="F498">
        <v>35.799999999999997</v>
      </c>
      <c r="G498">
        <v>91.2</v>
      </c>
      <c r="H498">
        <v>79.400000000000006</v>
      </c>
      <c r="I498">
        <v>31.259843</v>
      </c>
      <c r="J498">
        <v>89</v>
      </c>
      <c r="K498">
        <v>51.1</v>
      </c>
      <c r="L498">
        <v>35</v>
      </c>
      <c r="M498">
        <v>21.7</v>
      </c>
      <c r="N498">
        <v>30.9</v>
      </c>
      <c r="O498">
        <v>28.8</v>
      </c>
      <c r="P498">
        <v>17.399999999999999</v>
      </c>
      <c r="S498">
        <v>7.1</v>
      </c>
      <c r="V498">
        <v>-0.98471417016458029</v>
      </c>
      <c r="W498">
        <v>0.32321425812216986</v>
      </c>
      <c r="X498">
        <v>1.4139735209576634</v>
      </c>
      <c r="Y498">
        <v>1.5997113180263214</v>
      </c>
      <c r="Z498">
        <v>0.98188041250025992</v>
      </c>
      <c r="AA498">
        <v>1.8435442723122328</v>
      </c>
      <c r="AB498">
        <v>1.1479166604120559</v>
      </c>
      <c r="AC498">
        <v>1.1479166754685814</v>
      </c>
      <c r="AD498">
        <v>1.4540644826218037</v>
      </c>
      <c r="AE498">
        <v>0.9053667463595686</v>
      </c>
      <c r="AF498">
        <v>0.76069142039082838</v>
      </c>
      <c r="AG498">
        <v>6.9637687218493505E-2</v>
      </c>
      <c r="AH498">
        <v>1.5663528417720285</v>
      </c>
      <c r="AI498">
        <v>1.1512816714044087</v>
      </c>
      <c r="AJ498">
        <v>0.73982337302923451</v>
      </c>
      <c r="AM498">
        <v>0.98418351860044251</v>
      </c>
    </row>
    <row r="499" spans="2:39">
      <c r="B499">
        <v>1.0373000000000001</v>
      </c>
      <c r="C499">
        <v>49</v>
      </c>
      <c r="D499">
        <v>216.25</v>
      </c>
      <c r="E499">
        <v>74.5</v>
      </c>
      <c r="F499">
        <v>40.200000000000003</v>
      </c>
      <c r="G499">
        <v>115.6</v>
      </c>
      <c r="H499">
        <v>104</v>
      </c>
      <c r="I499">
        <v>40.944882</v>
      </c>
      <c r="J499">
        <v>109</v>
      </c>
      <c r="K499">
        <v>63.7</v>
      </c>
      <c r="L499">
        <v>40.299999999999997</v>
      </c>
      <c r="M499">
        <v>23.2</v>
      </c>
      <c r="N499">
        <v>36.799999999999997</v>
      </c>
      <c r="O499">
        <v>31</v>
      </c>
      <c r="P499">
        <v>18.899999999999999</v>
      </c>
      <c r="S499">
        <v>27.2</v>
      </c>
      <c r="V499">
        <v>-7.1175316323355331E-2</v>
      </c>
      <c r="W499">
        <v>0.32321425812216986</v>
      </c>
      <c r="X499">
        <v>-0.37551197213431609</v>
      </c>
      <c r="Y499">
        <v>0.54921759947583126</v>
      </c>
      <c r="Z499">
        <v>0.14849752201969765</v>
      </c>
      <c r="AA499">
        <v>-0.30383436103356742</v>
      </c>
      <c r="AB499">
        <v>-0.26459564311947853</v>
      </c>
      <c r="AC499">
        <v>-0.26459555350519137</v>
      </c>
      <c r="AD499">
        <v>-9.5483483879575892E-2</v>
      </c>
      <c r="AE499">
        <v>-0.6166009270663364</v>
      </c>
      <c r="AF499">
        <v>0.10754602840006883</v>
      </c>
      <c r="AG499">
        <v>-5.204500834225851E-2</v>
      </c>
      <c r="AH499">
        <v>-0.93862653574778709</v>
      </c>
      <c r="AI499">
        <v>-0.38621715585694416</v>
      </c>
      <c r="AJ499">
        <v>0.40988423293798937</v>
      </c>
      <c r="AM499">
        <v>4.7672991917913382E-2</v>
      </c>
    </row>
    <row r="500" spans="2:39">
      <c r="B500">
        <v>1.0543</v>
      </c>
      <c r="C500">
        <v>49</v>
      </c>
      <c r="D500">
        <v>168.25</v>
      </c>
      <c r="E500">
        <v>71.75</v>
      </c>
      <c r="F500">
        <v>38.299999999999997</v>
      </c>
      <c r="G500">
        <v>98.3</v>
      </c>
      <c r="H500">
        <v>89.7</v>
      </c>
      <c r="I500">
        <v>35.314960999999997</v>
      </c>
      <c r="J500">
        <v>99.1</v>
      </c>
      <c r="K500">
        <v>56.3</v>
      </c>
      <c r="L500">
        <v>38.799999999999997</v>
      </c>
      <c r="M500">
        <v>23</v>
      </c>
      <c r="N500">
        <v>29.5</v>
      </c>
      <c r="O500">
        <v>27.9</v>
      </c>
      <c r="P500">
        <v>18.600000000000001</v>
      </c>
      <c r="S500">
        <v>19.5</v>
      </c>
      <c r="V500">
        <v>2.55523270245409E-2</v>
      </c>
      <c r="W500">
        <v>0.40211656231081716</v>
      </c>
      <c r="X500">
        <v>0.61243314384354752</v>
      </c>
      <c r="Y500">
        <v>0.16721988363928944</v>
      </c>
      <c r="Z500">
        <v>0.45553332377569461</v>
      </c>
      <c r="AA500">
        <v>0.36644567480847512</v>
      </c>
      <c r="AB500">
        <v>0.51574332176857118</v>
      </c>
      <c r="AC500">
        <v>0.51574335089408341</v>
      </c>
      <c r="AD500">
        <v>0.70276849886355985</v>
      </c>
      <c r="AE500">
        <v>0.1443829096466161</v>
      </c>
      <c r="AF500">
        <v>1.0219495771871328</v>
      </c>
      <c r="AG500">
        <v>1.4689886861671471</v>
      </c>
      <c r="AH500">
        <v>0.15944661604172247</v>
      </c>
      <c r="AI500">
        <v>0.65531430777171451</v>
      </c>
      <c r="AJ500">
        <v>0.84980308639298541</v>
      </c>
      <c r="AM500">
        <v>-4.962680306208974E-2</v>
      </c>
    </row>
    <row r="501" spans="2:39">
      <c r="B501">
        <v>1.0561</v>
      </c>
      <c r="C501">
        <v>50</v>
      </c>
      <c r="D501">
        <v>194.75</v>
      </c>
      <c r="E501">
        <v>70.75</v>
      </c>
      <c r="F501">
        <v>39</v>
      </c>
      <c r="G501">
        <v>103.7</v>
      </c>
      <c r="H501">
        <v>97.6</v>
      </c>
      <c r="I501">
        <v>38.425196999999997</v>
      </c>
      <c r="J501">
        <v>104.2</v>
      </c>
      <c r="K501">
        <v>60</v>
      </c>
      <c r="L501">
        <v>40.9</v>
      </c>
      <c r="M501">
        <v>25.5</v>
      </c>
      <c r="N501">
        <v>32.700000000000003</v>
      </c>
      <c r="O501">
        <v>30</v>
      </c>
      <c r="P501">
        <v>19</v>
      </c>
      <c r="S501">
        <v>18.7</v>
      </c>
      <c r="V501">
        <v>-7.1175316323355331E-2</v>
      </c>
      <c r="W501">
        <v>0.40211656231081716</v>
      </c>
      <c r="X501">
        <v>-0.20774770715694305</v>
      </c>
      <c r="Y501">
        <v>1.0267147442715086</v>
      </c>
      <c r="Z501">
        <v>-0.24626279452372479</v>
      </c>
      <c r="AA501">
        <v>-0.25418398800823028</v>
      </c>
      <c r="AB501">
        <v>-0.47202751986187252</v>
      </c>
      <c r="AC501">
        <v>-0.47202751579615443</v>
      </c>
      <c r="AD501">
        <v>-0.56504347372847852</v>
      </c>
      <c r="AE501">
        <v>-0.45206388129056219</v>
      </c>
      <c r="AF501">
        <v>-0.1972551545289504</v>
      </c>
      <c r="AG501">
        <v>-0.78214118170677271</v>
      </c>
      <c r="AH501">
        <v>-1.2474596096885859</v>
      </c>
      <c r="AI501">
        <v>-0.98137799221617694</v>
      </c>
      <c r="AJ501">
        <v>-0.24999404724450863</v>
      </c>
      <c r="AM501">
        <v>4.7672991917913382E-2</v>
      </c>
    </row>
    <row r="502" spans="2:39">
      <c r="B502">
        <v>1.0543</v>
      </c>
      <c r="C502">
        <v>50</v>
      </c>
      <c r="D502">
        <v>172.75</v>
      </c>
      <c r="E502">
        <v>73</v>
      </c>
      <c r="F502">
        <v>37.4</v>
      </c>
      <c r="G502">
        <v>98.7</v>
      </c>
      <c r="H502">
        <v>87.6</v>
      </c>
      <c r="I502">
        <v>34.488188999999998</v>
      </c>
      <c r="J502">
        <v>96.1</v>
      </c>
      <c r="K502">
        <v>57.1</v>
      </c>
      <c r="L502">
        <v>38.1</v>
      </c>
      <c r="M502">
        <v>21.8</v>
      </c>
      <c r="N502">
        <v>28.6</v>
      </c>
      <c r="O502">
        <v>26.7</v>
      </c>
      <c r="P502">
        <v>18</v>
      </c>
      <c r="S502">
        <v>19.5</v>
      </c>
      <c r="V502">
        <v>-3.2578137888401182</v>
      </c>
      <c r="W502">
        <v>0.48101886649946446</v>
      </c>
      <c r="X502">
        <v>1.5164961273327247</v>
      </c>
      <c r="Y502">
        <v>-2.411264698257368</v>
      </c>
      <c r="Z502">
        <v>1.4205029864373966</v>
      </c>
      <c r="AA502">
        <v>2.3648731890782657</v>
      </c>
      <c r="AB502">
        <v>2.9357818837631582</v>
      </c>
      <c r="AC502">
        <v>2.9357818237488926</v>
      </c>
      <c r="AD502">
        <v>2.0488404697637463</v>
      </c>
      <c r="AE502">
        <v>0.65856117769590794</v>
      </c>
      <c r="AF502">
        <v>-0.71977146812155923</v>
      </c>
      <c r="AG502">
        <v>0.31300307833999969</v>
      </c>
      <c r="AH502">
        <v>0.84574233591016534</v>
      </c>
      <c r="AI502">
        <v>0.20894368050229034</v>
      </c>
      <c r="AJ502">
        <v>0.18992480621048743</v>
      </c>
      <c r="AM502">
        <v>3.4531658162180197</v>
      </c>
    </row>
    <row r="503" spans="2:39">
      <c r="B503">
        <v>0.995</v>
      </c>
      <c r="C503">
        <v>51</v>
      </c>
      <c r="D503">
        <v>219</v>
      </c>
      <c r="E503">
        <v>64</v>
      </c>
      <c r="F503">
        <v>41.2</v>
      </c>
      <c r="G503">
        <v>119.8</v>
      </c>
      <c r="H503">
        <v>122.1</v>
      </c>
      <c r="I503">
        <v>48.070866000000002</v>
      </c>
      <c r="J503">
        <v>112.8</v>
      </c>
      <c r="K503">
        <v>62.5</v>
      </c>
      <c r="L503">
        <v>36.9</v>
      </c>
      <c r="M503">
        <v>23.6</v>
      </c>
      <c r="N503">
        <v>34.700000000000003</v>
      </c>
      <c r="O503">
        <v>29.1</v>
      </c>
      <c r="P503">
        <v>18.399999999999999</v>
      </c>
      <c r="S503">
        <v>47.5</v>
      </c>
      <c r="V503">
        <v>0.65428200878586051</v>
      </c>
      <c r="W503">
        <v>0.48101886649946446</v>
      </c>
      <c r="X503">
        <v>-1.083849979816558</v>
      </c>
      <c r="Y503">
        <v>-0.21477783219725241</v>
      </c>
      <c r="Z503">
        <v>-1.386681486760281</v>
      </c>
      <c r="AA503">
        <v>-0.98652699013194334</v>
      </c>
      <c r="AB503">
        <v>-1.1140785669216611</v>
      </c>
      <c r="AC503">
        <v>-1.11407852896605</v>
      </c>
      <c r="AD503">
        <v>-0.53373947440521785</v>
      </c>
      <c r="AE503">
        <v>-1.1307791951156283</v>
      </c>
      <c r="AF503">
        <v>-0.89394357265242785</v>
      </c>
      <c r="AG503">
        <v>-0.96466522504790186</v>
      </c>
      <c r="AH503">
        <v>-0.32096038786618825</v>
      </c>
      <c r="AI503">
        <v>-1.1797649376692541</v>
      </c>
      <c r="AJ503">
        <v>-0.46995347397200665</v>
      </c>
      <c r="AM503">
        <v>-0.66991299605960897</v>
      </c>
    </row>
    <row r="504" spans="2:39">
      <c r="B504">
        <v>1.0678000000000001</v>
      </c>
      <c r="C504">
        <v>51</v>
      </c>
      <c r="D504">
        <v>149.25</v>
      </c>
      <c r="E504">
        <v>69.75</v>
      </c>
      <c r="F504">
        <v>34.799999999999997</v>
      </c>
      <c r="G504">
        <v>92.8</v>
      </c>
      <c r="H504">
        <v>81.099999999999994</v>
      </c>
      <c r="I504">
        <v>31.929134000000001</v>
      </c>
      <c r="J504">
        <v>96.3</v>
      </c>
      <c r="K504">
        <v>53.8</v>
      </c>
      <c r="L504">
        <v>36.5</v>
      </c>
      <c r="M504">
        <v>21.5</v>
      </c>
      <c r="N504">
        <v>31.3</v>
      </c>
      <c r="O504">
        <v>26.3</v>
      </c>
      <c r="P504">
        <v>17.8</v>
      </c>
      <c r="S504">
        <v>13.6</v>
      </c>
      <c r="V504">
        <v>1.4119818816777043</v>
      </c>
      <c r="W504">
        <v>0.48101886649946446</v>
      </c>
      <c r="X504">
        <v>-0.88812500400962269</v>
      </c>
      <c r="Y504">
        <v>-0.11927840323811695</v>
      </c>
      <c r="Z504">
        <v>-0.46557408149229318</v>
      </c>
      <c r="AA504">
        <v>-0.92446402385027282</v>
      </c>
      <c r="AB504">
        <v>-1.0745677332564427</v>
      </c>
      <c r="AC504">
        <v>-1.0745677745844551</v>
      </c>
      <c r="AD504">
        <v>-0.83112746797618819</v>
      </c>
      <c r="AE504">
        <v>-0.94567501861788206</v>
      </c>
      <c r="AF504">
        <v>0.19463208066550466</v>
      </c>
      <c r="AG504">
        <v>-0.29541039946376252</v>
      </c>
      <c r="AH504">
        <v>-1.6249222556162299</v>
      </c>
      <c r="AI504">
        <v>-1.3781518831223327</v>
      </c>
      <c r="AJ504">
        <v>0.40988423293798937</v>
      </c>
      <c r="AM504">
        <v>-1.411823932782132</v>
      </c>
    </row>
    <row r="505" spans="2:39">
      <c r="B505">
        <v>1.0819000000000001</v>
      </c>
      <c r="C505">
        <v>51</v>
      </c>
      <c r="D505">
        <v>154.5</v>
      </c>
      <c r="E505">
        <v>70</v>
      </c>
      <c r="F505">
        <v>36.9</v>
      </c>
      <c r="G505">
        <v>93.3</v>
      </c>
      <c r="H505">
        <v>81.5</v>
      </c>
      <c r="I505">
        <v>32.086613999999997</v>
      </c>
      <c r="J505">
        <v>94.4</v>
      </c>
      <c r="K505">
        <v>54.7</v>
      </c>
      <c r="L505">
        <v>39</v>
      </c>
      <c r="M505">
        <v>22.6</v>
      </c>
      <c r="N505">
        <v>27.5</v>
      </c>
      <c r="O505">
        <v>25.9</v>
      </c>
      <c r="P505">
        <v>18.600000000000001</v>
      </c>
      <c r="S505">
        <v>7.5</v>
      </c>
      <c r="V505">
        <v>-0.66228869233827548</v>
      </c>
      <c r="W505">
        <v>0.55992117068811176</v>
      </c>
      <c r="X505">
        <v>0.78019740882092059</v>
      </c>
      <c r="Y505">
        <v>0.54921759947583126</v>
      </c>
      <c r="Z505">
        <v>0.63098235335054864</v>
      </c>
      <c r="AA505">
        <v>0.75123606575483171</v>
      </c>
      <c r="AB505">
        <v>0.75280832375987827</v>
      </c>
      <c r="AC505">
        <v>0.75280837897124386</v>
      </c>
      <c r="AD505">
        <v>0.82798449615660008</v>
      </c>
      <c r="AE505">
        <v>0.9465010078035111</v>
      </c>
      <c r="AF505">
        <v>0.2817181329309405</v>
      </c>
      <c r="AG505">
        <v>-0.11288635612263559</v>
      </c>
      <c r="AH505">
        <v>1.1888901958443867</v>
      </c>
      <c r="AI505">
        <v>0.85370125322479151</v>
      </c>
      <c r="AJ505">
        <v>1.0697625131204835</v>
      </c>
      <c r="AM505">
        <v>0.65579671054293232</v>
      </c>
    </row>
    <row r="506" spans="2:39">
      <c r="B506">
        <v>1.0432999999999999</v>
      </c>
      <c r="C506">
        <v>52</v>
      </c>
      <c r="D506">
        <v>199.25</v>
      </c>
      <c r="E506">
        <v>71.75</v>
      </c>
      <c r="F506">
        <v>39.4</v>
      </c>
      <c r="G506">
        <v>106.8</v>
      </c>
      <c r="H506">
        <v>100</v>
      </c>
      <c r="I506">
        <v>39.370078999999997</v>
      </c>
      <c r="J506">
        <v>105</v>
      </c>
      <c r="K506">
        <v>63.9</v>
      </c>
      <c r="L506">
        <v>39.200000000000003</v>
      </c>
      <c r="M506">
        <v>22.9</v>
      </c>
      <c r="N506">
        <v>35.700000000000003</v>
      </c>
      <c r="O506">
        <v>30.4</v>
      </c>
      <c r="P506">
        <v>19.2</v>
      </c>
      <c r="S506">
        <v>24.5</v>
      </c>
      <c r="V506">
        <v>0.48232175394515342</v>
      </c>
      <c r="W506">
        <v>0.63882347487675917</v>
      </c>
      <c r="X506">
        <v>-0.88812500400962269</v>
      </c>
      <c r="Y506">
        <v>-0.40577669011552336</v>
      </c>
      <c r="Z506">
        <v>-0.15853827973629619</v>
      </c>
      <c r="AA506">
        <v>-0.84998846431226716</v>
      </c>
      <c r="AB506">
        <v>-0.3633727272825229</v>
      </c>
      <c r="AC506">
        <v>-0.36337269035297359</v>
      </c>
      <c r="AD506">
        <v>-0.81547546831455897</v>
      </c>
      <c r="AE506">
        <v>-1.1513463258375989</v>
      </c>
      <c r="AF506">
        <v>-1.0245726510505786</v>
      </c>
      <c r="AG506">
        <v>-0.66045848614602076</v>
      </c>
      <c r="AH506">
        <v>-1.2817743956820085</v>
      </c>
      <c r="AI506">
        <v>-1.4773453558488712</v>
      </c>
      <c r="AJ506">
        <v>-1.2398114675182517</v>
      </c>
      <c r="AM506">
        <v>-0.49963835484460367</v>
      </c>
    </row>
    <row r="507" spans="2:39">
      <c r="B507">
        <v>1.0646</v>
      </c>
      <c r="C507">
        <v>53</v>
      </c>
      <c r="D507">
        <v>154.5</v>
      </c>
      <c r="E507">
        <v>69.25</v>
      </c>
      <c r="F507">
        <v>37.6</v>
      </c>
      <c r="G507">
        <v>93.9</v>
      </c>
      <c r="H507">
        <v>88.7</v>
      </c>
      <c r="I507">
        <v>34.921259999999997</v>
      </c>
      <c r="J507">
        <v>94.5</v>
      </c>
      <c r="K507">
        <v>53.7</v>
      </c>
      <c r="L507">
        <v>36.200000000000003</v>
      </c>
      <c r="M507">
        <v>22</v>
      </c>
      <c r="N507">
        <v>28.5</v>
      </c>
      <c r="O507">
        <v>25.7</v>
      </c>
      <c r="P507">
        <v>17.100000000000001</v>
      </c>
      <c r="S507">
        <v>15</v>
      </c>
      <c r="V507">
        <v>0.80474723177147023</v>
      </c>
      <c r="W507">
        <v>0.71772577906540647</v>
      </c>
      <c r="X507">
        <v>-0.93472618872555968</v>
      </c>
      <c r="Y507">
        <v>7.1720454680153992E-2</v>
      </c>
      <c r="Z507">
        <v>0.23622203680712625</v>
      </c>
      <c r="AA507">
        <v>-0.21694620823922833</v>
      </c>
      <c r="AB507">
        <v>-5.7163766377085888E-2</v>
      </c>
      <c r="AC507">
        <v>-5.7163842108019787E-2</v>
      </c>
      <c r="AD507">
        <v>-0.54939147406684707</v>
      </c>
      <c r="AE507">
        <v>-0.32866109695873186</v>
      </c>
      <c r="AF507">
        <v>-0.1972551545289504</v>
      </c>
      <c r="AG507">
        <v>0.49552712168112661</v>
      </c>
      <c r="AH507">
        <v>-0.28664560187276689</v>
      </c>
      <c r="AI507">
        <v>0.6057175714084444</v>
      </c>
      <c r="AJ507">
        <v>0.73982337302923451</v>
      </c>
      <c r="AM507">
        <v>-0.81586268852961352</v>
      </c>
    </row>
    <row r="508" spans="2:39">
      <c r="B508">
        <v>1.0706</v>
      </c>
      <c r="C508">
        <v>54</v>
      </c>
      <c r="D508">
        <v>153.25</v>
      </c>
      <c r="E508">
        <v>70.5</v>
      </c>
      <c r="F508">
        <v>38.5</v>
      </c>
      <c r="G508">
        <v>99</v>
      </c>
      <c r="H508">
        <v>91.8</v>
      </c>
      <c r="I508">
        <v>36.141731999999998</v>
      </c>
      <c r="J508">
        <v>96.2</v>
      </c>
      <c r="K508">
        <v>57.7</v>
      </c>
      <c r="L508">
        <v>38.1</v>
      </c>
      <c r="M508">
        <v>23.9</v>
      </c>
      <c r="N508">
        <v>31.4</v>
      </c>
      <c r="O508">
        <v>29.9</v>
      </c>
      <c r="P508">
        <v>18.899999999999999</v>
      </c>
      <c r="S508">
        <v>12.4</v>
      </c>
      <c r="V508">
        <v>-0.84499646310651333</v>
      </c>
      <c r="W508">
        <v>0.71772577906540647</v>
      </c>
      <c r="X508">
        <v>1.92658655283297</v>
      </c>
      <c r="Y508">
        <v>0.74021645739410225</v>
      </c>
      <c r="Z508">
        <v>1.9907123325556733</v>
      </c>
      <c r="AA508">
        <v>2.3772857823346007</v>
      </c>
      <c r="AB508">
        <v>1.7800899990555403</v>
      </c>
      <c r="AC508">
        <v>1.7800900000430795</v>
      </c>
      <c r="AD508">
        <v>0.90624449446475053</v>
      </c>
      <c r="AE508">
        <v>1.008202399969427</v>
      </c>
      <c r="AF508">
        <v>1.8057240475760461</v>
      </c>
      <c r="AG508">
        <v>2.3816089028727903</v>
      </c>
      <c r="AH508">
        <v>2.1153894176667833</v>
      </c>
      <c r="AI508">
        <v>1.647249035037103</v>
      </c>
      <c r="AJ508">
        <v>1.5096813665754836</v>
      </c>
      <c r="AM508">
        <v>0.83823382613043795</v>
      </c>
    </row>
    <row r="509" spans="2:39">
      <c r="B509">
        <v>1.0399</v>
      </c>
      <c r="C509">
        <v>54</v>
      </c>
      <c r="D509">
        <v>230</v>
      </c>
      <c r="E509">
        <v>72.25</v>
      </c>
      <c r="F509">
        <v>42.5</v>
      </c>
      <c r="G509">
        <v>119.9</v>
      </c>
      <c r="H509">
        <v>110.4</v>
      </c>
      <c r="I509">
        <v>43.464567000000002</v>
      </c>
      <c r="J509">
        <v>105.5</v>
      </c>
      <c r="K509">
        <v>64.2</v>
      </c>
      <c r="L509">
        <v>42.7</v>
      </c>
      <c r="M509">
        <v>27</v>
      </c>
      <c r="N509">
        <v>38.4</v>
      </c>
      <c r="O509">
        <v>32</v>
      </c>
      <c r="P509">
        <v>19.600000000000001</v>
      </c>
      <c r="S509">
        <v>26</v>
      </c>
      <c r="V509">
        <v>0.91222239104690916</v>
      </c>
      <c r="W509">
        <v>0.71772577906540647</v>
      </c>
      <c r="X509">
        <v>-0.61783813265718834</v>
      </c>
      <c r="Y509">
        <v>-1.0742726928294717</v>
      </c>
      <c r="Z509">
        <v>-0.24626279452372479</v>
      </c>
      <c r="AA509">
        <v>-0.81275068454326516</v>
      </c>
      <c r="AB509">
        <v>-0.47202751986187252</v>
      </c>
      <c r="AC509">
        <v>-0.47202751579615443</v>
      </c>
      <c r="AD509">
        <v>-0.64330347203662896</v>
      </c>
      <c r="AE509">
        <v>8.2681517480701655E-2</v>
      </c>
      <c r="AF509">
        <v>0.7171483942581135</v>
      </c>
      <c r="AG509">
        <v>0.19132038277924551</v>
      </c>
      <c r="AH509">
        <v>-1.4876631116425418</v>
      </c>
      <c r="AI509">
        <v>-0.83258778312636827</v>
      </c>
      <c r="AJ509">
        <v>-0.46995347397200665</v>
      </c>
      <c r="AM509">
        <v>-0.92532495788211688</v>
      </c>
    </row>
    <row r="510" spans="2:39">
      <c r="B510">
        <v>1.0726</v>
      </c>
      <c r="C510">
        <v>54</v>
      </c>
      <c r="D510">
        <v>161.75</v>
      </c>
      <c r="E510">
        <v>67.5</v>
      </c>
      <c r="F510">
        <v>37.4</v>
      </c>
      <c r="G510">
        <v>94.2</v>
      </c>
      <c r="H510">
        <v>87.6</v>
      </c>
      <c r="I510">
        <v>34.488188999999998</v>
      </c>
      <c r="J510">
        <v>95.6</v>
      </c>
      <c r="K510">
        <v>59.7</v>
      </c>
      <c r="L510">
        <v>40.200000000000003</v>
      </c>
      <c r="M510">
        <v>23.4</v>
      </c>
      <c r="N510">
        <v>27.9</v>
      </c>
      <c r="O510">
        <v>27</v>
      </c>
      <c r="P510">
        <v>17.8</v>
      </c>
      <c r="S510">
        <v>11.5</v>
      </c>
      <c r="V510">
        <v>1.7075385696851526</v>
      </c>
      <c r="W510">
        <v>0.79662808325405376</v>
      </c>
      <c r="X510">
        <v>-1.3448166142258049</v>
      </c>
      <c r="Y510">
        <v>-1.169772121788607</v>
      </c>
      <c r="Z510">
        <v>-1.2112324571854238</v>
      </c>
      <c r="AA510">
        <v>-0.99893958338827682</v>
      </c>
      <c r="AB510">
        <v>-0.94615752384448526</v>
      </c>
      <c r="AC510">
        <v>-0.94615757195047534</v>
      </c>
      <c r="AD510">
        <v>-1.2224274595169404</v>
      </c>
      <c r="AE510">
        <v>-1.0073764107837979</v>
      </c>
      <c r="AF510">
        <v>-1.4600029123777516</v>
      </c>
      <c r="AG510">
        <v>-0.3562517472441396</v>
      </c>
      <c r="AH510">
        <v>-0.97294132174120973</v>
      </c>
      <c r="AI510">
        <v>-0.93178125585290683</v>
      </c>
      <c r="AJ510">
        <v>-1.3497911808820027</v>
      </c>
      <c r="AM510">
        <v>-1.691560843349641</v>
      </c>
    </row>
    <row r="511" spans="2:39">
      <c r="B511">
        <v>1.0873999999999999</v>
      </c>
      <c r="C511">
        <v>55</v>
      </c>
      <c r="D511">
        <v>142.25</v>
      </c>
      <c r="E511">
        <v>67.25</v>
      </c>
      <c r="F511">
        <v>35.200000000000003</v>
      </c>
      <c r="G511">
        <v>92.7</v>
      </c>
      <c r="H511">
        <v>82.8</v>
      </c>
      <c r="I511">
        <v>32.598424999999999</v>
      </c>
      <c r="J511">
        <v>91.9</v>
      </c>
      <c r="K511">
        <v>54.4</v>
      </c>
      <c r="L511">
        <v>35.200000000000003</v>
      </c>
      <c r="M511">
        <v>22.5</v>
      </c>
      <c r="N511">
        <v>29.4</v>
      </c>
      <c r="O511">
        <v>26.8</v>
      </c>
      <c r="P511">
        <v>17</v>
      </c>
      <c r="S511">
        <v>5.2</v>
      </c>
      <c r="V511">
        <v>0.98745500253971996</v>
      </c>
      <c r="W511">
        <v>0.79662808325405376</v>
      </c>
      <c r="X511">
        <v>5.3218927252303969E-2</v>
      </c>
      <c r="Y511">
        <v>-0.59677554803379429</v>
      </c>
      <c r="Z511">
        <v>1.3766407290436824</v>
      </c>
      <c r="AA511">
        <v>0.76364865901116696</v>
      </c>
      <c r="AB511">
        <v>0.2885560281935694</v>
      </c>
      <c r="AC511">
        <v>0.28855601141232323</v>
      </c>
      <c r="AD511">
        <v>-0.23635148083424534</v>
      </c>
      <c r="AE511">
        <v>-0.39036248912464772</v>
      </c>
      <c r="AF511">
        <v>-0.63268541585612337</v>
      </c>
      <c r="AG511">
        <v>-0.78214118170677271</v>
      </c>
      <c r="AH511">
        <v>0.63985361994963197</v>
      </c>
      <c r="AI511">
        <v>1.2008784077676788</v>
      </c>
      <c r="AJ511">
        <v>1.0697625131204835</v>
      </c>
      <c r="AM511">
        <v>-0.99829980411711916</v>
      </c>
    </row>
    <row r="512" spans="2:39">
      <c r="B512">
        <v>1.0740000000000001</v>
      </c>
      <c r="C512">
        <v>55</v>
      </c>
      <c r="D512">
        <v>179.75</v>
      </c>
      <c r="E512">
        <v>68.75</v>
      </c>
      <c r="F512">
        <v>41.1</v>
      </c>
      <c r="G512">
        <v>106.9</v>
      </c>
      <c r="H512">
        <v>95.3</v>
      </c>
      <c r="I512">
        <v>37.519685000000003</v>
      </c>
      <c r="J512">
        <v>98.2</v>
      </c>
      <c r="K512">
        <v>57.4</v>
      </c>
      <c r="L512">
        <v>37.1</v>
      </c>
      <c r="M512">
        <v>21.8</v>
      </c>
      <c r="N512">
        <v>34.1</v>
      </c>
      <c r="O512">
        <v>31.1</v>
      </c>
      <c r="P512">
        <v>19.2</v>
      </c>
      <c r="S512">
        <v>10.9</v>
      </c>
      <c r="V512">
        <v>0.7886259578801561</v>
      </c>
      <c r="W512">
        <v>0.79662808325405376</v>
      </c>
      <c r="X512">
        <v>-1.9319915416466107</v>
      </c>
      <c r="Y512">
        <v>-1.3607709797068781</v>
      </c>
      <c r="Z512">
        <v>-2.0007530902722719</v>
      </c>
      <c r="AA512">
        <v>-1.4830307203853077</v>
      </c>
      <c r="AB512">
        <v>-1.4005321109944888</v>
      </c>
      <c r="AC512">
        <v>-1.4005320000202059</v>
      </c>
      <c r="AD512">
        <v>-1.9111154446286651</v>
      </c>
      <c r="AE512">
        <v>-1.7477931167747784</v>
      </c>
      <c r="AF512">
        <v>-2.4179494872975331</v>
      </c>
      <c r="AG512">
        <v>-2.0598094850946742</v>
      </c>
      <c r="AH512">
        <v>-2.3798475474715168</v>
      </c>
      <c r="AI512">
        <v>-3.3124246012898397</v>
      </c>
      <c r="AJ512">
        <v>-2.669547741246995</v>
      </c>
      <c r="AM512">
        <v>-0.80370021415711312</v>
      </c>
    </row>
    <row r="513" spans="2:39">
      <c r="B513">
        <v>1.0703</v>
      </c>
      <c r="C513">
        <v>55</v>
      </c>
      <c r="D513">
        <v>126.5</v>
      </c>
      <c r="E513">
        <v>66.75</v>
      </c>
      <c r="F513">
        <v>33.4</v>
      </c>
      <c r="G513">
        <v>88.8</v>
      </c>
      <c r="H513">
        <v>78.2</v>
      </c>
      <c r="I513">
        <v>30.787402</v>
      </c>
      <c r="J513">
        <v>87.5</v>
      </c>
      <c r="K513">
        <v>50.8</v>
      </c>
      <c r="L513">
        <v>33</v>
      </c>
      <c r="M513">
        <v>19.7</v>
      </c>
      <c r="N513">
        <v>25.3</v>
      </c>
      <c r="O513">
        <v>22</v>
      </c>
      <c r="P513">
        <v>15.8</v>
      </c>
      <c r="S513">
        <v>12.5</v>
      </c>
      <c r="V513">
        <v>0.50381678580023881</v>
      </c>
      <c r="W513">
        <v>0.79662808325405376</v>
      </c>
      <c r="X513">
        <v>-0.32891078741837915</v>
      </c>
      <c r="Y513">
        <v>-0.78777440595206516</v>
      </c>
      <c r="Z513">
        <v>-0.33398730931115028</v>
      </c>
      <c r="AA513">
        <v>0.11819380968179295</v>
      </c>
      <c r="AB513">
        <v>-0.12630772529121723</v>
      </c>
      <c r="AC513">
        <v>-0.12630766227581136</v>
      </c>
      <c r="AD513">
        <v>-0.40852347711217762</v>
      </c>
      <c r="AE513">
        <v>-0.55489953490042054</v>
      </c>
      <c r="AF513">
        <v>-2.308304999808183E-2</v>
      </c>
      <c r="AG513">
        <v>-0.29541039946376252</v>
      </c>
      <c r="AH513">
        <v>0.39965011799567601</v>
      </c>
      <c r="AI513">
        <v>0.30813715322882884</v>
      </c>
      <c r="AJ513">
        <v>0.62984365966548739</v>
      </c>
      <c r="AM513">
        <v>-0.5239633035896043</v>
      </c>
    </row>
    <row r="514" spans="2:39">
      <c r="B514">
        <v>1.0649999999999999</v>
      </c>
      <c r="C514">
        <v>55</v>
      </c>
      <c r="D514">
        <v>169.5</v>
      </c>
      <c r="E514">
        <v>68.25</v>
      </c>
      <c r="F514">
        <v>37.200000000000003</v>
      </c>
      <c r="G514">
        <v>101.7</v>
      </c>
      <c r="H514">
        <v>91.1</v>
      </c>
      <c r="I514">
        <v>35.866142000000004</v>
      </c>
      <c r="J514">
        <v>97.1</v>
      </c>
      <c r="K514">
        <v>56.6</v>
      </c>
      <c r="L514">
        <v>38.5</v>
      </c>
      <c r="M514">
        <v>22.6</v>
      </c>
      <c r="N514">
        <v>33.4</v>
      </c>
      <c r="O514">
        <v>29.3</v>
      </c>
      <c r="P514">
        <v>18.8</v>
      </c>
      <c r="S514">
        <v>14.8</v>
      </c>
      <c r="V514">
        <v>-0.74289506179484566</v>
      </c>
      <c r="W514">
        <v>0.79662808325405376</v>
      </c>
      <c r="X514">
        <v>0.75223669799135839</v>
      </c>
      <c r="Y514">
        <v>1.5042118890671861</v>
      </c>
      <c r="Z514">
        <v>0.14849752201969765</v>
      </c>
      <c r="AA514">
        <v>0.56504716690982015</v>
      </c>
      <c r="AB514">
        <v>0.42684394602183212</v>
      </c>
      <c r="AC514">
        <v>0.42684390264170147</v>
      </c>
      <c r="AD514">
        <v>1.0784164907426805</v>
      </c>
      <c r="AE514">
        <v>0.96706813852548301</v>
      </c>
      <c r="AF514">
        <v>1.762181021443328</v>
      </c>
      <c r="AG514">
        <v>0.19132038277924551</v>
      </c>
      <c r="AH514">
        <v>0.33102054600883318</v>
      </c>
      <c r="AI514">
        <v>0.65531430777171451</v>
      </c>
      <c r="AJ514">
        <v>0.18992480621048743</v>
      </c>
      <c r="AM514">
        <v>0.74093403115043488</v>
      </c>
    </row>
    <row r="515" spans="2:39">
      <c r="B515">
        <v>1.0418000000000001</v>
      </c>
      <c r="C515">
        <v>55</v>
      </c>
      <c r="D515">
        <v>198.5</v>
      </c>
      <c r="E515">
        <v>74.25</v>
      </c>
      <c r="F515">
        <v>38.299999999999997</v>
      </c>
      <c r="G515">
        <v>105.3</v>
      </c>
      <c r="H515">
        <v>96.7</v>
      </c>
      <c r="I515">
        <v>38.070866000000002</v>
      </c>
      <c r="J515">
        <v>106.6</v>
      </c>
      <c r="K515">
        <v>64</v>
      </c>
      <c r="L515">
        <v>42.6</v>
      </c>
      <c r="M515">
        <v>23.4</v>
      </c>
      <c r="N515">
        <v>33.200000000000003</v>
      </c>
      <c r="O515">
        <v>30</v>
      </c>
      <c r="P515">
        <v>18.399999999999999</v>
      </c>
      <c r="S515">
        <v>25.2</v>
      </c>
      <c r="V515">
        <v>0.48769551190892474</v>
      </c>
      <c r="W515">
        <v>0.87553038744270106</v>
      </c>
      <c r="X515">
        <v>-0.14250604855463128</v>
      </c>
      <c r="Y515">
        <v>-0.31027726115638787</v>
      </c>
      <c r="Z515">
        <v>6.0773007232272171E-2</v>
      </c>
      <c r="AA515">
        <v>0.40368345457747706</v>
      </c>
      <c r="AB515">
        <v>-0.29422876836839157</v>
      </c>
      <c r="AC515">
        <v>-0.29422887018518024</v>
      </c>
      <c r="AD515">
        <v>-0.20504748151098473</v>
      </c>
      <c r="AE515">
        <v>-0.184691181904931</v>
      </c>
      <c r="AF515">
        <v>-0.50205633745797273</v>
      </c>
      <c r="AG515">
        <v>-0.3562517472441396</v>
      </c>
      <c r="AH515">
        <v>0.81142754991674271</v>
      </c>
      <c r="AI515">
        <v>0.70491104413498462</v>
      </c>
      <c r="AJ515">
        <v>0.62984365966548739</v>
      </c>
      <c r="AM515">
        <v>-0.51180082921710401</v>
      </c>
    </row>
    <row r="516" spans="2:39">
      <c r="B516">
        <v>1.0647</v>
      </c>
      <c r="C516">
        <v>56</v>
      </c>
      <c r="D516">
        <v>174.5</v>
      </c>
      <c r="E516">
        <v>69.5</v>
      </c>
      <c r="F516">
        <v>38.1</v>
      </c>
      <c r="G516">
        <v>104</v>
      </c>
      <c r="H516">
        <v>89.4</v>
      </c>
      <c r="I516">
        <v>35.196849999999998</v>
      </c>
      <c r="J516">
        <v>98.4</v>
      </c>
      <c r="K516">
        <v>58.4</v>
      </c>
      <c r="L516">
        <v>37.4</v>
      </c>
      <c r="M516">
        <v>22.5</v>
      </c>
      <c r="N516">
        <v>34.6</v>
      </c>
      <c r="O516">
        <v>30.1</v>
      </c>
      <c r="P516">
        <v>18.8</v>
      </c>
      <c r="S516">
        <v>14.9</v>
      </c>
      <c r="V516">
        <v>0.24050264557541878</v>
      </c>
      <c r="W516">
        <v>0.87553038744270106</v>
      </c>
      <c r="X516">
        <v>-0.39415244602069088</v>
      </c>
      <c r="Y516">
        <v>-0.69227497699292972</v>
      </c>
      <c r="Z516">
        <v>-0.24626279452372479</v>
      </c>
      <c r="AA516">
        <v>-0.26659658126456548</v>
      </c>
      <c r="AB516">
        <v>6.1368734618567643E-2</v>
      </c>
      <c r="AC516">
        <v>6.1368671930561336E-2</v>
      </c>
      <c r="AD516">
        <v>-0.42417547677380685</v>
      </c>
      <c r="AE516">
        <v>-0.8017051035640812</v>
      </c>
      <c r="AF516">
        <v>0.10754602840006883</v>
      </c>
      <c r="AG516">
        <v>6.9637687218493505E-2</v>
      </c>
      <c r="AH516">
        <v>5.6502258061454584E-2</v>
      </c>
      <c r="AI516">
        <v>0.50652409868190584</v>
      </c>
      <c r="AJ516">
        <v>0.84980308639298541</v>
      </c>
      <c r="AM516">
        <v>-0.2563888673945961</v>
      </c>
    </row>
    <row r="517" spans="2:39">
      <c r="B517">
        <v>1.0601</v>
      </c>
      <c r="C517">
        <v>56</v>
      </c>
      <c r="D517">
        <v>167.75</v>
      </c>
      <c r="E517">
        <v>68.5</v>
      </c>
      <c r="F517">
        <v>37.4</v>
      </c>
      <c r="G517">
        <v>98.6</v>
      </c>
      <c r="H517">
        <v>93</v>
      </c>
      <c r="I517">
        <v>36.614173000000001</v>
      </c>
      <c r="J517">
        <v>97</v>
      </c>
      <c r="K517">
        <v>55.4</v>
      </c>
      <c r="L517">
        <v>38.799999999999997</v>
      </c>
      <c r="M517">
        <v>23.2</v>
      </c>
      <c r="N517">
        <v>32.4</v>
      </c>
      <c r="O517">
        <v>29.7</v>
      </c>
      <c r="P517">
        <v>19</v>
      </c>
      <c r="S517">
        <v>17</v>
      </c>
      <c r="V517">
        <v>1.0143237923585768</v>
      </c>
      <c r="W517">
        <v>0.95443269163134836</v>
      </c>
      <c r="X517">
        <v>-1.1397714014756823</v>
      </c>
      <c r="Y517">
        <v>-1.7427686955434198</v>
      </c>
      <c r="Z517">
        <v>-1.2112324571854238</v>
      </c>
      <c r="AA517">
        <v>-0.14247064870122439</v>
      </c>
      <c r="AB517">
        <v>-0.59056002085752468</v>
      </c>
      <c r="AC517">
        <v>-0.59056002983473377</v>
      </c>
      <c r="AD517">
        <v>-1.5041634534262838</v>
      </c>
      <c r="AE517">
        <v>-1.2953162408914012</v>
      </c>
      <c r="AF517">
        <v>-1.5470889646431873</v>
      </c>
      <c r="AG517">
        <v>-1.0863479206086539</v>
      </c>
      <c r="AH517">
        <v>-0.18370124389250017</v>
      </c>
      <c r="AI517">
        <v>-0.68379757403655972</v>
      </c>
      <c r="AJ517">
        <v>-1.4597708942457537</v>
      </c>
      <c r="AM517">
        <v>-1.0347872272346204</v>
      </c>
    </row>
    <row r="518" spans="2:39">
      <c r="B518">
        <v>1.0745</v>
      </c>
      <c r="C518">
        <v>57</v>
      </c>
      <c r="D518">
        <v>147.75</v>
      </c>
      <c r="E518">
        <v>65.75</v>
      </c>
      <c r="F518">
        <v>35.200000000000003</v>
      </c>
      <c r="G518">
        <v>99.6</v>
      </c>
      <c r="H518">
        <v>86.4</v>
      </c>
      <c r="I518">
        <v>34.015748000000002</v>
      </c>
      <c r="J518">
        <v>90.1</v>
      </c>
      <c r="K518">
        <v>53</v>
      </c>
      <c r="L518">
        <v>35</v>
      </c>
      <c r="M518">
        <v>21.3</v>
      </c>
      <c r="N518">
        <v>31.7</v>
      </c>
      <c r="O518">
        <v>27.3</v>
      </c>
      <c r="P518">
        <v>16.899999999999999</v>
      </c>
      <c r="S518">
        <v>10.6</v>
      </c>
      <c r="V518">
        <v>0.34260404688708634</v>
      </c>
      <c r="W518">
        <v>0.95443269163134836</v>
      </c>
      <c r="X518">
        <v>0.14642129668417789</v>
      </c>
      <c r="Y518">
        <v>0.54921759947583126</v>
      </c>
      <c r="Z518">
        <v>0.63098235335054864</v>
      </c>
      <c r="AA518">
        <v>0.32920789503947312</v>
      </c>
      <c r="AB518">
        <v>0.42684394602183212</v>
      </c>
      <c r="AC518">
        <v>0.42684390264170147</v>
      </c>
      <c r="AD518">
        <v>0.15494851070650684</v>
      </c>
      <c r="AE518">
        <v>4.1299459281378674E-4</v>
      </c>
      <c r="AF518">
        <v>2.0459976134636088E-2</v>
      </c>
      <c r="AG518">
        <v>-0.17372770390301051</v>
      </c>
      <c r="AH518">
        <v>-0.14938645789907756</v>
      </c>
      <c r="AI518">
        <v>0.20894368050229034</v>
      </c>
      <c r="AJ518">
        <v>0.84980308639298541</v>
      </c>
      <c r="AM518">
        <v>-0.36585113674709935</v>
      </c>
    </row>
    <row r="519" spans="2:39">
      <c r="B519">
        <v>1.0620000000000001</v>
      </c>
      <c r="C519">
        <v>57</v>
      </c>
      <c r="D519">
        <v>182.25</v>
      </c>
      <c r="E519">
        <v>71.75</v>
      </c>
      <c r="F519">
        <v>39.4</v>
      </c>
      <c r="G519">
        <v>103.4</v>
      </c>
      <c r="H519">
        <v>96.7</v>
      </c>
      <c r="I519">
        <v>38.070866000000002</v>
      </c>
      <c r="J519">
        <v>100.7</v>
      </c>
      <c r="K519">
        <v>59.3</v>
      </c>
      <c r="L519">
        <v>38.6</v>
      </c>
      <c r="M519">
        <v>22.8</v>
      </c>
      <c r="N519">
        <v>31.8</v>
      </c>
      <c r="O519">
        <v>29.1</v>
      </c>
      <c r="P519">
        <v>19</v>
      </c>
      <c r="S519">
        <v>16.100000000000001</v>
      </c>
      <c r="V519">
        <v>0.42858417430743989</v>
      </c>
      <c r="W519">
        <v>1.0333349958199958</v>
      </c>
      <c r="X519">
        <v>-0.10522510078188171</v>
      </c>
      <c r="Y519">
        <v>0.45371817051669583</v>
      </c>
      <c r="Z519">
        <v>1.6910749838557875E-2</v>
      </c>
      <c r="AA519">
        <v>-6.7995089163218669E-2</v>
      </c>
      <c r="AB519">
        <v>-0.42263897778035037</v>
      </c>
      <c r="AC519">
        <v>-0.42263907281915813</v>
      </c>
      <c r="AD519">
        <v>-0.29895947948076657</v>
      </c>
      <c r="AE519">
        <v>-0.45206388129056219</v>
      </c>
      <c r="AF519">
        <v>0.15108905453278676</v>
      </c>
      <c r="AG519">
        <v>0.31300307833999969</v>
      </c>
      <c r="AH519">
        <v>-0.45821953183987757</v>
      </c>
      <c r="AI519">
        <v>0.45692736231863751</v>
      </c>
      <c r="AJ519">
        <v>-0.24999404724450863</v>
      </c>
      <c r="AM519">
        <v>-0.45098845735460213</v>
      </c>
    </row>
    <row r="520" spans="2:39">
      <c r="B520">
        <v>1.0636000000000001</v>
      </c>
      <c r="C520">
        <v>58</v>
      </c>
      <c r="D520">
        <v>175.5</v>
      </c>
      <c r="E520">
        <v>71.5</v>
      </c>
      <c r="F520">
        <v>38</v>
      </c>
      <c r="G520">
        <v>100.2</v>
      </c>
      <c r="H520">
        <v>88.1</v>
      </c>
      <c r="I520">
        <v>34.685039000000003</v>
      </c>
      <c r="J520">
        <v>97.8</v>
      </c>
      <c r="K520">
        <v>57.1</v>
      </c>
      <c r="L520">
        <v>38.9</v>
      </c>
      <c r="M520">
        <v>23.6</v>
      </c>
      <c r="N520">
        <v>30.9</v>
      </c>
      <c r="O520">
        <v>29.6</v>
      </c>
      <c r="P520">
        <v>18</v>
      </c>
      <c r="S520">
        <v>15.4</v>
      </c>
      <c r="V520">
        <v>-0.9256028325630955</v>
      </c>
      <c r="W520">
        <v>1.0333349958199958</v>
      </c>
      <c r="X520">
        <v>-0.61783813265718834</v>
      </c>
      <c r="Y520">
        <v>-1.169772121788607</v>
      </c>
      <c r="Z520">
        <v>-1.255094714579138</v>
      </c>
      <c r="AA520">
        <v>-0.72586253174892601</v>
      </c>
      <c r="AB520">
        <v>0.24904519452835253</v>
      </c>
      <c r="AC520">
        <v>0.2490452570307273</v>
      </c>
      <c r="AD520">
        <v>7.6688512398356404E-2</v>
      </c>
      <c r="AE520">
        <v>-0.51376527345647804</v>
      </c>
      <c r="AF520">
        <v>-1.1552017294487322</v>
      </c>
      <c r="AG520">
        <v>-1.268871963949783</v>
      </c>
      <c r="AH520">
        <v>-1.5219778976359633</v>
      </c>
      <c r="AI520">
        <v>-1.2789584103957925</v>
      </c>
      <c r="AJ520">
        <v>-0.68991290069950473</v>
      </c>
      <c r="AM520">
        <v>0.92337114673794063</v>
      </c>
    </row>
    <row r="521" spans="2:39">
      <c r="B521">
        <v>1.0384</v>
      </c>
      <c r="C521">
        <v>58</v>
      </c>
      <c r="D521">
        <v>161.75</v>
      </c>
      <c r="E521">
        <v>67.25</v>
      </c>
      <c r="F521">
        <v>35.1</v>
      </c>
      <c r="G521">
        <v>94.9</v>
      </c>
      <c r="H521">
        <v>94.9</v>
      </c>
      <c r="I521">
        <v>37.362205000000003</v>
      </c>
      <c r="J521">
        <v>100.2</v>
      </c>
      <c r="K521">
        <v>56.8</v>
      </c>
      <c r="L521">
        <v>35.9</v>
      </c>
      <c r="M521">
        <v>21</v>
      </c>
      <c r="N521">
        <v>27.8</v>
      </c>
      <c r="O521">
        <v>26.1</v>
      </c>
      <c r="P521">
        <v>17.600000000000001</v>
      </c>
      <c r="S521">
        <v>26.7</v>
      </c>
      <c r="V521">
        <v>-0.82350143125142794</v>
      </c>
      <c r="W521">
        <v>1.1911396041972904</v>
      </c>
      <c r="X521">
        <v>-0.76696192374818661</v>
      </c>
      <c r="Y521">
        <v>-1.0742726928294717</v>
      </c>
      <c r="Z521">
        <v>1.0696049272876855</v>
      </c>
      <c r="AA521">
        <v>-0.44037288685324188</v>
      </c>
      <c r="AB521">
        <v>9.1001859867480675E-2</v>
      </c>
      <c r="AC521">
        <v>9.1001737716758749E-2</v>
      </c>
      <c r="AD521">
        <v>-0.89373546662270942</v>
      </c>
      <c r="AE521">
        <v>-1.0279435415057698</v>
      </c>
      <c r="AF521">
        <v>-1.2422877817141651</v>
      </c>
      <c r="AG521">
        <v>-1.268871963949783</v>
      </c>
      <c r="AH521">
        <v>-0.32096038786618825</v>
      </c>
      <c r="AI521">
        <v>1.0556735049211587E-2</v>
      </c>
      <c r="AJ521">
        <v>7.9945092846740382E-2</v>
      </c>
      <c r="AM521">
        <v>0.81390887738543738</v>
      </c>
    </row>
    <row r="522" spans="2:39">
      <c r="B522">
        <v>1.0403</v>
      </c>
      <c r="C522">
        <v>60</v>
      </c>
      <c r="D522">
        <v>157.75</v>
      </c>
      <c r="E522">
        <v>67.5</v>
      </c>
      <c r="F522">
        <v>40.4</v>
      </c>
      <c r="G522">
        <v>97.2</v>
      </c>
      <c r="H522">
        <v>93.3</v>
      </c>
      <c r="I522">
        <v>36.732283000000002</v>
      </c>
      <c r="J522">
        <v>94</v>
      </c>
      <c r="K522">
        <v>54.3</v>
      </c>
      <c r="L522">
        <v>35.700000000000003</v>
      </c>
      <c r="M522">
        <v>21</v>
      </c>
      <c r="N522">
        <v>31.3</v>
      </c>
      <c r="O522">
        <v>28.7</v>
      </c>
      <c r="P522">
        <v>18.3</v>
      </c>
      <c r="S522">
        <v>25.8</v>
      </c>
      <c r="V522">
        <v>3.6299842952083598E-2</v>
      </c>
      <c r="W522">
        <v>1.348944212574585</v>
      </c>
      <c r="X522">
        <v>-0.35687149824794134</v>
      </c>
      <c r="Y522">
        <v>-1.0742726928294717</v>
      </c>
      <c r="Z522">
        <v>0.14849752201969765</v>
      </c>
      <c r="AA522">
        <v>0.49057160737181621</v>
      </c>
      <c r="AB522">
        <v>0.31818915344248244</v>
      </c>
      <c r="AC522">
        <v>0.31818907719851891</v>
      </c>
      <c r="AD522">
        <v>-0.94069146560759931</v>
      </c>
      <c r="AE522">
        <v>-1.0073764107837979</v>
      </c>
      <c r="AF522">
        <v>-0.63268541585612337</v>
      </c>
      <c r="AG522">
        <v>-0.2345690516833876</v>
      </c>
      <c r="AH522">
        <v>-0.66410824780040967</v>
      </c>
      <c r="AI522">
        <v>-1.1797649376692541</v>
      </c>
      <c r="AJ522">
        <v>7.9945092846740382E-2</v>
      </c>
      <c r="AM522">
        <v>-6.1789277434589861E-2</v>
      </c>
    </row>
    <row r="523" spans="2:39">
      <c r="B523">
        <v>1.0563</v>
      </c>
      <c r="C523">
        <v>62</v>
      </c>
      <c r="D523">
        <v>168.75</v>
      </c>
      <c r="E523">
        <v>67.5</v>
      </c>
      <c r="F523">
        <v>38.299999999999997</v>
      </c>
      <c r="G523">
        <v>104.7</v>
      </c>
      <c r="H523">
        <v>95.6</v>
      </c>
      <c r="I523">
        <v>37.637794999999997</v>
      </c>
      <c r="J523">
        <v>93.7</v>
      </c>
      <c r="K523">
        <v>54.4</v>
      </c>
      <c r="L523">
        <v>37.1</v>
      </c>
      <c r="M523">
        <v>22.7</v>
      </c>
      <c r="N523">
        <v>30.3</v>
      </c>
      <c r="O523">
        <v>26.3</v>
      </c>
      <c r="P523">
        <v>18.3</v>
      </c>
      <c r="S523">
        <v>18.600000000000001</v>
      </c>
      <c r="V523">
        <v>-0.71065251401221763</v>
      </c>
      <c r="W523">
        <v>1.348944212574585</v>
      </c>
      <c r="X523">
        <v>0.49127006358211145</v>
      </c>
      <c r="Y523">
        <v>0.74021645739410225</v>
      </c>
      <c r="Z523">
        <v>1.1573294420751139</v>
      </c>
      <c r="AA523">
        <v>0.40368345457747706</v>
      </c>
      <c r="AB523">
        <v>0.57500957226639871</v>
      </c>
      <c r="AC523">
        <v>0.57500948246647821</v>
      </c>
      <c r="AD523">
        <v>0.21755650935302584</v>
      </c>
      <c r="AE523">
        <v>4.1299459281378674E-4</v>
      </c>
      <c r="AF523">
        <v>0.76069142039082838</v>
      </c>
      <c r="AG523">
        <v>-5.204500834225851E-2</v>
      </c>
      <c r="AH523">
        <v>0.12513183004829984</v>
      </c>
      <c r="AI523">
        <v>-8.863673767732691E-2</v>
      </c>
      <c r="AJ523">
        <v>0.84980308639298541</v>
      </c>
      <c r="AM523">
        <v>0.69228413366043351</v>
      </c>
    </row>
    <row r="524" spans="2:39">
      <c r="B524">
        <v>1.0424</v>
      </c>
      <c r="C524">
        <v>62</v>
      </c>
      <c r="D524">
        <v>191.5</v>
      </c>
      <c r="E524">
        <v>72.25</v>
      </c>
      <c r="F524">
        <v>40.6</v>
      </c>
      <c r="G524">
        <v>104</v>
      </c>
      <c r="H524">
        <v>98.2</v>
      </c>
      <c r="I524">
        <v>38.661417</v>
      </c>
      <c r="J524">
        <v>101.1</v>
      </c>
      <c r="K524">
        <v>59.3</v>
      </c>
      <c r="L524">
        <v>40.299999999999997</v>
      </c>
      <c r="M524">
        <v>23</v>
      </c>
      <c r="N524">
        <v>32.6</v>
      </c>
      <c r="O524">
        <v>28.5</v>
      </c>
      <c r="P524">
        <v>19</v>
      </c>
      <c r="S524">
        <v>24.8</v>
      </c>
      <c r="V524">
        <v>-0.99008792812836366</v>
      </c>
      <c r="W524">
        <v>1.4278465167632324</v>
      </c>
      <c r="X524">
        <v>1.5220882694986373</v>
      </c>
      <c r="Y524">
        <v>-0.31027726115638787</v>
      </c>
      <c r="Z524">
        <v>0.98188041250025992</v>
      </c>
      <c r="AA524">
        <v>2.0917961374389149</v>
      </c>
      <c r="AB524">
        <v>2.1159320852098902</v>
      </c>
      <c r="AC524">
        <v>2.1159321649680223</v>
      </c>
      <c r="AD524">
        <v>1.8923204731474457</v>
      </c>
      <c r="AE524">
        <v>0.84366535419365274</v>
      </c>
      <c r="AF524">
        <v>1.1090356294525685</v>
      </c>
      <c r="AG524">
        <v>-0.47793444280489161</v>
      </c>
      <c r="AH524">
        <v>0.98300147988385345</v>
      </c>
      <c r="AI524">
        <v>0.45692736231863751</v>
      </c>
      <c r="AJ524">
        <v>0.29990451957423842</v>
      </c>
      <c r="AM524">
        <v>0.99634599297294302</v>
      </c>
    </row>
    <row r="525" spans="2:39">
      <c r="B525">
        <v>1.0371999999999999</v>
      </c>
      <c r="C525">
        <v>63</v>
      </c>
      <c r="D525">
        <v>219.15</v>
      </c>
      <c r="E525">
        <v>69.5</v>
      </c>
      <c r="F525">
        <v>40.200000000000003</v>
      </c>
      <c r="G525">
        <v>117.6</v>
      </c>
      <c r="H525">
        <v>113.8</v>
      </c>
      <c r="I525">
        <v>44.803150000000002</v>
      </c>
      <c r="J525">
        <v>111.8</v>
      </c>
      <c r="K525">
        <v>63.4</v>
      </c>
      <c r="L525">
        <v>41.1</v>
      </c>
      <c r="M525">
        <v>22.3</v>
      </c>
      <c r="N525">
        <v>35.1</v>
      </c>
      <c r="O525">
        <v>29.6</v>
      </c>
      <c r="P525">
        <v>18.5</v>
      </c>
      <c r="S525">
        <v>27.3</v>
      </c>
      <c r="V525">
        <v>0.79937347380769885</v>
      </c>
      <c r="W525">
        <v>1.5067488209518796</v>
      </c>
      <c r="X525">
        <v>-0.8601642931800606</v>
      </c>
      <c r="Y525">
        <v>-0.31027726115638787</v>
      </c>
      <c r="Z525">
        <v>-2.695150755515642E-2</v>
      </c>
      <c r="AA525">
        <v>-0.61414919244192012</v>
      </c>
      <c r="AB525">
        <v>-0.94615752384448526</v>
      </c>
      <c r="AC525">
        <v>-0.94615757195047534</v>
      </c>
      <c r="AD525">
        <v>-0.81547546831455897</v>
      </c>
      <c r="AE525">
        <v>0.39118847831027675</v>
      </c>
      <c r="AF525">
        <v>0.2381751067982226</v>
      </c>
      <c r="AG525">
        <v>-0.47793444280489161</v>
      </c>
      <c r="AH525">
        <v>-0.83568217776752041</v>
      </c>
      <c r="AI525">
        <v>0.10975020777575009</v>
      </c>
      <c r="AJ525">
        <v>7.9945092846740382E-2</v>
      </c>
      <c r="AM525">
        <v>-0.81586268852961352</v>
      </c>
    </row>
    <row r="526" spans="2:39">
      <c r="B526">
        <v>1.0705</v>
      </c>
      <c r="C526">
        <v>64</v>
      </c>
      <c r="D526">
        <v>155.25</v>
      </c>
      <c r="E526">
        <v>69.5</v>
      </c>
      <c r="F526">
        <v>37.9</v>
      </c>
      <c r="G526">
        <v>95.8</v>
      </c>
      <c r="H526">
        <v>82.8</v>
      </c>
      <c r="I526">
        <v>32.598424999999999</v>
      </c>
      <c r="J526">
        <v>94.5</v>
      </c>
      <c r="K526">
        <v>61.2</v>
      </c>
      <c r="L526">
        <v>39.1</v>
      </c>
      <c r="M526">
        <v>22.3</v>
      </c>
      <c r="N526">
        <v>29.8</v>
      </c>
      <c r="O526">
        <v>28.9</v>
      </c>
      <c r="P526">
        <v>18.3</v>
      </c>
      <c r="S526">
        <v>12.4</v>
      </c>
      <c r="V526">
        <v>-1.2910183740995831</v>
      </c>
      <c r="W526">
        <v>1.585651125140527</v>
      </c>
      <c r="X526">
        <v>0.42602840497979971</v>
      </c>
      <c r="Y526">
        <v>-1.7427686955434198</v>
      </c>
      <c r="Z526">
        <v>1.2450539568625394</v>
      </c>
      <c r="AA526">
        <v>0.70158569272949634</v>
      </c>
      <c r="AB526">
        <v>0.80219686584140049</v>
      </c>
      <c r="AC526">
        <v>0.80219682194824016</v>
      </c>
      <c r="AD526">
        <v>0.12364451138324621</v>
      </c>
      <c r="AE526">
        <v>-2.015413612915672E-2</v>
      </c>
      <c r="AF526">
        <v>-0.1972551545289504</v>
      </c>
      <c r="AG526">
        <v>0.55636846946150376</v>
      </c>
      <c r="AH526">
        <v>1.2575197678312295</v>
      </c>
      <c r="AI526">
        <v>0.90329798958806162</v>
      </c>
      <c r="AJ526">
        <v>0.95978279975673642</v>
      </c>
      <c r="AM526">
        <v>1.3125703266579527</v>
      </c>
    </row>
    <row r="527" spans="2:39">
      <c r="B527">
        <v>1.0316000000000001</v>
      </c>
      <c r="C527">
        <v>65</v>
      </c>
      <c r="D527">
        <v>189.75</v>
      </c>
      <c r="E527">
        <v>65.75</v>
      </c>
      <c r="F527">
        <v>40.799999999999997</v>
      </c>
      <c r="G527">
        <v>106.4</v>
      </c>
      <c r="H527">
        <v>100.5</v>
      </c>
      <c r="I527">
        <v>39.566929000000002</v>
      </c>
      <c r="J527">
        <v>100.5</v>
      </c>
      <c r="K527">
        <v>59.2</v>
      </c>
      <c r="L527">
        <v>38.1</v>
      </c>
      <c r="M527">
        <v>24</v>
      </c>
      <c r="N527">
        <v>35.9</v>
      </c>
      <c r="O527">
        <v>30.5</v>
      </c>
      <c r="P527">
        <v>19.100000000000001</v>
      </c>
      <c r="S527">
        <v>29.9</v>
      </c>
      <c r="V527">
        <v>0.22975512964787606</v>
      </c>
      <c r="W527">
        <v>1.585651125140527</v>
      </c>
      <c r="X527">
        <v>-1.8947105938738611</v>
      </c>
      <c r="Y527">
        <v>-1.7427686955434198</v>
      </c>
      <c r="Z527">
        <v>-1.4305437441539921</v>
      </c>
      <c r="AA527">
        <v>-0.96170180361927482</v>
      </c>
      <c r="AB527">
        <v>-1.2523664847499223</v>
      </c>
      <c r="AC527">
        <v>-1.2523664201954283</v>
      </c>
      <c r="AD527">
        <v>-1.895463444967036</v>
      </c>
      <c r="AE527">
        <v>-1.768360247496749</v>
      </c>
      <c r="AF527">
        <v>-2.2437773827666647</v>
      </c>
      <c r="AG527">
        <v>-1.8164440939731681</v>
      </c>
      <c r="AH527">
        <v>-1.2817743956820085</v>
      </c>
      <c r="AI527">
        <v>-1.9237159831182953</v>
      </c>
      <c r="AJ527">
        <v>-1.8996897477007497</v>
      </c>
      <c r="AM527">
        <v>-0.2563888673945961</v>
      </c>
    </row>
    <row r="528" spans="2:39">
      <c r="B528">
        <v>1.0599000000000001</v>
      </c>
      <c r="C528">
        <v>65</v>
      </c>
      <c r="D528">
        <v>127.5</v>
      </c>
      <c r="E528">
        <v>65.75</v>
      </c>
      <c r="F528">
        <v>34.700000000000003</v>
      </c>
      <c r="G528">
        <v>93</v>
      </c>
      <c r="H528">
        <v>79.7</v>
      </c>
      <c r="I528">
        <v>31.377953000000002</v>
      </c>
      <c r="J528">
        <v>87.6</v>
      </c>
      <c r="K528">
        <v>50.7</v>
      </c>
      <c r="L528">
        <v>33.4</v>
      </c>
      <c r="M528">
        <v>20.100000000000001</v>
      </c>
      <c r="N528">
        <v>28.5</v>
      </c>
      <c r="O528">
        <v>24.8</v>
      </c>
      <c r="P528">
        <v>16.5</v>
      </c>
      <c r="S528">
        <v>17</v>
      </c>
      <c r="V528">
        <v>-1.8767579921507318</v>
      </c>
      <c r="W528">
        <v>1.585651125140527</v>
      </c>
      <c r="X528">
        <v>1.7215413400828472</v>
      </c>
      <c r="Y528">
        <v>-0.78777440595206516</v>
      </c>
      <c r="Z528">
        <v>0.36780880898826601</v>
      </c>
      <c r="AA528">
        <v>2.3400480025655974</v>
      </c>
      <c r="AB528">
        <v>2.5307958386946772</v>
      </c>
      <c r="AC528">
        <v>2.5307958386561569</v>
      </c>
      <c r="AD528">
        <v>2.2836204646881977</v>
      </c>
      <c r="AE528">
        <v>0.41175560903224728</v>
      </c>
      <c r="AF528">
        <v>1.5444658907797415</v>
      </c>
      <c r="AG528">
        <v>0.19132038277924551</v>
      </c>
      <c r="AH528">
        <v>0.91437190789700817</v>
      </c>
      <c r="AI528">
        <v>0.70491104413498462</v>
      </c>
      <c r="AJ528">
        <v>1.2897219398479816</v>
      </c>
      <c r="AM528">
        <v>1.9328565196554721</v>
      </c>
    </row>
    <row r="529" spans="2:39">
      <c r="B529">
        <v>1.0206999999999999</v>
      </c>
      <c r="C529">
        <v>65</v>
      </c>
      <c r="D529">
        <v>224.5</v>
      </c>
      <c r="E529">
        <v>68.25</v>
      </c>
      <c r="F529">
        <v>38.799999999999997</v>
      </c>
      <c r="G529">
        <v>119.6</v>
      </c>
      <c r="H529">
        <v>118</v>
      </c>
      <c r="I529">
        <v>46.456693000000001</v>
      </c>
      <c r="J529">
        <v>114.3</v>
      </c>
      <c r="K529">
        <v>61.3</v>
      </c>
      <c r="L529">
        <v>42.1</v>
      </c>
      <c r="M529">
        <v>23.4</v>
      </c>
      <c r="N529">
        <v>34.9</v>
      </c>
      <c r="O529">
        <v>30.1</v>
      </c>
      <c r="P529">
        <v>19.399999999999999</v>
      </c>
      <c r="S529">
        <v>35</v>
      </c>
      <c r="V529">
        <v>-1.3555034696648511</v>
      </c>
      <c r="W529">
        <v>1.6645534293291744</v>
      </c>
      <c r="X529">
        <v>2.0850305808671554</v>
      </c>
      <c r="Y529">
        <v>0.64471702843496681</v>
      </c>
      <c r="Z529">
        <v>1.5082275012248221</v>
      </c>
      <c r="AA529">
        <v>2.3524605958219325</v>
      </c>
      <c r="AB529">
        <v>1.6418020812272776</v>
      </c>
      <c r="AC529">
        <v>1.6418021088137011</v>
      </c>
      <c r="AD529">
        <v>1.4697164822834328</v>
      </c>
      <c r="AE529">
        <v>0.9053667463595686</v>
      </c>
      <c r="AF529">
        <v>1.6750949691778922</v>
      </c>
      <c r="AG529">
        <v>0.92141655614376194</v>
      </c>
      <c r="AH529">
        <v>1.1545754098509642</v>
      </c>
      <c r="AI529">
        <v>1.0024914623146002</v>
      </c>
      <c r="AJ529">
        <v>1.3997016532117326</v>
      </c>
      <c r="AM529">
        <v>1.3733826985204545</v>
      </c>
    </row>
    <row r="530" spans="2:39">
      <c r="B530">
        <v>1.0304</v>
      </c>
      <c r="C530">
        <v>66</v>
      </c>
      <c r="D530">
        <v>234.25</v>
      </c>
      <c r="E530">
        <v>72</v>
      </c>
      <c r="F530">
        <v>41.4</v>
      </c>
      <c r="G530">
        <v>119.7</v>
      </c>
      <c r="H530">
        <v>109</v>
      </c>
      <c r="I530">
        <v>42.913386000000003</v>
      </c>
      <c r="J530">
        <v>109.1</v>
      </c>
      <c r="K530">
        <v>63.7</v>
      </c>
      <c r="L530">
        <v>42.4</v>
      </c>
      <c r="M530">
        <v>24.6</v>
      </c>
      <c r="N530">
        <v>35.6</v>
      </c>
      <c r="O530">
        <v>30.7</v>
      </c>
      <c r="P530">
        <v>19.5</v>
      </c>
      <c r="S530">
        <v>30.4</v>
      </c>
      <c r="V530">
        <v>-1.6134438519259</v>
      </c>
      <c r="W530">
        <v>1.7434557335178216</v>
      </c>
      <c r="X530">
        <v>1.8427044203442835</v>
      </c>
      <c r="Y530">
        <v>0.93121531531237323</v>
      </c>
      <c r="Z530">
        <v>1.4643652438311079</v>
      </c>
      <c r="AA530">
        <v>1.8683694588249016</v>
      </c>
      <c r="AB530">
        <v>2.0764212515446734</v>
      </c>
      <c r="AC530">
        <v>2.0764211596926327</v>
      </c>
      <c r="AD530">
        <v>1.5792804799148439</v>
      </c>
      <c r="AE530">
        <v>1.2961422300770287</v>
      </c>
      <c r="AF530">
        <v>3.2426439099557158</v>
      </c>
      <c r="AG530">
        <v>1.40814733838677</v>
      </c>
      <c r="AH530">
        <v>1.0516310518706964</v>
      </c>
      <c r="AI530">
        <v>0.55612083504517595</v>
      </c>
      <c r="AJ530">
        <v>1.3997016532117326</v>
      </c>
      <c r="AM530">
        <v>1.6409571347154632</v>
      </c>
    </row>
    <row r="531" spans="2:39">
      <c r="B531">
        <v>1.0256000000000001</v>
      </c>
      <c r="C531">
        <v>67</v>
      </c>
      <c r="D531">
        <v>227.75</v>
      </c>
      <c r="E531">
        <v>72.75</v>
      </c>
      <c r="F531">
        <v>41.3</v>
      </c>
      <c r="G531">
        <v>115.8</v>
      </c>
      <c r="H531">
        <v>113.4</v>
      </c>
      <c r="I531">
        <v>44.645668999999998</v>
      </c>
      <c r="J531">
        <v>109.8</v>
      </c>
      <c r="K531">
        <v>65.599999999999994</v>
      </c>
      <c r="L531">
        <v>46</v>
      </c>
      <c r="M531">
        <v>25.4</v>
      </c>
      <c r="N531">
        <v>35.299999999999997</v>
      </c>
      <c r="O531">
        <v>29.8</v>
      </c>
      <c r="P531">
        <v>19.5</v>
      </c>
      <c r="S531">
        <v>32.6</v>
      </c>
      <c r="V531">
        <v>-1.1942907307516868</v>
      </c>
      <c r="W531">
        <v>1.7434557335178216</v>
      </c>
      <c r="X531">
        <v>0.78951764576410799</v>
      </c>
      <c r="Y531">
        <v>-0.69227497699292972</v>
      </c>
      <c r="Z531">
        <v>1.2011916994688283</v>
      </c>
      <c r="AA531">
        <v>2.1786842902332544</v>
      </c>
      <c r="AB531">
        <v>1.3553485371544485</v>
      </c>
      <c r="AC531">
        <v>1.3553486377595445</v>
      </c>
      <c r="AD531">
        <v>0.29581650766117629</v>
      </c>
      <c r="AE531">
        <v>-0.22582544334887347</v>
      </c>
      <c r="AF531">
        <v>0.10754602840006883</v>
      </c>
      <c r="AG531">
        <v>0.61720981724188084</v>
      </c>
      <c r="AH531">
        <v>-4.6442099918810875E-2</v>
      </c>
      <c r="AI531">
        <v>0.30813715322882884</v>
      </c>
      <c r="AJ531">
        <v>0.29990451957423842</v>
      </c>
      <c r="AM531">
        <v>1.2031080573054493</v>
      </c>
    </row>
    <row r="532" spans="2:39">
      <c r="B532">
        <v>1.0334000000000001</v>
      </c>
      <c r="C532">
        <v>67</v>
      </c>
      <c r="D532">
        <v>199.5</v>
      </c>
      <c r="E532">
        <v>68.5</v>
      </c>
      <c r="F532">
        <v>40.700000000000003</v>
      </c>
      <c r="G532">
        <v>118.3</v>
      </c>
      <c r="H532">
        <v>106.1</v>
      </c>
      <c r="I532">
        <v>41.771653999999998</v>
      </c>
      <c r="J532">
        <v>101.6</v>
      </c>
      <c r="K532">
        <v>58.2</v>
      </c>
      <c r="L532">
        <v>38.799999999999997</v>
      </c>
      <c r="M532">
        <v>24.1</v>
      </c>
      <c r="N532">
        <v>32.1</v>
      </c>
      <c r="O532">
        <v>29.3</v>
      </c>
      <c r="P532">
        <v>18.5</v>
      </c>
      <c r="S532">
        <v>29</v>
      </c>
      <c r="V532">
        <v>0.45545296412629666</v>
      </c>
      <c r="W532">
        <v>1.822358037706469</v>
      </c>
      <c r="X532">
        <v>-0.8508440562368732</v>
      </c>
      <c r="Y532">
        <v>-0.40577669011552336</v>
      </c>
      <c r="Z532">
        <v>-0.72874762585457586</v>
      </c>
      <c r="AA532">
        <v>-0.41554770034057337</v>
      </c>
      <c r="AB532">
        <v>-0.79799189759991873</v>
      </c>
      <c r="AC532">
        <v>-0.7979919921256986</v>
      </c>
      <c r="AD532">
        <v>-0.83112746797618819</v>
      </c>
      <c r="AE532">
        <v>-1.0279435415057698</v>
      </c>
      <c r="AF532">
        <v>-0.4585133113252548</v>
      </c>
      <c r="AG532">
        <v>-0.29541039946376252</v>
      </c>
      <c r="AH532">
        <v>-1.0415708937280539</v>
      </c>
      <c r="AI532">
        <v>-0.68379757403655972</v>
      </c>
      <c r="AJ532">
        <v>0.29990451957423842</v>
      </c>
      <c r="AM532">
        <v>-0.47531340609960299</v>
      </c>
    </row>
    <row r="533" spans="2:39">
      <c r="B533">
        <v>1.0641</v>
      </c>
      <c r="C533">
        <v>68</v>
      </c>
      <c r="D533">
        <v>155.5</v>
      </c>
      <c r="E533">
        <v>69.25</v>
      </c>
      <c r="F533">
        <v>36.299999999999997</v>
      </c>
      <c r="G533">
        <v>97.4</v>
      </c>
      <c r="H533">
        <v>84.3</v>
      </c>
      <c r="I533">
        <v>33.188975999999997</v>
      </c>
      <c r="J533">
        <v>94.4</v>
      </c>
      <c r="K533">
        <v>54.3</v>
      </c>
      <c r="L533">
        <v>37.5</v>
      </c>
      <c r="M533">
        <v>22.6</v>
      </c>
      <c r="N533">
        <v>29.2</v>
      </c>
      <c r="O533">
        <v>27.3</v>
      </c>
      <c r="P533">
        <v>18.5</v>
      </c>
      <c r="S533">
        <v>15.2</v>
      </c>
      <c r="V533">
        <v>-1.3340084378097659</v>
      </c>
      <c r="W533">
        <v>1.9012603418951162</v>
      </c>
      <c r="X533">
        <v>1.3860128101281011</v>
      </c>
      <c r="Y533">
        <v>7.1720454680153992E-2</v>
      </c>
      <c r="Z533">
        <v>1.2450539568625394</v>
      </c>
      <c r="AA533">
        <v>1.607705000441886</v>
      </c>
      <c r="AB533">
        <v>1.503514163399015</v>
      </c>
      <c r="AC533">
        <v>1.503514217584323</v>
      </c>
      <c r="AD533">
        <v>1.6105844792381045</v>
      </c>
      <c r="AE533">
        <v>0.82309822347168071</v>
      </c>
      <c r="AF533">
        <v>2.3717833873013698</v>
      </c>
      <c r="AG533">
        <v>-0.29541039946376252</v>
      </c>
      <c r="AH533">
        <v>1.8065563437259844</v>
      </c>
      <c r="AI533">
        <v>1.9448294532167203</v>
      </c>
      <c r="AJ533">
        <v>0.62984365966548739</v>
      </c>
      <c r="AM533">
        <v>1.3490577497754539</v>
      </c>
    </row>
    <row r="534" spans="2:39">
      <c r="B534">
        <v>1.0307999999999999</v>
      </c>
      <c r="C534">
        <v>69</v>
      </c>
      <c r="D534">
        <v>215.5</v>
      </c>
      <c r="E534">
        <v>70.5</v>
      </c>
      <c r="F534">
        <v>40.799999999999997</v>
      </c>
      <c r="G534">
        <v>113.7</v>
      </c>
      <c r="H534">
        <v>107.6</v>
      </c>
      <c r="I534">
        <v>42.362205000000003</v>
      </c>
      <c r="J534">
        <v>110</v>
      </c>
      <c r="K534">
        <v>63.3</v>
      </c>
      <c r="L534">
        <v>44</v>
      </c>
      <c r="M534">
        <v>22.6</v>
      </c>
      <c r="N534">
        <v>37.5</v>
      </c>
      <c r="O534">
        <v>32.6</v>
      </c>
      <c r="P534">
        <v>18.8</v>
      </c>
      <c r="S534">
        <v>30.2</v>
      </c>
      <c r="V534">
        <v>0.96595997068463457</v>
      </c>
      <c r="W534">
        <v>1.9801626460837636</v>
      </c>
      <c r="X534">
        <v>-1.6430641964078017</v>
      </c>
      <c r="Y534">
        <v>-1.2652715507477426</v>
      </c>
      <c r="Z534">
        <v>-1.3428192293665666</v>
      </c>
      <c r="AA534">
        <v>-1.4333803473599707</v>
      </c>
      <c r="AB534">
        <v>-0.86713585651405001</v>
      </c>
      <c r="AC534">
        <v>-0.86713581229349013</v>
      </c>
      <c r="AD534">
        <v>-1.7076394490274744</v>
      </c>
      <c r="AE534">
        <v>-1.9945986854384377</v>
      </c>
      <c r="AF534">
        <v>-1.6341750169086231</v>
      </c>
      <c r="AG534">
        <v>-0.96466522504790186</v>
      </c>
      <c r="AH534">
        <v>-2.2769031894912501</v>
      </c>
      <c r="AI534">
        <v>-1.4773453558488712</v>
      </c>
      <c r="AJ534">
        <v>0.29990451957423842</v>
      </c>
      <c r="AM534">
        <v>-0.98613732974461887</v>
      </c>
    </row>
    <row r="535" spans="2:39">
      <c r="B535">
        <v>1.0736000000000001</v>
      </c>
      <c r="C535">
        <v>70</v>
      </c>
      <c r="D535">
        <v>134.25</v>
      </c>
      <c r="E535">
        <v>67</v>
      </c>
      <c r="F535">
        <v>34.9</v>
      </c>
      <c r="G535">
        <v>89.2</v>
      </c>
      <c r="H535">
        <v>83.6</v>
      </c>
      <c r="I535">
        <v>32.913386000000003</v>
      </c>
      <c r="J535">
        <v>88.8</v>
      </c>
      <c r="K535">
        <v>49.6</v>
      </c>
      <c r="L535">
        <v>34.799999999999997</v>
      </c>
      <c r="M535">
        <v>21.5</v>
      </c>
      <c r="N535">
        <v>25.6</v>
      </c>
      <c r="O535">
        <v>25.7</v>
      </c>
      <c r="P535">
        <v>18.5</v>
      </c>
      <c r="S535">
        <v>11</v>
      </c>
      <c r="V535">
        <v>-1.7209190112013388</v>
      </c>
      <c r="W535">
        <v>2.1379672544610582</v>
      </c>
      <c r="X535">
        <v>0.84543906742323238</v>
      </c>
      <c r="Y535">
        <v>-0.21477783219725241</v>
      </c>
      <c r="Z535">
        <v>1.2889162142562538</v>
      </c>
      <c r="AA535">
        <v>0.962250151112512</v>
      </c>
      <c r="AB535">
        <v>1.2466937445751001</v>
      </c>
      <c r="AC535">
        <v>1.2466938123163636</v>
      </c>
      <c r="AD535">
        <v>0.74972449784844974</v>
      </c>
      <c r="AE535">
        <v>6.2114386758729684E-2</v>
      </c>
      <c r="AF535">
        <v>0.97840655105441487</v>
      </c>
      <c r="AG535">
        <v>6.9637687218493505E-2</v>
      </c>
      <c r="AH535">
        <v>1.0173162658772761</v>
      </c>
      <c r="AI535">
        <v>-3.9040001314056785E-2</v>
      </c>
      <c r="AJ535">
        <v>2.0595799333942306</v>
      </c>
      <c r="AM535">
        <v>1.762581878440467</v>
      </c>
    </row>
    <row r="536" spans="2:39">
      <c r="B536">
        <v>1.0236000000000001</v>
      </c>
      <c r="C536">
        <v>72</v>
      </c>
      <c r="D536">
        <v>201</v>
      </c>
      <c r="E536">
        <v>69.75</v>
      </c>
      <c r="F536">
        <v>40.9</v>
      </c>
      <c r="G536">
        <v>108.5</v>
      </c>
      <c r="H536">
        <v>105</v>
      </c>
      <c r="I536">
        <v>41.338583</v>
      </c>
      <c r="J536">
        <v>104.5</v>
      </c>
      <c r="K536">
        <v>59.6</v>
      </c>
      <c r="L536">
        <v>40.799999999999997</v>
      </c>
      <c r="M536">
        <v>23.2</v>
      </c>
      <c r="N536">
        <v>35.200000000000003</v>
      </c>
      <c r="O536">
        <v>28.6</v>
      </c>
      <c r="P536">
        <v>20.100000000000001</v>
      </c>
      <c r="S536">
        <v>33.6</v>
      </c>
      <c r="V536">
        <v>-1.2265332785343268</v>
      </c>
      <c r="W536">
        <v>2.1379672544610582</v>
      </c>
      <c r="X536">
        <v>0.31418556166155098</v>
      </c>
      <c r="Y536">
        <v>-1.6472692665842843</v>
      </c>
      <c r="Z536">
        <v>0.41167106638198031</v>
      </c>
      <c r="AA536">
        <v>1.284977575777198</v>
      </c>
      <c r="AB536">
        <v>1.8887447916348885</v>
      </c>
      <c r="AC536">
        <v>1.8887448254862602</v>
      </c>
      <c r="AD536">
        <v>0.31146850732280773</v>
      </c>
      <c r="AE536">
        <v>0.20608430181253054</v>
      </c>
      <c r="AF536">
        <v>-0.54559936359069061</v>
      </c>
      <c r="AG536">
        <v>-0.96466522504790186</v>
      </c>
      <c r="AH536">
        <v>-0.32096038786618825</v>
      </c>
      <c r="AI536">
        <v>-0.73339431039982983</v>
      </c>
      <c r="AJ536">
        <v>-0.24999404724450863</v>
      </c>
      <c r="AM536">
        <v>1.2395954804229505</v>
      </c>
    </row>
    <row r="537" spans="2:39">
      <c r="B537">
        <v>1.0327999999999999</v>
      </c>
      <c r="C537">
        <v>72</v>
      </c>
      <c r="D537">
        <v>186.75</v>
      </c>
      <c r="E537">
        <v>66</v>
      </c>
      <c r="F537">
        <v>38.9</v>
      </c>
      <c r="G537">
        <v>111.1</v>
      </c>
      <c r="H537">
        <v>111.5</v>
      </c>
      <c r="I537">
        <v>43.897638000000001</v>
      </c>
      <c r="J537">
        <v>101.7</v>
      </c>
      <c r="K537">
        <v>60.3</v>
      </c>
      <c r="L537">
        <v>37.299999999999997</v>
      </c>
      <c r="M537">
        <v>21.5</v>
      </c>
      <c r="N537">
        <v>31.3</v>
      </c>
      <c r="O537">
        <v>27.2</v>
      </c>
      <c r="P537">
        <v>18</v>
      </c>
      <c r="S537">
        <v>29.3</v>
      </c>
      <c r="V537">
        <v>-0.84499646310651333</v>
      </c>
      <c r="W537">
        <v>2.1379672544610582</v>
      </c>
      <c r="X537">
        <v>0.46330935275254925</v>
      </c>
      <c r="Y537">
        <v>7.1720454680153992E-2</v>
      </c>
      <c r="Z537">
        <v>0.41167106638198031</v>
      </c>
      <c r="AA537">
        <v>0.93742496459984337</v>
      </c>
      <c r="AB537">
        <v>0.88121853317183563</v>
      </c>
      <c r="AC537">
        <v>0.88121858160522348</v>
      </c>
      <c r="AD537">
        <v>-0.29895947948076657</v>
      </c>
      <c r="AE537">
        <v>-0.67830231923225093</v>
      </c>
      <c r="AF537">
        <v>1.326750760116155</v>
      </c>
      <c r="AG537">
        <v>-0.2345690516833876</v>
      </c>
      <c r="AH537">
        <v>-0.59547867581356573</v>
      </c>
      <c r="AI537">
        <v>0.35773388959209723</v>
      </c>
      <c r="AJ537">
        <v>1.7296407933029816</v>
      </c>
      <c r="AM537">
        <v>0.83823382613043795</v>
      </c>
    </row>
    <row r="538" spans="2:39">
      <c r="B538">
        <v>1.0399</v>
      </c>
      <c r="C538">
        <v>72</v>
      </c>
      <c r="D538">
        <v>190.75</v>
      </c>
      <c r="E538">
        <v>70.5</v>
      </c>
      <c r="F538">
        <v>38.9</v>
      </c>
      <c r="G538">
        <v>108.3</v>
      </c>
      <c r="H538">
        <v>101.3</v>
      </c>
      <c r="I538">
        <v>39.881889999999999</v>
      </c>
      <c r="J538">
        <v>97.8</v>
      </c>
      <c r="K538">
        <v>56</v>
      </c>
      <c r="L538">
        <v>41.6</v>
      </c>
      <c r="M538">
        <v>22.7</v>
      </c>
      <c r="N538">
        <v>30.5</v>
      </c>
      <c r="O538">
        <v>29.4</v>
      </c>
      <c r="P538">
        <v>19.8</v>
      </c>
      <c r="S538">
        <v>26</v>
      </c>
      <c r="V538">
        <v>-1.5328374824693296</v>
      </c>
      <c r="W538">
        <v>2.295771862838353</v>
      </c>
      <c r="X538">
        <v>1.0877652279461045</v>
      </c>
      <c r="Y538">
        <v>-0.11927840323811695</v>
      </c>
      <c r="Z538">
        <v>1.2450539568625394</v>
      </c>
      <c r="AA538">
        <v>1.4463412881095428</v>
      </c>
      <c r="AB538">
        <v>1.5924135391457555</v>
      </c>
      <c r="AC538">
        <v>1.5924134149429134</v>
      </c>
      <c r="AD538">
        <v>1.156676489050831</v>
      </c>
      <c r="AE538">
        <v>4.1299459281378674E-4</v>
      </c>
      <c r="AF538">
        <v>1.5880089169124596</v>
      </c>
      <c r="AG538">
        <v>0.92141655614376194</v>
      </c>
      <c r="AH538">
        <v>0.50259447597594398</v>
      </c>
      <c r="AI538">
        <v>0.65531430777171451</v>
      </c>
      <c r="AJ538">
        <v>2.9394176403042227</v>
      </c>
      <c r="AM538">
        <v>1.5558198141079602</v>
      </c>
    </row>
    <row r="539" spans="2:39">
      <c r="B539">
        <v>1.0270999999999999</v>
      </c>
      <c r="C539">
        <v>74</v>
      </c>
      <c r="D539">
        <v>207.5</v>
      </c>
      <c r="E539">
        <v>70</v>
      </c>
      <c r="F539">
        <v>40.799999999999997</v>
      </c>
      <c r="G539">
        <v>112.4</v>
      </c>
      <c r="H539">
        <v>108.5</v>
      </c>
      <c r="I539">
        <v>42.716535</v>
      </c>
      <c r="J539">
        <v>107.1</v>
      </c>
      <c r="K539">
        <v>59.3</v>
      </c>
      <c r="L539">
        <v>42.2</v>
      </c>
      <c r="M539">
        <v>24.6</v>
      </c>
      <c r="N539">
        <v>33.700000000000003</v>
      </c>
      <c r="O539">
        <v>30</v>
      </c>
      <c r="P539">
        <v>20.9</v>
      </c>
      <c r="S539">
        <v>31.9</v>
      </c>
    </row>
    <row r="542" spans="2:39" ht="18">
      <c r="B542" s="114" t="s">
        <v>324</v>
      </c>
    </row>
  </sheetData>
  <mergeCells count="1">
    <mergeCell ref="BL5:BM5"/>
  </mergeCells>
  <conditionalFormatting sqref="AE95:AU111">
    <cfRule type="colorScale" priority="1">
      <colorScale>
        <cfvo type="min"/>
        <cfvo type="num" val="0"/>
        <cfvo type="max"/>
        <color rgb="FFFF0000"/>
        <color theme="0"/>
        <color rgb="FF92D050"/>
      </colorScale>
    </cfRule>
  </conditionalFormatting>
  <conditionalFormatting sqref="CB3:CB251">
    <cfRule type="cellIs" dxfId="5" priority="2" operator="greaterThanOrEqual">
      <formula>100</formula>
    </cfRule>
  </conditionalFormatting>
  <conditionalFormatting sqref="CI29:CX29">
    <cfRule type="cellIs" dxfId="4" priority="3" operator="equal">
      <formula>$CJ$29</formula>
    </cfRule>
    <cfRule type="cellIs" dxfId="3" priority="4" operator="equal">
      <formula>$CI$29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DF091-31F5-4399-8FB9-674CA1BD5B34}">
  <dimension ref="A1:IM542"/>
  <sheetViews>
    <sheetView zoomScale="70" zoomScaleNormal="70" workbookViewId="0">
      <selection activeCell="O25" sqref="O25"/>
    </sheetView>
  </sheetViews>
  <sheetFormatPr defaultRowHeight="15"/>
  <cols>
    <col min="1" max="1" width="7.42578125" bestFit="1" customWidth="1"/>
    <col min="2" max="2" width="7.7109375" bestFit="1" customWidth="1"/>
    <col min="3" max="3" width="5.5703125" bestFit="1" customWidth="1"/>
    <col min="4" max="4" width="7" bestFit="1" customWidth="1"/>
    <col min="5" max="5" width="7.140625" bestFit="1" customWidth="1"/>
    <col min="6" max="6" width="5.42578125" bestFit="1" customWidth="1"/>
    <col min="7" max="8" width="6.85546875" bestFit="1" customWidth="1"/>
    <col min="9" max="9" width="10" bestFit="1" customWidth="1"/>
    <col min="10" max="10" width="6.85546875" bestFit="1" customWidth="1"/>
    <col min="11" max="11" width="5" bestFit="1" customWidth="1"/>
    <col min="12" max="12" width="7.140625" bestFit="1" customWidth="1"/>
    <col min="13" max="13" width="6.85546875" bestFit="1" customWidth="1"/>
    <col min="14" max="14" width="6.7109375" bestFit="1" customWidth="1"/>
    <col min="15" max="17" width="11" bestFit="1" customWidth="1"/>
    <col min="21" max="21" width="12.28515625" bestFit="1" customWidth="1"/>
    <col min="22" max="22" width="11.42578125" bestFit="1" customWidth="1"/>
    <col min="25" max="25" width="12.28515625" bestFit="1" customWidth="1"/>
    <col min="30" max="30" width="12" bestFit="1" customWidth="1"/>
    <col min="31" max="31" width="13.7109375" bestFit="1" customWidth="1"/>
    <col min="37" max="37" width="10.42578125" bestFit="1" customWidth="1"/>
    <col min="44" max="44" width="10.85546875" bestFit="1" customWidth="1"/>
    <col min="45" max="45" width="13.7109375" bestFit="1" customWidth="1"/>
    <col min="46" max="46" width="13.140625" bestFit="1" customWidth="1"/>
    <col min="64" max="64" width="13.140625" bestFit="1" customWidth="1"/>
    <col min="65" max="65" width="13.42578125" bestFit="1" customWidth="1"/>
    <col min="67" max="67" width="10.85546875" bestFit="1" customWidth="1"/>
    <col min="69" max="69" width="13.140625" bestFit="1" customWidth="1"/>
    <col min="72" max="72" width="12.85546875" customWidth="1"/>
    <col min="76" max="76" width="13.7109375" bestFit="1" customWidth="1"/>
    <col min="77" max="77" width="13.42578125" bestFit="1" customWidth="1"/>
    <col min="80" max="80" width="13.42578125" bestFit="1" customWidth="1"/>
    <col min="82" max="82" width="13.42578125" bestFit="1" customWidth="1"/>
    <col min="85" max="85" width="13.140625" bestFit="1" customWidth="1"/>
    <col min="87" max="102" width="12.7109375" bestFit="1" customWidth="1"/>
  </cols>
  <sheetData>
    <row r="1" spans="1:102" ht="19.5" thickBot="1">
      <c r="A1" s="171" t="s">
        <v>223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S1" t="s">
        <v>169</v>
      </c>
      <c r="BW1" s="114" t="s">
        <v>279</v>
      </c>
      <c r="BX1" s="114" t="s">
        <v>280</v>
      </c>
    </row>
    <row r="2" spans="1:102" ht="21.75">
      <c r="A2" t="s">
        <v>227</v>
      </c>
      <c r="B2" t="s">
        <v>224</v>
      </c>
      <c r="C2" t="s">
        <v>225</v>
      </c>
      <c r="D2" t="s">
        <v>237</v>
      </c>
      <c r="E2" t="s">
        <v>238</v>
      </c>
      <c r="F2" t="s">
        <v>239</v>
      </c>
      <c r="G2" t="s">
        <v>240</v>
      </c>
      <c r="H2" t="s">
        <v>241</v>
      </c>
      <c r="I2" t="s">
        <v>242</v>
      </c>
      <c r="J2" t="s">
        <v>243</v>
      </c>
      <c r="K2" t="s">
        <v>244</v>
      </c>
      <c r="L2" t="s">
        <v>245</v>
      </c>
      <c r="M2" t="s">
        <v>246</v>
      </c>
      <c r="N2" t="s">
        <v>247</v>
      </c>
      <c r="O2" t="s">
        <v>248</v>
      </c>
      <c r="P2" t="s">
        <v>249</v>
      </c>
      <c r="S2" t="s">
        <v>226</v>
      </c>
      <c r="Y2" s="171" t="s">
        <v>325</v>
      </c>
      <c r="AR2" s="114" t="s">
        <v>115</v>
      </c>
      <c r="AS2" s="114">
        <v>15</v>
      </c>
      <c r="AT2" s="114">
        <v>14</v>
      </c>
      <c r="AU2" s="114">
        <v>13</v>
      </c>
      <c r="AV2" s="114">
        <v>12</v>
      </c>
      <c r="AW2" s="114">
        <v>11</v>
      </c>
      <c r="AX2" s="114">
        <v>10</v>
      </c>
      <c r="AY2" s="114">
        <v>9</v>
      </c>
      <c r="AZ2" s="114">
        <v>8</v>
      </c>
      <c r="BA2" s="114">
        <v>7</v>
      </c>
      <c r="BB2" s="114">
        <v>6</v>
      </c>
      <c r="BC2" s="114">
        <v>5</v>
      </c>
      <c r="BD2" s="114">
        <v>4</v>
      </c>
      <c r="BE2" s="114">
        <v>3</v>
      </c>
      <c r="BF2" s="114">
        <v>2</v>
      </c>
      <c r="BG2" s="114">
        <v>1</v>
      </c>
      <c r="BH2" s="114">
        <v>0</v>
      </c>
      <c r="BQ2" s="170" t="s">
        <v>60</v>
      </c>
      <c r="BT2" s="172" t="s">
        <v>254</v>
      </c>
      <c r="BW2" s="114" t="s">
        <v>226</v>
      </c>
      <c r="BX2" s="179" t="s">
        <v>288</v>
      </c>
      <c r="BY2" s="114" t="s">
        <v>275</v>
      </c>
      <c r="BZ2" s="114" t="s">
        <v>276</v>
      </c>
      <c r="CA2" s="114" t="s">
        <v>277</v>
      </c>
      <c r="CB2" s="114" t="s">
        <v>278</v>
      </c>
      <c r="CD2" s="178"/>
      <c r="CG2" s="171" t="s">
        <v>291</v>
      </c>
      <c r="CH2" s="171" t="s">
        <v>290</v>
      </c>
      <c r="CI2" s="114" t="s">
        <v>292</v>
      </c>
    </row>
    <row r="3" spans="1:102" ht="18">
      <c r="A3">
        <v>1</v>
      </c>
      <c r="B3">
        <v>0.81549474769901287</v>
      </c>
      <c r="C3">
        <v>-1.7282456507826605</v>
      </c>
      <c r="D3">
        <v>-0.89744524095281009</v>
      </c>
      <c r="E3">
        <v>-0.97877326387033614</v>
      </c>
      <c r="F3">
        <v>-0.77260988324828705</v>
      </c>
      <c r="G3">
        <v>-0.94928921036294145</v>
      </c>
      <c r="H3">
        <v>-0.70909252185317817</v>
      </c>
      <c r="I3">
        <v>-0.70909254387331488</v>
      </c>
      <c r="J3">
        <v>-0.81547546831455897</v>
      </c>
      <c r="K3">
        <v>-6.1288397573100652E-2</v>
      </c>
      <c r="L3">
        <v>-0.54559936359069061</v>
      </c>
      <c r="M3">
        <v>-0.72129983392639785</v>
      </c>
      <c r="N3">
        <v>-8.0756885912233511E-2</v>
      </c>
      <c r="O3">
        <v>-0.63420083767329127</v>
      </c>
      <c r="P3">
        <v>-1.2398114675182517</v>
      </c>
      <c r="S3">
        <v>12.3</v>
      </c>
      <c r="Y3" cm="1">
        <f t="array" ref="Y3:AN18">_xlfn.MUNIT(COUNTA(A2:P2))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R3" s="114" t="s">
        <v>281</v>
      </c>
      <c r="AS3" cm="1">
        <f t="array" ref="AS3:BH7">LINEST(S3:S247,B3:P247,1,1)</f>
        <v>-1.658626361398825E-2</v>
      </c>
      <c r="AT3">
        <v>3.1988523105207218E-3</v>
      </c>
      <c r="AU3">
        <v>-1.880053129633788E-2</v>
      </c>
      <c r="AV3">
        <v>1.0934488184568034E-2</v>
      </c>
      <c r="AW3">
        <v>-2.6486210086125589E-2</v>
      </c>
      <c r="AX3">
        <v>-0.10592229855169821</v>
      </c>
      <c r="AY3">
        <v>9.01623317454332E-2</v>
      </c>
      <c r="AZ3">
        <v>1.7258584470668262E-2</v>
      </c>
      <c r="BA3">
        <v>0</v>
      </c>
      <c r="BB3">
        <v>-7.7534132208117296E-4</v>
      </c>
      <c r="BC3">
        <v>6.9634526949072855E-3</v>
      </c>
      <c r="BD3">
        <v>-7.016382268126703E-2</v>
      </c>
      <c r="BE3">
        <v>8.8596814317893763E-2</v>
      </c>
      <c r="BF3">
        <v>-1.6783978556754488E-2</v>
      </c>
      <c r="BG3">
        <v>-8.2456321761312257</v>
      </c>
      <c r="BH3">
        <v>19.06007775448515</v>
      </c>
      <c r="BQ3">
        <v>0.01</v>
      </c>
      <c r="BS3" s="173" t="s">
        <v>256</v>
      </c>
      <c r="BT3" s="176" cm="1">
        <f t="array" ref="BT3:BT18">MMULT(MINVERSE(_xlfn.ANCHORARRAY(Y58)+_xlfn.ANCHORARRAY(Y40)),_xlfn.ANCHORARRAY(Y76))</f>
        <v>19.060085233525818</v>
      </c>
      <c r="BW3">
        <v>12.3</v>
      </c>
      <c r="BX3" cm="1">
        <f t="array" ref="BX3:BX247">MMULT(A3:P247,_xlfn.ANCHORARRAY(BT3))</f>
        <v>12.297328317620645</v>
      </c>
      <c r="BY3">
        <f>BW3-BX3</f>
        <v>2.6716823793559996E-3</v>
      </c>
      <c r="BZ3">
        <f>ABS(BY3)</f>
        <v>2.6716823793559996E-3</v>
      </c>
      <c r="CA3">
        <f>BY3^2</f>
        <v>7.1378867361613353E-6</v>
      </c>
      <c r="CB3">
        <f>(ABS(BY3/BW3)*100)</f>
        <v>2.1720994954113816E-2</v>
      </c>
      <c r="CG3" cm="1">
        <f t="array" ref="CG3">MMULT(TRANSPOSE(BY3:BY247),BY3:BY247)/(COUNT(S3:S247)-AB95)</f>
        <v>3.1087170885411339E-2</v>
      </c>
      <c r="CH3">
        <f>SQRT(CG3)</f>
        <v>0.17631554351619524</v>
      </c>
      <c r="CI3" s="180" cm="1">
        <f t="array" ref="CI3:CX18">CG3*MINVERSE(_xlfn.ANCHORARRAY(Y58))</f>
        <v>1.2699693491785951E-4</v>
      </c>
      <c r="CJ3">
        <v>2.7834683840955502E-6</v>
      </c>
      <c r="CK3">
        <v>1.0568672767010321E-6</v>
      </c>
      <c r="CL3">
        <v>3.905307973525604E-6</v>
      </c>
      <c r="CM3">
        <v>1.5478690557350038E-7</v>
      </c>
      <c r="CN3">
        <v>-3.2917912466610175E-6</v>
      </c>
      <c r="CO3">
        <v>5.3131034757898805E-7</v>
      </c>
      <c r="CP3">
        <v>6.469894281611146</v>
      </c>
      <c r="CQ3">
        <v>-6.4698935851876298</v>
      </c>
      <c r="CR3">
        <v>-1.2590643408467079E-6</v>
      </c>
      <c r="CS3">
        <v>3.223567465544161E-6</v>
      </c>
      <c r="CT3">
        <v>-5.1358921966781952E-7</v>
      </c>
      <c r="CU3">
        <v>-2.5452795470227276E-6</v>
      </c>
      <c r="CV3">
        <v>-2.9182617661471043E-6</v>
      </c>
      <c r="CW3">
        <v>7.3723821651769229E-7</v>
      </c>
      <c r="CX3">
        <v>3.0358433638919673E-6</v>
      </c>
    </row>
    <row r="4" spans="1:102" ht="18">
      <c r="A4">
        <v>1</v>
      </c>
      <c r="B4">
        <v>1.5946896524459422</v>
      </c>
      <c r="C4">
        <v>-1.8071479549713079</v>
      </c>
      <c r="D4">
        <v>-0.18910723327056825</v>
      </c>
      <c r="E4">
        <v>0.74021645739410225</v>
      </c>
      <c r="F4">
        <v>0.23622203680712625</v>
      </c>
      <c r="G4">
        <v>-0.88722624408127082</v>
      </c>
      <c r="H4">
        <v>-0.92640210701187609</v>
      </c>
      <c r="I4">
        <v>-0.92640219475967645</v>
      </c>
      <c r="J4">
        <v>-0.1580914825260949</v>
      </c>
      <c r="K4">
        <v>-0.12298978973901509</v>
      </c>
      <c r="L4">
        <v>-0.54559936359069061</v>
      </c>
      <c r="M4">
        <v>0.19132038277924551</v>
      </c>
      <c r="N4">
        <v>-0.59547867581356573</v>
      </c>
      <c r="O4">
        <v>0.10975020777575009</v>
      </c>
      <c r="P4">
        <v>-3.0034620517010589E-2</v>
      </c>
      <c r="S4">
        <v>6.1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R4" s="114" t="s">
        <v>282</v>
      </c>
      <c r="AS4">
        <v>2.0727317869581235E-2</v>
      </c>
      <c r="AT4">
        <v>1.7384188937547534E-2</v>
      </c>
      <c r="AU4">
        <v>2.0812337114317587E-2</v>
      </c>
      <c r="AV4">
        <v>1.5136729975698456E-2</v>
      </c>
      <c r="AW4">
        <v>2.353240815564504E-2</v>
      </c>
      <c r="AX4">
        <v>3.0573457957349174E-2</v>
      </c>
      <c r="AY4">
        <v>3.9020801345950346E-2</v>
      </c>
      <c r="AZ4">
        <v>4.64355293056695E-2</v>
      </c>
      <c r="BA4">
        <v>0</v>
      </c>
      <c r="BB4">
        <v>3.6808437621802262E-2</v>
      </c>
      <c r="BC4">
        <v>2.2391807026217646E-2</v>
      </c>
      <c r="BD4">
        <v>2.0974839483195774E-2</v>
      </c>
      <c r="BE4">
        <v>7.5013710668551475E-2</v>
      </c>
      <c r="BF4">
        <v>1.7119678928077243E-2</v>
      </c>
      <c r="BG4">
        <v>2.244572943643857E-2</v>
      </c>
      <c r="BH4">
        <v>1.12445971474969E-2</v>
      </c>
      <c r="BS4" s="173" t="s">
        <v>257</v>
      </c>
      <c r="BT4" s="176">
        <v>-8.2442879301335275</v>
      </c>
      <c r="BW4">
        <v>6.1</v>
      </c>
      <c r="BX4">
        <v>5.8867237461656456</v>
      </c>
      <c r="BY4">
        <f t="shared" ref="BY4:BY66" si="0">BW4-BX4</f>
        <v>0.213276253834354</v>
      </c>
      <c r="BZ4">
        <f t="shared" ref="BZ4:BZ67" si="1">ABS(BY4)</f>
        <v>0.213276253834354</v>
      </c>
      <c r="CA4">
        <f t="shared" ref="CA4:CA67" si="2">BY4^2</f>
        <v>4.5486760449615797E-2</v>
      </c>
      <c r="CB4">
        <f t="shared" ref="CB4:CB67" si="3">(ABS(BY4/BW4)*100)</f>
        <v>3.4963320300713772</v>
      </c>
      <c r="CI4">
        <v>2.7834683830897401E-6</v>
      </c>
      <c r="CJ4" s="180">
        <v>5.0626254531923199E-4</v>
      </c>
      <c r="CK4">
        <v>5.1135652346260998E-5</v>
      </c>
      <c r="CL4">
        <v>-2.3312124992032796E-5</v>
      </c>
      <c r="CM4">
        <v>-3.673162770512682E-5</v>
      </c>
      <c r="CN4">
        <v>-5.5507623987145749E-5</v>
      </c>
      <c r="CO4">
        <v>-6.9033186119411036E-5</v>
      </c>
      <c r="CP4">
        <v>-74.455338822210521</v>
      </c>
      <c r="CQ4">
        <v>74.455914122823685</v>
      </c>
      <c r="CR4">
        <v>-7.828851427983857E-5</v>
      </c>
      <c r="CS4">
        <v>5.6563312746161996E-5</v>
      </c>
      <c r="CT4">
        <v>-6.0659871408581557E-6</v>
      </c>
      <c r="CU4">
        <v>1.8151303194800334E-5</v>
      </c>
      <c r="CV4">
        <v>3.3982063054707452E-5</v>
      </c>
      <c r="CW4">
        <v>3.4162216995606172E-5</v>
      </c>
      <c r="CX4">
        <v>-1.0129025014341535E-4</v>
      </c>
    </row>
    <row r="5" spans="1:102" ht="16.5">
      <c r="A5">
        <v>1</v>
      </c>
      <c r="B5">
        <v>-0.76439009364993116</v>
      </c>
      <c r="C5">
        <v>-1.8071479549713079</v>
      </c>
      <c r="D5">
        <v>-0.90676547789599748</v>
      </c>
      <c r="E5">
        <v>-1.551769837625149</v>
      </c>
      <c r="F5">
        <v>-1.737579545909989</v>
      </c>
      <c r="G5">
        <v>-0.61414919244192012</v>
      </c>
      <c r="H5">
        <v>-0.4423943946129581</v>
      </c>
      <c r="I5">
        <v>-0.44239445000995697</v>
      </c>
      <c r="J5">
        <v>-7.9831484217944476E-2</v>
      </c>
      <c r="K5">
        <v>6.2114386758729684E-2</v>
      </c>
      <c r="L5">
        <v>0.15108905453278676</v>
      </c>
      <c r="M5">
        <v>0.55636846946150376</v>
      </c>
      <c r="N5">
        <v>-1.178830037701742</v>
      </c>
      <c r="O5">
        <v>-1.7253290376652184</v>
      </c>
      <c r="P5">
        <v>-1.7897100343369987</v>
      </c>
      <c r="S5">
        <v>25.3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S5">
        <v>0.99956455932231558</v>
      </c>
      <c r="AT5">
        <v>0.17593045644589544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L5" s="221" t="s">
        <v>274</v>
      </c>
      <c r="BM5" s="221"/>
      <c r="BS5" s="173" t="s">
        <v>258</v>
      </c>
      <c r="BT5" s="176">
        <v>-1.6649653231086248E-2</v>
      </c>
      <c r="BW5">
        <v>25.3</v>
      </c>
      <c r="BX5">
        <v>25.43611312486756</v>
      </c>
      <c r="BY5">
        <f t="shared" si="0"/>
        <v>-0.13611312486755978</v>
      </c>
      <c r="BZ5">
        <f t="shared" si="1"/>
        <v>0.13611312486755978</v>
      </c>
      <c r="CA5">
        <f t="shared" si="2"/>
        <v>1.8526782761211918E-2</v>
      </c>
      <c r="CB5">
        <f t="shared" si="3"/>
        <v>0.53799654097849714</v>
      </c>
      <c r="CI5">
        <v>1.056867276962502E-6</v>
      </c>
      <c r="CJ5">
        <v>5.1135652359199677E-5</v>
      </c>
      <c r="CK5" s="180">
        <v>2.9484327538363173E-4</v>
      </c>
      <c r="CL5">
        <v>2.5329070445498169E-4</v>
      </c>
      <c r="CM5">
        <v>7.70847818673178E-6</v>
      </c>
      <c r="CN5">
        <v>-3.4408189370974976E-5</v>
      </c>
      <c r="CO5">
        <v>-4.2140775477869365E-5</v>
      </c>
      <c r="CP5">
        <v>103.96900184600987</v>
      </c>
      <c r="CQ5">
        <v>-103.96923607088422</v>
      </c>
      <c r="CR5">
        <v>5.4463543857811728E-5</v>
      </c>
      <c r="CS5">
        <v>1.7867365231096963E-4</v>
      </c>
      <c r="CT5">
        <v>-1.029312012682386E-4</v>
      </c>
      <c r="CU5">
        <v>2.7517731660288153E-5</v>
      </c>
      <c r="CV5">
        <v>-2.1736918684394694E-5</v>
      </c>
      <c r="CW5">
        <v>3.7919959594500222E-5</v>
      </c>
      <c r="CX5">
        <v>-1.2729046099890364E-4</v>
      </c>
    </row>
    <row r="6" spans="1:102" ht="16.5">
      <c r="A6">
        <v>1</v>
      </c>
      <c r="B6">
        <v>1.0465663401412049</v>
      </c>
      <c r="C6">
        <v>-1.4915387382167185</v>
      </c>
      <c r="D6">
        <v>0.23962366611605182</v>
      </c>
      <c r="E6">
        <v>0.74021645739410225</v>
      </c>
      <c r="F6">
        <v>-0.24626279452372479</v>
      </c>
      <c r="G6">
        <v>0.13060640293812636</v>
      </c>
      <c r="H6">
        <v>-0.59056002085752468</v>
      </c>
      <c r="I6">
        <v>-0.59056002983473377</v>
      </c>
      <c r="J6">
        <v>0.23320850901465728</v>
      </c>
      <c r="K6">
        <v>0.16495004036858807</v>
      </c>
      <c r="L6">
        <v>-0.54559936359069061</v>
      </c>
      <c r="M6">
        <v>-0.17372770390301051</v>
      </c>
      <c r="N6">
        <v>5.6502258061454584E-2</v>
      </c>
      <c r="O6">
        <v>0.35773388959209723</v>
      </c>
      <c r="P6">
        <v>-3.0034620517010589E-2</v>
      </c>
      <c r="S6">
        <v>10.4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S6">
        <v>37712.181249629335</v>
      </c>
      <c r="AT6">
        <v>230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L6" s="114" t="s">
        <v>103</v>
      </c>
      <c r="BM6">
        <f>AVERAGE(BY3:BY251)</f>
        <v>9.0739207530996463E-15</v>
      </c>
      <c r="BS6" s="173" t="s">
        <v>259</v>
      </c>
      <c r="BT6" s="176">
        <v>8.836721437207995E-2</v>
      </c>
      <c r="BW6">
        <v>10.4</v>
      </c>
      <c r="BX6">
        <v>10.429722389989486</v>
      </c>
      <c r="BY6">
        <f t="shared" si="0"/>
        <v>-2.972238998948562E-2</v>
      </c>
      <c r="BZ6">
        <f t="shared" si="1"/>
        <v>2.972238998948562E-2</v>
      </c>
      <c r="CA6">
        <f t="shared" si="2"/>
        <v>8.8342046668707505E-4</v>
      </c>
      <c r="CB6">
        <f t="shared" si="3"/>
        <v>0.28579221143736172</v>
      </c>
      <c r="CI6">
        <v>3.9053079828592421E-6</v>
      </c>
      <c r="CJ6">
        <v>-2.3312125011691835E-5</v>
      </c>
      <c r="CK6">
        <v>2.532907046038981E-4</v>
      </c>
      <c r="CL6" s="180">
        <v>5.6582643267724742E-3</v>
      </c>
      <c r="CM6">
        <v>-1.0917181911654415E-3</v>
      </c>
      <c r="CN6">
        <v>-4.1534361149812203E-4</v>
      </c>
      <c r="CO6">
        <v>-1.5266398954862158E-3</v>
      </c>
      <c r="CP6">
        <v>-385.81542903297185</v>
      </c>
      <c r="CQ6">
        <v>385.81433458885346</v>
      </c>
      <c r="CR6">
        <v>-1.1972523570669942E-3</v>
      </c>
      <c r="CS6">
        <v>-4.4568485981801519E-4</v>
      </c>
      <c r="CT6">
        <v>-2.2350672513593426E-4</v>
      </c>
      <c r="CU6">
        <v>-2.1470754902968268E-4</v>
      </c>
      <c r="CV6">
        <v>-3.1119040192517726E-4</v>
      </c>
      <c r="CW6">
        <v>-1.6253157445048725E-4</v>
      </c>
      <c r="CX6">
        <v>-2.5018872557863232E-4</v>
      </c>
    </row>
    <row r="7" spans="1:102" ht="16.5">
      <c r="A7">
        <v>1</v>
      </c>
      <c r="B7">
        <v>-1.1620481829690588</v>
      </c>
      <c r="C7">
        <v>-1.6493433465940133</v>
      </c>
      <c r="D7">
        <v>0.22098319222967705</v>
      </c>
      <c r="E7">
        <v>0.35821874155756039</v>
      </c>
      <c r="F7">
        <v>-1.5621305163351349</v>
      </c>
      <c r="G7">
        <v>-0.42796029359690851</v>
      </c>
      <c r="H7">
        <v>0.75280832375987827</v>
      </c>
      <c r="I7">
        <v>0.75280837897124386</v>
      </c>
      <c r="J7">
        <v>0.34277250664606834</v>
      </c>
      <c r="K7">
        <v>0.80253109274971024</v>
      </c>
      <c r="L7">
        <v>1.5880089169124596</v>
      </c>
      <c r="M7">
        <v>0.55636846946150376</v>
      </c>
      <c r="N7">
        <v>-1.2127313925388241E-2</v>
      </c>
      <c r="O7">
        <v>-0.48541062858348266</v>
      </c>
      <c r="P7">
        <v>-0.57993318733575761</v>
      </c>
      <c r="S7">
        <v>28.7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S7">
        <v>16341.493557297055</v>
      </c>
      <c r="AT7">
        <v>7.1188508662100576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L7" s="114" t="s">
        <v>101</v>
      </c>
      <c r="BM7">
        <f>AVERAGE(BZ3:BZ251)</f>
        <v>0.1256285782967034</v>
      </c>
      <c r="BS7" s="173" t="s">
        <v>260</v>
      </c>
      <c r="BT7" s="176">
        <v>-7.021697272080879E-2</v>
      </c>
      <c r="BW7">
        <v>28.7</v>
      </c>
      <c r="BX7">
        <v>28.584504022618713</v>
      </c>
      <c r="BY7">
        <f t="shared" si="0"/>
        <v>0.11549597738128625</v>
      </c>
      <c r="BZ7">
        <f t="shared" si="1"/>
        <v>0.11549597738128625</v>
      </c>
      <c r="CA7">
        <f t="shared" si="2"/>
        <v>1.3339320791258586E-2</v>
      </c>
      <c r="CB7">
        <f t="shared" si="3"/>
        <v>0.4024250082971646</v>
      </c>
      <c r="CI7">
        <v>1.5478690358666234E-7</v>
      </c>
      <c r="CJ7">
        <v>-3.6731627689818136E-5</v>
      </c>
      <c r="CK7">
        <v>7.7084781449068922E-6</v>
      </c>
      <c r="CL7">
        <v>-1.0917181914086758E-3</v>
      </c>
      <c r="CM7" s="180">
        <v>4.4442325314542497E-4</v>
      </c>
      <c r="CN7">
        <v>4.5817714819172568E-5</v>
      </c>
      <c r="CO7">
        <v>3.4848454329006754E-4</v>
      </c>
      <c r="CP7">
        <v>240.84777993650093</v>
      </c>
      <c r="CQ7">
        <v>-240.84754038820338</v>
      </c>
      <c r="CR7">
        <v>1.2431439162158771E-4</v>
      </c>
      <c r="CS7">
        <v>1.8536382260757146E-4</v>
      </c>
      <c r="CT7">
        <v>-8.8397788874785917E-5</v>
      </c>
      <c r="CU7">
        <v>2.8788664657383645E-5</v>
      </c>
      <c r="CV7">
        <v>4.953910698636216E-5</v>
      </c>
      <c r="CW7">
        <v>3.5714696172265415E-5</v>
      </c>
      <c r="CX7">
        <v>1.5641914286161663E-5</v>
      </c>
    </row>
    <row r="8" spans="1:102" ht="16.5">
      <c r="A8">
        <v>1</v>
      </c>
      <c r="B8">
        <v>-0.29149939283800458</v>
      </c>
      <c r="C8">
        <v>-1.6493433465940133</v>
      </c>
      <c r="D8">
        <v>1.1902878343211658</v>
      </c>
      <c r="E8">
        <v>1.6952107469854569</v>
      </c>
      <c r="F8">
        <v>0.45553332377569461</v>
      </c>
      <c r="G8">
        <v>0.46574642085914764</v>
      </c>
      <c r="H8">
        <v>0.19965665244683034</v>
      </c>
      <c r="I8">
        <v>0.19965656315993954</v>
      </c>
      <c r="J8">
        <v>1.2662404866822421</v>
      </c>
      <c r="K8">
        <v>1.3784107529649166</v>
      </c>
      <c r="L8">
        <v>1.5009228646470236</v>
      </c>
      <c r="M8">
        <v>1.5298300339475241</v>
      </c>
      <c r="N8">
        <v>1.1888901958443867</v>
      </c>
      <c r="O8">
        <v>0.95289472595133173</v>
      </c>
      <c r="P8">
        <v>0.62984365966548739</v>
      </c>
      <c r="S8">
        <v>20.9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BL8" s="114" t="s">
        <v>102</v>
      </c>
      <c r="BM8">
        <f>SQRT(AVERAGE(CA3:CA251))</f>
        <v>0.17046110493885785</v>
      </c>
      <c r="BS8" s="173" t="s">
        <v>261</v>
      </c>
      <c r="BT8" s="176">
        <v>6.8177318451771995E-3</v>
      </c>
      <c r="BW8">
        <v>20.9</v>
      </c>
      <c r="BX8">
        <v>21.398833844988946</v>
      </c>
      <c r="BY8">
        <f t="shared" si="0"/>
        <v>-0.49883384498894756</v>
      </c>
      <c r="BZ8">
        <f t="shared" si="1"/>
        <v>0.49883384498894756</v>
      </c>
      <c r="CA8">
        <f t="shared" si="2"/>
        <v>0.24883520490645736</v>
      </c>
      <c r="CB8">
        <f t="shared" si="3"/>
        <v>2.3867648085595579</v>
      </c>
      <c r="CI8">
        <v>-3.2917912474046963E-6</v>
      </c>
      <c r="CJ8">
        <v>-5.5507623993241364E-5</v>
      </c>
      <c r="CK8">
        <v>-3.4408189368468863E-5</v>
      </c>
      <c r="CL8">
        <v>-4.1534361107252259E-4</v>
      </c>
      <c r="CM8">
        <v>4.5817714711520583E-5</v>
      </c>
      <c r="CN8" s="180">
        <v>5.0615745641083515E-4</v>
      </c>
      <c r="CO8">
        <v>-1.6165705790085347E-5</v>
      </c>
      <c r="CP8">
        <v>-241.59105587073012</v>
      </c>
      <c r="CQ8">
        <v>241.59098447899726</v>
      </c>
      <c r="CR8">
        <v>1.8836171905492E-4</v>
      </c>
      <c r="CS8">
        <v>-7.9263737427063264E-5</v>
      </c>
      <c r="CT8">
        <v>5.6854566105125174E-5</v>
      </c>
      <c r="CU8">
        <v>3.8854458004282345E-5</v>
      </c>
      <c r="CV8">
        <v>-3.2510373836759297E-5</v>
      </c>
      <c r="CW8">
        <v>-5.9501257570813939E-5</v>
      </c>
      <c r="CX8">
        <v>-1.2179903729742187E-4</v>
      </c>
    </row>
    <row r="9" spans="1:102" ht="16.5">
      <c r="A9">
        <v>1</v>
      </c>
      <c r="B9">
        <v>-3.8932768540727233E-2</v>
      </c>
      <c r="C9">
        <v>-1.4915387382167185</v>
      </c>
      <c r="D9">
        <v>9.9820111968240935E-2</v>
      </c>
      <c r="E9">
        <v>-0.21477783219725241</v>
      </c>
      <c r="F9">
        <v>-0.68488536846086157</v>
      </c>
      <c r="G9">
        <v>0.54022198039715152</v>
      </c>
      <c r="H9">
        <v>-0.16581855895643413</v>
      </c>
      <c r="I9">
        <v>-0.16581866755120059</v>
      </c>
      <c r="J9">
        <v>9.2340512059985599E-2</v>
      </c>
      <c r="K9">
        <v>-0.184691181904931</v>
      </c>
      <c r="L9">
        <v>-0.11016910226351767</v>
      </c>
      <c r="M9">
        <v>-0.11288635612263559</v>
      </c>
      <c r="N9">
        <v>-0.11507167190565613</v>
      </c>
      <c r="O9">
        <v>-0.43581389222021255</v>
      </c>
      <c r="P9">
        <v>-0.57993318733575761</v>
      </c>
      <c r="S9">
        <v>19.2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BL9" s="114" t="s">
        <v>104</v>
      </c>
      <c r="BM9">
        <f>AVERAGE(CB3:CB251)</f>
        <v>1.2114808089267424</v>
      </c>
      <c r="BS9" s="173" t="s">
        <v>262</v>
      </c>
      <c r="BT9" s="176">
        <v>-9.0016935211623128E-4</v>
      </c>
      <c r="BW9">
        <v>19.2</v>
      </c>
      <c r="BX9">
        <v>19.461510204752816</v>
      </c>
      <c r="BY9">
        <f t="shared" si="0"/>
        <v>-0.26151020475281683</v>
      </c>
      <c r="BZ9">
        <f t="shared" si="1"/>
        <v>0.26151020475281683</v>
      </c>
      <c r="CA9">
        <f t="shared" si="2"/>
        <v>6.8387587189860183E-2</v>
      </c>
      <c r="CB9">
        <f t="shared" si="3"/>
        <v>1.3620323164209212</v>
      </c>
      <c r="CI9">
        <v>5.313103467204381E-7</v>
      </c>
      <c r="CJ9">
        <v>-6.9033186113164716E-5</v>
      </c>
      <c r="CK9">
        <v>-4.2140775500209188E-5</v>
      </c>
      <c r="CL9">
        <v>-1.5266398958884324E-3</v>
      </c>
      <c r="CM9">
        <v>3.4848454335268916E-4</v>
      </c>
      <c r="CN9">
        <v>-1.6165705723460219E-5</v>
      </c>
      <c r="CO9" s="180">
        <v>1.3657744789791709E-3</v>
      </c>
      <c r="CP9">
        <v>336.3481010836918</v>
      </c>
      <c r="CQ9">
        <v>-336.34853646886882</v>
      </c>
      <c r="CR9">
        <v>2.1971416679478974E-4</v>
      </c>
      <c r="CS9">
        <v>2.6662466179292333E-4</v>
      </c>
      <c r="CT9">
        <v>3.9505871905659382E-5</v>
      </c>
      <c r="CU9">
        <v>1.9338675817143801E-5</v>
      </c>
      <c r="CV9">
        <v>-3.7742642803751483E-5</v>
      </c>
      <c r="CW9">
        <v>-5.7128639197243005E-6</v>
      </c>
      <c r="CX9">
        <v>6.5334662479305024E-5</v>
      </c>
    </row>
    <row r="10" spans="1:102" ht="16.5">
      <c r="A10">
        <v>1</v>
      </c>
      <c r="B10">
        <v>0.79399971584392748</v>
      </c>
      <c r="C10">
        <v>-1.5704410424053659</v>
      </c>
      <c r="D10">
        <v>-8.658462689550693E-2</v>
      </c>
      <c r="E10">
        <v>0.83571588635323768</v>
      </c>
      <c r="F10">
        <v>-7.0813764948870719E-2</v>
      </c>
      <c r="G10">
        <v>-0.14247064870122439</v>
      </c>
      <c r="H10">
        <v>-0.38312814411513207</v>
      </c>
      <c r="I10">
        <v>-0.38312806754377071</v>
      </c>
      <c r="J10">
        <v>-0.40852347711217762</v>
      </c>
      <c r="K10">
        <v>0.1443829096466161</v>
      </c>
      <c r="L10">
        <v>0.36880418519637326</v>
      </c>
      <c r="M10">
        <v>6.9637687218493505E-2</v>
      </c>
      <c r="N10">
        <v>-0.59547867581356573</v>
      </c>
      <c r="O10">
        <v>0.15934694413902023</v>
      </c>
      <c r="P10">
        <v>0.62984365966548739</v>
      </c>
      <c r="S10">
        <v>12.4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BL10" s="114" t="s">
        <v>109</v>
      </c>
      <c r="BM10">
        <f>BM8/(SQRT(SUMSQ(BW3:BW251)/COUNT(BW3:BW251))+SQRT(SUMSQ(BX3:BX251)/COUNT(BX3:BX251)))</f>
        <v>4.101002304546358E-3</v>
      </c>
      <c r="BS10" s="173" t="s">
        <v>263</v>
      </c>
      <c r="BT10" s="176">
        <v>9.4086383414527588E-3</v>
      </c>
      <c r="BW10">
        <v>12.4</v>
      </c>
      <c r="BX10">
        <v>12.40641023157681</v>
      </c>
      <c r="BY10">
        <f t="shared" si="0"/>
        <v>-6.4102315768099771E-3</v>
      </c>
      <c r="BZ10">
        <f t="shared" si="1"/>
        <v>6.4102315768099771E-3</v>
      </c>
      <c r="CA10">
        <f t="shared" si="2"/>
        <v>4.1091068868331729E-5</v>
      </c>
      <c r="CB10">
        <f t="shared" si="3"/>
        <v>5.1695415942015939E-2</v>
      </c>
      <c r="CI10">
        <v>6.46989419802083</v>
      </c>
      <c r="CJ10">
        <v>-74.455333902754603</v>
      </c>
      <c r="CK10">
        <v>103.96899989295613</v>
      </c>
      <c r="CL10">
        <v>-385.81545304916432</v>
      </c>
      <c r="CM10">
        <v>240.84778281637395</v>
      </c>
      <c r="CN10">
        <v>-241.59104925814552</v>
      </c>
      <c r="CO10">
        <v>336.34809940926607</v>
      </c>
      <c r="CP10" s="180">
        <v>22736480242.977058</v>
      </c>
      <c r="CQ10">
        <v>-22736480009.059311</v>
      </c>
      <c r="CR10">
        <v>-380.11361325350038</v>
      </c>
      <c r="CS10">
        <v>323.33819043117478</v>
      </c>
      <c r="CT10">
        <v>-278.00333280053331</v>
      </c>
      <c r="CU10">
        <v>74.405088138045642</v>
      </c>
      <c r="CV10">
        <v>507.5096485347176</v>
      </c>
      <c r="CW10">
        <v>-255.46068582874554</v>
      </c>
      <c r="CX10">
        <v>-119.94168314152118</v>
      </c>
    </row>
    <row r="11" spans="1:102" ht="17.25" thickBot="1">
      <c r="A11">
        <v>1</v>
      </c>
      <c r="B11">
        <v>1.8472562767432315</v>
      </c>
      <c r="C11">
        <v>-1.5704410424053659</v>
      </c>
      <c r="D11">
        <v>0.47262958969573665</v>
      </c>
      <c r="E11">
        <v>1.4087124601080505</v>
      </c>
      <c r="F11">
        <v>6.0773007232272171E-2</v>
      </c>
      <c r="G11">
        <v>1.8893063631120439E-2</v>
      </c>
      <c r="H11">
        <v>-0.9757906490933983</v>
      </c>
      <c r="I11">
        <v>-0.97579063773667274</v>
      </c>
      <c r="J11">
        <v>2.9732513413466582E-2</v>
      </c>
      <c r="K11">
        <v>0.74082970058379438</v>
      </c>
      <c r="L11">
        <v>-0.11016910226351767</v>
      </c>
      <c r="M11">
        <v>0.43468577390075169</v>
      </c>
      <c r="N11">
        <v>1.2575197678312295</v>
      </c>
      <c r="O11">
        <v>1.2008784077676788</v>
      </c>
      <c r="P11">
        <v>-3.0034620517010589E-2</v>
      </c>
      <c r="S11">
        <v>4.0999999999999996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BS11" s="173" t="s">
        <v>264</v>
      </c>
      <c r="BT11" s="176">
        <v>9.41760103048285E-3</v>
      </c>
      <c r="BW11">
        <v>4.0999999999999996</v>
      </c>
      <c r="BX11">
        <v>3.6947937493660827</v>
      </c>
      <c r="BY11">
        <f t="shared" si="0"/>
        <v>0.40520625063391691</v>
      </c>
      <c r="BZ11">
        <f t="shared" si="1"/>
        <v>0.40520625063391691</v>
      </c>
      <c r="CA11">
        <f t="shared" si="2"/>
        <v>0.16419210555279667</v>
      </c>
      <c r="CB11">
        <f t="shared" si="3"/>
        <v>9.8830792837540713</v>
      </c>
      <c r="CI11">
        <v>-6.4698935053841744</v>
      </c>
      <c r="CJ11">
        <v>74.455907808658964</v>
      </c>
      <c r="CK11">
        <v>-103.96923351657574</v>
      </c>
      <c r="CL11">
        <v>385.81436065130276</v>
      </c>
      <c r="CM11">
        <v>-240.84754286067914</v>
      </c>
      <c r="CN11">
        <v>241.59097765261311</v>
      </c>
      <c r="CO11">
        <v>-336.34853441207889</v>
      </c>
      <c r="CP11">
        <v>-22736480009.059345</v>
      </c>
      <c r="CQ11" s="180">
        <v>22736479775.143768</v>
      </c>
      <c r="CR11">
        <v>380.11315547417496</v>
      </c>
      <c r="CS11">
        <v>-323.33814437645799</v>
      </c>
      <c r="CT11">
        <v>278.00332771902652</v>
      </c>
      <c r="CU11">
        <v>-74.404993660502626</v>
      </c>
      <c r="CV11">
        <v>-507.50948145915339</v>
      </c>
      <c r="CW11">
        <v>255.46079506589689</v>
      </c>
      <c r="CX11">
        <v>119.941687880369</v>
      </c>
    </row>
    <row r="12" spans="1:102" ht="16.5">
      <c r="A12">
        <v>1</v>
      </c>
      <c r="B12">
        <v>0.89072735919182378</v>
      </c>
      <c r="C12">
        <v>-1.7282456507826605</v>
      </c>
      <c r="D12">
        <v>0.742916461048171</v>
      </c>
      <c r="E12">
        <v>1.2177136021897796</v>
      </c>
      <c r="F12">
        <v>1.8152633029808192</v>
      </c>
      <c r="G12">
        <v>-0.14247064870122439</v>
      </c>
      <c r="H12">
        <v>-0.37325043569882815</v>
      </c>
      <c r="I12">
        <v>-0.37325037894837215</v>
      </c>
      <c r="J12">
        <v>0.68711649920192841</v>
      </c>
      <c r="K12">
        <v>0.78196396202773832</v>
      </c>
      <c r="L12">
        <v>1.3702937862488731</v>
      </c>
      <c r="M12">
        <v>1.1647819472652658</v>
      </c>
      <c r="N12">
        <v>1.1545754098509642</v>
      </c>
      <c r="O12">
        <v>0.65531430777171451</v>
      </c>
      <c r="P12">
        <v>1.0697625131204835</v>
      </c>
      <c r="S12">
        <v>11.7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S12" s="222" t="s">
        <v>65</v>
      </c>
      <c r="AT12" s="223"/>
      <c r="BS12" s="173" t="s">
        <v>265</v>
      </c>
      <c r="BT12" s="176">
        <v>8.9932037171711332E-2</v>
      </c>
      <c r="BW12">
        <v>11.7</v>
      </c>
      <c r="BX12">
        <v>11.649229157960251</v>
      </c>
      <c r="BY12">
        <f t="shared" si="0"/>
        <v>5.0770842039748132E-2</v>
      </c>
      <c r="BZ12">
        <f t="shared" si="1"/>
        <v>5.0770842039748132E-2</v>
      </c>
      <c r="CA12">
        <f t="shared" si="2"/>
        <v>2.5776784014250563E-3</v>
      </c>
      <c r="CB12">
        <f t="shared" si="3"/>
        <v>0.4339388208525482</v>
      </c>
      <c r="CI12">
        <v>-1.2590643385830201E-6</v>
      </c>
      <c r="CJ12">
        <v>-7.828851429459963E-5</v>
      </c>
      <c r="CK12">
        <v>5.4463543899825389E-5</v>
      </c>
      <c r="CL12">
        <v>-1.1972523566356717E-3</v>
      </c>
      <c r="CM12">
        <v>1.2431439157706688E-4</v>
      </c>
      <c r="CN12">
        <v>1.883617189397651E-4</v>
      </c>
      <c r="CO12">
        <v>2.1971416681331365E-4</v>
      </c>
      <c r="CP12">
        <v>-380.11361292146842</v>
      </c>
      <c r="CQ12">
        <v>380.1131551421426</v>
      </c>
      <c r="CR12" s="180">
        <v>1.5356506736828731E-3</v>
      </c>
      <c r="CS12">
        <v>-3.9952328485353187E-4</v>
      </c>
      <c r="CT12">
        <v>-4.4754206664292605E-5</v>
      </c>
      <c r="CU12">
        <v>2.8927772595601203E-5</v>
      </c>
      <c r="CV12">
        <v>5.7721004636795883E-5</v>
      </c>
      <c r="CW12">
        <v>2.8986637917029198E-5</v>
      </c>
      <c r="CX12">
        <v>-2.832371326063855E-6</v>
      </c>
    </row>
    <row r="13" spans="1:102" ht="18">
      <c r="A13">
        <v>1</v>
      </c>
      <c r="B13">
        <v>1.4710932192791892</v>
      </c>
      <c r="C13">
        <v>-1.4915387382167185</v>
      </c>
      <c r="D13">
        <v>0.29554508777517619</v>
      </c>
      <c r="E13">
        <v>1.5997113180263214</v>
      </c>
      <c r="F13">
        <v>0.23622203680712625</v>
      </c>
      <c r="G13">
        <v>9.3368623169124379E-2</v>
      </c>
      <c r="H13">
        <v>-0.86713585651405001</v>
      </c>
      <c r="I13">
        <v>-0.86713581229349013</v>
      </c>
      <c r="J13">
        <v>-0.23635148083424534</v>
      </c>
      <c r="K13">
        <v>8.2681517480701655E-2</v>
      </c>
      <c r="L13">
        <v>0.499433263594527</v>
      </c>
      <c r="M13">
        <v>1.286464642826018</v>
      </c>
      <c r="N13">
        <v>0.19376140203514267</v>
      </c>
      <c r="O13">
        <v>0.35773388959209723</v>
      </c>
      <c r="P13">
        <v>0.29990451957423842</v>
      </c>
      <c r="S13">
        <v>7.1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S13" s="224" t="s">
        <v>284</v>
      </c>
      <c r="AT13" s="225"/>
      <c r="BS13" s="173" t="s">
        <v>266</v>
      </c>
      <c r="BT13" s="176">
        <v>-0.10571113810323995</v>
      </c>
      <c r="BW13">
        <v>7.1</v>
      </c>
      <c r="BX13">
        <v>6.8191995421894935</v>
      </c>
      <c r="BY13">
        <f t="shared" si="0"/>
        <v>0.28080045781050611</v>
      </c>
      <c r="BZ13">
        <f t="shared" si="1"/>
        <v>0.28080045781050611</v>
      </c>
      <c r="CA13">
        <f t="shared" si="2"/>
        <v>7.8848897106589821E-2</v>
      </c>
      <c r="CB13">
        <f t="shared" si="3"/>
        <v>3.954936025500086</v>
      </c>
      <c r="CI13">
        <v>3.2235674654129095E-6</v>
      </c>
      <c r="CJ13">
        <v>5.6563312771509891E-5</v>
      </c>
      <c r="CK13">
        <v>1.7867365229486744E-4</v>
      </c>
      <c r="CL13">
        <v>-4.4568486029344023E-4</v>
      </c>
      <c r="CM13">
        <v>1.8536382270414677E-4</v>
      </c>
      <c r="CN13">
        <v>-7.9263737382750756E-5</v>
      </c>
      <c r="CO13">
        <v>2.6662466183366662E-4</v>
      </c>
      <c r="CP13">
        <v>323.33819533030891</v>
      </c>
      <c r="CQ13">
        <v>-323.33814927559155</v>
      </c>
      <c r="CR13">
        <v>-3.9952328494015729E-4</v>
      </c>
      <c r="CS13" s="180">
        <v>9.4343105403752771E-4</v>
      </c>
      <c r="CT13">
        <v>-2.2273264388009167E-4</v>
      </c>
      <c r="CU13">
        <v>1.704298898301482E-5</v>
      </c>
      <c r="CV13">
        <v>-1.4618235456933623E-4</v>
      </c>
      <c r="CW13">
        <v>3.0679065049101477E-5</v>
      </c>
      <c r="CX13">
        <v>3.8414023299229538E-5</v>
      </c>
    </row>
    <row r="14" spans="1:102" ht="16.5">
      <c r="A14">
        <v>1</v>
      </c>
      <c r="B14">
        <v>1.3743655759312929</v>
      </c>
      <c r="C14">
        <v>-1.4126364340280713</v>
      </c>
      <c r="D14">
        <v>1.4046532840144759</v>
      </c>
      <c r="E14">
        <v>2.1727078917811342</v>
      </c>
      <c r="F14">
        <v>0.63098235335054864</v>
      </c>
      <c r="G14">
        <v>0.35403308155213992</v>
      </c>
      <c r="H14">
        <v>-0.14606314212382498</v>
      </c>
      <c r="I14">
        <v>-0.14606303946661023</v>
      </c>
      <c r="J14">
        <v>1.250588487020613</v>
      </c>
      <c r="K14">
        <v>1.4195450144088604</v>
      </c>
      <c r="L14">
        <v>0.2817181329309405</v>
      </c>
      <c r="M14">
        <v>1.7123540772886512</v>
      </c>
      <c r="N14">
        <v>1.703611985745719</v>
      </c>
      <c r="O14">
        <v>0.75450778049825296</v>
      </c>
      <c r="P14">
        <v>0.84980308639298541</v>
      </c>
      <c r="S14">
        <v>7.8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S14" s="224" t="s">
        <v>283</v>
      </c>
      <c r="AT14" s="225"/>
      <c r="BS14" s="173" t="s">
        <v>267</v>
      </c>
      <c r="BT14" s="176">
        <v>-2.6501800098812756E-2</v>
      </c>
      <c r="BW14">
        <v>7.8</v>
      </c>
      <c r="BX14">
        <v>7.6558012855367412</v>
      </c>
      <c r="BY14">
        <f t="shared" si="0"/>
        <v>0.1441987144632586</v>
      </c>
      <c r="BZ14">
        <f t="shared" si="1"/>
        <v>0.1441987144632586</v>
      </c>
      <c r="CA14">
        <f t="shared" si="2"/>
        <v>2.0793269252856385E-2</v>
      </c>
      <c r="CB14">
        <f t="shared" si="3"/>
        <v>1.8487014674776745</v>
      </c>
      <c r="CI14">
        <v>-5.1358922175461224E-7</v>
      </c>
      <c r="CJ14">
        <v>-6.0659871469183885E-6</v>
      </c>
      <c r="CK14">
        <v>-1.0293120128345535E-4</v>
      </c>
      <c r="CL14">
        <v>-2.2350672458522941E-4</v>
      </c>
      <c r="CM14">
        <v>-8.8397789034528389E-5</v>
      </c>
      <c r="CN14">
        <v>5.6854566144281766E-5</v>
      </c>
      <c r="CO14">
        <v>3.9505871765603717E-5</v>
      </c>
      <c r="CP14">
        <v>-278.00334435163677</v>
      </c>
      <c r="CQ14">
        <v>278.0033392701294</v>
      </c>
      <c r="CR14">
        <v>-4.4754206467118906E-5</v>
      </c>
      <c r="CS14">
        <v>-2.2273264398445857E-4</v>
      </c>
      <c r="CT14" s="180">
        <v>5.5960035545617951E-4</v>
      </c>
      <c r="CU14">
        <v>-6.6966372592616505E-5</v>
      </c>
      <c r="CV14">
        <v>1.9993890139622927E-5</v>
      </c>
      <c r="CW14">
        <v>-2.2121389119948693E-5</v>
      </c>
      <c r="CX14">
        <v>-2.6519815004830467E-5</v>
      </c>
    </row>
    <row r="15" spans="1:102" ht="18">
      <c r="A15">
        <v>1</v>
      </c>
      <c r="B15">
        <v>-0.2323880552365197</v>
      </c>
      <c r="C15">
        <v>-1.0181249130848347</v>
      </c>
      <c r="D15">
        <v>8.1179638081866151E-2</v>
      </c>
      <c r="E15">
        <v>-0.31027726115638787</v>
      </c>
      <c r="F15">
        <v>0.19235977941341195</v>
      </c>
      <c r="G15">
        <v>0.15543158945079491</v>
      </c>
      <c r="H15">
        <v>-7.6919183209695041E-2</v>
      </c>
      <c r="I15">
        <v>-7.6919219298816871E-2</v>
      </c>
      <c r="J15">
        <v>0.65581249987867007</v>
      </c>
      <c r="K15">
        <v>0.84366535419365274</v>
      </c>
      <c r="L15">
        <v>-0.11016910226351767</v>
      </c>
      <c r="M15">
        <v>-0.96466522504790186</v>
      </c>
      <c r="N15">
        <v>9.0817044054877213E-2</v>
      </c>
      <c r="O15">
        <v>-3.9040001314056785E-2</v>
      </c>
      <c r="P15">
        <v>-0.57993318733575761</v>
      </c>
      <c r="S15">
        <v>20.8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S15" s="175" t="s">
        <v>55</v>
      </c>
      <c r="AT15" s="66" t="s">
        <v>272</v>
      </c>
      <c r="BS15" s="173" t="s">
        <v>268</v>
      </c>
      <c r="BT15" s="176">
        <v>1.0987724292222056E-2</v>
      </c>
      <c r="BW15">
        <v>20.8</v>
      </c>
      <c r="BX15">
        <v>20.991650484179701</v>
      </c>
      <c r="BY15">
        <f t="shared" si="0"/>
        <v>-0.19165048417969999</v>
      </c>
      <c r="BZ15">
        <f t="shared" si="1"/>
        <v>0.19165048417969999</v>
      </c>
      <c r="CA15">
        <f t="shared" si="2"/>
        <v>3.6729908086313434E-2</v>
      </c>
      <c r="CB15">
        <f t="shared" si="3"/>
        <v>0.92139655855624991</v>
      </c>
      <c r="CI15">
        <v>-2.5452795480266362E-6</v>
      </c>
      <c r="CJ15">
        <v>1.8151303202304971E-5</v>
      </c>
      <c r="CK15">
        <v>2.7517731642324065E-5</v>
      </c>
      <c r="CL15">
        <v>-2.1470754908441784E-4</v>
      </c>
      <c r="CM15">
        <v>2.8788664645892674E-5</v>
      </c>
      <c r="CN15">
        <v>3.885445804807899E-5</v>
      </c>
      <c r="CO15">
        <v>1.9338675781129091E-5</v>
      </c>
      <c r="CP15">
        <v>74.405086078808438</v>
      </c>
      <c r="CQ15">
        <v>-74.404991601265365</v>
      </c>
      <c r="CR15">
        <v>2.8927772628941548E-5</v>
      </c>
      <c r="CS15">
        <v>1.7042988937697694E-5</v>
      </c>
      <c r="CT15">
        <v>-6.6966372529636935E-5</v>
      </c>
      <c r="CU15" s="180">
        <v>2.3036820822999062E-4</v>
      </c>
      <c r="CV15">
        <v>2.1598725802138323E-5</v>
      </c>
      <c r="CW15">
        <v>4.5254021583235576E-6</v>
      </c>
      <c r="CX15">
        <v>-8.0747790921280365E-5</v>
      </c>
    </row>
    <row r="16" spans="1:102" ht="18">
      <c r="A16">
        <v>1</v>
      </c>
      <c r="B16">
        <v>-0.27537811894669051</v>
      </c>
      <c r="C16">
        <v>-1.1759295214621293</v>
      </c>
      <c r="D16">
        <v>1.0038830954574181</v>
      </c>
      <c r="E16">
        <v>0.35821874155756039</v>
      </c>
      <c r="F16">
        <v>0.63098235335054864</v>
      </c>
      <c r="G16">
        <v>0.41609604783381049</v>
      </c>
      <c r="H16">
        <v>0.93060707525335784</v>
      </c>
      <c r="I16">
        <v>0.93060702458221978</v>
      </c>
      <c r="J16">
        <v>1.3914564839752823</v>
      </c>
      <c r="K16">
        <v>1.3784107529649166</v>
      </c>
      <c r="L16">
        <v>1.2832077339834371</v>
      </c>
      <c r="M16">
        <v>0.37384442612037461</v>
      </c>
      <c r="N16">
        <v>1.600667627765451</v>
      </c>
      <c r="O16">
        <v>1.4488620895840261</v>
      </c>
      <c r="P16">
        <v>0.62984365966548739</v>
      </c>
      <c r="S16">
        <v>21.2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S16" s="175" t="s">
        <v>57</v>
      </c>
      <c r="AT16" s="66" t="s">
        <v>273</v>
      </c>
      <c r="BS16" s="173" t="s">
        <v>269</v>
      </c>
      <c r="BT16" s="176">
        <v>-1.8701383793072068E-2</v>
      </c>
      <c r="BW16">
        <v>21.2</v>
      </c>
      <c r="BX16">
        <v>21.34871358779959</v>
      </c>
      <c r="BY16">
        <f t="shared" si="0"/>
        <v>-0.1487135877995911</v>
      </c>
      <c r="BZ16">
        <f t="shared" si="1"/>
        <v>0.1487135877995911</v>
      </c>
      <c r="CA16">
        <f t="shared" si="2"/>
        <v>2.2115731196226691E-2</v>
      </c>
      <c r="CB16">
        <f t="shared" si="3"/>
        <v>0.70147918773392037</v>
      </c>
      <c r="CI16">
        <v>-2.9182617692344365E-6</v>
      </c>
      <c r="CJ16">
        <v>3.3982063124674007E-5</v>
      </c>
      <c r="CK16">
        <v>-2.1736918755933125E-5</v>
      </c>
      <c r="CL16">
        <v>-3.1119040246115889E-4</v>
      </c>
      <c r="CM16">
        <v>4.9539107017174583E-5</v>
      </c>
      <c r="CN16">
        <v>-3.251037365354187E-5</v>
      </c>
      <c r="CO16">
        <v>-3.7742642906064478E-5</v>
      </c>
      <c r="CP16">
        <v>507.5096453842595</v>
      </c>
      <c r="CQ16">
        <v>-507.50947830869461</v>
      </c>
      <c r="CR16">
        <v>5.7721004682054683E-5</v>
      </c>
      <c r="CS16">
        <v>-1.4618235472349484E-4</v>
      </c>
      <c r="CT16">
        <v>1.9993890435980859E-5</v>
      </c>
      <c r="CU16">
        <v>2.1598725837793456E-5</v>
      </c>
      <c r="CV16" s="180">
        <v>4.4637999169267384E-4</v>
      </c>
      <c r="CW16">
        <v>-1.0573266202515019E-4</v>
      </c>
      <c r="CX16">
        <v>-3.0428104514262768E-5</v>
      </c>
    </row>
    <row r="17" spans="1:102" ht="16.5">
      <c r="A17">
        <v>1</v>
      </c>
      <c r="B17">
        <v>-0.38822703618590082</v>
      </c>
      <c r="C17">
        <v>-0.78141800051889265</v>
      </c>
      <c r="D17">
        <v>0.35146650943430052</v>
      </c>
      <c r="E17">
        <v>-0.31027726115638787</v>
      </c>
      <c r="F17">
        <v>1.1134671846813997</v>
      </c>
      <c r="G17">
        <v>6.8543436656455806E-2</v>
      </c>
      <c r="H17">
        <v>0.39721082077291908</v>
      </c>
      <c r="I17">
        <v>0.39721083685550407</v>
      </c>
      <c r="J17">
        <v>6.1036512736724981E-2</v>
      </c>
      <c r="K17">
        <v>1.9954246746240667</v>
      </c>
      <c r="L17">
        <v>0.19463208066550466</v>
      </c>
      <c r="M17">
        <v>8.7963394381185781E-3</v>
      </c>
      <c r="N17">
        <v>1.3261493398180748</v>
      </c>
      <c r="O17">
        <v>0.90329798958806162</v>
      </c>
      <c r="P17">
        <v>-3.0034620517010589E-2</v>
      </c>
      <c r="S17">
        <v>22.1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S17" s="197"/>
      <c r="AT17" s="198"/>
      <c r="BS17" s="173" t="s">
        <v>270</v>
      </c>
      <c r="BT17" s="176">
        <v>3.2918680328587469E-3</v>
      </c>
      <c r="BW17">
        <v>22.1</v>
      </c>
      <c r="BX17">
        <v>22.109771212579318</v>
      </c>
      <c r="BY17">
        <f t="shared" si="0"/>
        <v>-9.7712125793165683E-3</v>
      </c>
      <c r="BZ17">
        <f t="shared" si="1"/>
        <v>9.7712125793165683E-3</v>
      </c>
      <c r="CA17">
        <f t="shared" si="2"/>
        <v>9.5476595270194348E-5</v>
      </c>
      <c r="CB17">
        <f t="shared" si="3"/>
        <v>4.4213631580617953E-2</v>
      </c>
      <c r="CI17">
        <v>7.3723821707997393E-7</v>
      </c>
      <c r="CJ17">
        <v>3.4162216998015384E-5</v>
      </c>
      <c r="CK17">
        <v>3.7919959615630801E-5</v>
      </c>
      <c r="CL17">
        <v>-1.6253157407714394E-4</v>
      </c>
      <c r="CM17">
        <v>3.5714696107744428E-5</v>
      </c>
      <c r="CN17">
        <v>-5.9501257616847673E-5</v>
      </c>
      <c r="CO17">
        <v>-5.7128639395066677E-6</v>
      </c>
      <c r="CP17">
        <v>-255.46068869524299</v>
      </c>
      <c r="CQ17">
        <v>255.46079793239397</v>
      </c>
      <c r="CR17">
        <v>2.8986637968682809E-5</v>
      </c>
      <c r="CS17">
        <v>3.0679065063381775E-5</v>
      </c>
      <c r="CT17">
        <v>-2.2121389214684486E-5</v>
      </c>
      <c r="CU17">
        <v>4.5254021258059382E-6</v>
      </c>
      <c r="CV17">
        <v>-1.0573266212453196E-4</v>
      </c>
      <c r="CW17" s="180">
        <v>3.0640474789191087E-4</v>
      </c>
      <c r="CX17">
        <v>-4.9471164662582771E-5</v>
      </c>
    </row>
    <row r="18" spans="1:102" ht="17.25" thickBot="1">
      <c r="A18">
        <v>1</v>
      </c>
      <c r="B18">
        <v>-0.23776181320029105</v>
      </c>
      <c r="C18">
        <v>-0.78141800051889265</v>
      </c>
      <c r="D18">
        <v>-0.58055718488443875</v>
      </c>
      <c r="E18">
        <v>-1.6472692665842843</v>
      </c>
      <c r="F18">
        <v>-0.68488536846086157</v>
      </c>
      <c r="G18">
        <v>-0.20453361498289491</v>
      </c>
      <c r="H18">
        <v>4.1613317785958483E-2</v>
      </c>
      <c r="I18">
        <v>4.1613294739762469E-2</v>
      </c>
      <c r="J18">
        <v>-7.9831484217944476E-2</v>
      </c>
      <c r="K18">
        <v>0.78196396202773832</v>
      </c>
      <c r="L18">
        <v>6.4003002267354003E-2</v>
      </c>
      <c r="M18">
        <v>-0.8429825294871498</v>
      </c>
      <c r="N18">
        <v>-0.3895899598530323</v>
      </c>
      <c r="O18">
        <v>-1.1301682013059855</v>
      </c>
      <c r="P18">
        <v>-1.4597708942457537</v>
      </c>
      <c r="S18">
        <v>20.9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S18" s="166" t="s">
        <v>60</v>
      </c>
      <c r="AT18" s="66">
        <f>0.01</f>
        <v>0.01</v>
      </c>
      <c r="BS18" s="173" t="s">
        <v>271</v>
      </c>
      <c r="BT18" s="177">
        <v>-1.6845007320123173E-2</v>
      </c>
      <c r="BW18">
        <v>20.9</v>
      </c>
      <c r="BX18">
        <v>21.021289626599909</v>
      </c>
      <c r="BY18">
        <f t="shared" si="0"/>
        <v>-0.1212896265999106</v>
      </c>
      <c r="BZ18">
        <f t="shared" si="1"/>
        <v>0.1212896265999106</v>
      </c>
      <c r="CA18">
        <f t="shared" si="2"/>
        <v>1.4711173520745743E-2</v>
      </c>
      <c r="CB18">
        <f t="shared" si="3"/>
        <v>0.58033314162636662</v>
      </c>
      <c r="CI18">
        <v>3.0358433665792941E-6</v>
      </c>
      <c r="CJ18">
        <v>-1.0129025015924435E-4</v>
      </c>
      <c r="CK18">
        <v>-1.2729046095550443E-4</v>
      </c>
      <c r="CL18">
        <v>-2.5018872556964878E-4</v>
      </c>
      <c r="CM18">
        <v>1.5641914348236188E-5</v>
      </c>
      <c r="CN18">
        <v>-1.2179903740634651E-4</v>
      </c>
      <c r="CO18">
        <v>6.5334662587634886E-5</v>
      </c>
      <c r="CP18">
        <v>-119.941676156608</v>
      </c>
      <c r="CQ18">
        <v>119.9416808954558</v>
      </c>
      <c r="CR18">
        <v>-2.8323714410874899E-6</v>
      </c>
      <c r="CS18">
        <v>3.8414023424407225E-5</v>
      </c>
      <c r="CT18">
        <v>-2.6519815151171824E-5</v>
      </c>
      <c r="CU18">
        <v>-8.0747790909285389E-5</v>
      </c>
      <c r="CV18">
        <v>-3.0428104374969494E-5</v>
      </c>
      <c r="CW18">
        <v>-4.9471164756185021E-5</v>
      </c>
      <c r="CX18" s="180">
        <v>4.3213725557926058E-4</v>
      </c>
    </row>
    <row r="19" spans="1:102">
      <c r="A19">
        <v>1</v>
      </c>
      <c r="B19">
        <v>-1.1996644887154582</v>
      </c>
      <c r="C19">
        <v>-0.86032030470753995</v>
      </c>
      <c r="D19">
        <v>0.64971409161629712</v>
      </c>
      <c r="E19">
        <v>0.2627193125984249</v>
      </c>
      <c r="F19">
        <v>0.41167106638198031</v>
      </c>
      <c r="G19">
        <v>0.14301899619446151</v>
      </c>
      <c r="H19">
        <v>0.39721082077291908</v>
      </c>
      <c r="I19">
        <v>0.39721083685550407</v>
      </c>
      <c r="J19">
        <v>0.85928849547986075</v>
      </c>
      <c r="K19">
        <v>1.1316051843012558</v>
      </c>
      <c r="L19">
        <v>0.97840655105441487</v>
      </c>
      <c r="M19">
        <v>8.7963394381185781E-3</v>
      </c>
      <c r="N19">
        <v>1.3604641258114976</v>
      </c>
      <c r="O19">
        <v>1.0520881986778703</v>
      </c>
      <c r="P19">
        <v>-1.0198520407907536</v>
      </c>
      <c r="S19">
        <v>29</v>
      </c>
      <c r="AS19" s="17" t="s">
        <v>61</v>
      </c>
      <c r="AT19" s="66">
        <f>COUNT(P3:P252)</f>
        <v>245</v>
      </c>
      <c r="BW19">
        <v>29</v>
      </c>
      <c r="BX19">
        <v>28.940932308938162</v>
      </c>
      <c r="BY19">
        <f t="shared" si="0"/>
        <v>5.9067691061837735E-2</v>
      </c>
      <c r="BZ19">
        <f t="shared" si="1"/>
        <v>5.9067691061837735E-2</v>
      </c>
      <c r="CA19">
        <f t="shared" si="2"/>
        <v>3.4889921273767053E-3</v>
      </c>
      <c r="CB19">
        <f t="shared" si="3"/>
        <v>0.20368169331668184</v>
      </c>
    </row>
    <row r="20" spans="1:102" ht="18.75">
      <c r="A20">
        <v>1</v>
      </c>
      <c r="B20">
        <v>-0.47420716360625431</v>
      </c>
      <c r="C20">
        <v>-1.0181249130848347</v>
      </c>
      <c r="D20">
        <v>1.1530068865484164</v>
      </c>
      <c r="E20">
        <v>0.2627193125984249</v>
      </c>
      <c r="F20">
        <v>1.8152633029808192</v>
      </c>
      <c r="G20">
        <v>0.85053681180550422</v>
      </c>
      <c r="H20">
        <v>0.50586561335226732</v>
      </c>
      <c r="I20">
        <v>0.50586566229868479</v>
      </c>
      <c r="J20">
        <v>1.1410244893892019</v>
      </c>
      <c r="K20">
        <v>1.5635149294626627</v>
      </c>
      <c r="L20">
        <v>0.63006234199267763</v>
      </c>
      <c r="M20">
        <v>0.79973386058300777</v>
      </c>
      <c r="N20">
        <v>2.0467598456799405</v>
      </c>
      <c r="O20">
        <v>1.4488620895840261</v>
      </c>
      <c r="P20">
        <v>1.1797422264842345</v>
      </c>
      <c r="S20">
        <v>22.9</v>
      </c>
      <c r="Y20" s="171" t="s">
        <v>231</v>
      </c>
      <c r="AS20" s="17" t="s">
        <v>62</v>
      </c>
      <c r="AT20" s="66">
        <f>AB95-1</f>
        <v>15</v>
      </c>
      <c r="BW20">
        <v>22.9</v>
      </c>
      <c r="BX20">
        <v>22.967154244369972</v>
      </c>
      <c r="BY20">
        <f t="shared" si="0"/>
        <v>-6.7154244369973526E-2</v>
      </c>
      <c r="BZ20">
        <f t="shared" si="1"/>
        <v>6.7154244369973526E-2</v>
      </c>
      <c r="CA20">
        <f t="shared" si="2"/>
        <v>4.5096925369021209E-3</v>
      </c>
      <c r="CB20">
        <f t="shared" si="3"/>
        <v>0.29324997541473158</v>
      </c>
    </row>
    <row r="21" spans="1:102" ht="18">
      <c r="A21">
        <v>1</v>
      </c>
      <c r="B21">
        <v>0.35335156281462904</v>
      </c>
      <c r="C21">
        <v>-1.3337341298394239</v>
      </c>
      <c r="D21">
        <v>0.20234271834330225</v>
      </c>
      <c r="E21">
        <v>-0.97877326387033614</v>
      </c>
      <c r="F21">
        <v>1.6910749838557875E-2</v>
      </c>
      <c r="G21">
        <v>0.75123606575483171</v>
      </c>
      <c r="H21">
        <v>-0.27447335153578378</v>
      </c>
      <c r="I21">
        <v>-0.27447324210058988</v>
      </c>
      <c r="J21">
        <v>0.42103250495421873</v>
      </c>
      <c r="K21">
        <v>1.008202399969427</v>
      </c>
      <c r="L21">
        <v>6.4003002267354003E-2</v>
      </c>
      <c r="M21">
        <v>-0.11288635612263559</v>
      </c>
      <c r="N21">
        <v>1.703611985745719</v>
      </c>
      <c r="O21">
        <v>0.90329798958806162</v>
      </c>
      <c r="P21">
        <v>0.29990451957423842</v>
      </c>
      <c r="S21">
        <v>16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S21" s="17" t="s">
        <v>63</v>
      </c>
      <c r="AT21" s="66">
        <f>(ABS(AS3)/AS4)</f>
        <v>0.80021272980667379</v>
      </c>
      <c r="BW21">
        <v>16</v>
      </c>
      <c r="BX21">
        <v>16.144449402295862</v>
      </c>
      <c r="BY21">
        <f t="shared" si="0"/>
        <v>-0.14444940229586223</v>
      </c>
      <c r="BZ21">
        <f t="shared" si="1"/>
        <v>0.14444940229586223</v>
      </c>
      <c r="CA21">
        <f t="shared" si="2"/>
        <v>2.0865629823631847E-2</v>
      </c>
      <c r="CB21">
        <f t="shared" si="3"/>
        <v>0.90280876434913893</v>
      </c>
      <c r="CI21" t="s">
        <v>293</v>
      </c>
      <c r="CJ21" t="s">
        <v>294</v>
      </c>
      <c r="CK21" t="s">
        <v>295</v>
      </c>
      <c r="CL21" t="s">
        <v>296</v>
      </c>
      <c r="CM21" t="s">
        <v>297</v>
      </c>
      <c r="CN21" t="s">
        <v>298</v>
      </c>
      <c r="CO21" t="s">
        <v>299</v>
      </c>
      <c r="CP21" t="s">
        <v>300</v>
      </c>
      <c r="CQ21" t="s">
        <v>301</v>
      </c>
      <c r="CR21" t="s">
        <v>302</v>
      </c>
      <c r="CS21" t="s">
        <v>303</v>
      </c>
      <c r="CT21" t="s">
        <v>304</v>
      </c>
      <c r="CU21" t="s">
        <v>305</v>
      </c>
      <c r="CV21" t="s">
        <v>306</v>
      </c>
      <c r="CW21" t="s">
        <v>307</v>
      </c>
      <c r="CX21" t="s">
        <v>308</v>
      </c>
    </row>
    <row r="22" spans="1:102" ht="18">
      <c r="A22">
        <v>1</v>
      </c>
      <c r="B22">
        <v>0.28886646724936094</v>
      </c>
      <c r="C22">
        <v>-0.93922260889618725</v>
      </c>
      <c r="D22">
        <v>1.2462092559802902</v>
      </c>
      <c r="E22">
        <v>1.2177136021897796</v>
      </c>
      <c r="F22">
        <v>0.89415589771283133</v>
      </c>
      <c r="G22">
        <v>0.67676050621682782</v>
      </c>
      <c r="H22">
        <v>0.80219686584140049</v>
      </c>
      <c r="I22">
        <v>0.80219682194824016</v>
      </c>
      <c r="J22">
        <v>1.4540644826218037</v>
      </c>
      <c r="K22">
        <v>1.3372764915209727</v>
      </c>
      <c r="L22">
        <v>0.89132049878898212</v>
      </c>
      <c r="M22">
        <v>0.55636846946150376</v>
      </c>
      <c r="N22">
        <v>1.6692971997522963</v>
      </c>
      <c r="O22">
        <v>0.70491104413498462</v>
      </c>
      <c r="P22">
        <v>-3.0034620517010589E-2</v>
      </c>
      <c r="S22">
        <v>16.5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S22" s="17" t="s">
        <v>64</v>
      </c>
      <c r="AT22" s="66">
        <f>(_xlfn.T.INV.2T(AT18,AT19-AT20-1))</f>
        <v>2.5974684298927131</v>
      </c>
      <c r="BW22">
        <v>16.5</v>
      </c>
      <c r="BX22">
        <v>16.682935605299498</v>
      </c>
      <c r="BY22">
        <f t="shared" si="0"/>
        <v>-0.18293560529949815</v>
      </c>
      <c r="BZ22">
        <f t="shared" si="1"/>
        <v>0.18293560529949815</v>
      </c>
      <c r="CA22">
        <f t="shared" si="2"/>
        <v>3.3465435686293774E-2</v>
      </c>
      <c r="CB22">
        <f t="shared" si="3"/>
        <v>1.1087006381787767</v>
      </c>
      <c r="CI22">
        <f>SQRT(CI3)</f>
        <v>1.1269291677734652E-2</v>
      </c>
      <c r="CJ22">
        <f>SQRT(CJ4)</f>
        <v>2.2500278783144711E-2</v>
      </c>
      <c r="CK22">
        <f>SQRT(CK5)</f>
        <v>1.717100100121224E-2</v>
      </c>
      <c r="CL22">
        <f>SQRT(CL6)</f>
        <v>7.5221435287904967E-2</v>
      </c>
      <c r="CM22">
        <f>SQRT(CM7)</f>
        <v>2.1081348466011965E-2</v>
      </c>
      <c r="CN22">
        <f>SQRT(CN8)</f>
        <v>2.2497943381803484E-2</v>
      </c>
      <c r="CO22">
        <f>SQRT(CO9)</f>
        <v>3.6956386173152417E-2</v>
      </c>
      <c r="CP22">
        <f>SQRT(CP10)</f>
        <v>150786.20707139318</v>
      </c>
      <c r="CQ22">
        <f>SQRT(CQ11)</f>
        <v>150786.20552007988</v>
      </c>
      <c r="CR22">
        <f>SQRT(CR12)</f>
        <v>3.9187379010121016E-2</v>
      </c>
      <c r="CS22">
        <f>SQRT(CS13)</f>
        <v>3.0715322789082452E-2</v>
      </c>
      <c r="CT22">
        <f>SQRT(CT14)</f>
        <v>2.3655873593172998E-2</v>
      </c>
      <c r="CU22">
        <f>SQRT(CU15)</f>
        <v>1.5177885499304263E-2</v>
      </c>
      <c r="CV22">
        <f>SQRT(CV16)</f>
        <v>2.1127706730562922E-2</v>
      </c>
      <c r="CW22">
        <f>SQRT(CW17)</f>
        <v>1.7504420809952865E-2</v>
      </c>
      <c r="CX22">
        <f>SQRT(CX18)</f>
        <v>2.0787911284668805E-2</v>
      </c>
    </row>
    <row r="23" spans="1:102" ht="15.75" thickBot="1">
      <c r="A23">
        <v>1</v>
      </c>
      <c r="B23">
        <v>-2.8185252613184535E-2</v>
      </c>
      <c r="C23">
        <v>-1.3337341298394239</v>
      </c>
      <c r="D23">
        <v>2.5258216422741786E-2</v>
      </c>
      <c r="E23">
        <v>-0.88327383491120071</v>
      </c>
      <c r="F23">
        <v>0.49939558116940891</v>
      </c>
      <c r="G23">
        <v>0.31679530178313797</v>
      </c>
      <c r="H23">
        <v>0.34782227869139687</v>
      </c>
      <c r="I23">
        <v>0.34782239387850955</v>
      </c>
      <c r="J23">
        <v>0.81233249649497097</v>
      </c>
      <c r="K23">
        <v>0.86423248491562465</v>
      </c>
      <c r="L23">
        <v>-0.24079818066166833</v>
      </c>
      <c r="M23">
        <v>-0.59961713836564368</v>
      </c>
      <c r="N23">
        <v>9.0817044054877213E-2</v>
      </c>
      <c r="O23">
        <v>0.80410451686152318</v>
      </c>
      <c r="P23">
        <v>0.18992480621048743</v>
      </c>
      <c r="S23">
        <v>19.100000000000001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S23" s="199" t="str">
        <f>IF(AT21&gt;=AT22,"parametr istotnie różny od zera","nie odrzucamy H0")</f>
        <v>nie odrzucamy H0</v>
      </c>
      <c r="AT23" s="200"/>
      <c r="BW23">
        <v>19.100000000000001</v>
      </c>
      <c r="BX23">
        <v>19.367817548473425</v>
      </c>
      <c r="BY23">
        <f t="shared" si="0"/>
        <v>-0.26781754847342398</v>
      </c>
      <c r="BZ23">
        <f t="shared" si="1"/>
        <v>0.26781754847342398</v>
      </c>
      <c r="CA23">
        <f t="shared" si="2"/>
        <v>7.1726239270314809E-2</v>
      </c>
      <c r="CB23">
        <f t="shared" si="3"/>
        <v>1.4021861176619057</v>
      </c>
    </row>
    <row r="24" spans="1:102" ht="18">
      <c r="A24">
        <v>1</v>
      </c>
      <c r="B24">
        <v>0.45007920616252528</v>
      </c>
      <c r="C24">
        <v>-1.3337341298394239</v>
      </c>
      <c r="D24">
        <v>0.82679859353685758</v>
      </c>
      <c r="E24">
        <v>-0.21477783219725241</v>
      </c>
      <c r="F24">
        <v>1.4643652438311079</v>
      </c>
      <c r="G24">
        <v>1.3222153555462017</v>
      </c>
      <c r="H24">
        <v>0.63427582276422478</v>
      </c>
      <c r="I24">
        <v>0.63427586493266452</v>
      </c>
      <c r="J24">
        <v>0.79668049683333952</v>
      </c>
      <c r="K24">
        <v>0.84366535419365274</v>
      </c>
      <c r="L24">
        <v>0.89132049878898212</v>
      </c>
      <c r="M24">
        <v>0.92141655614376194</v>
      </c>
      <c r="N24">
        <v>0.26239097402198797</v>
      </c>
      <c r="O24">
        <v>2.0440229259432572</v>
      </c>
      <c r="P24">
        <v>1.8396205066667286</v>
      </c>
      <c r="S24">
        <v>15.2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BW24">
        <v>15.2</v>
      </c>
      <c r="BX24">
        <v>15.420384382940245</v>
      </c>
      <c r="BY24">
        <f t="shared" si="0"/>
        <v>-0.22038438294024587</v>
      </c>
      <c r="BZ24">
        <f t="shared" si="1"/>
        <v>0.22038438294024587</v>
      </c>
      <c r="CA24">
        <f t="shared" si="2"/>
        <v>4.8569276243952936E-2</v>
      </c>
      <c r="CB24">
        <f t="shared" si="3"/>
        <v>1.4498972561858281</v>
      </c>
      <c r="CI24" t="s">
        <v>63</v>
      </c>
      <c r="CJ24" t="s">
        <v>309</v>
      </c>
      <c r="CK24" t="s">
        <v>310</v>
      </c>
      <c r="CL24" t="s">
        <v>311</v>
      </c>
      <c r="CM24" t="s">
        <v>312</v>
      </c>
      <c r="CN24" t="s">
        <v>313</v>
      </c>
      <c r="CO24" t="s">
        <v>314</v>
      </c>
      <c r="CP24" t="s">
        <v>315</v>
      </c>
      <c r="CQ24" t="s">
        <v>316</v>
      </c>
      <c r="CR24" t="s">
        <v>317</v>
      </c>
      <c r="CS24" t="s">
        <v>318</v>
      </c>
      <c r="CT24" t="s">
        <v>319</v>
      </c>
      <c r="CU24" t="s">
        <v>320</v>
      </c>
      <c r="CV24" t="s">
        <v>321</v>
      </c>
      <c r="CW24" t="s">
        <v>322</v>
      </c>
      <c r="CX24" t="s">
        <v>323</v>
      </c>
    </row>
    <row r="25" spans="1:102">
      <c r="A25">
        <v>1</v>
      </c>
      <c r="B25">
        <v>0.40171538448857119</v>
      </c>
      <c r="C25">
        <v>-1.0970272172734818</v>
      </c>
      <c r="D25">
        <v>-1.4193785097713041</v>
      </c>
      <c r="E25">
        <v>-0.78777440595206516</v>
      </c>
      <c r="F25">
        <v>-1.7814418033037034</v>
      </c>
      <c r="G25">
        <v>-1.8305833315626623</v>
      </c>
      <c r="H25">
        <v>-1.5783308624879684</v>
      </c>
      <c r="I25">
        <v>-1.5783308965249725</v>
      </c>
      <c r="J25">
        <v>-0.79982346865292986</v>
      </c>
      <c r="K25">
        <v>-0.39036248912464772</v>
      </c>
      <c r="L25">
        <v>-1.4164598862450366</v>
      </c>
      <c r="M25">
        <v>-0.5387757905852687</v>
      </c>
      <c r="N25">
        <v>-1.4876631116425418</v>
      </c>
      <c r="O25">
        <v>-1.3781518831223327</v>
      </c>
      <c r="P25">
        <v>-1.6797303209732517</v>
      </c>
      <c r="S25">
        <v>15.6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BW25">
        <v>15.6</v>
      </c>
      <c r="BX25">
        <v>15.708704537293437</v>
      </c>
      <c r="BY25">
        <f t="shared" si="0"/>
        <v>-0.10870453729343765</v>
      </c>
      <c r="BZ25">
        <f t="shared" si="1"/>
        <v>0.10870453729343765</v>
      </c>
      <c r="CA25">
        <f t="shared" si="2"/>
        <v>1.1816676428180378E-2</v>
      </c>
      <c r="CB25">
        <f t="shared" si="3"/>
        <v>0.69682395700921573</v>
      </c>
      <c r="CI25">
        <f>ABS($BT3)/CI$22</f>
        <v>1691.3294800225872</v>
      </c>
      <c r="CJ25">
        <f>ABS($BT4)/CJ$22</f>
        <v>366.40825696388458</v>
      </c>
      <c r="CK25">
        <f>ABS($BT5)/CK$22</f>
        <v>0.96963789297495317</v>
      </c>
      <c r="CL25">
        <f>ABS($BT6)/CL$22</f>
        <v>1.1747610775287709</v>
      </c>
      <c r="CM25">
        <f>ABS($BT7)/CM$22</f>
        <v>3.3307628700324781</v>
      </c>
      <c r="CN25">
        <f>ABS($BT8)/CN$22</f>
        <v>0.30303800349552995</v>
      </c>
      <c r="CO25">
        <f>ABS($BT9)/CO$22</f>
        <v>2.4357612995455014E-2</v>
      </c>
      <c r="CP25">
        <f>ABS($BT10)/CP$22</f>
        <v>6.2397208101388374E-8</v>
      </c>
      <c r="CQ25">
        <f>ABS($BT11)/CQ$22</f>
        <v>6.2456648457996559E-8</v>
      </c>
      <c r="CR25">
        <f>ABS($BT12)/CR$22</f>
        <v>2.294923504541714</v>
      </c>
      <c r="CS25">
        <f>ABS($BT13)/CS$22</f>
        <v>3.4416417769444454</v>
      </c>
      <c r="CT25">
        <f>ABS($BT14)/CT$22</f>
        <v>1.1203052803960316</v>
      </c>
      <c r="CU25">
        <f>ABS($BT15)/CU$22</f>
        <v>0.72392984468921717</v>
      </c>
      <c r="CV25">
        <f>ABS($BT16)/CV$22</f>
        <v>0.88515919079939787</v>
      </c>
      <c r="CW25">
        <f>ABS($BT17)/CW$22</f>
        <v>0.18805923764052901</v>
      </c>
      <c r="CX25">
        <f>ABS($BT18)/CX$22</f>
        <v>0.81032707372320067</v>
      </c>
    </row>
    <row r="26" spans="1:102">
      <c r="A26">
        <v>1</v>
      </c>
      <c r="B26">
        <v>0.14914876019129389</v>
      </c>
      <c r="C26">
        <v>-1.0181249130848347</v>
      </c>
      <c r="D26">
        <v>-1.1024904537029327</v>
      </c>
      <c r="E26">
        <v>-0.11927840323811695</v>
      </c>
      <c r="F26">
        <v>-1.0796456850042839</v>
      </c>
      <c r="G26">
        <v>-1.7436951787683233</v>
      </c>
      <c r="H26">
        <v>-1.2227333595010093</v>
      </c>
      <c r="I26">
        <v>-1.2227333544092318</v>
      </c>
      <c r="J26">
        <v>-0.98764746459248909</v>
      </c>
      <c r="K26">
        <v>-0.90454075717393956</v>
      </c>
      <c r="L26">
        <v>-1.0245726510505786</v>
      </c>
      <c r="M26">
        <v>-0.59961713836564368</v>
      </c>
      <c r="N26">
        <v>-0.83568217776752041</v>
      </c>
      <c r="O26">
        <v>-0.98137799221617694</v>
      </c>
      <c r="P26">
        <v>-1.2398114675182517</v>
      </c>
      <c r="S26">
        <v>17.7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BW26">
        <v>17.7</v>
      </c>
      <c r="BX26">
        <v>17.790198066012689</v>
      </c>
      <c r="BY26">
        <f t="shared" si="0"/>
        <v>-9.0198066012689537E-2</v>
      </c>
      <c r="BZ26">
        <f t="shared" si="1"/>
        <v>9.0198066012689537E-2</v>
      </c>
      <c r="CA26">
        <f t="shared" si="2"/>
        <v>8.1356911124295002E-3</v>
      </c>
      <c r="CB26">
        <f t="shared" si="3"/>
        <v>0.50959359329203135</v>
      </c>
    </row>
    <row r="27" spans="1:102" ht="18">
      <c r="A27">
        <v>1</v>
      </c>
      <c r="B27">
        <v>0.60054442914813499</v>
      </c>
      <c r="C27">
        <v>-1.3337341298394239</v>
      </c>
      <c r="D27">
        <v>-1.0092880842710588</v>
      </c>
      <c r="E27">
        <v>-0.97877326387033614</v>
      </c>
      <c r="F27">
        <v>-1.5182682589414207</v>
      </c>
      <c r="G27">
        <v>-1.3092544147966294</v>
      </c>
      <c r="H27">
        <v>-1.5882085709042737</v>
      </c>
      <c r="I27">
        <v>-1.5882085851203709</v>
      </c>
      <c r="J27">
        <v>-0.6119994727133683</v>
      </c>
      <c r="K27">
        <v>-0.184691181904931</v>
      </c>
      <c r="L27">
        <v>-1.3293738339796008</v>
      </c>
      <c r="M27">
        <v>-0.11288635612263559</v>
      </c>
      <c r="N27">
        <v>-0.3895899598530323</v>
      </c>
      <c r="O27">
        <v>-0.33662041949367405</v>
      </c>
      <c r="P27">
        <v>-0.68991290069950473</v>
      </c>
      <c r="S27">
        <v>14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BW27">
        <v>14</v>
      </c>
      <c r="BX27">
        <v>14.087971524976311</v>
      </c>
      <c r="BY27">
        <f t="shared" si="0"/>
        <v>-8.7971524976310889E-2</v>
      </c>
      <c r="BZ27">
        <f t="shared" si="1"/>
        <v>8.7971524976310889E-2</v>
      </c>
      <c r="CA27">
        <f t="shared" si="2"/>
        <v>7.7389892066576909E-3</v>
      </c>
      <c r="CB27">
        <f t="shared" si="3"/>
        <v>0.62836803554507781</v>
      </c>
      <c r="CI27" t="s">
        <v>64</v>
      </c>
      <c r="CJ27">
        <f>AT22</f>
        <v>2.5974684298927131</v>
      </c>
    </row>
    <row r="28" spans="1:102">
      <c r="A28">
        <v>1</v>
      </c>
      <c r="B28">
        <v>1.9063676143447164</v>
      </c>
      <c r="C28">
        <v>-1.4126364340280713</v>
      </c>
      <c r="D28">
        <v>-0.71104050208906222</v>
      </c>
      <c r="E28">
        <v>0.45371817051669583</v>
      </c>
      <c r="F28">
        <v>-0.99192117021685533</v>
      </c>
      <c r="G28">
        <v>-1.3837299743346352</v>
      </c>
      <c r="H28">
        <v>-1.2523664847499223</v>
      </c>
      <c r="I28">
        <v>-1.2523664201954283</v>
      </c>
      <c r="J28">
        <v>-0.50243547508195729</v>
      </c>
      <c r="K28">
        <v>-0.88397362645196764</v>
      </c>
      <c r="L28">
        <v>-0.80685752038699199</v>
      </c>
      <c r="M28">
        <v>-0.3562517472441396</v>
      </c>
      <c r="N28">
        <v>-0.80136739177409899</v>
      </c>
      <c r="O28">
        <v>-0.23742694676713555</v>
      </c>
      <c r="P28">
        <v>-0.57993318733575761</v>
      </c>
      <c r="S28">
        <v>3.7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BW28">
        <v>3.7</v>
      </c>
      <c r="BX28">
        <v>3.3328795030086935</v>
      </c>
      <c r="BY28">
        <f t="shared" si="0"/>
        <v>0.36712049699130667</v>
      </c>
      <c r="BZ28">
        <f t="shared" si="1"/>
        <v>0.36712049699130667</v>
      </c>
      <c r="CA28">
        <f t="shared" si="2"/>
        <v>0.13477745931114402</v>
      </c>
      <c r="CB28">
        <f t="shared" si="3"/>
        <v>9.9221755943596399</v>
      </c>
    </row>
    <row r="29" spans="1:102">
      <c r="A29">
        <v>1</v>
      </c>
      <c r="B29">
        <v>1.3689918179675216</v>
      </c>
      <c r="C29">
        <v>-0.86032030470753995</v>
      </c>
      <c r="D29">
        <v>-1.7455868027828629</v>
      </c>
      <c r="E29">
        <v>-1.0742726928294717</v>
      </c>
      <c r="F29">
        <v>-0.77260988324828705</v>
      </c>
      <c r="G29">
        <v>-1.5078559068979762</v>
      </c>
      <c r="H29">
        <v>-1.7561296139814495</v>
      </c>
      <c r="I29">
        <v>-1.7561295421359466</v>
      </c>
      <c r="J29">
        <v>-2.2554594371845273</v>
      </c>
      <c r="K29">
        <v>-1.5626889402770323</v>
      </c>
      <c r="L29">
        <v>-1.6777180430413381</v>
      </c>
      <c r="M29">
        <v>-1.0255065728282788</v>
      </c>
      <c r="N29">
        <v>-1.2131448236951645</v>
      </c>
      <c r="O29">
        <v>-0.83258778312636827</v>
      </c>
      <c r="P29">
        <v>-1.8996897477007497</v>
      </c>
      <c r="S29">
        <v>7.9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BW29">
        <v>7.9</v>
      </c>
      <c r="BX29">
        <v>7.7197517776650075</v>
      </c>
      <c r="BY29">
        <f t="shared" si="0"/>
        <v>0.18024822233499282</v>
      </c>
      <c r="BZ29">
        <f t="shared" si="1"/>
        <v>0.18024822233499282</v>
      </c>
      <c r="CA29">
        <f t="shared" si="2"/>
        <v>3.2489421654925008E-2</v>
      </c>
      <c r="CB29">
        <f t="shared" si="3"/>
        <v>2.2816230675315547</v>
      </c>
      <c r="CI29" t="str">
        <f>IF(CI25&gt;=$CJ$27,"istotne","nieistotne")</f>
        <v>istotne</v>
      </c>
      <c r="CJ29" t="str">
        <f t="shared" ref="CJ29:CX29" si="4">IF(CJ25&gt;=$CJ$27,"istotne","nieistotne")</f>
        <v>istotne</v>
      </c>
      <c r="CK29" t="str">
        <f>IF(CK25&gt;=$CJ$27,"istotne","nieistotne")</f>
        <v>nieistotne</v>
      </c>
      <c r="CL29" t="str">
        <f t="shared" si="4"/>
        <v>nieistotne</v>
      </c>
      <c r="CM29" t="str">
        <f t="shared" si="4"/>
        <v>istotne</v>
      </c>
      <c r="CN29" t="str">
        <f t="shared" si="4"/>
        <v>nieistotne</v>
      </c>
      <c r="CO29" t="str">
        <f t="shared" si="4"/>
        <v>nieistotne</v>
      </c>
      <c r="CP29" t="str">
        <f t="shared" si="4"/>
        <v>nieistotne</v>
      </c>
      <c r="CQ29" t="str">
        <f t="shared" si="4"/>
        <v>nieistotne</v>
      </c>
      <c r="CR29" t="str">
        <f t="shared" si="4"/>
        <v>nieistotne</v>
      </c>
      <c r="CS29" t="str">
        <f t="shared" si="4"/>
        <v>istotne</v>
      </c>
      <c r="CT29" t="str">
        <f t="shared" si="4"/>
        <v>nieistotne</v>
      </c>
      <c r="CU29" t="str">
        <f t="shared" si="4"/>
        <v>nieistotne</v>
      </c>
      <c r="CV29" t="str">
        <f t="shared" si="4"/>
        <v>nieistotne</v>
      </c>
      <c r="CW29" t="str">
        <f t="shared" si="4"/>
        <v>nieistotne</v>
      </c>
      <c r="CX29" t="str">
        <f t="shared" si="4"/>
        <v>nieistotne</v>
      </c>
    </row>
    <row r="30" spans="1:102">
      <c r="A30">
        <v>1</v>
      </c>
      <c r="B30">
        <v>-0.47420716360625431</v>
      </c>
      <c r="C30">
        <v>-1.0970272172734818</v>
      </c>
      <c r="D30">
        <v>-1.1304511645324948</v>
      </c>
      <c r="E30">
        <v>-1.0742726928294717</v>
      </c>
      <c r="F30">
        <v>0.36780880898826601</v>
      </c>
      <c r="G30">
        <v>-0.41554770034057337</v>
      </c>
      <c r="H30">
        <v>-0.3633727272825229</v>
      </c>
      <c r="I30">
        <v>-0.36337269035297359</v>
      </c>
      <c r="J30">
        <v>-0.78417146899129841</v>
      </c>
      <c r="K30">
        <v>-0.36979535840267574</v>
      </c>
      <c r="L30">
        <v>-1.1116587033160144</v>
      </c>
      <c r="M30">
        <v>-1.268871963949783</v>
      </c>
      <c r="N30">
        <v>-1.0415708937280539</v>
      </c>
      <c r="O30">
        <v>-1.0309747285794453</v>
      </c>
      <c r="P30">
        <v>-1.3497911808820027</v>
      </c>
      <c r="S30">
        <v>22.9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BW30">
        <v>22.9</v>
      </c>
      <c r="BX30">
        <v>22.982339369628288</v>
      </c>
      <c r="BY30">
        <f t="shared" si="0"/>
        <v>-8.2339369628289916E-2</v>
      </c>
      <c r="BZ30">
        <f t="shared" si="1"/>
        <v>8.2339369628289916E-2</v>
      </c>
      <c r="CA30">
        <f t="shared" si="2"/>
        <v>6.7797717907841521E-3</v>
      </c>
      <c r="CB30">
        <f t="shared" si="3"/>
        <v>0.35956056606240139</v>
      </c>
    </row>
    <row r="31" spans="1:102">
      <c r="A31">
        <v>1</v>
      </c>
      <c r="B31">
        <v>1.900993856380945</v>
      </c>
      <c r="C31">
        <v>-1.4126364340280713</v>
      </c>
      <c r="D31">
        <v>-1.680345144180551</v>
      </c>
      <c r="E31">
        <v>-2.1247664113799618</v>
      </c>
      <c r="F31">
        <v>-0.68488536846086157</v>
      </c>
      <c r="G31">
        <v>-0.8996388373376043</v>
      </c>
      <c r="H31">
        <v>-1.8252735728955793</v>
      </c>
      <c r="I31">
        <v>-1.8252736131975322</v>
      </c>
      <c r="J31">
        <v>-1.7545954480123642</v>
      </c>
      <c r="K31">
        <v>-1.8917630318285794</v>
      </c>
      <c r="L31">
        <v>-1.7648040953067738</v>
      </c>
      <c r="M31">
        <v>-1.0863479206086539</v>
      </c>
      <c r="N31">
        <v>-0.59547867581356573</v>
      </c>
      <c r="O31">
        <v>-0.38621715585694416</v>
      </c>
      <c r="P31">
        <v>-1.1298317541545047</v>
      </c>
      <c r="S31">
        <v>3.7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BW31">
        <v>3.7</v>
      </c>
      <c r="BX31">
        <v>3.4796661028776805</v>
      </c>
      <c r="BY31">
        <f t="shared" si="0"/>
        <v>0.22033389712231966</v>
      </c>
      <c r="BZ31">
        <f t="shared" si="1"/>
        <v>0.22033389712231966</v>
      </c>
      <c r="CA31">
        <f t="shared" si="2"/>
        <v>4.8547026221108944E-2</v>
      </c>
      <c r="CB31">
        <f t="shared" si="3"/>
        <v>5.9549701924951259</v>
      </c>
    </row>
    <row r="32" spans="1:102">
      <c r="A32">
        <v>1</v>
      </c>
      <c r="B32">
        <v>1.2561429007283114</v>
      </c>
      <c r="C32">
        <v>-1.2548318256507767</v>
      </c>
      <c r="D32">
        <v>-0.65511908042993794</v>
      </c>
      <c r="E32">
        <v>-0.50127611907465885</v>
      </c>
      <c r="F32">
        <v>-0.55329859627971867</v>
      </c>
      <c r="G32">
        <v>-0.41554770034057337</v>
      </c>
      <c r="H32">
        <v>-0.87701356493035387</v>
      </c>
      <c r="I32">
        <v>-0.87701350088889052</v>
      </c>
      <c r="J32">
        <v>-0.1580914825260949</v>
      </c>
      <c r="K32">
        <v>-8.1855528295072616E-2</v>
      </c>
      <c r="L32">
        <v>-1.4164598862450366</v>
      </c>
      <c r="M32">
        <v>-0.29541039946376252</v>
      </c>
      <c r="N32">
        <v>-0.73273781978725372</v>
      </c>
      <c r="O32">
        <v>-0.98137799221617694</v>
      </c>
      <c r="P32">
        <v>-0.68991290069950473</v>
      </c>
      <c r="S32">
        <v>8.8000000000000007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BW32">
        <v>8.8000000000000007</v>
      </c>
      <c r="BX32">
        <v>8.733194624702989</v>
      </c>
      <c r="BY32">
        <f t="shared" si="0"/>
        <v>6.6805375297011693E-2</v>
      </c>
      <c r="BZ32">
        <f t="shared" si="1"/>
        <v>6.6805375297011693E-2</v>
      </c>
      <c r="CA32">
        <f t="shared" si="2"/>
        <v>4.46295816857458E-3</v>
      </c>
      <c r="CB32">
        <f t="shared" si="3"/>
        <v>0.75915199201149652</v>
      </c>
    </row>
    <row r="33" spans="1:80">
      <c r="A33">
        <v>1</v>
      </c>
      <c r="B33">
        <v>0.85848481140919564</v>
      </c>
      <c r="C33">
        <v>-1.0181249130848347</v>
      </c>
      <c r="D33">
        <v>0.13710105974099052</v>
      </c>
      <c r="E33">
        <v>1.313213031148915</v>
      </c>
      <c r="F33">
        <v>0.32394655159455482</v>
      </c>
      <c r="G33">
        <v>-3.0757309394216701E-2</v>
      </c>
      <c r="H33">
        <v>-0.3633727272825229</v>
      </c>
      <c r="I33">
        <v>-0.36337269035297359</v>
      </c>
      <c r="J33">
        <v>1.4080513751835163E-2</v>
      </c>
      <c r="K33">
        <v>-0.36979535840267574</v>
      </c>
      <c r="L33">
        <v>6.4003002267354003E-2</v>
      </c>
      <c r="M33">
        <v>6.579661899718749</v>
      </c>
      <c r="N33">
        <v>9.0817044054877213E-2</v>
      </c>
      <c r="O33">
        <v>-0.48541062858348266</v>
      </c>
      <c r="P33">
        <v>0.18992480621048743</v>
      </c>
      <c r="S33">
        <v>11.9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BW33">
        <v>11.9</v>
      </c>
      <c r="BX33">
        <v>12.019202909162493</v>
      </c>
      <c r="BY33">
        <f t="shared" si="0"/>
        <v>-0.11920290916249243</v>
      </c>
      <c r="BZ33">
        <f t="shared" si="1"/>
        <v>0.11920290916249243</v>
      </c>
      <c r="CA33">
        <f t="shared" si="2"/>
        <v>1.4209333552801422E-2</v>
      </c>
      <c r="CB33">
        <f t="shared" si="3"/>
        <v>1.0017051190125414</v>
      </c>
    </row>
    <row r="34" spans="1:80">
      <c r="A34">
        <v>1</v>
      </c>
      <c r="B34">
        <v>1.6430534741198963</v>
      </c>
      <c r="C34">
        <v>-1.2548318256507767</v>
      </c>
      <c r="D34">
        <v>-0.67375955431631274</v>
      </c>
      <c r="E34">
        <v>0.35821874155756039</v>
      </c>
      <c r="F34">
        <v>-0.29012505191743909</v>
      </c>
      <c r="G34">
        <v>-0.8996388373376043</v>
      </c>
      <c r="H34">
        <v>-0.77823648076730956</v>
      </c>
      <c r="I34">
        <v>-0.77823636404110819</v>
      </c>
      <c r="J34">
        <v>0.13929651104487542</v>
      </c>
      <c r="K34">
        <v>-0.16412405118295903</v>
      </c>
      <c r="L34">
        <v>0.10754602840006883</v>
      </c>
      <c r="M34">
        <v>-0.96466522504790186</v>
      </c>
      <c r="N34">
        <v>-0.73273781978725372</v>
      </c>
      <c r="O34">
        <v>-1.1301682013059855</v>
      </c>
      <c r="P34">
        <v>-0.35997376060825959</v>
      </c>
      <c r="S34">
        <v>5.7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BW34">
        <v>5.7</v>
      </c>
      <c r="BX34">
        <v>5.4671350274113104</v>
      </c>
      <c r="BY34">
        <f t="shared" si="0"/>
        <v>0.23286497258868977</v>
      </c>
      <c r="BZ34">
        <f t="shared" si="1"/>
        <v>0.23286497258868977</v>
      </c>
      <c r="CA34">
        <f t="shared" si="2"/>
        <v>5.4226095458731235E-2</v>
      </c>
      <c r="CB34">
        <f t="shared" si="3"/>
        <v>4.0853503962928031</v>
      </c>
    </row>
    <row r="35" spans="1:80">
      <c r="A35">
        <v>1</v>
      </c>
      <c r="B35">
        <v>0.87460608530050965</v>
      </c>
      <c r="C35">
        <v>-1.4126364340280713</v>
      </c>
      <c r="D35">
        <v>-0.38483220907750348</v>
      </c>
      <c r="E35">
        <v>0.35821874155756039</v>
      </c>
      <c r="F35">
        <v>6.0773007232272171E-2</v>
      </c>
      <c r="G35">
        <v>-0.96170180361927482</v>
      </c>
      <c r="H35">
        <v>-1.3116327352477497</v>
      </c>
      <c r="I35">
        <v>-1.3116328026616146</v>
      </c>
      <c r="J35">
        <v>-0.81547546831455897</v>
      </c>
      <c r="K35">
        <v>-0.41092961984661969</v>
      </c>
      <c r="L35">
        <v>-1.0245726510505786</v>
      </c>
      <c r="M35">
        <v>0.86057520836338486</v>
      </c>
      <c r="N35">
        <v>-1.1102004657148978</v>
      </c>
      <c r="O35">
        <v>0.65531430777171451</v>
      </c>
      <c r="P35">
        <v>0.62984365966548739</v>
      </c>
      <c r="S35">
        <v>11.8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BW35">
        <v>11.8</v>
      </c>
      <c r="BX35">
        <v>11.809549100320824</v>
      </c>
      <c r="BY35">
        <f t="shared" si="0"/>
        <v>-9.5491003208234559E-3</v>
      </c>
      <c r="BZ35">
        <f t="shared" si="1"/>
        <v>9.5491003208234559E-3</v>
      </c>
      <c r="CA35">
        <f t="shared" si="2"/>
        <v>9.1185316937150625E-5</v>
      </c>
      <c r="CB35">
        <f t="shared" si="3"/>
        <v>8.0924578990029278E-2</v>
      </c>
    </row>
    <row r="36" spans="1:80">
      <c r="A36">
        <v>1</v>
      </c>
      <c r="B36">
        <v>-0.29149939283800458</v>
      </c>
      <c r="C36">
        <v>-0.30800417538700875</v>
      </c>
      <c r="D36">
        <v>1.4978556534463499</v>
      </c>
      <c r="E36">
        <v>0.2627193125984249</v>
      </c>
      <c r="F36">
        <v>0.80643138292540273</v>
      </c>
      <c r="G36">
        <v>1.3594531353152037</v>
      </c>
      <c r="H36">
        <v>0.80219686584140049</v>
      </c>
      <c r="I36">
        <v>0.80219682194824016</v>
      </c>
      <c r="J36">
        <v>1.3445004849903925</v>
      </c>
      <c r="K36">
        <v>1.6046491909066039</v>
      </c>
      <c r="L36">
        <v>2.4588694395668056</v>
      </c>
      <c r="M36">
        <v>1.286464642826018</v>
      </c>
      <c r="N36">
        <v>1.8065563437259844</v>
      </c>
      <c r="O36">
        <v>1.399265353220756</v>
      </c>
      <c r="P36">
        <v>0.51986394630173649</v>
      </c>
      <c r="S36">
        <v>21.3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BW36">
        <v>21.3</v>
      </c>
      <c r="BX36">
        <v>21.464028152948522</v>
      </c>
      <c r="BY36">
        <f t="shared" si="0"/>
        <v>-0.16402815294852147</v>
      </c>
      <c r="BZ36">
        <f t="shared" si="1"/>
        <v>0.16402815294852147</v>
      </c>
      <c r="CA36">
        <f t="shared" si="2"/>
        <v>2.6905234959703553E-2</v>
      </c>
      <c r="CB36">
        <f t="shared" si="3"/>
        <v>0.77008522511042943</v>
      </c>
    </row>
    <row r="37" spans="1:80">
      <c r="A37">
        <v>1</v>
      </c>
      <c r="B37">
        <v>-1.5758275461795004</v>
      </c>
      <c r="C37">
        <v>-0.30800417538700875</v>
      </c>
      <c r="D37">
        <v>2.5696829019129002</v>
      </c>
      <c r="E37">
        <v>1.2177136021897796</v>
      </c>
      <c r="F37">
        <v>1.8152633029808192</v>
      </c>
      <c r="G37">
        <v>2.0173205779009109</v>
      </c>
      <c r="H37">
        <v>2.2937308367033697</v>
      </c>
      <c r="I37">
        <v>2.2937308105789964</v>
      </c>
      <c r="J37">
        <v>2.565356458597539</v>
      </c>
      <c r="K37">
        <v>2.4479015505074444</v>
      </c>
      <c r="L37">
        <v>2.0669822043723474</v>
      </c>
      <c r="M37">
        <v>1.9557194684101573</v>
      </c>
      <c r="N37">
        <v>1.7379267717391391</v>
      </c>
      <c r="O37">
        <v>1.4984588259472944</v>
      </c>
      <c r="P37">
        <v>1.6196610799392306</v>
      </c>
      <c r="S37">
        <v>32.299999999999997</v>
      </c>
      <c r="BW37">
        <v>32.299999999999997</v>
      </c>
      <c r="BX37">
        <v>32.135898667110894</v>
      </c>
      <c r="BY37">
        <f t="shared" si="0"/>
        <v>0.16410133288910345</v>
      </c>
      <c r="BZ37">
        <f t="shared" si="1"/>
        <v>0.16410133288910345</v>
      </c>
      <c r="CA37">
        <f t="shared" si="2"/>
        <v>2.6929247455980344E-2</v>
      </c>
      <c r="CB37">
        <f t="shared" si="3"/>
        <v>0.50805366219536674</v>
      </c>
    </row>
    <row r="38" spans="1:80">
      <c r="A38">
        <v>1</v>
      </c>
      <c r="B38">
        <v>-2.4463763363105548</v>
      </c>
      <c r="C38">
        <v>0.32321425812216986</v>
      </c>
      <c r="D38">
        <v>0.50059030052529885</v>
      </c>
      <c r="E38">
        <v>-2.0292669824208263</v>
      </c>
      <c r="F38">
        <v>0.19235977941341195</v>
      </c>
      <c r="G38">
        <v>2.2035094767459227</v>
      </c>
      <c r="H38">
        <v>2.046788126295759</v>
      </c>
      <c r="I38">
        <v>2.0467880939064353</v>
      </c>
      <c r="J38">
        <v>2.2053604663800472</v>
      </c>
      <c r="K38">
        <v>0.53515839336407756</v>
      </c>
      <c r="L38">
        <v>-0.11016910226351767</v>
      </c>
      <c r="M38">
        <v>-0.72129983392639785</v>
      </c>
      <c r="N38">
        <v>-8.0756885912233511E-2</v>
      </c>
      <c r="O38">
        <v>0.55612083504517595</v>
      </c>
      <c r="P38">
        <v>-1.3497911808820027</v>
      </c>
      <c r="S38">
        <v>40.1</v>
      </c>
      <c r="BW38">
        <v>40.1</v>
      </c>
      <c r="BX38">
        <v>39.610753510233948</v>
      </c>
      <c r="BY38">
        <f t="shared" si="0"/>
        <v>0.48924648976605312</v>
      </c>
      <c r="BZ38">
        <f t="shared" si="1"/>
        <v>0.48924648976605312</v>
      </c>
      <c r="CA38">
        <f t="shared" si="2"/>
        <v>0.23936212774840471</v>
      </c>
      <c r="CB38">
        <f t="shared" si="3"/>
        <v>1.2200660592669654</v>
      </c>
    </row>
    <row r="39" spans="1:80" ht="18.75">
      <c r="A39">
        <v>1</v>
      </c>
      <c r="B39">
        <v>-0.63541990251940672</v>
      </c>
      <c r="C39">
        <v>-0.38690647957565605</v>
      </c>
      <c r="D39">
        <v>0.89204025213916938</v>
      </c>
      <c r="E39">
        <v>-0.11927840323811695</v>
      </c>
      <c r="F39">
        <v>0.23622203680712625</v>
      </c>
      <c r="G39">
        <v>0.71399828598582982</v>
      </c>
      <c r="H39">
        <v>0.84170769950661872</v>
      </c>
      <c r="I39">
        <v>0.84170757632983606</v>
      </c>
      <c r="J39">
        <v>1.0158084920961616</v>
      </c>
      <c r="K39">
        <v>0.86423248491562465</v>
      </c>
      <c r="L39">
        <v>0.58651931585995976</v>
      </c>
      <c r="M39">
        <v>-0.29541039946376252</v>
      </c>
      <c r="N39">
        <v>0.98300147988385345</v>
      </c>
      <c r="O39">
        <v>0.95289472595133173</v>
      </c>
      <c r="P39">
        <v>0.84980308639298541</v>
      </c>
      <c r="S39">
        <v>24.2</v>
      </c>
      <c r="Y39" s="171" t="s">
        <v>251</v>
      </c>
      <c r="BW39">
        <v>24.2</v>
      </c>
      <c r="BX39">
        <v>24.360771572677649</v>
      </c>
      <c r="BY39">
        <f t="shared" si="0"/>
        <v>-0.16077157267764974</v>
      </c>
      <c r="BZ39">
        <f t="shared" si="1"/>
        <v>0.16077157267764974</v>
      </c>
      <c r="CA39">
        <f t="shared" si="2"/>
        <v>2.5847498581244813E-2</v>
      </c>
      <c r="CB39">
        <f t="shared" si="3"/>
        <v>0.66434534164318082</v>
      </c>
    </row>
    <row r="40" spans="1:80">
      <c r="A40">
        <v>1</v>
      </c>
      <c r="B40">
        <v>-1.1298056351864307</v>
      </c>
      <c r="C40">
        <v>0.40211656231081716</v>
      </c>
      <c r="D40">
        <v>0.68699503938904671</v>
      </c>
      <c r="E40">
        <v>-0.78777440595206516</v>
      </c>
      <c r="F40">
        <v>1.8152633029808192</v>
      </c>
      <c r="G40">
        <v>0.60228494667882215</v>
      </c>
      <c r="H40">
        <v>0.63427582276422478</v>
      </c>
      <c r="I40">
        <v>0.63427586493266452</v>
      </c>
      <c r="J40">
        <v>0.79668049683333952</v>
      </c>
      <c r="K40">
        <v>1.3784107529649166</v>
      </c>
      <c r="L40">
        <v>1.2832077339834371</v>
      </c>
      <c r="M40">
        <v>0.98225790392413681</v>
      </c>
      <c r="N40">
        <v>0.33102054600883318</v>
      </c>
      <c r="O40">
        <v>0.90329798958806162</v>
      </c>
      <c r="P40">
        <v>1.2897219398479816</v>
      </c>
      <c r="S40">
        <v>28.4</v>
      </c>
      <c r="Y40" cm="1">
        <f t="array" ref="Y40:AN55">Y21:AN36*BQ3</f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BW40">
        <v>28.4</v>
      </c>
      <c r="BX40">
        <v>28.385407729253053</v>
      </c>
      <c r="BY40">
        <f t="shared" si="0"/>
        <v>1.4592270746945246E-2</v>
      </c>
      <c r="BZ40">
        <f t="shared" si="1"/>
        <v>1.4592270746945246E-2</v>
      </c>
      <c r="CA40">
        <f t="shared" si="2"/>
        <v>2.1293436555215397E-4</v>
      </c>
      <c r="CB40">
        <f t="shared" si="3"/>
        <v>5.1381235024455088E-2</v>
      </c>
    </row>
    <row r="41" spans="1:80">
      <c r="A41">
        <v>1</v>
      </c>
      <c r="B41">
        <v>-1.6026963359983573</v>
      </c>
      <c r="C41">
        <v>0.40211656231081716</v>
      </c>
      <c r="D41">
        <v>0.92000096296873146</v>
      </c>
      <c r="E41">
        <v>-1.2652715507477426</v>
      </c>
      <c r="F41">
        <v>0.98188041250025992</v>
      </c>
      <c r="G41">
        <v>1.7442435262615603</v>
      </c>
      <c r="H41">
        <v>1.5529027054805371</v>
      </c>
      <c r="I41">
        <v>1.5529026605613174</v>
      </c>
      <c r="J41">
        <v>0.43668450461584796</v>
      </c>
      <c r="K41">
        <v>0.41175560903224728</v>
      </c>
      <c r="L41">
        <v>1.1090356294525685</v>
      </c>
      <c r="M41">
        <v>0.98225790392413681</v>
      </c>
      <c r="N41">
        <v>0.63985361994963197</v>
      </c>
      <c r="O41">
        <v>1.1512816714044087</v>
      </c>
      <c r="P41">
        <v>7.9945092846740382E-2</v>
      </c>
      <c r="S41">
        <v>32.6</v>
      </c>
      <c r="Y41">
        <v>0</v>
      </c>
      <c r="Z41">
        <v>0.01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BW41">
        <v>32.6</v>
      </c>
      <c r="BX41">
        <v>32.438604206515798</v>
      </c>
      <c r="BY41">
        <f t="shared" si="0"/>
        <v>0.16139579348420341</v>
      </c>
      <c r="BZ41">
        <f t="shared" si="1"/>
        <v>0.16139579348420341</v>
      </c>
      <c r="CA41">
        <f t="shared" si="2"/>
        <v>2.6048602154395636E-2</v>
      </c>
      <c r="CB41">
        <f t="shared" si="3"/>
        <v>0.49507912111718833</v>
      </c>
    </row>
    <row r="42" spans="1:80">
      <c r="A42">
        <v>1</v>
      </c>
      <c r="B42">
        <v>-1.8230204125130065</v>
      </c>
      <c r="C42">
        <v>7.6050413675805596E-3</v>
      </c>
      <c r="D42">
        <v>3.1475375923905182</v>
      </c>
      <c r="E42">
        <v>-0.59677554803379429</v>
      </c>
      <c r="F42">
        <v>2.2977481343116701</v>
      </c>
      <c r="G42">
        <v>3.419943615866667</v>
      </c>
      <c r="H42">
        <v>3.340767928831641</v>
      </c>
      <c r="I42">
        <v>3.3407678088416288</v>
      </c>
      <c r="J42">
        <v>4.0522964264523971</v>
      </c>
      <c r="K42">
        <v>2.7152742498930755</v>
      </c>
      <c r="L42">
        <v>0.45589023746180907</v>
      </c>
      <c r="M42">
        <v>2.1382435117512864</v>
      </c>
      <c r="N42">
        <v>1.4290936977983404</v>
      </c>
      <c r="O42">
        <v>1.9944261895799904</v>
      </c>
      <c r="P42">
        <v>3.4893162071229695</v>
      </c>
      <c r="S42">
        <v>34.5</v>
      </c>
      <c r="Y42">
        <v>0</v>
      </c>
      <c r="Z42">
        <v>0</v>
      </c>
      <c r="AA42">
        <v>0.01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BW42">
        <v>34.5</v>
      </c>
      <c r="BX42">
        <v>34.494858555742532</v>
      </c>
      <c r="BY42">
        <f t="shared" si="0"/>
        <v>5.1414442574682084E-3</v>
      </c>
      <c r="BZ42">
        <f t="shared" si="1"/>
        <v>5.1414442574682084E-3</v>
      </c>
      <c r="CA42">
        <f t="shared" si="2"/>
        <v>2.6434449052652818E-5</v>
      </c>
      <c r="CB42">
        <f t="shared" si="3"/>
        <v>1.4902736978168721E-2</v>
      </c>
    </row>
    <row r="43" spans="1:80">
      <c r="A43">
        <v>1</v>
      </c>
      <c r="B43">
        <v>-1.4898474187591468</v>
      </c>
      <c r="C43">
        <v>0.24431195393352251</v>
      </c>
      <c r="D43">
        <v>1.4419342317872255</v>
      </c>
      <c r="E43">
        <v>-0.11927840323811695</v>
      </c>
      <c r="F43">
        <v>-0.29012505191743909</v>
      </c>
      <c r="G43">
        <v>1.5580546274165488</v>
      </c>
      <c r="H43">
        <v>1.8591116663859755</v>
      </c>
      <c r="I43">
        <v>1.8591117597000628</v>
      </c>
      <c r="J43">
        <v>2.2523164653649372</v>
      </c>
      <c r="K43">
        <v>1.7280519752384356</v>
      </c>
      <c r="L43">
        <v>1.0219495771871328</v>
      </c>
      <c r="M43">
        <v>1.1647819472652658</v>
      </c>
      <c r="N43">
        <v>1.5320380557786082</v>
      </c>
      <c r="O43">
        <v>0.55612083504517595</v>
      </c>
      <c r="P43">
        <v>0.18992480621048743</v>
      </c>
      <c r="S43">
        <v>31.6</v>
      </c>
      <c r="Y43">
        <v>0</v>
      </c>
      <c r="Z43">
        <v>0</v>
      </c>
      <c r="AA43">
        <v>0</v>
      </c>
      <c r="AB43">
        <v>0.01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BW43">
        <v>31.6</v>
      </c>
      <c r="BX43">
        <v>31.481739297040416</v>
      </c>
      <c r="BY43">
        <f t="shared" si="0"/>
        <v>0.11826070295958502</v>
      </c>
      <c r="BZ43">
        <f t="shared" si="1"/>
        <v>0.11826070295958502</v>
      </c>
      <c r="CA43">
        <f t="shared" si="2"/>
        <v>1.39855938644952E-2</v>
      </c>
      <c r="CB43">
        <f t="shared" si="3"/>
        <v>0.37424273088476273</v>
      </c>
    </row>
    <row r="44" spans="1:80">
      <c r="A44">
        <v>1</v>
      </c>
      <c r="B44">
        <v>-1.5435849983968724</v>
      </c>
      <c r="C44">
        <v>-0.30800417538700875</v>
      </c>
      <c r="D44">
        <v>1.2555294929234777</v>
      </c>
      <c r="E44">
        <v>0.45371817051669583</v>
      </c>
      <c r="F44">
        <v>1.5520897586185365</v>
      </c>
      <c r="G44">
        <v>0.72641087924216319</v>
      </c>
      <c r="H44">
        <v>1.1775497856609689</v>
      </c>
      <c r="I44">
        <v>1.1775497412547788</v>
      </c>
      <c r="J44">
        <v>0.98450449277290097</v>
      </c>
      <c r="K44">
        <v>1.1727394457451998</v>
      </c>
      <c r="L44">
        <v>0.7171483942581135</v>
      </c>
      <c r="M44">
        <v>-5.204500834225851E-2</v>
      </c>
      <c r="N44">
        <v>1.223204981837807</v>
      </c>
      <c r="O44">
        <v>1.399265353220756</v>
      </c>
      <c r="P44">
        <v>0.62984365966548739</v>
      </c>
      <c r="S44">
        <v>32</v>
      </c>
      <c r="Y44">
        <v>0</v>
      </c>
      <c r="Z44">
        <v>0</v>
      </c>
      <c r="AA44">
        <v>0</v>
      </c>
      <c r="AB44">
        <v>0</v>
      </c>
      <c r="AC44">
        <v>0.01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BW44">
        <v>32</v>
      </c>
      <c r="BX44">
        <v>31.818268311338606</v>
      </c>
      <c r="BY44">
        <f t="shared" si="0"/>
        <v>0.18173168866139378</v>
      </c>
      <c r="BZ44">
        <f t="shared" si="1"/>
        <v>0.18173168866139378</v>
      </c>
      <c r="CA44">
        <f t="shared" si="2"/>
        <v>3.3026406663721759E-2</v>
      </c>
      <c r="CB44">
        <f t="shared" si="3"/>
        <v>0.56791152706685555</v>
      </c>
    </row>
    <row r="45" spans="1:80">
      <c r="A45">
        <v>1</v>
      </c>
      <c r="B45">
        <v>1.3851130918588357</v>
      </c>
      <c r="C45">
        <v>-0.46580878376430335</v>
      </c>
      <c r="D45">
        <v>-1.9785927263625478</v>
      </c>
      <c r="E45">
        <v>-0.88327383491120071</v>
      </c>
      <c r="F45">
        <v>-2.8341359807528308</v>
      </c>
      <c r="G45">
        <v>-1.9422966708696701</v>
      </c>
      <c r="H45">
        <v>-1.6178416961531867</v>
      </c>
      <c r="I45">
        <v>-1.6178416509065685</v>
      </c>
      <c r="J45">
        <v>-1.801551446997254</v>
      </c>
      <c r="K45">
        <v>-1.9123301625505513</v>
      </c>
      <c r="L45">
        <v>-1.6777180430413381</v>
      </c>
      <c r="M45">
        <v>-1.268871963949783</v>
      </c>
      <c r="N45">
        <v>-2.1053292595241397</v>
      </c>
      <c r="O45">
        <v>-2.7668605012938752</v>
      </c>
      <c r="P45">
        <v>-2.3396086011557458</v>
      </c>
      <c r="S45">
        <v>7.7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BW45">
        <v>7.7</v>
      </c>
      <c r="BX45">
        <v>7.628048966507289</v>
      </c>
      <c r="BY45">
        <f t="shared" si="0"/>
        <v>7.1951033492711147E-2</v>
      </c>
      <c r="BZ45">
        <f t="shared" si="1"/>
        <v>7.1951033492711147E-2</v>
      </c>
      <c r="CA45">
        <f t="shared" si="2"/>
        <v>5.1769512206692415E-3</v>
      </c>
      <c r="CB45">
        <f t="shared" si="3"/>
        <v>0.93442900639884607</v>
      </c>
    </row>
    <row r="46" spans="1:80">
      <c r="A46">
        <v>1</v>
      </c>
      <c r="B46">
        <v>0.61129194507567775</v>
      </c>
      <c r="C46">
        <v>-0.15019956700971407</v>
      </c>
      <c r="D46">
        <v>-0.52463576322531436</v>
      </c>
      <c r="E46">
        <v>1.1222141732306441</v>
      </c>
      <c r="F46">
        <v>-0.99192117021685533</v>
      </c>
      <c r="G46">
        <v>-0.51484844639124761</v>
      </c>
      <c r="H46">
        <v>-1.0745677332564427</v>
      </c>
      <c r="I46">
        <v>-1.0745677745844551</v>
      </c>
      <c r="J46">
        <v>-0.39287147745054624</v>
      </c>
      <c r="K46">
        <v>-0.184691181904931</v>
      </c>
      <c r="L46">
        <v>-0.15371212839623249</v>
      </c>
      <c r="M46">
        <v>0.19132038277924551</v>
      </c>
      <c r="N46">
        <v>-0.86999696376094304</v>
      </c>
      <c r="O46">
        <v>-0.63420083767329127</v>
      </c>
      <c r="P46">
        <v>7.9945092846740382E-2</v>
      </c>
      <c r="S46">
        <v>13.9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BW46">
        <v>13.9</v>
      </c>
      <c r="BX46">
        <v>13.874434617617315</v>
      </c>
      <c r="BY46">
        <f t="shared" si="0"/>
        <v>2.5565382382685797E-2</v>
      </c>
      <c r="BZ46">
        <f t="shared" si="1"/>
        <v>2.5565382382685797E-2</v>
      </c>
      <c r="CA46">
        <f t="shared" si="2"/>
        <v>6.5358877637294128E-4</v>
      </c>
      <c r="CB46">
        <f t="shared" si="3"/>
        <v>0.18392361426392662</v>
      </c>
    </row>
    <row r="47" spans="1:80">
      <c r="A47">
        <v>1</v>
      </c>
      <c r="B47">
        <v>0.99820251846726271</v>
      </c>
      <c r="C47">
        <v>-0.38690647957565605</v>
      </c>
      <c r="D47">
        <v>-1.6710249072373637</v>
      </c>
      <c r="E47">
        <v>-1.0742726928294717</v>
      </c>
      <c r="F47">
        <v>-1.9130285754848431</v>
      </c>
      <c r="G47">
        <v>-1.5575062799233117</v>
      </c>
      <c r="H47">
        <v>-1.8450289897281886</v>
      </c>
      <c r="I47">
        <v>-1.8450289903883303</v>
      </c>
      <c r="J47">
        <v>-1.7545954480123642</v>
      </c>
      <c r="K47">
        <v>-1.2336148487254868</v>
      </c>
      <c r="L47">
        <v>-1.7648040953067738</v>
      </c>
      <c r="M47">
        <v>-0.3562517472441396</v>
      </c>
      <c r="N47">
        <v>-1.4876631116425418</v>
      </c>
      <c r="O47">
        <v>-1.2293616740325242</v>
      </c>
      <c r="P47">
        <v>-1.0198520407907536</v>
      </c>
      <c r="S47">
        <v>10.8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BW47">
        <v>10.8</v>
      </c>
      <c r="BX47">
        <v>10.77487347720788</v>
      </c>
      <c r="BY47">
        <f t="shared" si="0"/>
        <v>2.5126522792120909E-2</v>
      </c>
      <c r="BZ47">
        <f t="shared" si="1"/>
        <v>2.5126522792120909E-2</v>
      </c>
      <c r="CA47">
        <f t="shared" si="2"/>
        <v>6.3134214762297148E-4</v>
      </c>
      <c r="CB47">
        <f t="shared" si="3"/>
        <v>0.23265298881593433</v>
      </c>
    </row>
    <row r="48" spans="1:80">
      <c r="A48">
        <v>1</v>
      </c>
      <c r="B48">
        <v>0.65428200878586051</v>
      </c>
      <c r="C48">
        <v>7.6050413675805596E-3</v>
      </c>
      <c r="D48">
        <v>-1.5871427747486773</v>
      </c>
      <c r="E48">
        <v>-0.69227497699292972</v>
      </c>
      <c r="F48">
        <v>-2.2639266346345543</v>
      </c>
      <c r="G48">
        <v>-1.0485899564136139</v>
      </c>
      <c r="H48">
        <v>-0.88689127334665785</v>
      </c>
      <c r="I48">
        <v>-0.88689118948428902</v>
      </c>
      <c r="J48">
        <v>-1.4572074544413918</v>
      </c>
      <c r="K48">
        <v>-1.5009875481111179</v>
      </c>
      <c r="L48">
        <v>-1.1987447555814501</v>
      </c>
      <c r="M48">
        <v>-1.5122373550712871</v>
      </c>
      <c r="N48">
        <v>-1.178830037701742</v>
      </c>
      <c r="O48">
        <v>-1.5765388285754098</v>
      </c>
      <c r="P48">
        <v>-2.1196491744282477</v>
      </c>
      <c r="S48">
        <v>13.6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0.01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BW48">
        <v>13.6</v>
      </c>
      <c r="BX48">
        <v>13.638375463696178</v>
      </c>
      <c r="BY48">
        <f t="shared" si="0"/>
        <v>-3.8375463696178613E-2</v>
      </c>
      <c r="BZ48">
        <f t="shared" si="1"/>
        <v>3.8375463696178613E-2</v>
      </c>
      <c r="CA48">
        <f t="shared" si="2"/>
        <v>1.4726762138967226E-3</v>
      </c>
      <c r="CB48">
        <f t="shared" si="3"/>
        <v>0.28217252717778391</v>
      </c>
    </row>
    <row r="49" spans="1:80">
      <c r="A49">
        <v>1</v>
      </c>
      <c r="B49">
        <v>1.8633775506345456</v>
      </c>
      <c r="C49">
        <v>0.16540964974487521</v>
      </c>
      <c r="D49">
        <v>-1.8947105938738611</v>
      </c>
      <c r="E49">
        <v>-1.3607709797068781</v>
      </c>
      <c r="F49">
        <v>-1.737579545909989</v>
      </c>
      <c r="G49">
        <v>-2.1533107562273486</v>
      </c>
      <c r="H49">
        <v>-2.1709933674662345</v>
      </c>
      <c r="I49">
        <v>-2.1709934667178734</v>
      </c>
      <c r="J49">
        <v>-1.9580714436135549</v>
      </c>
      <c r="K49">
        <v>-1.7889273782187209</v>
      </c>
      <c r="L49">
        <v>-1.8083471214394917</v>
      </c>
      <c r="M49">
        <v>-0.72129983392639785</v>
      </c>
      <c r="N49">
        <v>-1.8651257575701847</v>
      </c>
      <c r="O49">
        <v>-1.4277486194856011</v>
      </c>
      <c r="P49">
        <v>-1.5697506076095007</v>
      </c>
      <c r="S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BW49">
        <v>4</v>
      </c>
      <c r="BX49">
        <v>3.6820875815261576</v>
      </c>
      <c r="BY49">
        <f t="shared" si="0"/>
        <v>0.31791241847384244</v>
      </c>
      <c r="BZ49">
        <f t="shared" si="1"/>
        <v>0.31791241847384244</v>
      </c>
      <c r="CA49">
        <f t="shared" si="2"/>
        <v>0.10106830581988752</v>
      </c>
      <c r="CB49">
        <f t="shared" si="3"/>
        <v>7.9478104618460605</v>
      </c>
    </row>
    <row r="50" spans="1:80">
      <c r="A50">
        <v>1</v>
      </c>
      <c r="B50">
        <v>1.0734351299600615</v>
      </c>
      <c r="C50">
        <v>0.16540964974487521</v>
      </c>
      <c r="D50">
        <v>-0.74832144986181182</v>
      </c>
      <c r="E50">
        <v>0.74021645739410225</v>
      </c>
      <c r="F50">
        <v>-1.3428192293665666</v>
      </c>
      <c r="G50">
        <v>-1.3092544147966294</v>
      </c>
      <c r="H50">
        <v>-0.56092689560861164</v>
      </c>
      <c r="I50">
        <v>-0.56092696404853815</v>
      </c>
      <c r="J50">
        <v>-0.22069948117261615</v>
      </c>
      <c r="K50">
        <v>-1.3775847637792875</v>
      </c>
      <c r="L50">
        <v>-0.58914238972340549</v>
      </c>
      <c r="M50">
        <v>-0.41709309502451669</v>
      </c>
      <c r="N50">
        <v>-2.1396440455175623</v>
      </c>
      <c r="O50">
        <v>-1.4277486194856011</v>
      </c>
      <c r="P50">
        <v>-1.0198520407907536</v>
      </c>
      <c r="S50">
        <v>10.199999999999999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0.01</v>
      </c>
      <c r="AJ50">
        <v>0</v>
      </c>
      <c r="AK50">
        <v>0</v>
      </c>
      <c r="AL50">
        <v>0</v>
      </c>
      <c r="AM50">
        <v>0</v>
      </c>
      <c r="AN50">
        <v>0</v>
      </c>
      <c r="BW50">
        <v>10.199999999999999</v>
      </c>
      <c r="BX50">
        <v>10.260285807061443</v>
      </c>
      <c r="BY50">
        <f t="shared" si="0"/>
        <v>-6.0285807061443819E-2</v>
      </c>
      <c r="BZ50">
        <f t="shared" si="1"/>
        <v>6.0285807061443819E-2</v>
      </c>
      <c r="CA50">
        <f t="shared" si="2"/>
        <v>3.6343785330496294E-3</v>
      </c>
      <c r="CB50">
        <f t="shared" si="3"/>
        <v>0.59103732413180221</v>
      </c>
    </row>
    <row r="51" spans="1:80">
      <c r="A51">
        <v>1</v>
      </c>
      <c r="B51">
        <v>1.5248307989169148</v>
      </c>
      <c r="C51">
        <v>-0.38690647957565605</v>
      </c>
      <c r="D51">
        <v>-1.4566594575440537</v>
      </c>
      <c r="E51">
        <v>-0.50127611907465885</v>
      </c>
      <c r="F51">
        <v>-1.6059927737288493</v>
      </c>
      <c r="G51">
        <v>-1.4333803473599707</v>
      </c>
      <c r="H51">
        <v>-1.4301652362434019</v>
      </c>
      <c r="I51">
        <v>-1.4301653167001949</v>
      </c>
      <c r="J51">
        <v>-1.363295456471612</v>
      </c>
      <c r="K51">
        <v>-1.6243903324429483</v>
      </c>
      <c r="L51">
        <v>-1.5906319907759052</v>
      </c>
      <c r="M51">
        <v>-1.268871963949783</v>
      </c>
      <c r="N51">
        <v>-1.8994405435636075</v>
      </c>
      <c r="O51">
        <v>-1.2789584103957925</v>
      </c>
      <c r="P51">
        <v>-1.1298317541545047</v>
      </c>
      <c r="S51">
        <v>6.6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0.01</v>
      </c>
      <c r="AK51">
        <v>0</v>
      </c>
      <c r="AL51">
        <v>0</v>
      </c>
      <c r="AM51">
        <v>0</v>
      </c>
      <c r="AN51">
        <v>0</v>
      </c>
      <c r="BW51">
        <v>6.6</v>
      </c>
      <c r="BX51">
        <v>6.4929453547164995</v>
      </c>
      <c r="BY51">
        <f t="shared" si="0"/>
        <v>0.10705464528350017</v>
      </c>
      <c r="BZ51">
        <f t="shared" si="1"/>
        <v>0.10705464528350017</v>
      </c>
      <c r="CA51">
        <f t="shared" si="2"/>
        <v>1.1460697076776046E-2</v>
      </c>
      <c r="CB51">
        <f t="shared" si="3"/>
        <v>1.6220400800530328</v>
      </c>
    </row>
    <row r="52" spans="1:80">
      <c r="A52">
        <v>1</v>
      </c>
      <c r="B52">
        <v>1.3474967861124363</v>
      </c>
      <c r="C52">
        <v>0.48101886649946446</v>
      </c>
      <c r="D52">
        <v>-1.5312213530895529</v>
      </c>
      <c r="E52">
        <v>-0.97877326387033614</v>
      </c>
      <c r="F52">
        <v>-0.64102311106714727</v>
      </c>
      <c r="G52">
        <v>-1.3713173810782999</v>
      </c>
      <c r="H52">
        <v>-1.0251791911749204</v>
      </c>
      <c r="I52">
        <v>-1.0251790807136671</v>
      </c>
      <c r="J52">
        <v>-1.6606834500425847</v>
      </c>
      <c r="K52">
        <v>-2.0563000776043538</v>
      </c>
      <c r="L52">
        <v>-2.1131483043685111</v>
      </c>
      <c r="M52">
        <v>-1.0255065728282788</v>
      </c>
      <c r="N52">
        <v>-0.90431174975436446</v>
      </c>
      <c r="O52">
        <v>-1.3285551467590626</v>
      </c>
      <c r="P52">
        <v>-1.4597708942457537</v>
      </c>
      <c r="S52">
        <v>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0.01</v>
      </c>
      <c r="AL52">
        <v>0</v>
      </c>
      <c r="AM52">
        <v>0</v>
      </c>
      <c r="AN52">
        <v>0</v>
      </c>
      <c r="BW52">
        <v>8</v>
      </c>
      <c r="BX52">
        <v>8.0037932334263218</v>
      </c>
      <c r="BY52">
        <f t="shared" si="0"/>
        <v>-3.7932334263217626E-3</v>
      </c>
      <c r="BZ52">
        <f t="shared" si="1"/>
        <v>3.7932334263217626E-3</v>
      </c>
      <c r="CA52">
        <f t="shared" si="2"/>
        <v>1.4388619826564738E-5</v>
      </c>
      <c r="CB52">
        <f t="shared" si="3"/>
        <v>4.7415417829022033E-2</v>
      </c>
    </row>
    <row r="53" spans="1:80">
      <c r="A53">
        <v>1</v>
      </c>
      <c r="B53">
        <v>1.5678208626270855</v>
      </c>
      <c r="C53">
        <v>0.32321425812216986</v>
      </c>
      <c r="D53">
        <v>-0.95336666261193448</v>
      </c>
      <c r="E53">
        <v>1.2177136021897796</v>
      </c>
      <c r="F53">
        <v>-1.255094714579138</v>
      </c>
      <c r="G53">
        <v>-0.92446402385027282</v>
      </c>
      <c r="H53">
        <v>-1.2622441931662276</v>
      </c>
      <c r="I53">
        <v>-1.2622441087908276</v>
      </c>
      <c r="J53">
        <v>-1.2693834585018324</v>
      </c>
      <c r="K53">
        <v>-1.3775847637792875</v>
      </c>
      <c r="L53">
        <v>-0.41497028519253693</v>
      </c>
      <c r="M53">
        <v>-0.29541039946376252</v>
      </c>
      <c r="N53">
        <v>2.1497042036602059</v>
      </c>
      <c r="O53">
        <v>-0.63420083767329127</v>
      </c>
      <c r="P53">
        <v>0.29990451957423842</v>
      </c>
      <c r="S53">
        <v>6.3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0.01</v>
      </c>
      <c r="AM53">
        <v>0</v>
      </c>
      <c r="AN53">
        <v>0</v>
      </c>
      <c r="BW53">
        <v>6.3</v>
      </c>
      <c r="BX53">
        <v>5.9197760009637816</v>
      </c>
      <c r="BY53">
        <f t="shared" si="0"/>
        <v>0.38022399903621817</v>
      </c>
      <c r="BZ53">
        <f t="shared" si="1"/>
        <v>0.38022399903621817</v>
      </c>
      <c r="CA53">
        <f t="shared" si="2"/>
        <v>0.14457028944309405</v>
      </c>
      <c r="CB53">
        <f t="shared" si="3"/>
        <v>6.0353015720034628</v>
      </c>
    </row>
    <row r="54" spans="1:80">
      <c r="A54">
        <v>1</v>
      </c>
      <c r="B54">
        <v>1.8794988245258595</v>
      </c>
      <c r="C54">
        <v>-0.2291018711983614</v>
      </c>
      <c r="D54">
        <v>-1.5685023008623025</v>
      </c>
      <c r="E54">
        <v>-1.0742726928294717</v>
      </c>
      <c r="F54">
        <v>-7.0813764948870719E-2</v>
      </c>
      <c r="G54">
        <v>-1.6319818394613173</v>
      </c>
      <c r="H54">
        <v>-1.4597983614923162</v>
      </c>
      <c r="I54">
        <v>-1.4597983824863923</v>
      </c>
      <c r="J54">
        <v>-1.7389434483507351</v>
      </c>
      <c r="K54">
        <v>-1.5215546788330898</v>
      </c>
      <c r="L54">
        <v>-1.5906319907759052</v>
      </c>
      <c r="M54">
        <v>-0.3562517472441396</v>
      </c>
      <c r="N54">
        <v>-1.556292683629386</v>
      </c>
      <c r="O54">
        <v>-0.58460410131002116</v>
      </c>
      <c r="P54">
        <v>0.29990451957423842</v>
      </c>
      <c r="S54">
        <v>3.9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0.01</v>
      </c>
      <c r="AN54">
        <v>0</v>
      </c>
      <c r="BW54">
        <v>3.9</v>
      </c>
      <c r="BX54">
        <v>3.5439292394021895</v>
      </c>
      <c r="BY54">
        <f t="shared" si="0"/>
        <v>0.3560707605978104</v>
      </c>
      <c r="BZ54">
        <f t="shared" si="1"/>
        <v>0.3560707605978104</v>
      </c>
      <c r="CA54">
        <f t="shared" si="2"/>
        <v>0.12678638655270322</v>
      </c>
      <c r="CB54">
        <f t="shared" si="3"/>
        <v>9.1300195025079596</v>
      </c>
    </row>
    <row r="55" spans="1:80">
      <c r="A55">
        <v>1</v>
      </c>
      <c r="B55">
        <v>-0.4473383737873976</v>
      </c>
      <c r="C55">
        <v>0.71772577906540647</v>
      </c>
      <c r="D55">
        <v>0.73359622410498371</v>
      </c>
      <c r="E55">
        <v>0.64471702843496681</v>
      </c>
      <c r="F55">
        <v>0.85029364031911703</v>
      </c>
      <c r="G55">
        <v>0.85053681180550422</v>
      </c>
      <c r="H55">
        <v>0.75280832375987827</v>
      </c>
      <c r="I55">
        <v>0.75280837897124386</v>
      </c>
      <c r="J55">
        <v>-1.7223485571425456E-2</v>
      </c>
      <c r="K55">
        <v>-0.43149675056859021</v>
      </c>
      <c r="L55">
        <v>-0.24079818066166833</v>
      </c>
      <c r="M55">
        <v>-0.66045848614602076</v>
      </c>
      <c r="N55">
        <v>1.2575197678312295</v>
      </c>
      <c r="O55">
        <v>0.75450778049825296</v>
      </c>
      <c r="P55">
        <v>0.73982337302923451</v>
      </c>
      <c r="S55">
        <v>22.6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0.01</v>
      </c>
      <c r="BW55">
        <v>22.6</v>
      </c>
      <c r="BX55">
        <v>22.784575246817855</v>
      </c>
      <c r="BY55">
        <f t="shared" si="0"/>
        <v>-0.18457524681785387</v>
      </c>
      <c r="BZ55">
        <f t="shared" si="1"/>
        <v>0.18457524681785387</v>
      </c>
      <c r="CA55">
        <f t="shared" si="2"/>
        <v>3.406802173787167E-2</v>
      </c>
      <c r="CB55">
        <f t="shared" si="3"/>
        <v>0.81670463193740639</v>
      </c>
    </row>
    <row r="56" spans="1:80">
      <c r="A56">
        <v>1</v>
      </c>
      <c r="B56">
        <v>-0.17327671763502292</v>
      </c>
      <c r="C56">
        <v>1.0333349958199958</v>
      </c>
      <c r="D56">
        <v>0.11846058585461572</v>
      </c>
      <c r="E56">
        <v>-0.88327383491120071</v>
      </c>
      <c r="F56">
        <v>0.49939558116940891</v>
      </c>
      <c r="G56">
        <v>-9.2820275675887243E-2</v>
      </c>
      <c r="H56">
        <v>0.7330529069272691</v>
      </c>
      <c r="I56">
        <v>0.73305300178044674</v>
      </c>
      <c r="J56">
        <v>0.43668450461584796</v>
      </c>
      <c r="K56">
        <v>0.5762926548080215</v>
      </c>
      <c r="L56">
        <v>0.45589023746180907</v>
      </c>
      <c r="M56">
        <v>-0.3562517472441396</v>
      </c>
      <c r="N56">
        <v>0.29670576001541055</v>
      </c>
      <c r="O56">
        <v>-0.18783021040386541</v>
      </c>
      <c r="P56">
        <v>0.29990451957423842</v>
      </c>
      <c r="S56">
        <v>20.399999999999999</v>
      </c>
      <c r="BW56">
        <v>20.399999999999999</v>
      </c>
      <c r="BX56">
        <v>20.512337544596271</v>
      </c>
      <c r="BY56">
        <f t="shared" si="0"/>
        <v>-0.11233754459627221</v>
      </c>
      <c r="BZ56">
        <f t="shared" si="1"/>
        <v>0.11233754459627221</v>
      </c>
      <c r="CA56">
        <f t="shared" si="2"/>
        <v>1.2619723925919448E-2</v>
      </c>
      <c r="CB56">
        <f t="shared" si="3"/>
        <v>0.55067423821702066</v>
      </c>
    </row>
    <row r="57" spans="1:80" ht="21">
      <c r="A57">
        <v>1</v>
      </c>
      <c r="B57">
        <v>-1.0760680555487052</v>
      </c>
      <c r="C57">
        <v>1.348944212574585</v>
      </c>
      <c r="D57">
        <v>0.85475930436641978</v>
      </c>
      <c r="E57">
        <v>-0.31027726115638787</v>
      </c>
      <c r="F57">
        <v>1.1134671846813997</v>
      </c>
      <c r="G57">
        <v>1.3346279488025352</v>
      </c>
      <c r="H57">
        <v>1.1676720772446649</v>
      </c>
      <c r="I57">
        <v>1.1676720526593802</v>
      </c>
      <c r="J57">
        <v>0.95320049344964042</v>
      </c>
      <c r="K57">
        <v>0.51459126264210564</v>
      </c>
      <c r="L57">
        <v>0.54297628972724188</v>
      </c>
      <c r="M57">
        <v>-0.2345690516833876</v>
      </c>
      <c r="N57">
        <v>1.8751859157128297</v>
      </c>
      <c r="O57">
        <v>1.1016849350411386</v>
      </c>
      <c r="P57">
        <v>1.0697625131204835</v>
      </c>
      <c r="S57">
        <v>28</v>
      </c>
      <c r="Y57" s="171" t="s">
        <v>252</v>
      </c>
      <c r="BW57">
        <v>28</v>
      </c>
      <c r="BX57">
        <v>27.999628772082495</v>
      </c>
      <c r="BY57">
        <f t="shared" si="0"/>
        <v>3.7122791750476836E-4</v>
      </c>
      <c r="BZ57">
        <f t="shared" si="1"/>
        <v>3.7122791750476836E-4</v>
      </c>
      <c r="CA57">
        <f t="shared" si="2"/>
        <v>1.3781016673492711E-7</v>
      </c>
      <c r="CB57">
        <f t="shared" si="3"/>
        <v>1.3258139910884584E-3</v>
      </c>
    </row>
    <row r="58" spans="1:80">
      <c r="A58">
        <v>1</v>
      </c>
      <c r="B58">
        <v>-1.4844736607953755</v>
      </c>
      <c r="C58">
        <v>0.71772577906540647</v>
      </c>
      <c r="D58">
        <v>0.90136048908235678</v>
      </c>
      <c r="E58">
        <v>0.16721988363928944</v>
      </c>
      <c r="F58">
        <v>1.1134671846813997</v>
      </c>
      <c r="G58">
        <v>1.8187190857995661</v>
      </c>
      <c r="H58">
        <v>1.2763268698240131</v>
      </c>
      <c r="I58">
        <v>1.276326878102561</v>
      </c>
      <c r="J58">
        <v>-0.42417547677380685</v>
      </c>
      <c r="K58">
        <v>-4.0721266851128687E-2</v>
      </c>
      <c r="L58">
        <v>-0.24079818066166833</v>
      </c>
      <c r="M58">
        <v>-0.3562517472441396</v>
      </c>
      <c r="N58">
        <v>-0.21801602988592159</v>
      </c>
      <c r="O58">
        <v>6.0153471412481722E-2</v>
      </c>
      <c r="P58">
        <v>-3.0034620517010589E-2</v>
      </c>
      <c r="S58">
        <v>31.5</v>
      </c>
      <c r="Y58" cm="1">
        <f t="array" ref="Y58:AN73">MMULT(C256:IM271,A3:P247)</f>
        <v>245</v>
      </c>
      <c r="Z58">
        <v>-1.4886388627471514</v>
      </c>
      <c r="AA58">
        <v>-0.66163859897951927</v>
      </c>
      <c r="AB58">
        <v>-1.3499446160782245</v>
      </c>
      <c r="AC58">
        <v>-1.8148726820667715</v>
      </c>
      <c r="AD58">
        <v>-0.11150525674356526</v>
      </c>
      <c r="AE58">
        <v>-0.80791525665002339</v>
      </c>
      <c r="AF58">
        <v>-0.6800941087913055</v>
      </c>
      <c r="AG58">
        <v>-0.68009398949506306</v>
      </c>
      <c r="AH58">
        <v>-1.2615260289509576</v>
      </c>
      <c r="AI58">
        <v>-1.2562469524106175</v>
      </c>
      <c r="AJ58">
        <v>-1.3881306885237521</v>
      </c>
      <c r="AK58">
        <v>1.1208002500724477</v>
      </c>
      <c r="AL58">
        <v>0.63186061758897827</v>
      </c>
      <c r="AM58">
        <v>-0.83577472200867109</v>
      </c>
      <c r="AN58">
        <v>-2.7393340653899454</v>
      </c>
      <c r="BW58">
        <v>31.5</v>
      </c>
      <c r="BX58">
        <v>31.357861342921741</v>
      </c>
      <c r="BY58">
        <f t="shared" si="0"/>
        <v>0.14213865707825946</v>
      </c>
      <c r="BZ58">
        <f t="shared" si="1"/>
        <v>0.14213865707825946</v>
      </c>
      <c r="CA58">
        <f t="shared" si="2"/>
        <v>2.0203397836011036E-2</v>
      </c>
      <c r="CB58">
        <f t="shared" si="3"/>
        <v>0.45123383199447448</v>
      </c>
    </row>
    <row r="59" spans="1:80">
      <c r="A59">
        <v>1</v>
      </c>
      <c r="B59">
        <v>-0.67840996622958949</v>
      </c>
      <c r="C59">
        <v>1.2700419083859378</v>
      </c>
      <c r="D59">
        <v>5.3218927252303969E-2</v>
      </c>
      <c r="E59">
        <v>-1.7427686955434198</v>
      </c>
      <c r="F59">
        <v>0.19235977941341195</v>
      </c>
      <c r="G59">
        <v>0.50298420062814964</v>
      </c>
      <c r="H59">
        <v>0.58488728068270257</v>
      </c>
      <c r="I59">
        <v>0.58488717106187671</v>
      </c>
      <c r="J59">
        <v>-1.7223485571425456E-2</v>
      </c>
      <c r="K59">
        <v>0.26778569397844643</v>
      </c>
      <c r="L59">
        <v>-0.37142725905981899</v>
      </c>
      <c r="M59">
        <v>-0.11288635612263559</v>
      </c>
      <c r="N59">
        <v>0.77711276392332007</v>
      </c>
      <c r="O59">
        <v>0.45692736231863751</v>
      </c>
      <c r="P59">
        <v>0.29990451957423842</v>
      </c>
      <c r="S59">
        <v>24.6</v>
      </c>
      <c r="Y59">
        <v>-1.4886388627471514</v>
      </c>
      <c r="Z59">
        <v>237.76456460656939</v>
      </c>
      <c r="AA59">
        <v>-73.258138993807336</v>
      </c>
      <c r="AB59">
        <v>-144.9061083847572</v>
      </c>
      <c r="AC59">
        <v>6.6395025354508146</v>
      </c>
      <c r="AD59">
        <v>-113.85054906050323</v>
      </c>
      <c r="AE59">
        <v>-164.88990690844435</v>
      </c>
      <c r="AF59">
        <v>-195.06151582452523</v>
      </c>
      <c r="AG59">
        <v>-195.06151685882185</v>
      </c>
      <c r="AH59">
        <v>-148.3500790614477</v>
      </c>
      <c r="AI59">
        <v>-124.90449260384383</v>
      </c>
      <c r="AJ59">
        <v>-116.9361463507684</v>
      </c>
      <c r="AK59">
        <v>-54.950217848253757</v>
      </c>
      <c r="AL59">
        <v>-112.64768852226887</v>
      </c>
      <c r="AM59">
        <v>-82.641204340527693</v>
      </c>
      <c r="AN59">
        <v>-79.41185943381933</v>
      </c>
      <c r="BW59">
        <v>24.6</v>
      </c>
      <c r="BX59">
        <v>24.731556655980878</v>
      </c>
      <c r="BY59">
        <f t="shared" si="0"/>
        <v>-0.13155665598087651</v>
      </c>
      <c r="BZ59">
        <f t="shared" si="1"/>
        <v>0.13155665598087651</v>
      </c>
      <c r="CA59">
        <f t="shared" si="2"/>
        <v>1.7307153732870693E-2</v>
      </c>
      <c r="CB59">
        <f t="shared" si="3"/>
        <v>0.53478315439380686</v>
      </c>
    </row>
    <row r="60" spans="1:80">
      <c r="A60">
        <v>1</v>
      </c>
      <c r="B60">
        <v>-0.86111773699782734</v>
      </c>
      <c r="C60">
        <v>1.348944212574585</v>
      </c>
      <c r="D60">
        <v>1.4046532840144759</v>
      </c>
      <c r="E60">
        <v>1.1222141732306441</v>
      </c>
      <c r="F60">
        <v>1.5082275012248221</v>
      </c>
      <c r="G60">
        <v>1.4339286948532077</v>
      </c>
      <c r="H60">
        <v>1.226938327742491</v>
      </c>
      <c r="I60">
        <v>1.2269384351255648</v>
      </c>
      <c r="J60">
        <v>0.53059650258562763</v>
      </c>
      <c r="K60">
        <v>0.4734570011981632</v>
      </c>
      <c r="L60">
        <v>1.0219495771871328</v>
      </c>
      <c r="M60">
        <v>8.7963394381185781E-3</v>
      </c>
      <c r="N60">
        <v>1.3604641258114976</v>
      </c>
      <c r="O60">
        <v>1.5480555623105645</v>
      </c>
      <c r="P60">
        <v>2.1695596467579774</v>
      </c>
      <c r="S60">
        <v>26.1</v>
      </c>
      <c r="Y60">
        <v>-0.66163859897951927</v>
      </c>
      <c r="Z60">
        <v>-73.258138993807336</v>
      </c>
      <c r="AA60">
        <v>245.15130620432279</v>
      </c>
      <c r="AB60">
        <v>-3.621111492978883</v>
      </c>
      <c r="AC60">
        <v>-61.960306846380142</v>
      </c>
      <c r="AD60">
        <v>29.311241482540591</v>
      </c>
      <c r="AE60">
        <v>45.909539615938826</v>
      </c>
      <c r="AF60">
        <v>62.092374137771699</v>
      </c>
      <c r="AG60">
        <v>62.09237500527879</v>
      </c>
      <c r="AH60">
        <v>-14.284451484443331</v>
      </c>
      <c r="AI60">
        <v>-52.493377469185369</v>
      </c>
      <c r="AJ60">
        <v>3.7582216960070944</v>
      </c>
      <c r="AK60">
        <v>-26.680588567256073</v>
      </c>
      <c r="AL60">
        <v>-9.982382763168971</v>
      </c>
      <c r="AM60">
        <v>-20.906535545157752</v>
      </c>
      <c r="AN60">
        <v>52.311826027574</v>
      </c>
      <c r="BW60">
        <v>26.1</v>
      </c>
      <c r="BX60">
        <v>26.128133988291413</v>
      </c>
      <c r="BY60">
        <f t="shared" si="0"/>
        <v>-2.8133988291411782E-2</v>
      </c>
      <c r="BZ60">
        <f t="shared" si="1"/>
        <v>2.8133988291411782E-2</v>
      </c>
      <c r="CA60">
        <f t="shared" si="2"/>
        <v>7.9152129718129531E-4</v>
      </c>
      <c r="CB60">
        <f t="shared" si="3"/>
        <v>0.1077930585877846</v>
      </c>
    </row>
    <row r="61" spans="1:80">
      <c r="A61">
        <v>1</v>
      </c>
      <c r="B61">
        <v>-1.2856446161358117</v>
      </c>
      <c r="C61">
        <v>0.87553038744270106</v>
      </c>
      <c r="D61">
        <v>1.5937979479554394E-2</v>
      </c>
      <c r="E61">
        <v>-0.69227497699292972</v>
      </c>
      <c r="F61">
        <v>-1.0357834276105697</v>
      </c>
      <c r="G61">
        <v>0.2671449287578026</v>
      </c>
      <c r="H61">
        <v>0.22928977769574335</v>
      </c>
      <c r="I61">
        <v>0.22928987983992843</v>
      </c>
      <c r="J61">
        <v>0.17060051036813603</v>
      </c>
      <c r="K61">
        <v>0.32948708614436084</v>
      </c>
      <c r="L61">
        <v>-0.24079818066166833</v>
      </c>
      <c r="M61">
        <v>-0.59961713836564368</v>
      </c>
      <c r="N61">
        <v>9.0817044054877213E-2</v>
      </c>
      <c r="O61">
        <v>0.55612083504517595</v>
      </c>
      <c r="P61">
        <v>7.9945092846740382E-2</v>
      </c>
      <c r="S61">
        <v>29.8</v>
      </c>
      <c r="Y61">
        <v>-1.3499446160782245</v>
      </c>
      <c r="Z61">
        <v>-144.9061083847572</v>
      </c>
      <c r="AA61">
        <v>-3.621111492978883</v>
      </c>
      <c r="AB61">
        <v>239.07863303047489</v>
      </c>
      <c r="AC61">
        <v>121.58588290390593</v>
      </c>
      <c r="AD61">
        <v>193.21365867069514</v>
      </c>
      <c r="AE61">
        <v>211.762470668638</v>
      </c>
      <c r="AF61">
        <v>207.97996708705386</v>
      </c>
      <c r="AG61">
        <v>207.97996659482956</v>
      </c>
      <c r="AH61">
        <v>223.23342492152253</v>
      </c>
      <c r="AI61">
        <v>201.28802197097355</v>
      </c>
      <c r="AJ61">
        <v>202.49666660884236</v>
      </c>
      <c r="AK61">
        <v>139.38729365956431</v>
      </c>
      <c r="AL61">
        <v>188.86468546719374</v>
      </c>
      <c r="AM61">
        <v>161.396018834378</v>
      </c>
      <c r="AN61">
        <v>173.10801727986143</v>
      </c>
      <c r="BW61">
        <v>29.8</v>
      </c>
      <c r="BX61">
        <v>29.670855441674565</v>
      </c>
      <c r="BY61">
        <f t="shared" si="0"/>
        <v>0.12914455832543581</v>
      </c>
      <c r="BZ61">
        <f t="shared" si="1"/>
        <v>0.12914455832543581</v>
      </c>
      <c r="CA61">
        <f t="shared" si="2"/>
        <v>1.6678316945071891E-2</v>
      </c>
      <c r="CB61">
        <f t="shared" si="3"/>
        <v>0.4333710010920665</v>
      </c>
    </row>
    <row r="62" spans="1:80">
      <c r="A62">
        <v>1</v>
      </c>
      <c r="B62">
        <v>-1.3877460174474794</v>
      </c>
      <c r="C62">
        <v>0.71772577906540647</v>
      </c>
      <c r="D62">
        <v>0.55651172218442324</v>
      </c>
      <c r="E62">
        <v>-2.3778974278981478E-2</v>
      </c>
      <c r="F62">
        <v>1.6910749838557875E-2</v>
      </c>
      <c r="G62">
        <v>0.85053681180550422</v>
      </c>
      <c r="H62">
        <v>0.98987332575118536</v>
      </c>
      <c r="I62">
        <v>0.98987340704840432</v>
      </c>
      <c r="J62">
        <v>-4.8527484894683851E-2</v>
      </c>
      <c r="K62">
        <v>0.35005421686633281</v>
      </c>
      <c r="L62">
        <v>0.36880418519637326</v>
      </c>
      <c r="M62">
        <v>0.31300307833999969</v>
      </c>
      <c r="N62">
        <v>0.15944661604172247</v>
      </c>
      <c r="O62">
        <v>0.6057175714084444</v>
      </c>
      <c r="P62">
        <v>0.95978279975673642</v>
      </c>
      <c r="S62">
        <v>30.7</v>
      </c>
      <c r="Y62">
        <v>-1.8148726820667715</v>
      </c>
      <c r="Z62">
        <v>6.6395025354508146</v>
      </c>
      <c r="AA62">
        <v>-61.960306846380142</v>
      </c>
      <c r="AB62">
        <v>121.58588290390593</v>
      </c>
      <c r="AC62">
        <v>238.54890596575297</v>
      </c>
      <c r="AD62">
        <v>75.599103140453522</v>
      </c>
      <c r="AE62">
        <v>49.400334271686702</v>
      </c>
      <c r="AF62">
        <v>42.991683263626442</v>
      </c>
      <c r="AG62">
        <v>42.991682637572985</v>
      </c>
      <c r="AH62">
        <v>94.254672515438557</v>
      </c>
      <c r="AI62">
        <v>84.704038331333138</v>
      </c>
      <c r="AJ62">
        <v>121.77545446311991</v>
      </c>
      <c r="AK62">
        <v>96.192567887732565</v>
      </c>
      <c r="AL62">
        <v>77.248318524143428</v>
      </c>
      <c r="AM62">
        <v>75.784002711562465</v>
      </c>
      <c r="AN62">
        <v>91.268253875562834</v>
      </c>
      <c r="BW62">
        <v>30.7</v>
      </c>
      <c r="BX62">
        <v>30.493086360055685</v>
      </c>
      <c r="BY62">
        <f t="shared" si="0"/>
        <v>0.20691363994431455</v>
      </c>
      <c r="BZ62">
        <f t="shared" si="1"/>
        <v>0.20691363994431455</v>
      </c>
      <c r="CA62">
        <f t="shared" si="2"/>
        <v>4.281325439500544E-2</v>
      </c>
      <c r="CB62">
        <f t="shared" si="3"/>
        <v>0.67398579786421686</v>
      </c>
    </row>
    <row r="63" spans="1:80">
      <c r="A63">
        <v>1</v>
      </c>
      <c r="B63">
        <v>-0.82350143125142794</v>
      </c>
      <c r="C63">
        <v>1.2700419083859378</v>
      </c>
      <c r="D63">
        <v>-1.2022731350007785E-2</v>
      </c>
      <c r="E63">
        <v>-1.2652715507477426</v>
      </c>
      <c r="F63">
        <v>-0.24626279452372479</v>
      </c>
      <c r="G63">
        <v>0.56504716690982015</v>
      </c>
      <c r="H63">
        <v>0.72317519851096523</v>
      </c>
      <c r="I63">
        <v>0.72317531318504824</v>
      </c>
      <c r="J63">
        <v>-1.5714859097940351E-3</v>
      </c>
      <c r="K63">
        <v>0.30891995542238893</v>
      </c>
      <c r="L63">
        <v>0.67360536812539562</v>
      </c>
      <c r="M63">
        <v>-0.2345690516833876</v>
      </c>
      <c r="N63">
        <v>0.46827968998252129</v>
      </c>
      <c r="O63">
        <v>0.15934694413902023</v>
      </c>
      <c r="P63">
        <v>0.62984365966548739</v>
      </c>
      <c r="S63">
        <v>25.8</v>
      </c>
      <c r="Y63">
        <v>-0.11150525674356526</v>
      </c>
      <c r="Z63">
        <v>-113.85054906050323</v>
      </c>
      <c r="AA63">
        <v>29.311241482540591</v>
      </c>
      <c r="AB63">
        <v>193.21365867069514</v>
      </c>
      <c r="AC63">
        <v>75.599103140453522</v>
      </c>
      <c r="AD63">
        <v>242.04675726881663</v>
      </c>
      <c r="AE63">
        <v>182.82183723476004</v>
      </c>
      <c r="AF63">
        <v>173.42769776292175</v>
      </c>
      <c r="AG63">
        <v>173.42769669086877</v>
      </c>
      <c r="AH63">
        <v>168.32094884732177</v>
      </c>
      <c r="AI63">
        <v>157.66771139887257</v>
      </c>
      <c r="AJ63">
        <v>154.92523657063168</v>
      </c>
      <c r="AK63">
        <v>103.28987573783643</v>
      </c>
      <c r="AL63">
        <v>170.57777778103693</v>
      </c>
      <c r="AM63">
        <v>157.44605887286167</v>
      </c>
      <c r="AN63">
        <v>175.98228485900745</v>
      </c>
      <c r="BW63">
        <v>25.8</v>
      </c>
      <c r="BX63">
        <v>25.855261195567515</v>
      </c>
      <c r="BY63">
        <f t="shared" si="0"/>
        <v>-5.5261195567513965E-2</v>
      </c>
      <c r="BZ63">
        <f t="shared" si="1"/>
        <v>5.5261195567513965E-2</v>
      </c>
      <c r="CA63">
        <f t="shared" si="2"/>
        <v>3.0537997355510253E-3</v>
      </c>
      <c r="CB63">
        <f t="shared" si="3"/>
        <v>0.21419068049424017</v>
      </c>
    </row>
    <row r="64" spans="1:80">
      <c r="A64">
        <v>1</v>
      </c>
      <c r="B64">
        <v>-1.570453788215729</v>
      </c>
      <c r="C64">
        <v>0.95443269163134836</v>
      </c>
      <c r="D64">
        <v>1.0132033324006053</v>
      </c>
      <c r="E64">
        <v>-0.11927840323811695</v>
      </c>
      <c r="F64">
        <v>0.93801815510654563</v>
      </c>
      <c r="G64">
        <v>0.56504716690982015</v>
      </c>
      <c r="H64">
        <v>1.2960822866566224</v>
      </c>
      <c r="I64">
        <v>1.2960822552933582</v>
      </c>
      <c r="J64">
        <v>1.3445004849903925</v>
      </c>
      <c r="K64">
        <v>1.1727394457451998</v>
      </c>
      <c r="L64">
        <v>1.1525786555852866</v>
      </c>
      <c r="M64">
        <v>0.98225790392413681</v>
      </c>
      <c r="N64">
        <v>1.0516310518706964</v>
      </c>
      <c r="O64">
        <v>1.2008784077676788</v>
      </c>
      <c r="P64">
        <v>0.18992480621048743</v>
      </c>
      <c r="S64">
        <v>32.299999999999997</v>
      </c>
      <c r="Y64">
        <v>-0.80791525665002339</v>
      </c>
      <c r="Z64">
        <v>-164.88990690844435</v>
      </c>
      <c r="AA64">
        <v>45.909539615938826</v>
      </c>
      <c r="AB64">
        <v>211.762470668638</v>
      </c>
      <c r="AC64">
        <v>49.400334271686702</v>
      </c>
      <c r="AD64">
        <v>182.82183723476004</v>
      </c>
      <c r="AE64">
        <v>239.38921722114122</v>
      </c>
      <c r="AF64">
        <v>217.18592782835839</v>
      </c>
      <c r="AG64">
        <v>217.18592811300235</v>
      </c>
      <c r="AH64">
        <v>195.9601704486951</v>
      </c>
      <c r="AI64">
        <v>164.37863651249421</v>
      </c>
      <c r="AJ64">
        <v>165.83533374587961</v>
      </c>
      <c r="AK64">
        <v>105.25336564594987</v>
      </c>
      <c r="AL64">
        <v>169.09460664981438</v>
      </c>
      <c r="AM64">
        <v>140.05271431869537</v>
      </c>
      <c r="AN64">
        <v>153.02422824375969</v>
      </c>
      <c r="BW64">
        <v>32.299999999999997</v>
      </c>
      <c r="BX64">
        <v>32.077939977414673</v>
      </c>
      <c r="BY64">
        <f t="shared" si="0"/>
        <v>0.22206002258532465</v>
      </c>
      <c r="BZ64">
        <f t="shared" si="1"/>
        <v>0.22206002258532465</v>
      </c>
      <c r="CA64">
        <f t="shared" si="2"/>
        <v>4.9310653630594892E-2</v>
      </c>
      <c r="CB64">
        <f t="shared" si="3"/>
        <v>0.68749232998552523</v>
      </c>
    </row>
    <row r="65" spans="1:80">
      <c r="A65">
        <v>1</v>
      </c>
      <c r="B65">
        <v>-1.3071396479908972</v>
      </c>
      <c r="C65">
        <v>0.79662808325405376</v>
      </c>
      <c r="D65">
        <v>0.19302248140011485</v>
      </c>
      <c r="E65">
        <v>-1.0742726928294717</v>
      </c>
      <c r="F65">
        <v>1.2889162142562538</v>
      </c>
      <c r="G65">
        <v>0.27955752201413597</v>
      </c>
      <c r="H65">
        <v>0.78244144900879131</v>
      </c>
      <c r="I65">
        <v>0.78244144475744126</v>
      </c>
      <c r="J65">
        <v>0.70276849886355985</v>
      </c>
      <c r="K65">
        <v>1.1316051843012558</v>
      </c>
      <c r="L65">
        <v>0.7171483942581135</v>
      </c>
      <c r="M65">
        <v>-0.2345690516833876</v>
      </c>
      <c r="N65">
        <v>0.88005712190358554</v>
      </c>
      <c r="O65">
        <v>0.70491104413498462</v>
      </c>
      <c r="P65">
        <v>0.51986394630173649</v>
      </c>
      <c r="S65">
        <v>30</v>
      </c>
      <c r="Y65">
        <v>-0.6800941087913055</v>
      </c>
      <c r="Z65">
        <v>-195.06151582452523</v>
      </c>
      <c r="AA65">
        <v>62.092374137771699</v>
      </c>
      <c r="AB65">
        <v>207.97996708705386</v>
      </c>
      <c r="AC65">
        <v>42.991683263626442</v>
      </c>
      <c r="AD65">
        <v>173.42769776292175</v>
      </c>
      <c r="AE65">
        <v>217.18592782835839</v>
      </c>
      <c r="AF65">
        <v>239.43780897440118</v>
      </c>
      <c r="AG65">
        <v>239.43780922549422</v>
      </c>
      <c r="AH65">
        <v>205.22926692075742</v>
      </c>
      <c r="AI65">
        <v>171.00901456871111</v>
      </c>
      <c r="AJ65">
        <v>170.28659078068549</v>
      </c>
      <c r="AK65">
        <v>95.423365363543908</v>
      </c>
      <c r="AL65">
        <v>155.93416816740535</v>
      </c>
      <c r="AM65">
        <v>122.98044663387378</v>
      </c>
      <c r="AN65">
        <v>144.26124193882859</v>
      </c>
      <c r="BW65">
        <v>30</v>
      </c>
      <c r="BX65">
        <v>29.83811268000365</v>
      </c>
      <c r="BY65">
        <f t="shared" si="0"/>
        <v>0.16188731999634953</v>
      </c>
      <c r="BZ65">
        <f t="shared" si="1"/>
        <v>0.16188731999634953</v>
      </c>
      <c r="CA65">
        <f t="shared" si="2"/>
        <v>2.620750437560047E-2</v>
      </c>
      <c r="CB65">
        <f t="shared" si="3"/>
        <v>0.53962439998783174</v>
      </c>
    </row>
    <row r="66" spans="1:80">
      <c r="A66">
        <v>1</v>
      </c>
      <c r="B66">
        <v>-0.30762066672931859</v>
      </c>
      <c r="C66">
        <v>0.71772577906540647</v>
      </c>
      <c r="D66">
        <v>-0.99996784732787147</v>
      </c>
      <c r="E66">
        <v>0.16721988363928944</v>
      </c>
      <c r="F66">
        <v>-1.0357834276105697</v>
      </c>
      <c r="G66">
        <v>-1.3340796013092981</v>
      </c>
      <c r="H66">
        <v>-0.83750273126513564</v>
      </c>
      <c r="I66">
        <v>-0.8375027465072945</v>
      </c>
      <c r="J66">
        <v>-0.90938746628433864</v>
      </c>
      <c r="K66">
        <v>-0.88397362645196764</v>
      </c>
      <c r="L66">
        <v>-1.0681156771832965</v>
      </c>
      <c r="M66">
        <v>-0.8429825294871498</v>
      </c>
      <c r="N66">
        <v>-0.90431174975436446</v>
      </c>
      <c r="O66">
        <v>-0.63420083767329127</v>
      </c>
      <c r="P66">
        <v>-0.90987232742700663</v>
      </c>
      <c r="S66">
        <v>21.5</v>
      </c>
      <c r="Y66">
        <v>-0.68009398949506306</v>
      </c>
      <c r="Z66">
        <v>-195.06151685882185</v>
      </c>
      <c r="AA66">
        <v>62.09237500527879</v>
      </c>
      <c r="AB66">
        <v>207.97996659482956</v>
      </c>
      <c r="AC66">
        <v>42.991682637572985</v>
      </c>
      <c r="AD66">
        <v>173.42769669086877</v>
      </c>
      <c r="AE66">
        <v>217.18592811300235</v>
      </c>
      <c r="AF66">
        <v>239.43780922549422</v>
      </c>
      <c r="AG66">
        <v>239.43780947658865</v>
      </c>
      <c r="AH66">
        <v>205.22926622597336</v>
      </c>
      <c r="AI66">
        <v>171.00901438212043</v>
      </c>
      <c r="AJ66">
        <v>170.28658963609288</v>
      </c>
      <c r="AK66">
        <v>95.423364741750547</v>
      </c>
      <c r="AL66">
        <v>155.93416918905393</v>
      </c>
      <c r="AM66">
        <v>122.98044509833083</v>
      </c>
      <c r="AN66">
        <v>144.26124065670453</v>
      </c>
      <c r="BW66">
        <v>21.5</v>
      </c>
      <c r="BX66">
        <v>21.523373128580641</v>
      </c>
      <c r="BY66">
        <f t="shared" si="0"/>
        <v>-2.3373128580640667E-2</v>
      </c>
      <c r="BZ66">
        <f t="shared" si="1"/>
        <v>2.3373128580640667E-2</v>
      </c>
      <c r="CA66">
        <f t="shared" si="2"/>
        <v>5.4630313964716161E-4</v>
      </c>
      <c r="CB66">
        <f t="shared" si="3"/>
        <v>0.10871222595646823</v>
      </c>
    </row>
    <row r="67" spans="1:80">
      <c r="A67">
        <v>1</v>
      </c>
      <c r="B67">
        <v>0.62741321896699176</v>
      </c>
      <c r="C67">
        <v>0.79662808325405376</v>
      </c>
      <c r="D67">
        <v>-0.87880476706643529</v>
      </c>
      <c r="E67">
        <v>0.45371817051669583</v>
      </c>
      <c r="F67">
        <v>-0.46557408149229318</v>
      </c>
      <c r="G67">
        <v>-0.66379956546725549</v>
      </c>
      <c r="H67">
        <v>-0.57080460402491695</v>
      </c>
      <c r="I67">
        <v>-0.57080465264393665</v>
      </c>
      <c r="J67">
        <v>-1.2380794591785718</v>
      </c>
      <c r="K67">
        <v>-1.0279435415057698</v>
      </c>
      <c r="L67">
        <v>-1.3729168601123187</v>
      </c>
      <c r="M67">
        <v>-0.96466522504790186</v>
      </c>
      <c r="N67">
        <v>0.19376140203514267</v>
      </c>
      <c r="O67">
        <v>-0.63420083767329127</v>
      </c>
      <c r="P67">
        <v>0.51986394630173649</v>
      </c>
      <c r="S67">
        <v>13.8</v>
      </c>
      <c r="Y67">
        <v>-1.2615260289509576</v>
      </c>
      <c r="Z67">
        <v>-148.3500790614477</v>
      </c>
      <c r="AA67">
        <v>-14.284451484443331</v>
      </c>
      <c r="AB67">
        <v>223.23342492152253</v>
      </c>
      <c r="AC67">
        <v>94.254672515438557</v>
      </c>
      <c r="AD67">
        <v>168.32094884732177</v>
      </c>
      <c r="AE67">
        <v>195.9601704486951</v>
      </c>
      <c r="AF67">
        <v>205.22926692075742</v>
      </c>
      <c r="AG67">
        <v>205.22926622597336</v>
      </c>
      <c r="AH67">
        <v>241.07849121348903</v>
      </c>
      <c r="AI67">
        <v>209.08072933276134</v>
      </c>
      <c r="AJ67">
        <v>194.99879603839869</v>
      </c>
      <c r="AK67">
        <v>124.67655212289141</v>
      </c>
      <c r="AL67">
        <v>173.29689943792434</v>
      </c>
      <c r="AM67">
        <v>141.89597254907176</v>
      </c>
      <c r="AN67">
        <v>149.32097822498935</v>
      </c>
      <c r="BW67">
        <v>13.8</v>
      </c>
      <c r="BX67">
        <v>13.760046389017605</v>
      </c>
      <c r="BY67">
        <f t="shared" ref="BY67:BY130" si="5">BW67-BX67</f>
        <v>3.9953610982395915E-2</v>
      </c>
      <c r="BZ67">
        <f t="shared" si="1"/>
        <v>3.9953610982395915E-2</v>
      </c>
      <c r="CA67">
        <f t="shared" si="2"/>
        <v>1.5962910305326275E-3</v>
      </c>
      <c r="CB67">
        <f t="shared" si="3"/>
        <v>0.28951892016228925</v>
      </c>
    </row>
    <row r="68" spans="1:80">
      <c r="A68">
        <v>1</v>
      </c>
      <c r="B68">
        <v>1.5624471046633142</v>
      </c>
      <c r="C68">
        <v>0.71772577906540647</v>
      </c>
      <c r="D68">
        <v>-0.8601642931800606</v>
      </c>
      <c r="E68">
        <v>-0.40577669011552336</v>
      </c>
      <c r="F68">
        <v>-0.20240053713001049</v>
      </c>
      <c r="G68">
        <v>-1.4209677541036372</v>
      </c>
      <c r="H68">
        <v>-1.3807766941618798</v>
      </c>
      <c r="I68">
        <v>-1.3807766228294078</v>
      </c>
      <c r="J68">
        <v>-0.56504347372847852</v>
      </c>
      <c r="K68">
        <v>-0.67830231923225093</v>
      </c>
      <c r="L68">
        <v>-0.50205633745797273</v>
      </c>
      <c r="M68">
        <v>-0.41709309502451669</v>
      </c>
      <c r="N68">
        <v>0.12513183004829984</v>
      </c>
      <c r="O68">
        <v>-0.28702368313040394</v>
      </c>
      <c r="P68">
        <v>-0.14001433388075765</v>
      </c>
      <c r="S68">
        <v>6.3</v>
      </c>
      <c r="Y68">
        <v>-1.2562469524106175</v>
      </c>
      <c r="Z68">
        <v>-124.90449260384383</v>
      </c>
      <c r="AA68">
        <v>-52.493377469185369</v>
      </c>
      <c r="AB68">
        <v>201.28802197097355</v>
      </c>
      <c r="AC68">
        <v>84.704038331333138</v>
      </c>
      <c r="AD68">
        <v>157.66771139887257</v>
      </c>
      <c r="AE68">
        <v>164.37863651249421</v>
      </c>
      <c r="AF68">
        <v>171.00901456871111</v>
      </c>
      <c r="AG68">
        <v>171.00901438212043</v>
      </c>
      <c r="AH68">
        <v>209.08072933276134</v>
      </c>
      <c r="AI68">
        <v>235.29310579777376</v>
      </c>
      <c r="AJ68">
        <v>186.76743421486663</v>
      </c>
      <c r="AK68">
        <v>119.10030841555543</v>
      </c>
      <c r="AL68">
        <v>177.01979484286025</v>
      </c>
      <c r="AM68">
        <v>140.53260452150013</v>
      </c>
      <c r="AN68">
        <v>129.22736793709504</v>
      </c>
      <c r="BW68">
        <v>6.3</v>
      </c>
      <c r="BX68">
        <v>6.1219426494108484</v>
      </c>
      <c r="BY68">
        <f t="shared" si="5"/>
        <v>0.1780573505891514</v>
      </c>
      <c r="BZ68">
        <f t="shared" ref="BZ68:BZ131" si="6">ABS(BY68)</f>
        <v>0.1780573505891514</v>
      </c>
      <c r="CA68">
        <f t="shared" ref="CA68:CA131" si="7">BY68^2</f>
        <v>3.1704420098827971E-2</v>
      </c>
      <c r="CB68">
        <f t="shared" ref="CB68:CB131" si="8">(ABS(BY68/BW68)*100)</f>
        <v>2.8263071522087522</v>
      </c>
    </row>
    <row r="69" spans="1:80">
      <c r="A69">
        <v>1</v>
      </c>
      <c r="B69">
        <v>0.7348883782424307</v>
      </c>
      <c r="C69">
        <v>0.79662808325405376</v>
      </c>
      <c r="D69">
        <v>-0.80424287152093621</v>
      </c>
      <c r="E69">
        <v>0.45371817051669583</v>
      </c>
      <c r="F69">
        <v>-0.72874762585457586</v>
      </c>
      <c r="G69">
        <v>-0.78792549803059664</v>
      </c>
      <c r="H69">
        <v>-0.76835877235100569</v>
      </c>
      <c r="I69">
        <v>-0.76835867544570791</v>
      </c>
      <c r="J69">
        <v>-0.84677946763781964</v>
      </c>
      <c r="K69">
        <v>-1.6655245938868906</v>
      </c>
      <c r="L69">
        <v>-0.50205633745797273</v>
      </c>
      <c r="M69">
        <v>-0.90382387726752478</v>
      </c>
      <c r="N69">
        <v>-1.6935518276030741</v>
      </c>
      <c r="O69">
        <v>-0.78299104676309816</v>
      </c>
      <c r="P69">
        <v>-1.0198520407907536</v>
      </c>
      <c r="S69">
        <v>12.9</v>
      </c>
      <c r="Y69">
        <v>-1.3881306885237521</v>
      </c>
      <c r="Z69">
        <v>-116.9361463507684</v>
      </c>
      <c r="AA69">
        <v>3.7582216960070944</v>
      </c>
      <c r="AB69">
        <v>202.49666660884236</v>
      </c>
      <c r="AC69">
        <v>121.77545446311991</v>
      </c>
      <c r="AD69">
        <v>154.92523657063168</v>
      </c>
      <c r="AE69">
        <v>165.83533374587961</v>
      </c>
      <c r="AF69">
        <v>170.28659078068549</v>
      </c>
      <c r="AG69">
        <v>170.28658963609288</v>
      </c>
      <c r="AH69">
        <v>194.99879603839869</v>
      </c>
      <c r="AI69">
        <v>186.76743421486663</v>
      </c>
      <c r="AJ69">
        <v>243.87606666316685</v>
      </c>
      <c r="AK69">
        <v>141.94608204799948</v>
      </c>
      <c r="AL69">
        <v>158.40977760573355</v>
      </c>
      <c r="AM69">
        <v>137.53532766465884</v>
      </c>
      <c r="AN69">
        <v>156.6453800751874</v>
      </c>
      <c r="BW69">
        <v>12.9</v>
      </c>
      <c r="BX69">
        <v>13.016098403556565</v>
      </c>
      <c r="BY69">
        <f t="shared" si="5"/>
        <v>-0.11609840355656509</v>
      </c>
      <c r="BZ69">
        <f t="shared" si="6"/>
        <v>0.11609840355656509</v>
      </c>
      <c r="CA69">
        <f t="shared" si="7"/>
        <v>1.3478839308383046E-2</v>
      </c>
      <c r="CB69">
        <f t="shared" si="8"/>
        <v>0.89998762446949676</v>
      </c>
    </row>
    <row r="70" spans="1:80">
      <c r="A70">
        <v>1</v>
      </c>
      <c r="B70">
        <v>-0.63004614455563546</v>
      </c>
      <c r="C70">
        <v>1.348944212574585</v>
      </c>
      <c r="D70">
        <v>-0.40347268296387828</v>
      </c>
      <c r="E70">
        <v>0.45371817051669583</v>
      </c>
      <c r="F70">
        <v>-1.0796456850042839</v>
      </c>
      <c r="G70">
        <v>-0.39072251382790651</v>
      </c>
      <c r="H70">
        <v>-8.679689162599892E-2</v>
      </c>
      <c r="I70">
        <v>-8.6796907894215417E-2</v>
      </c>
      <c r="J70">
        <v>-0.18939548184935553</v>
      </c>
      <c r="K70">
        <v>-0.55489953490042054</v>
      </c>
      <c r="L70">
        <v>2.0459976134636088E-2</v>
      </c>
      <c r="M70">
        <v>-0.41709309502451669</v>
      </c>
      <c r="N70">
        <v>-0.25233081587934425</v>
      </c>
      <c r="O70">
        <v>-0.68379757403655972</v>
      </c>
      <c r="P70">
        <v>0.40988423293798937</v>
      </c>
      <c r="S70">
        <v>24.3</v>
      </c>
      <c r="Y70">
        <v>1.1208002500724477</v>
      </c>
      <c r="Z70">
        <v>-54.950217848253757</v>
      </c>
      <c r="AA70">
        <v>-26.680588567256073</v>
      </c>
      <c r="AB70">
        <v>139.38729365956431</v>
      </c>
      <c r="AC70">
        <v>96.192567887732565</v>
      </c>
      <c r="AD70">
        <v>103.28987573783643</v>
      </c>
      <c r="AE70">
        <v>105.25336564594987</v>
      </c>
      <c r="AF70">
        <v>95.423365363543908</v>
      </c>
      <c r="AG70">
        <v>95.423364741750547</v>
      </c>
      <c r="AH70">
        <v>124.67655212289141</v>
      </c>
      <c r="AI70">
        <v>119.10030841555543</v>
      </c>
      <c r="AJ70">
        <v>141.94608204799948</v>
      </c>
      <c r="AK70">
        <v>246.11366753737133</v>
      </c>
      <c r="AL70">
        <v>107.23490466613028</v>
      </c>
      <c r="AM70">
        <v>102.03467128746954</v>
      </c>
      <c r="AN70">
        <v>132.95668644156433</v>
      </c>
      <c r="BW70">
        <v>24.3</v>
      </c>
      <c r="BX70">
        <v>24.187816725001976</v>
      </c>
      <c r="BY70">
        <f t="shared" si="5"/>
        <v>0.11218327499802427</v>
      </c>
      <c r="BZ70">
        <f t="shared" si="6"/>
        <v>0.11218327499802427</v>
      </c>
      <c r="CA70">
        <f t="shared" si="7"/>
        <v>1.2585087189282338E-2</v>
      </c>
      <c r="CB70">
        <f t="shared" si="8"/>
        <v>0.46165956789310403</v>
      </c>
    </row>
    <row r="71" spans="1:80">
      <c r="A71">
        <v>1</v>
      </c>
      <c r="B71">
        <v>1.2453953848007686</v>
      </c>
      <c r="C71">
        <v>0.79662808325405376</v>
      </c>
      <c r="D71">
        <v>-1.1770523492484319</v>
      </c>
      <c r="E71">
        <v>-0.59677554803379429</v>
      </c>
      <c r="F71">
        <v>0.32394655159455482</v>
      </c>
      <c r="G71">
        <v>-1.5202685001543097</v>
      </c>
      <c r="H71">
        <v>-0.94615752384448526</v>
      </c>
      <c r="I71">
        <v>-0.94615757195047534</v>
      </c>
      <c r="J71">
        <v>-0.65895547169825819</v>
      </c>
      <c r="K71">
        <v>-8.1855528295072616E-2</v>
      </c>
      <c r="L71">
        <v>-0.41497028519253693</v>
      </c>
      <c r="M71">
        <v>-0.90382387726752478</v>
      </c>
      <c r="N71">
        <v>-0.66410824780040967</v>
      </c>
      <c r="O71">
        <v>-0.68379757403655972</v>
      </c>
      <c r="P71">
        <v>7.9945092846740382E-2</v>
      </c>
      <c r="S71">
        <v>8.8000000000000007</v>
      </c>
      <c r="Y71">
        <v>0.63186061758897827</v>
      </c>
      <c r="Z71">
        <v>-112.64768852226887</v>
      </c>
      <c r="AA71">
        <v>-9.982382763168971</v>
      </c>
      <c r="AB71">
        <v>188.86468546719374</v>
      </c>
      <c r="AC71">
        <v>77.248318524143428</v>
      </c>
      <c r="AD71">
        <v>170.57777778103693</v>
      </c>
      <c r="AE71">
        <v>169.09460664981438</v>
      </c>
      <c r="AF71">
        <v>155.93416816740535</v>
      </c>
      <c r="AG71">
        <v>155.93416918905393</v>
      </c>
      <c r="AH71">
        <v>173.29689943792434</v>
      </c>
      <c r="AI71">
        <v>177.01979484286025</v>
      </c>
      <c r="AJ71">
        <v>158.40977760573355</v>
      </c>
      <c r="AK71">
        <v>107.23490466613028</v>
      </c>
      <c r="AL71">
        <v>243.78510405659773</v>
      </c>
      <c r="AM71">
        <v>168.7797821062257</v>
      </c>
      <c r="AN71">
        <v>149.36509756480226</v>
      </c>
      <c r="BW71">
        <v>8.8000000000000007</v>
      </c>
      <c r="BX71">
        <v>8.6623593607102798</v>
      </c>
      <c r="BY71">
        <f t="shared" si="5"/>
        <v>0.13764063928972092</v>
      </c>
      <c r="BZ71">
        <f t="shared" si="6"/>
        <v>0.13764063928972092</v>
      </c>
      <c r="CA71">
        <f t="shared" si="7"/>
        <v>1.8944945584083068E-2</v>
      </c>
      <c r="CB71">
        <f t="shared" si="8"/>
        <v>1.5640981737468287</v>
      </c>
    </row>
    <row r="72" spans="1:80">
      <c r="A72">
        <v>1</v>
      </c>
      <c r="B72">
        <v>1.2883854485109394</v>
      </c>
      <c r="C72">
        <v>0.87553038744270106</v>
      </c>
      <c r="D72">
        <v>-0.65511908042993794</v>
      </c>
      <c r="E72">
        <v>1.313213031148915</v>
      </c>
      <c r="F72">
        <v>-0.68488536846086157</v>
      </c>
      <c r="G72">
        <v>-0.88722624408127082</v>
      </c>
      <c r="H72">
        <v>-0.93627981542817995</v>
      </c>
      <c r="I72">
        <v>-0.93627988335507684</v>
      </c>
      <c r="J72">
        <v>-0.53373947440521785</v>
      </c>
      <c r="K72">
        <v>-1.3158833716133731</v>
      </c>
      <c r="L72">
        <v>-0.4585133113252548</v>
      </c>
      <c r="M72">
        <v>8.7963394381185781E-3</v>
      </c>
      <c r="N72">
        <v>-0.86999696376094304</v>
      </c>
      <c r="O72">
        <v>-0.68379757403655972</v>
      </c>
      <c r="P72">
        <v>-3.0034620517010589E-2</v>
      </c>
      <c r="S72">
        <v>8.5</v>
      </c>
      <c r="Y72">
        <v>-0.83577472200867109</v>
      </c>
      <c r="Z72">
        <v>-82.641204340527693</v>
      </c>
      <c r="AA72">
        <v>-20.906535545157752</v>
      </c>
      <c r="AB72">
        <v>161.396018834378</v>
      </c>
      <c r="AC72">
        <v>75.784002711562465</v>
      </c>
      <c r="AD72">
        <v>157.44605887286167</v>
      </c>
      <c r="AE72">
        <v>140.05271431869537</v>
      </c>
      <c r="AF72">
        <v>122.98044663387378</v>
      </c>
      <c r="AG72">
        <v>122.98044509833083</v>
      </c>
      <c r="AH72">
        <v>141.89597254907176</v>
      </c>
      <c r="AI72">
        <v>140.53260452150013</v>
      </c>
      <c r="AJ72">
        <v>137.53532766465884</v>
      </c>
      <c r="AK72">
        <v>102.03467128746954</v>
      </c>
      <c r="AL72">
        <v>168.7797821062257</v>
      </c>
      <c r="AM72">
        <v>242.93521567283184</v>
      </c>
      <c r="AN72">
        <v>143.09439103883093</v>
      </c>
      <c r="BW72">
        <v>8.5</v>
      </c>
      <c r="BX72">
        <v>8.3699655619709414</v>
      </c>
      <c r="BY72">
        <f t="shared" si="5"/>
        <v>0.13003443802905856</v>
      </c>
      <c r="BZ72">
        <f t="shared" si="6"/>
        <v>0.13003443802905856</v>
      </c>
      <c r="CA72">
        <f t="shared" si="7"/>
        <v>1.6908955073533072E-2</v>
      </c>
      <c r="CB72">
        <f t="shared" si="8"/>
        <v>1.5298169179889243</v>
      </c>
    </row>
    <row r="73" spans="1:80">
      <c r="A73">
        <v>1</v>
      </c>
      <c r="B73">
        <v>0.66502952471340315</v>
      </c>
      <c r="C73">
        <v>0.79662808325405376</v>
      </c>
      <c r="D73">
        <v>-1.9879129633057351</v>
      </c>
      <c r="E73">
        <v>-2.411264698257368</v>
      </c>
      <c r="F73">
        <v>-2.0884776050596972</v>
      </c>
      <c r="G73">
        <v>-1.6195692462049822</v>
      </c>
      <c r="H73">
        <v>-1.6178416961531867</v>
      </c>
      <c r="I73">
        <v>-1.6178416509065685</v>
      </c>
      <c r="J73">
        <v>-1.7389434483507351</v>
      </c>
      <c r="K73">
        <v>-1.7272259860528065</v>
      </c>
      <c r="L73">
        <v>-1.3729168601123187</v>
      </c>
      <c r="M73">
        <v>-2.4248575717769305</v>
      </c>
      <c r="N73">
        <v>-1.0072561077346311</v>
      </c>
      <c r="O73">
        <v>-1.4773453558488712</v>
      </c>
      <c r="P73">
        <v>-1.4597708942457537</v>
      </c>
      <c r="S73">
        <v>13.5</v>
      </c>
      <c r="Y73">
        <v>-2.7393340653899454</v>
      </c>
      <c r="Z73">
        <v>-79.41185943381933</v>
      </c>
      <c r="AA73">
        <v>52.311826027574</v>
      </c>
      <c r="AB73">
        <v>173.10801727986143</v>
      </c>
      <c r="AC73">
        <v>91.268253875562834</v>
      </c>
      <c r="AD73">
        <v>175.98228485900745</v>
      </c>
      <c r="AE73">
        <v>153.02422824375969</v>
      </c>
      <c r="AF73">
        <v>144.26124193882859</v>
      </c>
      <c r="AG73">
        <v>144.26124065670453</v>
      </c>
      <c r="AH73">
        <v>149.32097822498935</v>
      </c>
      <c r="AI73">
        <v>129.22736793709504</v>
      </c>
      <c r="AJ73">
        <v>156.6453800751874</v>
      </c>
      <c r="AK73">
        <v>132.95668644156433</v>
      </c>
      <c r="AL73">
        <v>149.36509756480226</v>
      </c>
      <c r="AM73">
        <v>143.09439103883093</v>
      </c>
      <c r="AN73">
        <v>241.75752323563154</v>
      </c>
      <c r="BW73">
        <v>13.5</v>
      </c>
      <c r="BX73">
        <v>13.58903858481907</v>
      </c>
      <c r="BY73">
        <f t="shared" si="5"/>
        <v>-8.903858481907001E-2</v>
      </c>
      <c r="BZ73">
        <f t="shared" si="6"/>
        <v>8.903858481907001E-2</v>
      </c>
      <c r="CA73">
        <f t="shared" si="7"/>
        <v>7.9278695865827239E-3</v>
      </c>
      <c r="CB73">
        <f t="shared" si="8"/>
        <v>0.65954507273385199</v>
      </c>
    </row>
    <row r="74" spans="1:80">
      <c r="A74">
        <v>1</v>
      </c>
      <c r="B74">
        <v>0.87997984326428103</v>
      </c>
      <c r="C74">
        <v>1.2700419083859378</v>
      </c>
      <c r="D74">
        <v>-1.3168559033962428</v>
      </c>
      <c r="E74">
        <v>-1.7427686955434198</v>
      </c>
      <c r="F74">
        <v>-0.64102311106714727</v>
      </c>
      <c r="G74">
        <v>-0.91205143059393767</v>
      </c>
      <c r="H74">
        <v>-0.89676898176296305</v>
      </c>
      <c r="I74">
        <v>-0.89676887807968753</v>
      </c>
      <c r="J74">
        <v>-1.0502554632390104</v>
      </c>
      <c r="K74">
        <v>-0.78113797284210928</v>
      </c>
      <c r="L74">
        <v>-1.4600029123777516</v>
      </c>
      <c r="M74">
        <v>-1.3297133117301601</v>
      </c>
      <c r="N74">
        <v>-0.97294132174120973</v>
      </c>
      <c r="O74">
        <v>-0.83258778312636827</v>
      </c>
      <c r="P74">
        <v>-1.5697506076095007</v>
      </c>
      <c r="S74">
        <v>11.8</v>
      </c>
      <c r="BW74">
        <v>11.8</v>
      </c>
      <c r="BX74">
        <v>11.823807813420519</v>
      </c>
      <c r="BY74">
        <f t="shared" si="5"/>
        <v>-2.3807813420518187E-2</v>
      </c>
      <c r="BZ74">
        <f t="shared" si="6"/>
        <v>2.3807813420518187E-2</v>
      </c>
      <c r="CA74">
        <f t="shared" si="7"/>
        <v>5.6681197986620593E-4</v>
      </c>
      <c r="CB74">
        <f t="shared" si="8"/>
        <v>0.20176113068235751</v>
      </c>
    </row>
    <row r="75" spans="1:80" ht="21">
      <c r="A75">
        <v>1</v>
      </c>
      <c r="B75">
        <v>1.2561429007283114</v>
      </c>
      <c r="C75">
        <v>0.95443269163134836</v>
      </c>
      <c r="D75">
        <v>-0.58987742182762615</v>
      </c>
      <c r="E75">
        <v>-0.31027726115638787</v>
      </c>
      <c r="F75">
        <v>0.32394655159455482</v>
      </c>
      <c r="G75">
        <v>-1.1354781092079531</v>
      </c>
      <c r="H75">
        <v>-1.3412658604966627</v>
      </c>
      <c r="I75">
        <v>-1.341265868447812</v>
      </c>
      <c r="J75">
        <v>-0.84677946763781964</v>
      </c>
      <c r="K75">
        <v>-0.53433240417844863</v>
      </c>
      <c r="L75">
        <v>0.499433263594527</v>
      </c>
      <c r="M75">
        <v>0.67805116502225571</v>
      </c>
      <c r="N75">
        <v>-0.6984230337938323</v>
      </c>
      <c r="O75">
        <v>0.25854041686555873</v>
      </c>
      <c r="P75">
        <v>-0.14001433388075765</v>
      </c>
      <c r="S75">
        <v>8.8000000000000007</v>
      </c>
      <c r="Y75" s="171" t="s">
        <v>253</v>
      </c>
      <c r="BW75">
        <v>8.8000000000000007</v>
      </c>
      <c r="BX75">
        <v>8.6266488650355022</v>
      </c>
      <c r="BY75">
        <f t="shared" si="5"/>
        <v>0.1733511349644985</v>
      </c>
      <c r="BZ75">
        <f t="shared" si="6"/>
        <v>0.1733511349644985</v>
      </c>
      <c r="CA75">
        <f t="shared" si="7"/>
        <v>3.0050615993479773E-2</v>
      </c>
      <c r="CB75">
        <f t="shared" si="8"/>
        <v>1.96989926096021</v>
      </c>
    </row>
    <row r="76" spans="1:80">
      <c r="A76">
        <v>1</v>
      </c>
      <c r="B76">
        <v>-0.39360079414967214</v>
      </c>
      <c r="C76">
        <v>1.9012603418951162</v>
      </c>
      <c r="D76">
        <v>-2.1342968293195177E-2</v>
      </c>
      <c r="E76">
        <v>-0.69227497699292972</v>
      </c>
      <c r="F76">
        <v>0.32394655159455482</v>
      </c>
      <c r="G76">
        <v>0.15543158945079491</v>
      </c>
      <c r="H76">
        <v>0.25892290294465642</v>
      </c>
      <c r="I76">
        <v>0.25892294562612583</v>
      </c>
      <c r="J76">
        <v>-0.22069948117261615</v>
      </c>
      <c r="K76">
        <v>-0.88397362645196764</v>
      </c>
      <c r="L76">
        <v>-0.11016910226351767</v>
      </c>
      <c r="M76">
        <v>-0.78214118170677271</v>
      </c>
      <c r="N76">
        <v>-0.49253431783329898</v>
      </c>
      <c r="O76">
        <v>-1.4773453558488712</v>
      </c>
      <c r="P76">
        <v>0.62984365966548739</v>
      </c>
      <c r="S76">
        <v>22.2</v>
      </c>
      <c r="Y76" cm="1">
        <f t="array" ref="Y76:Y91">MMULT(C256:IM271,S3:S247)</f>
        <v>4682.0999999999995</v>
      </c>
      <c r="BW76">
        <v>22.2</v>
      </c>
      <c r="BX76">
        <v>22.388716588395113</v>
      </c>
      <c r="BY76">
        <f t="shared" si="5"/>
        <v>-0.1887165883951134</v>
      </c>
      <c r="BZ76">
        <f t="shared" si="6"/>
        <v>0.1887165883951134</v>
      </c>
      <c r="CA76">
        <f t="shared" si="7"/>
        <v>3.5613950735490653E-2</v>
      </c>
      <c r="CB76">
        <f t="shared" si="8"/>
        <v>0.85007472250051075</v>
      </c>
    </row>
    <row r="77" spans="1:80">
      <c r="A77">
        <v>1</v>
      </c>
      <c r="B77">
        <v>-0.31299442469308997</v>
      </c>
      <c r="C77">
        <v>2.848087992158884</v>
      </c>
      <c r="D77">
        <v>-0.63647860654356314</v>
      </c>
      <c r="E77">
        <v>-2.3778974278981478E-2</v>
      </c>
      <c r="F77">
        <v>-7.0813764948870719E-2</v>
      </c>
      <c r="G77">
        <v>-0.53967363290391446</v>
      </c>
      <c r="H77">
        <v>0.29843373660987471</v>
      </c>
      <c r="I77">
        <v>0.29843370000772179</v>
      </c>
      <c r="J77">
        <v>-6.4179484556315267E-2</v>
      </c>
      <c r="K77">
        <v>-1.1924805872815427</v>
      </c>
      <c r="L77">
        <v>-0.4585133113252548</v>
      </c>
      <c r="M77">
        <v>-0.96466522504790186</v>
      </c>
      <c r="N77">
        <v>-0.28664560187276689</v>
      </c>
      <c r="O77">
        <v>-0.93178125585290683</v>
      </c>
      <c r="P77">
        <v>7.9945092846740382E-2</v>
      </c>
      <c r="S77">
        <v>21.5</v>
      </c>
      <c r="Y77">
        <v>-1999.4771086136452</v>
      </c>
      <c r="BW77">
        <v>21.5</v>
      </c>
      <c r="BX77">
        <v>21.666914286581459</v>
      </c>
      <c r="BY77">
        <f t="shared" si="5"/>
        <v>-0.16691428658145924</v>
      </c>
      <c r="BZ77">
        <f t="shared" si="6"/>
        <v>0.16691428658145924</v>
      </c>
      <c r="CA77">
        <f t="shared" si="7"/>
        <v>2.7860379064997502E-2</v>
      </c>
      <c r="CB77">
        <f t="shared" si="8"/>
        <v>0.77634551898353132</v>
      </c>
    </row>
    <row r="78" spans="1:80">
      <c r="A78">
        <v>1</v>
      </c>
      <c r="B78">
        <v>2.0178569060769549E-2</v>
      </c>
      <c r="C78">
        <v>1.6645534293291744</v>
      </c>
      <c r="D78">
        <v>-0.26366912881606741</v>
      </c>
      <c r="E78">
        <v>-0.40577669011552336</v>
      </c>
      <c r="F78">
        <v>-0.24626279452372479</v>
      </c>
      <c r="G78">
        <v>0.24231974224513403</v>
      </c>
      <c r="H78">
        <v>0.61452040593161561</v>
      </c>
      <c r="I78">
        <v>0.61452048774186563</v>
      </c>
      <c r="J78">
        <v>7.6688512398356404E-2</v>
      </c>
      <c r="K78">
        <v>-0.57546666562239246</v>
      </c>
      <c r="L78">
        <v>0.32526115906365533</v>
      </c>
      <c r="M78">
        <v>-0.2345690516833876</v>
      </c>
      <c r="N78">
        <v>-0.66410824780040967</v>
      </c>
      <c r="O78">
        <v>1.0556735049211587E-2</v>
      </c>
      <c r="P78">
        <v>0.84980308639298541</v>
      </c>
      <c r="S78">
        <v>18.8</v>
      </c>
      <c r="Y78">
        <v>595.73502162235593</v>
      </c>
      <c r="BW78">
        <v>18.8</v>
      </c>
      <c r="BX78">
        <v>18.935549953084795</v>
      </c>
      <c r="BY78">
        <f t="shared" si="5"/>
        <v>-0.13554995308479434</v>
      </c>
      <c r="BZ78">
        <f t="shared" si="6"/>
        <v>0.13554995308479434</v>
      </c>
      <c r="CA78">
        <f t="shared" si="7"/>
        <v>1.8373789781289947E-2</v>
      </c>
      <c r="CB78">
        <f t="shared" si="8"/>
        <v>0.72101038874890599</v>
      </c>
    </row>
    <row r="79" spans="1:80">
      <c r="A79">
        <v>1</v>
      </c>
      <c r="B79">
        <v>-1.4683523869040616</v>
      </c>
      <c r="C79">
        <v>1.7434557335178216</v>
      </c>
      <c r="D79">
        <v>-0.54327623711168915</v>
      </c>
      <c r="E79">
        <v>-0.97877326387033614</v>
      </c>
      <c r="F79">
        <v>0.19235977941341195</v>
      </c>
      <c r="G79">
        <v>-0.37830992057157137</v>
      </c>
      <c r="H79">
        <v>0.33794457027509162</v>
      </c>
      <c r="I79">
        <v>0.33794445438931775</v>
      </c>
      <c r="J79">
        <v>-0.40852347711217762</v>
      </c>
      <c r="K79">
        <v>-0.92510788789591158</v>
      </c>
      <c r="L79">
        <v>-0.15371212839623249</v>
      </c>
      <c r="M79">
        <v>0.37384442612037461</v>
      </c>
      <c r="N79">
        <v>-0.97294132174120973</v>
      </c>
      <c r="O79">
        <v>-0.73339431039982983</v>
      </c>
      <c r="P79">
        <v>0.84980308639298541</v>
      </c>
      <c r="S79">
        <v>31.4</v>
      </c>
      <c r="Y79">
        <v>1175.6559838634655</v>
      </c>
      <c r="BW79">
        <v>31.4</v>
      </c>
      <c r="BX79">
        <v>31.236012452528545</v>
      </c>
      <c r="BY79">
        <f t="shared" si="5"/>
        <v>0.16398754747145361</v>
      </c>
      <c r="BZ79">
        <f t="shared" si="6"/>
        <v>0.16398754747145361</v>
      </c>
      <c r="CA79">
        <f t="shared" si="7"/>
        <v>2.6891915725702251E-2</v>
      </c>
      <c r="CB79">
        <f t="shared" si="8"/>
        <v>0.52225333589634904</v>
      </c>
    </row>
    <row r="80" spans="1:80">
      <c r="A80">
        <v>1</v>
      </c>
      <c r="B80">
        <v>-0.93635034849063814</v>
      </c>
      <c r="C80">
        <v>1.5067488209518796</v>
      </c>
      <c r="D80">
        <v>-1.0465690320438084</v>
      </c>
      <c r="E80">
        <v>-1.169772121788607</v>
      </c>
      <c r="F80">
        <v>6.0773007232272171E-2</v>
      </c>
      <c r="G80">
        <v>-0.45278548010957709</v>
      </c>
      <c r="H80">
        <v>-0.33373960203360986</v>
      </c>
      <c r="I80">
        <v>-0.33373962456677619</v>
      </c>
      <c r="J80">
        <v>-0.43982747643543602</v>
      </c>
      <c r="K80">
        <v>-0.92510788789591158</v>
      </c>
      <c r="L80">
        <v>-0.24079818066166833</v>
      </c>
      <c r="M80">
        <v>-0.66045848614602076</v>
      </c>
      <c r="N80">
        <v>-0.80136739177409899</v>
      </c>
      <c r="O80">
        <v>-1.7253290376652184</v>
      </c>
      <c r="P80">
        <v>-0.57993318733575761</v>
      </c>
      <c r="S80">
        <v>26.8</v>
      </c>
      <c r="Y80">
        <v>-98.404912790552274</v>
      </c>
      <c r="BW80">
        <v>26.8</v>
      </c>
      <c r="BX80">
        <v>26.815174966241806</v>
      </c>
      <c r="BY80">
        <f t="shared" si="5"/>
        <v>-1.517496624180481E-2</v>
      </c>
      <c r="BZ80">
        <f t="shared" si="6"/>
        <v>1.517496624180481E-2</v>
      </c>
      <c r="CA80">
        <f t="shared" si="7"/>
        <v>2.302796004399156E-4</v>
      </c>
      <c r="CB80">
        <f t="shared" si="8"/>
        <v>5.6623008364943321E-2</v>
      </c>
    </row>
    <row r="81" spans="1:80">
      <c r="A81">
        <v>1</v>
      </c>
      <c r="B81">
        <v>6.3168632770940356E-2</v>
      </c>
      <c r="C81">
        <v>1.5067488209518796</v>
      </c>
      <c r="D81">
        <v>0.44466887886617446</v>
      </c>
      <c r="E81">
        <v>0.93121531531237323</v>
      </c>
      <c r="F81">
        <v>0.58712009595683434</v>
      </c>
      <c r="G81">
        <v>0.2919701152704694</v>
      </c>
      <c r="H81">
        <v>0.53549873860118036</v>
      </c>
      <c r="I81">
        <v>0.5354987280848823</v>
      </c>
      <c r="J81">
        <v>-1.7223485571425456E-2</v>
      </c>
      <c r="K81">
        <v>-8.1855528295072616E-2</v>
      </c>
      <c r="L81">
        <v>0.19463208066550466</v>
      </c>
      <c r="M81">
        <v>-5.204500834225851E-2</v>
      </c>
      <c r="N81">
        <v>0.7084831919364748</v>
      </c>
      <c r="O81">
        <v>0.45692736231863751</v>
      </c>
      <c r="P81">
        <v>0.84980308639298541</v>
      </c>
      <c r="S81">
        <v>18.399999999999999</v>
      </c>
      <c r="Y81">
        <v>942.38266110165716</v>
      </c>
      <c r="BW81">
        <v>18.399999999999999</v>
      </c>
      <c r="BX81">
        <v>18.477260183845353</v>
      </c>
      <c r="BY81">
        <f t="shared" si="5"/>
        <v>-7.7260183845353936E-2</v>
      </c>
      <c r="BZ81">
        <f t="shared" si="6"/>
        <v>7.7260183845353936E-2</v>
      </c>
      <c r="CA81">
        <f t="shared" si="7"/>
        <v>5.9691360078178895E-3</v>
      </c>
      <c r="CB81">
        <f t="shared" si="8"/>
        <v>0.4198923035073584</v>
      </c>
    </row>
    <row r="82" spans="1:80">
      <c r="A82">
        <v>1</v>
      </c>
      <c r="B82">
        <v>-0.9632191383094949</v>
      </c>
      <c r="C82">
        <v>1.9801626460837636</v>
      </c>
      <c r="D82">
        <v>-0.28230960270244221</v>
      </c>
      <c r="E82">
        <v>-0.11927840323811695</v>
      </c>
      <c r="F82">
        <v>0.32394655159455482</v>
      </c>
      <c r="G82">
        <v>0.13060640293812636</v>
      </c>
      <c r="H82">
        <v>0.24904519452835253</v>
      </c>
      <c r="I82">
        <v>0.2490452570307273</v>
      </c>
      <c r="J82">
        <v>-0.73721547000640852</v>
      </c>
      <c r="K82">
        <v>-0.67830231923225093</v>
      </c>
      <c r="L82">
        <v>-0.89394357265242785</v>
      </c>
      <c r="M82">
        <v>0.61720981724188084</v>
      </c>
      <c r="N82">
        <v>-0.35527517385961088</v>
      </c>
      <c r="O82">
        <v>-0.68379757403655972</v>
      </c>
      <c r="P82">
        <v>1.0697625131204835</v>
      </c>
      <c r="S82">
        <v>27</v>
      </c>
      <c r="Y82">
        <v>1355.3294425264701</v>
      </c>
      <c r="BW82">
        <v>27</v>
      </c>
      <c r="BX82">
        <v>26.980630856141644</v>
      </c>
      <c r="BY82">
        <f t="shared" si="5"/>
        <v>1.9369143858355642E-2</v>
      </c>
      <c r="BZ82">
        <f t="shared" si="6"/>
        <v>1.9369143858355642E-2</v>
      </c>
      <c r="CA82">
        <f t="shared" si="7"/>
        <v>3.7516373380567608E-4</v>
      </c>
      <c r="CB82">
        <f t="shared" si="8"/>
        <v>7.1737569845761642E-2</v>
      </c>
    </row>
    <row r="83" spans="1:80">
      <c r="A83">
        <v>1</v>
      </c>
      <c r="B83">
        <v>-0.95784538034572353</v>
      </c>
      <c r="C83">
        <v>2.1379672544610582</v>
      </c>
      <c r="D83">
        <v>-0.38483220907750348</v>
      </c>
      <c r="E83">
        <v>-0.40577669011552336</v>
      </c>
      <c r="F83">
        <v>0.23622203680712625</v>
      </c>
      <c r="G83">
        <v>8.095602991279098E-2</v>
      </c>
      <c r="H83">
        <v>0.7330529069272691</v>
      </c>
      <c r="I83">
        <v>0.73305300178044674</v>
      </c>
      <c r="J83">
        <v>-0.54939147406684707</v>
      </c>
      <c r="K83">
        <v>-0.6166009270663364</v>
      </c>
      <c r="L83">
        <v>-0.85040054651970987</v>
      </c>
      <c r="M83">
        <v>-0.66045848614602076</v>
      </c>
      <c r="N83">
        <v>-0.86999696376094304</v>
      </c>
      <c r="O83">
        <v>-1.1797649376692541</v>
      </c>
      <c r="P83">
        <v>-0.24999404724450863</v>
      </c>
      <c r="S83">
        <v>27</v>
      </c>
      <c r="Y83">
        <v>1606.9746658173528</v>
      </c>
      <c r="BW83">
        <v>27</v>
      </c>
      <c r="BX83">
        <v>26.978717612472021</v>
      </c>
      <c r="BY83">
        <f t="shared" si="5"/>
        <v>2.1282387527978841E-2</v>
      </c>
      <c r="BZ83">
        <f t="shared" si="6"/>
        <v>2.1282387527978841E-2</v>
      </c>
      <c r="CA83">
        <f t="shared" si="7"/>
        <v>4.529400188910693E-4</v>
      </c>
      <c r="CB83">
        <f t="shared" si="8"/>
        <v>7.8823657511032735E-2</v>
      </c>
    </row>
    <row r="84" spans="1:80">
      <c r="A84">
        <v>1</v>
      </c>
      <c r="B84">
        <v>-0.91485531663555275</v>
      </c>
      <c r="C84">
        <v>1.7434557335178216</v>
      </c>
      <c r="D84">
        <v>-0.42211315685025308</v>
      </c>
      <c r="E84">
        <v>-1.0742726928294717</v>
      </c>
      <c r="F84">
        <v>-0.64102311106714727</v>
      </c>
      <c r="G84">
        <v>-0.22935880149556173</v>
      </c>
      <c r="H84">
        <v>-0.26459564311947853</v>
      </c>
      <c r="I84">
        <v>-0.26459555350519137</v>
      </c>
      <c r="J84">
        <v>-0.54939147406684707</v>
      </c>
      <c r="K84">
        <v>-0.94567501861788206</v>
      </c>
      <c r="L84">
        <v>-0.32788423292710417</v>
      </c>
      <c r="M84">
        <v>6.4579792041579989</v>
      </c>
      <c r="N84">
        <v>5.6502258061454584E-2</v>
      </c>
      <c r="O84">
        <v>-0.48541062858348266</v>
      </c>
      <c r="P84">
        <v>-3.0034620517010589E-2</v>
      </c>
      <c r="S84">
        <v>26.6</v>
      </c>
      <c r="Y84">
        <v>1606.9746766691767</v>
      </c>
      <c r="BW84">
        <v>26.6</v>
      </c>
      <c r="BX84">
        <v>26.730433816119479</v>
      </c>
      <c r="BY84">
        <f t="shared" si="5"/>
        <v>-0.1304338161194778</v>
      </c>
      <c r="BZ84">
        <f t="shared" si="6"/>
        <v>0.1304338161194778</v>
      </c>
      <c r="CA84">
        <f t="shared" si="7"/>
        <v>1.7012980387489746E-2</v>
      </c>
      <c r="CB84">
        <f t="shared" si="8"/>
        <v>0.49035269217848793</v>
      </c>
    </row>
    <row r="85" spans="1:80">
      <c r="A85">
        <v>1</v>
      </c>
      <c r="B85">
        <v>0.49306926987269611</v>
      </c>
      <c r="C85">
        <v>2.1379672544610582</v>
      </c>
      <c r="D85">
        <v>-0.76696192374818661</v>
      </c>
      <c r="E85">
        <v>-1.169772121788607</v>
      </c>
      <c r="F85">
        <v>-0.1146760223425819</v>
      </c>
      <c r="G85">
        <v>-0.40313510708423994</v>
      </c>
      <c r="H85">
        <v>-0.42263897778035037</v>
      </c>
      <c r="I85">
        <v>-0.42263907281915813</v>
      </c>
      <c r="J85">
        <v>-0.43982747643543602</v>
      </c>
      <c r="K85">
        <v>-0.43149675056859021</v>
      </c>
      <c r="L85">
        <v>-0.37142725905981899</v>
      </c>
      <c r="M85">
        <v>-0.78214118170677271</v>
      </c>
      <c r="N85">
        <v>0.12513183004829984</v>
      </c>
      <c r="O85">
        <v>-0.33662041949367405</v>
      </c>
      <c r="P85">
        <v>0.62984365966548739</v>
      </c>
      <c r="S85">
        <v>14.9</v>
      </c>
      <c r="Y85">
        <v>1207.6693147549063</v>
      </c>
      <c r="BW85">
        <v>14.9</v>
      </c>
      <c r="BX85">
        <v>14.958722715767625</v>
      </c>
      <c r="BY85">
        <f t="shared" si="5"/>
        <v>-5.8722715767624223E-2</v>
      </c>
      <c r="BZ85">
        <f t="shared" si="6"/>
        <v>5.8722715767624223E-2</v>
      </c>
      <c r="CA85">
        <f t="shared" si="7"/>
        <v>3.4483573471251823E-3</v>
      </c>
      <c r="CB85">
        <f t="shared" si="8"/>
        <v>0.39411218635989409</v>
      </c>
    </row>
    <row r="86" spans="1:80">
      <c r="A86">
        <v>1</v>
      </c>
      <c r="B86">
        <v>-0.5064497113888824</v>
      </c>
      <c r="C86">
        <v>1.5067488209518796</v>
      </c>
      <c r="D86">
        <v>-0.68307979125950014</v>
      </c>
      <c r="E86">
        <v>-1.7427686955434198</v>
      </c>
      <c r="F86">
        <v>-0.64102311106714727</v>
      </c>
      <c r="G86">
        <v>0.44092123434647906</v>
      </c>
      <c r="H86">
        <v>-0.14606314212382498</v>
      </c>
      <c r="I86">
        <v>-0.14606303946661023</v>
      </c>
      <c r="J86">
        <v>-0.92503946594597009</v>
      </c>
      <c r="K86">
        <v>-0.30809396623676133</v>
      </c>
      <c r="L86">
        <v>0.41234721132909119</v>
      </c>
      <c r="M86">
        <v>0.13047903499887059</v>
      </c>
      <c r="N86">
        <v>-1.0415708937280539</v>
      </c>
      <c r="O86">
        <v>-0.13823347404059705</v>
      </c>
      <c r="P86">
        <v>-0.14001433388075765</v>
      </c>
      <c r="S86">
        <v>23.1</v>
      </c>
      <c r="Y86">
        <v>1007.9275768475991</v>
      </c>
      <c r="BW86">
        <v>23.1</v>
      </c>
      <c r="BX86">
        <v>23.226074986039443</v>
      </c>
      <c r="BY86">
        <f t="shared" si="5"/>
        <v>-0.12607498603944123</v>
      </c>
      <c r="BZ86">
        <f t="shared" si="6"/>
        <v>0.12607498603944123</v>
      </c>
      <c r="CA86">
        <f t="shared" si="7"/>
        <v>1.5894902104845302E-2</v>
      </c>
      <c r="CB86">
        <f t="shared" si="8"/>
        <v>0.54577916034390139</v>
      </c>
    </row>
    <row r="87" spans="1:80">
      <c r="A87">
        <v>1</v>
      </c>
      <c r="B87">
        <v>1.3098804803660369</v>
      </c>
      <c r="C87">
        <v>8.6507345556227883E-2</v>
      </c>
      <c r="D87">
        <v>-5.8623916065944748E-2</v>
      </c>
      <c r="E87">
        <v>0.83571588635323768</v>
      </c>
      <c r="F87">
        <v>1.6910749838557875E-2</v>
      </c>
      <c r="G87">
        <v>-0.42796029359690851</v>
      </c>
      <c r="H87">
        <v>-0.63007085452274303</v>
      </c>
      <c r="I87">
        <v>-0.63007078421632967</v>
      </c>
      <c r="J87">
        <v>-6.4179484556315267E-2</v>
      </c>
      <c r="K87">
        <v>0.35005421686633281</v>
      </c>
      <c r="L87">
        <v>-6.6626076130799752E-2</v>
      </c>
      <c r="M87">
        <v>0.43468577390075169</v>
      </c>
      <c r="N87">
        <v>-0.6984230337938323</v>
      </c>
      <c r="O87">
        <v>0.30813715322882884</v>
      </c>
      <c r="P87">
        <v>0.62984365966548739</v>
      </c>
      <c r="S87">
        <v>8.3000000000000007</v>
      </c>
      <c r="Y87">
        <v>938.73203425541124</v>
      </c>
      <c r="BW87">
        <v>8.3000000000000007</v>
      </c>
      <c r="BX87">
        <v>8.1516214758264596</v>
      </c>
      <c r="BY87">
        <f t="shared" si="5"/>
        <v>0.14837852417354114</v>
      </c>
      <c r="BZ87">
        <f t="shared" si="6"/>
        <v>0.14837852417354114</v>
      </c>
      <c r="CA87">
        <f t="shared" si="7"/>
        <v>2.2016186435918132E-2</v>
      </c>
      <c r="CB87">
        <f t="shared" si="8"/>
        <v>1.7876930623318208</v>
      </c>
    </row>
    <row r="88" spans="1:80">
      <c r="A88">
        <v>1</v>
      </c>
      <c r="B88">
        <v>0.58979691322059236</v>
      </c>
      <c r="C88">
        <v>0.24431195393352251</v>
      </c>
      <c r="D88">
        <v>-8.658462689550693E-2</v>
      </c>
      <c r="E88">
        <v>1.0267147442715086</v>
      </c>
      <c r="F88">
        <v>-0.55329859627971867</v>
      </c>
      <c r="G88">
        <v>-0.50243585313491246</v>
      </c>
      <c r="H88">
        <v>-0.58068231244122082</v>
      </c>
      <c r="I88">
        <v>-0.58068234123933515</v>
      </c>
      <c r="J88">
        <v>-0.22069948117261615</v>
      </c>
      <c r="K88">
        <v>0.22665143253450248</v>
      </c>
      <c r="L88">
        <v>0.58651931585995976</v>
      </c>
      <c r="M88">
        <v>0.79973386058300777</v>
      </c>
      <c r="N88">
        <v>-1.178830037701742</v>
      </c>
      <c r="O88">
        <v>0.45692736231863751</v>
      </c>
      <c r="P88">
        <v>0.51986394630173649</v>
      </c>
      <c r="S88">
        <v>14.1</v>
      </c>
      <c r="Y88">
        <v>476.4565111735788</v>
      </c>
      <c r="BW88">
        <v>14.1</v>
      </c>
      <c r="BX88">
        <v>14.063794567485656</v>
      </c>
      <c r="BY88">
        <f t="shared" si="5"/>
        <v>3.6205432514343272E-2</v>
      </c>
      <c r="BZ88">
        <f t="shared" si="6"/>
        <v>3.6205432514343272E-2</v>
      </c>
      <c r="CA88">
        <f t="shared" si="7"/>
        <v>1.3108333435506651E-3</v>
      </c>
      <c r="CB88">
        <f t="shared" si="8"/>
        <v>0.25677611712300191</v>
      </c>
    </row>
    <row r="89" spans="1:80">
      <c r="A89">
        <v>1</v>
      </c>
      <c r="B89">
        <v>-0.19477174949010834</v>
      </c>
      <c r="C89">
        <v>8.6507345556227883E-2</v>
      </c>
      <c r="D89">
        <v>-4.9303679122757356E-2</v>
      </c>
      <c r="E89">
        <v>-0.11927840323811695</v>
      </c>
      <c r="F89">
        <v>-0.33398730931115028</v>
      </c>
      <c r="G89">
        <v>-0.13005805544488921</v>
      </c>
      <c r="H89">
        <v>0.31818915344248244</v>
      </c>
      <c r="I89">
        <v>0.31818907719851891</v>
      </c>
      <c r="J89">
        <v>0.38972850563095812</v>
      </c>
      <c r="K89">
        <v>-0.20525831262690294</v>
      </c>
      <c r="L89">
        <v>-0.15371212839623249</v>
      </c>
      <c r="M89">
        <v>-0.3562517472441396</v>
      </c>
      <c r="N89">
        <v>-1.0758856797214753</v>
      </c>
      <c r="O89">
        <v>-0.48541062858348266</v>
      </c>
      <c r="P89">
        <v>-0.57993318733575761</v>
      </c>
      <c r="S89">
        <v>20.5</v>
      </c>
      <c r="Y89">
        <v>943.453537434998</v>
      </c>
      <c r="BW89">
        <v>20.5</v>
      </c>
      <c r="BX89">
        <v>20.757446224566948</v>
      </c>
      <c r="BY89">
        <f t="shared" si="5"/>
        <v>-0.25744622456694799</v>
      </c>
      <c r="BZ89">
        <f t="shared" si="6"/>
        <v>0.25744622456694799</v>
      </c>
      <c r="CA89">
        <f t="shared" si="7"/>
        <v>6.6278558543775415E-2</v>
      </c>
      <c r="CB89">
        <f t="shared" si="8"/>
        <v>1.2558352417899903</v>
      </c>
    </row>
    <row r="90" spans="1:80">
      <c r="A90">
        <v>1</v>
      </c>
      <c r="B90">
        <v>9.0037422589797106E-2</v>
      </c>
      <c r="C90">
        <v>-7.1297262821066756E-2</v>
      </c>
      <c r="D90">
        <v>5.3218927252303969E-2</v>
      </c>
      <c r="E90">
        <v>-0.31027726115638787</v>
      </c>
      <c r="F90">
        <v>0.54325783856312315</v>
      </c>
      <c r="G90">
        <v>0.14301899619446151</v>
      </c>
      <c r="H90">
        <v>8.1124151451176796E-2</v>
      </c>
      <c r="I90">
        <v>8.1124049121358427E-2</v>
      </c>
      <c r="J90">
        <v>0.13929651104487542</v>
      </c>
      <c r="K90">
        <v>-8.1855528295072616E-2</v>
      </c>
      <c r="L90">
        <v>0.499433263594527</v>
      </c>
      <c r="M90">
        <v>8.7963394381185781E-3</v>
      </c>
      <c r="N90">
        <v>-0.28664560187276689</v>
      </c>
      <c r="O90">
        <v>-0.13823347404059705</v>
      </c>
      <c r="P90">
        <v>0.62984365966548739</v>
      </c>
      <c r="S90">
        <v>18.2</v>
      </c>
      <c r="Y90">
        <v>668.55366854388069</v>
      </c>
      <c r="BW90">
        <v>18.2</v>
      </c>
      <c r="BX90">
        <v>18.352906650230409</v>
      </c>
      <c r="BY90">
        <f t="shared" si="5"/>
        <v>-0.15290665023040972</v>
      </c>
      <c r="BZ90">
        <f t="shared" si="6"/>
        <v>0.15290665023040972</v>
      </c>
      <c r="CA90">
        <f t="shared" si="7"/>
        <v>2.3380443684684858E-2</v>
      </c>
      <c r="CB90">
        <f t="shared" si="8"/>
        <v>0.84014642983741616</v>
      </c>
    </row>
    <row r="91" spans="1:80">
      <c r="A91">
        <v>1</v>
      </c>
      <c r="B91">
        <v>1.283011690547168</v>
      </c>
      <c r="C91">
        <v>0.16540964974487521</v>
      </c>
      <c r="D91">
        <v>-0.48735481545256482</v>
      </c>
      <c r="E91">
        <v>7.1720454680153992E-2</v>
      </c>
      <c r="F91">
        <v>-0.20240053713001049</v>
      </c>
      <c r="G91">
        <v>-0.44037288685324188</v>
      </c>
      <c r="H91">
        <v>-0.91652439859557222</v>
      </c>
      <c r="I91">
        <v>-0.91652450616427794</v>
      </c>
      <c r="J91">
        <v>-0.6746074713598873</v>
      </c>
      <c r="K91">
        <v>-0.49319814273450613</v>
      </c>
      <c r="L91">
        <v>-0.11016910226351767</v>
      </c>
      <c r="M91">
        <v>-0.59961713836564368</v>
      </c>
      <c r="N91">
        <v>-0.73273781978725372</v>
      </c>
      <c r="O91">
        <v>-0.23742694676713555</v>
      </c>
      <c r="P91">
        <v>0.18992480621048743</v>
      </c>
      <c r="S91">
        <v>8.5</v>
      </c>
      <c r="Y91">
        <v>604.96037408417442</v>
      </c>
      <c r="BW91">
        <v>8.5</v>
      </c>
      <c r="BX91">
        <v>8.410994346590325</v>
      </c>
      <c r="BY91">
        <f t="shared" si="5"/>
        <v>8.9005653409675034E-2</v>
      </c>
      <c r="BZ91">
        <f t="shared" si="6"/>
        <v>8.9005653409675034E-2</v>
      </c>
      <c r="CA91">
        <f t="shared" si="7"/>
        <v>7.9220063388831963E-3</v>
      </c>
      <c r="CB91">
        <f t="shared" si="8"/>
        <v>1.047125334231471</v>
      </c>
    </row>
    <row r="92" spans="1:80">
      <c r="A92">
        <v>1</v>
      </c>
      <c r="B92">
        <v>-0.71065251401221763</v>
      </c>
      <c r="C92">
        <v>8.6507345556227883E-2</v>
      </c>
      <c r="D92">
        <v>0.52855101135486104</v>
      </c>
      <c r="E92">
        <v>0.54921759947583126</v>
      </c>
      <c r="F92">
        <v>1.6910749838557875E-2</v>
      </c>
      <c r="G92">
        <v>0.72641087924216319</v>
      </c>
      <c r="H92">
        <v>0.50586561335226732</v>
      </c>
      <c r="I92">
        <v>0.50586566229868479</v>
      </c>
      <c r="J92">
        <v>0.13929651104487542</v>
      </c>
      <c r="K92">
        <v>-8.1855528295072616E-2</v>
      </c>
      <c r="L92">
        <v>0.84777747265626413</v>
      </c>
      <c r="M92">
        <v>0.86057520836338486</v>
      </c>
      <c r="N92">
        <v>0.36533533200225338</v>
      </c>
      <c r="O92">
        <v>0.45692736231863751</v>
      </c>
      <c r="P92">
        <v>0.95978279975673642</v>
      </c>
      <c r="S92">
        <v>24.9</v>
      </c>
      <c r="BW92">
        <v>24.9</v>
      </c>
      <c r="BX92">
        <v>24.921268705183937</v>
      </c>
      <c r="BY92">
        <f t="shared" si="5"/>
        <v>-2.1268705183938863E-2</v>
      </c>
      <c r="BZ92">
        <f t="shared" si="6"/>
        <v>2.1268705183938863E-2</v>
      </c>
      <c r="CA92">
        <f t="shared" si="7"/>
        <v>4.5235782020130788E-4</v>
      </c>
      <c r="CB92">
        <f t="shared" si="8"/>
        <v>8.5416486682485401E-2</v>
      </c>
    </row>
    <row r="93" spans="1:80">
      <c r="A93">
        <v>1</v>
      </c>
      <c r="B93">
        <v>1.2292741109094547</v>
      </c>
      <c r="C93">
        <v>0.16540964974487521</v>
      </c>
      <c r="D93">
        <v>0.22098319222967705</v>
      </c>
      <c r="E93">
        <v>1.5997113180263214</v>
      </c>
      <c r="F93">
        <v>-0.29012505191743909</v>
      </c>
      <c r="G93">
        <v>-0.14247064870122439</v>
      </c>
      <c r="H93">
        <v>-0.35349501886621904</v>
      </c>
      <c r="I93">
        <v>-0.35349500175757331</v>
      </c>
      <c r="J93">
        <v>0.2645125083379179</v>
      </c>
      <c r="K93">
        <v>-0.39036248912464772</v>
      </c>
      <c r="L93">
        <v>0.45589023746180907</v>
      </c>
      <c r="M93">
        <v>0.92141655614376194</v>
      </c>
      <c r="N93">
        <v>-0.66410824780040967</v>
      </c>
      <c r="O93">
        <v>-0.38621715585694416</v>
      </c>
      <c r="P93">
        <v>-0.46995347397200665</v>
      </c>
      <c r="S93">
        <v>9</v>
      </c>
      <c r="BW93">
        <v>9</v>
      </c>
      <c r="BX93">
        <v>8.9036984670762855</v>
      </c>
      <c r="BY93">
        <f t="shared" si="5"/>
        <v>9.6301532923714461E-2</v>
      </c>
      <c r="BZ93">
        <f t="shared" si="6"/>
        <v>9.6301532923714461E-2</v>
      </c>
      <c r="CA93">
        <f t="shared" si="7"/>
        <v>9.2739852434572598E-3</v>
      </c>
      <c r="CB93">
        <f t="shared" si="8"/>
        <v>1.0700170324857161</v>
      </c>
    </row>
    <row r="94" spans="1:80" ht="19.5" thickBot="1">
      <c r="A94">
        <v>1</v>
      </c>
      <c r="B94">
        <v>1.1486677414528723</v>
      </c>
      <c r="C94">
        <v>-0.54471108795295065</v>
      </c>
      <c r="D94">
        <v>0.38874745720705012</v>
      </c>
      <c r="E94">
        <v>1.1222141732306441</v>
      </c>
      <c r="F94">
        <v>-0.20240053713001049</v>
      </c>
      <c r="G94">
        <v>-0.20453361498289491</v>
      </c>
      <c r="H94">
        <v>-7.6919183209695041E-2</v>
      </c>
      <c r="I94">
        <v>-7.6919219298816871E-2</v>
      </c>
      <c r="J94">
        <v>0.42103250495421873</v>
      </c>
      <c r="K94">
        <v>0.26778569397844643</v>
      </c>
      <c r="L94">
        <v>0.36880418519637326</v>
      </c>
      <c r="M94">
        <v>-0.11288635612263559</v>
      </c>
      <c r="N94">
        <v>-0.21801602988592159</v>
      </c>
      <c r="O94">
        <v>0.70491104413498462</v>
      </c>
      <c r="P94">
        <v>0.29990451957423842</v>
      </c>
      <c r="S94">
        <v>9.6</v>
      </c>
      <c r="AB94" s="171" t="s">
        <v>289</v>
      </c>
      <c r="AE94" s="171" t="s">
        <v>255</v>
      </c>
      <c r="BW94">
        <v>9.6</v>
      </c>
      <c r="BX94">
        <v>9.5520048617768971</v>
      </c>
      <c r="BY94">
        <f t="shared" si="5"/>
        <v>4.7995138223102529E-2</v>
      </c>
      <c r="BZ94">
        <f t="shared" si="6"/>
        <v>4.7995138223102529E-2</v>
      </c>
      <c r="CA94">
        <f t="shared" si="7"/>
        <v>2.3035332930547176E-3</v>
      </c>
      <c r="CB94">
        <f t="shared" si="8"/>
        <v>0.49994935649065136</v>
      </c>
    </row>
    <row r="95" spans="1:80" ht="15.75" thickBot="1">
      <c r="A95">
        <v>1</v>
      </c>
      <c r="B95">
        <v>0.93371742290199455</v>
      </c>
      <c r="C95">
        <v>0.40211656231081716</v>
      </c>
      <c r="D95">
        <v>-0.58987742182762615</v>
      </c>
      <c r="E95">
        <v>-1.4562704086660134</v>
      </c>
      <c r="F95">
        <v>0.32394655159455482</v>
      </c>
      <c r="G95">
        <v>-0.16729583521389119</v>
      </c>
      <c r="H95">
        <v>-0.56092689560861164</v>
      </c>
      <c r="I95">
        <v>-0.56092696404853815</v>
      </c>
      <c r="J95">
        <v>-0.54939147406684707</v>
      </c>
      <c r="K95">
        <v>0.5762926548080215</v>
      </c>
      <c r="L95">
        <v>0.32526115906365533</v>
      </c>
      <c r="M95">
        <v>0.13047903499887059</v>
      </c>
      <c r="N95">
        <v>-0.56116388982014309</v>
      </c>
      <c r="O95">
        <v>-0.43581389222021255</v>
      </c>
      <c r="P95">
        <v>-3.0034620517010589E-2</v>
      </c>
      <c r="S95">
        <v>11.3</v>
      </c>
      <c r="AB95">
        <f>COUNTA(A2:P2)</f>
        <v>16</v>
      </c>
      <c r="AE95" s="182"/>
      <c r="AF95" s="183" t="s">
        <v>224</v>
      </c>
      <c r="AG95" s="183" t="s">
        <v>225</v>
      </c>
      <c r="AH95" s="183" t="s">
        <v>237</v>
      </c>
      <c r="AI95" s="183" t="s">
        <v>238</v>
      </c>
      <c r="AJ95" s="183" t="s">
        <v>239</v>
      </c>
      <c r="AK95" s="183" t="s">
        <v>240</v>
      </c>
      <c r="AL95" s="183" t="s">
        <v>241</v>
      </c>
      <c r="AM95" s="183" t="s">
        <v>242</v>
      </c>
      <c r="AN95" s="183" t="s">
        <v>243</v>
      </c>
      <c r="AO95" s="183" t="s">
        <v>244</v>
      </c>
      <c r="AP95" s="183" t="s">
        <v>245</v>
      </c>
      <c r="AQ95" s="183" t="s">
        <v>246</v>
      </c>
      <c r="AR95" s="183" t="s">
        <v>247</v>
      </c>
      <c r="AS95" s="183" t="s">
        <v>248</v>
      </c>
      <c r="AT95" s="183" t="s">
        <v>249</v>
      </c>
      <c r="AU95" s="184" t="s">
        <v>226</v>
      </c>
      <c r="BM95" s="139"/>
      <c r="BW95">
        <v>11.3</v>
      </c>
      <c r="BX95">
        <v>11.289534005457119</v>
      </c>
      <c r="BY95">
        <f t="shared" si="5"/>
        <v>1.0465994542881774E-2</v>
      </c>
      <c r="BZ95">
        <f t="shared" si="6"/>
        <v>1.0465994542881774E-2</v>
      </c>
      <c r="CA95">
        <f t="shared" si="7"/>
        <v>1.0953704177163107E-4</v>
      </c>
      <c r="CB95">
        <f t="shared" si="8"/>
        <v>9.2619420733467017E-2</v>
      </c>
    </row>
    <row r="96" spans="1:80">
      <c r="A96">
        <v>1</v>
      </c>
      <c r="B96">
        <v>0.13840124426375119</v>
      </c>
      <c r="C96">
        <v>8.6507345556227883E-2</v>
      </c>
      <c r="D96">
        <v>-0.81356310846412361</v>
      </c>
      <c r="E96">
        <v>-0.78777440595206516</v>
      </c>
      <c r="F96">
        <v>-0.90419665542942984</v>
      </c>
      <c r="G96">
        <v>-0.70103734523625927</v>
      </c>
      <c r="H96">
        <v>-0.41276126936404506</v>
      </c>
      <c r="I96">
        <v>-0.41276138422375958</v>
      </c>
      <c r="J96">
        <v>-1.0815594625622709</v>
      </c>
      <c r="K96">
        <v>-0.94567501861788206</v>
      </c>
      <c r="L96">
        <v>-0.54559936359069061</v>
      </c>
      <c r="M96">
        <v>-0.72129983392639785</v>
      </c>
      <c r="N96">
        <v>-0.21801602988592159</v>
      </c>
      <c r="O96">
        <v>-0.58460410131002116</v>
      </c>
      <c r="P96">
        <v>-3.0034620517010589E-2</v>
      </c>
      <c r="S96">
        <v>17.8</v>
      </c>
      <c r="AE96" s="44" t="s">
        <v>224</v>
      </c>
      <c r="AF96">
        <v>1</v>
      </c>
      <c r="AU96" s="66"/>
      <c r="BW96">
        <v>17.8</v>
      </c>
      <c r="BX96">
        <v>17.899637929003379</v>
      </c>
      <c r="BY96">
        <f t="shared" si="5"/>
        <v>-9.9637929003378645E-2</v>
      </c>
      <c r="BZ96">
        <f t="shared" si="6"/>
        <v>9.9637929003378645E-2</v>
      </c>
      <c r="CA96">
        <f t="shared" si="7"/>
        <v>9.9277168960823226E-3</v>
      </c>
      <c r="CB96">
        <f t="shared" si="8"/>
        <v>0.55976364608639695</v>
      </c>
    </row>
    <row r="97" spans="1:80">
      <c r="A97">
        <v>1</v>
      </c>
      <c r="B97">
        <v>-0.38822703618590082</v>
      </c>
      <c r="C97">
        <v>0.16540964974487521</v>
      </c>
      <c r="D97">
        <v>0.69631527633223411</v>
      </c>
      <c r="E97">
        <v>0.64471702843496681</v>
      </c>
      <c r="F97">
        <v>0.89415589771283133</v>
      </c>
      <c r="G97">
        <v>0.83812421854917085</v>
      </c>
      <c r="H97">
        <v>0.16014581878161202</v>
      </c>
      <c r="I97">
        <v>0.16014580877834358</v>
      </c>
      <c r="J97">
        <v>0.62450850055540941</v>
      </c>
      <c r="K97">
        <v>0.69969543913985188</v>
      </c>
      <c r="L97">
        <v>0.19463208066550466</v>
      </c>
      <c r="M97">
        <v>-0.47793444280489161</v>
      </c>
      <c r="N97">
        <v>1.0516310518706964</v>
      </c>
      <c r="O97">
        <v>1.1016849350411386</v>
      </c>
      <c r="P97">
        <v>7.9945092846740382E-2</v>
      </c>
      <c r="S97">
        <v>22.2</v>
      </c>
      <c r="AE97" s="44" t="s">
        <v>225</v>
      </c>
      <c r="AF97">
        <v>-0.28108439142309322</v>
      </c>
      <c r="AG97">
        <v>1</v>
      </c>
      <c r="AU97" s="66"/>
      <c r="BW97">
        <v>22.2</v>
      </c>
      <c r="BX97">
        <v>22.237005834862508</v>
      </c>
      <c r="BY97">
        <f t="shared" si="5"/>
        <v>-3.7005834862508635E-2</v>
      </c>
      <c r="BZ97">
        <f t="shared" si="6"/>
        <v>3.7005834862508635E-2</v>
      </c>
      <c r="CA97">
        <f t="shared" si="7"/>
        <v>1.3694318138712596E-3</v>
      </c>
      <c r="CB97">
        <f t="shared" si="8"/>
        <v>0.16669294983111999</v>
      </c>
    </row>
    <row r="98" spans="1:80">
      <c r="A98">
        <v>1</v>
      </c>
      <c r="B98">
        <v>-0.27000436098291913</v>
      </c>
      <c r="C98">
        <v>0.32321425812216986</v>
      </c>
      <c r="D98">
        <v>0.75223669799135839</v>
      </c>
      <c r="E98">
        <v>1.2177136021897796</v>
      </c>
      <c r="F98">
        <v>0.93801815510654563</v>
      </c>
      <c r="G98">
        <v>0.71399828598582982</v>
      </c>
      <c r="H98">
        <v>0.25892290294465642</v>
      </c>
      <c r="I98">
        <v>0.25892294562612583</v>
      </c>
      <c r="J98">
        <v>0.31146850732280773</v>
      </c>
      <c r="K98">
        <v>-6.1288397573100652E-2</v>
      </c>
      <c r="L98">
        <v>0.36880418519637326</v>
      </c>
      <c r="M98">
        <v>-0.47793444280489161</v>
      </c>
      <c r="N98">
        <v>-1.2127313925388241E-2</v>
      </c>
      <c r="O98">
        <v>1.1512816714044087</v>
      </c>
      <c r="P98">
        <v>0.40988423293798937</v>
      </c>
      <c r="S98">
        <v>21.2</v>
      </c>
      <c r="AE98" s="44" t="s">
        <v>237</v>
      </c>
      <c r="AF98">
        <v>-0.58854230905106508</v>
      </c>
      <c r="AG98">
        <v>-1.9684802236810271E-2</v>
      </c>
      <c r="AH98">
        <v>1</v>
      </c>
      <c r="AU98" s="66"/>
      <c r="BW98">
        <v>21.2</v>
      </c>
      <c r="BX98">
        <v>21.288870042069593</v>
      </c>
      <c r="BY98">
        <f t="shared" si="5"/>
        <v>-8.8870042069594035E-2</v>
      </c>
      <c r="BZ98">
        <f t="shared" si="6"/>
        <v>8.8870042069594035E-2</v>
      </c>
      <c r="CA98">
        <f t="shared" si="7"/>
        <v>7.897884377451413E-3</v>
      </c>
      <c r="CB98">
        <f t="shared" si="8"/>
        <v>0.41919831164902849</v>
      </c>
    </row>
    <row r="99" spans="1:80">
      <c r="A99">
        <v>1</v>
      </c>
      <c r="B99">
        <v>-0.17327671763502292</v>
      </c>
      <c r="C99">
        <v>0.24431195393352251</v>
      </c>
      <c r="D99">
        <v>-0.17046675938419348</v>
      </c>
      <c r="E99">
        <v>0.64471702843496681</v>
      </c>
      <c r="F99">
        <v>-0.42171182409857888</v>
      </c>
      <c r="G99">
        <v>-0.20453361498289491</v>
      </c>
      <c r="H99">
        <v>-3.7408349544476735E-2</v>
      </c>
      <c r="I99">
        <v>-3.740846491722092E-2</v>
      </c>
      <c r="J99">
        <v>-0.22069948117261615</v>
      </c>
      <c r="K99">
        <v>4.1299459281378674E-4</v>
      </c>
      <c r="L99">
        <v>-6.6626076130799752E-2</v>
      </c>
      <c r="M99">
        <v>-0.41709309502451669</v>
      </c>
      <c r="N99">
        <v>-1.4876631116425418</v>
      </c>
      <c r="O99">
        <v>-1.2293616740325242</v>
      </c>
      <c r="P99">
        <v>-1.3497911808820027</v>
      </c>
      <c r="S99">
        <v>20.399999999999999</v>
      </c>
      <c r="AE99" s="44" t="s">
        <v>238</v>
      </c>
      <c r="AF99">
        <v>5.4356449641584655E-2</v>
      </c>
      <c r="AG99">
        <v>-0.24771796629798679</v>
      </c>
      <c r="AH99">
        <v>0.5109101967023254</v>
      </c>
      <c r="AI99">
        <v>1</v>
      </c>
      <c r="AU99" s="66"/>
      <c r="BW99">
        <v>20.399999999999999</v>
      </c>
      <c r="BX99">
        <v>20.44463456212387</v>
      </c>
      <c r="BY99">
        <f t="shared" si="5"/>
        <v>-4.4634562123871291E-2</v>
      </c>
      <c r="BZ99">
        <f t="shared" si="6"/>
        <v>4.4634562123871291E-2</v>
      </c>
      <c r="CA99">
        <f t="shared" si="7"/>
        <v>1.9922441359897258E-3</v>
      </c>
      <c r="CB99">
        <f t="shared" si="8"/>
        <v>0.21879687315623184</v>
      </c>
    </row>
    <row r="100" spans="1:80">
      <c r="A100">
        <v>1</v>
      </c>
      <c r="B100">
        <v>-0.14103416985239481</v>
      </c>
      <c r="C100">
        <v>-0.30800417538700875</v>
      </c>
      <c r="D100">
        <v>-0.20774770715694305</v>
      </c>
      <c r="E100">
        <v>0.35821874155756039</v>
      </c>
      <c r="F100">
        <v>-0.72874762585457586</v>
      </c>
      <c r="G100">
        <v>-0.50243585313491246</v>
      </c>
      <c r="H100">
        <v>-0.31398418520100069</v>
      </c>
      <c r="I100">
        <v>-0.31398424737597735</v>
      </c>
      <c r="J100">
        <v>-0.22069948117261615</v>
      </c>
      <c r="K100">
        <v>0.1443829096466161</v>
      </c>
      <c r="L100">
        <v>-6.6626076130799752E-2</v>
      </c>
      <c r="M100">
        <v>6.9637687218493505E-2</v>
      </c>
      <c r="N100">
        <v>-0.42390474584645493</v>
      </c>
      <c r="O100">
        <v>0.25854041686555873</v>
      </c>
      <c r="P100">
        <v>0.18992480621048743</v>
      </c>
      <c r="S100">
        <v>20.100000000000001</v>
      </c>
      <c r="AE100" s="44" t="s">
        <v>239</v>
      </c>
      <c r="AF100">
        <v>-0.46034688206882729</v>
      </c>
      <c r="AG100">
        <v>0.11672981402710977</v>
      </c>
      <c r="AH100">
        <v>0.80717062146377783</v>
      </c>
      <c r="AI100">
        <v>0.32086540299139982</v>
      </c>
      <c r="AJ100">
        <v>1</v>
      </c>
      <c r="AU100" s="66"/>
      <c r="BW100">
        <v>20.100000000000001</v>
      </c>
      <c r="BX100">
        <v>20.147000744696811</v>
      </c>
      <c r="BY100">
        <f t="shared" si="5"/>
        <v>-4.7000744696809704E-2</v>
      </c>
      <c r="BZ100">
        <f t="shared" si="6"/>
        <v>4.7000744696809704E-2</v>
      </c>
      <c r="CA100">
        <f t="shared" si="7"/>
        <v>2.2090700020546855E-3</v>
      </c>
      <c r="CB100">
        <f t="shared" si="8"/>
        <v>0.23383455073039652</v>
      </c>
    </row>
    <row r="101" spans="1:80">
      <c r="A101">
        <v>1</v>
      </c>
      <c r="B101">
        <v>-0.40972206804098621</v>
      </c>
      <c r="C101">
        <v>0.32321425812216986</v>
      </c>
      <c r="D101">
        <v>0.68699503938904671</v>
      </c>
      <c r="E101">
        <v>1.313213031148915</v>
      </c>
      <c r="F101">
        <v>1.2011916994688283</v>
      </c>
      <c r="G101">
        <v>0.34162048829580655</v>
      </c>
      <c r="H101">
        <v>0.30831144502617858</v>
      </c>
      <c r="I101">
        <v>0.30831138860312035</v>
      </c>
      <c r="J101">
        <v>0.29581650766117629</v>
      </c>
      <c r="K101">
        <v>-4.0721266851128687E-2</v>
      </c>
      <c r="L101">
        <v>0.54297628972724188</v>
      </c>
      <c r="M101">
        <v>1.40814733838677</v>
      </c>
      <c r="N101">
        <v>-0.42390474584645493</v>
      </c>
      <c r="O101">
        <v>0.80410451686152318</v>
      </c>
      <c r="P101">
        <v>1.6196610799392306</v>
      </c>
      <c r="S101">
        <v>22.3</v>
      </c>
      <c r="AE101" s="44" t="s">
        <v>240</v>
      </c>
      <c r="AF101">
        <v>-0.67054211139215225</v>
      </c>
      <c r="AG101">
        <v>0.18030296096903878</v>
      </c>
      <c r="AH101">
        <v>0.88902001904396211</v>
      </c>
      <c r="AI101">
        <v>0.21766046754886306</v>
      </c>
      <c r="AJ101">
        <v>0.76535898105950895</v>
      </c>
      <c r="AK101">
        <v>1</v>
      </c>
      <c r="AU101" s="66"/>
      <c r="BW101">
        <v>22.3</v>
      </c>
      <c r="BX101">
        <v>22.430036720748987</v>
      </c>
      <c r="BY101">
        <f t="shared" si="5"/>
        <v>-0.13003672074898631</v>
      </c>
      <c r="BZ101">
        <f t="shared" si="6"/>
        <v>0.13003672074898631</v>
      </c>
      <c r="CA101">
        <f t="shared" si="7"/>
        <v>1.6909548743149847E-2</v>
      </c>
      <c r="CB101">
        <f t="shared" si="8"/>
        <v>0.58312430829141837</v>
      </c>
    </row>
    <row r="102" spans="1:80">
      <c r="A102">
        <v>1</v>
      </c>
      <c r="B102">
        <v>-0.77513760957748579</v>
      </c>
      <c r="C102">
        <v>-0.15019956700971407</v>
      </c>
      <c r="D102">
        <v>-4.9303679122757356E-2</v>
      </c>
      <c r="E102">
        <v>-0.40577669011552336</v>
      </c>
      <c r="F102">
        <v>0.71870686813797724</v>
      </c>
      <c r="G102">
        <v>0.40368345457747706</v>
      </c>
      <c r="H102">
        <v>0.61452040593161561</v>
      </c>
      <c r="I102">
        <v>0.61452048774186563</v>
      </c>
      <c r="J102">
        <v>-3.2875485233054655E-2</v>
      </c>
      <c r="K102">
        <v>4.154725603675772E-2</v>
      </c>
      <c r="L102">
        <v>-1.0681156771832965</v>
      </c>
      <c r="M102">
        <v>-0.66045848614602076</v>
      </c>
      <c r="N102">
        <v>-0.73273781978725372</v>
      </c>
      <c r="O102">
        <v>-0.73339431039982983</v>
      </c>
      <c r="P102">
        <v>-0.57993318733575761</v>
      </c>
      <c r="S102">
        <v>25.4</v>
      </c>
      <c r="AE102" s="44" t="s">
        <v>241</v>
      </c>
      <c r="AF102">
        <v>-0.80461539644383417</v>
      </c>
      <c r="AG102">
        <v>0.24182556960248902</v>
      </c>
      <c r="AH102">
        <v>0.87117083691472419</v>
      </c>
      <c r="AI102">
        <v>0.18085487232916392</v>
      </c>
      <c r="AJ102">
        <v>0.72425386617662546</v>
      </c>
      <c r="AK102">
        <v>0.90816090824166085</v>
      </c>
      <c r="AL102">
        <v>1</v>
      </c>
      <c r="AU102" s="66"/>
      <c r="BW102">
        <v>25.4</v>
      </c>
      <c r="BX102">
        <v>25.528044339336034</v>
      </c>
      <c r="BY102">
        <f t="shared" si="5"/>
        <v>-0.12804433933603576</v>
      </c>
      <c r="BZ102">
        <f t="shared" si="6"/>
        <v>0.12804433933603576</v>
      </c>
      <c r="CA102">
        <f t="shared" si="7"/>
        <v>1.6395352836001874E-2</v>
      </c>
      <c r="CB102">
        <f t="shared" si="8"/>
        <v>0.50411157218911729</v>
      </c>
    </row>
    <row r="103" spans="1:80">
      <c r="A103">
        <v>1</v>
      </c>
      <c r="B103">
        <v>0.11690621240866579</v>
      </c>
      <c r="C103">
        <v>-0.15019956700971407</v>
      </c>
      <c r="D103">
        <v>-0.47803457850937742</v>
      </c>
      <c r="E103">
        <v>-0.69227497699292972</v>
      </c>
      <c r="F103">
        <v>-3.0095850103276849</v>
      </c>
      <c r="G103">
        <v>-0.94928921036294145</v>
      </c>
      <c r="H103">
        <v>-0.50166064511078556</v>
      </c>
      <c r="I103">
        <v>-0.50166058158235183</v>
      </c>
      <c r="J103">
        <v>-0.48678347542032807</v>
      </c>
      <c r="K103">
        <v>-0.94567501861788206</v>
      </c>
      <c r="L103">
        <v>0.19463208066550466</v>
      </c>
      <c r="M103">
        <v>1.0430992517045139</v>
      </c>
      <c r="N103">
        <v>-0.42390474584645493</v>
      </c>
      <c r="O103">
        <v>0.35773388959209723</v>
      </c>
      <c r="P103">
        <v>0.62984365966548739</v>
      </c>
      <c r="S103">
        <v>18</v>
      </c>
      <c r="AE103" s="44" t="s">
        <v>242</v>
      </c>
      <c r="AF103">
        <v>-0.80461540026040912</v>
      </c>
      <c r="AG103">
        <v>0.24182557256269482</v>
      </c>
      <c r="AH103">
        <v>0.87117083401844131</v>
      </c>
      <c r="AI103">
        <v>0.18085487007372567</v>
      </c>
      <c r="AJ103">
        <v>0.72425386100884581</v>
      </c>
      <c r="AK103">
        <v>0.90816090844237962</v>
      </c>
      <c r="AL103">
        <v>0.99999999999999689</v>
      </c>
      <c r="AM103">
        <v>1</v>
      </c>
      <c r="AU103" s="66"/>
      <c r="BW103">
        <v>18</v>
      </c>
      <c r="BX103">
        <v>18.137025628531703</v>
      </c>
      <c r="BY103">
        <f t="shared" si="5"/>
        <v>-0.13702562853170264</v>
      </c>
      <c r="BZ103">
        <f t="shared" si="6"/>
        <v>0.13702562853170264</v>
      </c>
      <c r="CA103">
        <f t="shared" si="7"/>
        <v>1.877602287450816E-2</v>
      </c>
      <c r="CB103">
        <f t="shared" si="8"/>
        <v>0.76125349184279245</v>
      </c>
    </row>
    <row r="104" spans="1:80">
      <c r="A104">
        <v>1</v>
      </c>
      <c r="B104">
        <v>-4.9680284468269935E-2</v>
      </c>
      <c r="C104">
        <v>-0.15019956700971407</v>
      </c>
      <c r="D104">
        <v>0.81747835659367019</v>
      </c>
      <c r="E104">
        <v>1.2177136021897796</v>
      </c>
      <c r="F104">
        <v>0.28008429420084052</v>
      </c>
      <c r="G104">
        <v>0.55263457365348678</v>
      </c>
      <c r="H104">
        <v>1.0293841594164022</v>
      </c>
      <c r="I104">
        <v>1.0293841614300021</v>
      </c>
      <c r="J104">
        <v>0.60885650089377807</v>
      </c>
      <c r="K104">
        <v>0.39118847831027675</v>
      </c>
      <c r="L104">
        <v>0.32526115906365533</v>
      </c>
      <c r="M104">
        <v>0.2521617305596226</v>
      </c>
      <c r="N104">
        <v>-0.59547867581356573</v>
      </c>
      <c r="O104">
        <v>-8.863673767732691E-2</v>
      </c>
      <c r="P104">
        <v>-0.14001433388075765</v>
      </c>
      <c r="S104">
        <v>19.3</v>
      </c>
      <c r="AE104" s="44" t="s">
        <v>243</v>
      </c>
      <c r="AF104">
        <v>-0.60666791422300714</v>
      </c>
      <c r="AG104">
        <v>-6.2344472429859431E-2</v>
      </c>
      <c r="AH104">
        <v>0.93131197891988227</v>
      </c>
      <c r="AI104">
        <v>0.39338494212800423</v>
      </c>
      <c r="AJ104">
        <v>0.70289984351337687</v>
      </c>
      <c r="AK104">
        <v>0.82080662204800159</v>
      </c>
      <c r="AL104">
        <v>0.8575909610680712</v>
      </c>
      <c r="AM104">
        <v>0.85759095727691803</v>
      </c>
      <c r="AN104">
        <v>1</v>
      </c>
      <c r="AU104" s="66"/>
      <c r="BW104">
        <v>19.3</v>
      </c>
      <c r="BX104">
        <v>19.500446644613294</v>
      </c>
      <c r="BY104">
        <f t="shared" si="5"/>
        <v>-0.20044664461329376</v>
      </c>
      <c r="BZ104">
        <f t="shared" si="6"/>
        <v>0.20044664461329376</v>
      </c>
      <c r="CA104">
        <f t="shared" si="7"/>
        <v>4.0178857336728088E-2</v>
      </c>
      <c r="CB104">
        <f t="shared" si="8"/>
        <v>1.0385836508460815</v>
      </c>
    </row>
    <row r="105" spans="1:80">
      <c r="A105">
        <v>1</v>
      </c>
      <c r="B105">
        <v>6.8542390734711703E-2</v>
      </c>
      <c r="C105">
        <v>0.55992117068811176</v>
      </c>
      <c r="D105">
        <v>0.92932119991191886</v>
      </c>
      <c r="E105">
        <v>1.5042118890671861</v>
      </c>
      <c r="F105">
        <v>1.7714010455871048</v>
      </c>
      <c r="G105">
        <v>1.1484390499575237</v>
      </c>
      <c r="H105">
        <v>0.91085165842074867</v>
      </c>
      <c r="I105">
        <v>0.91085164739142088</v>
      </c>
      <c r="J105">
        <v>0.15494851070650684</v>
      </c>
      <c r="K105">
        <v>-0.71943658067619476</v>
      </c>
      <c r="L105">
        <v>6.4003002267354003E-2</v>
      </c>
      <c r="M105">
        <v>0.19132038277924551</v>
      </c>
      <c r="N105">
        <v>0.98300147988385345</v>
      </c>
      <c r="O105">
        <v>0.45692736231863751</v>
      </c>
      <c r="P105">
        <v>0.95978279975673642</v>
      </c>
      <c r="S105">
        <v>18.3</v>
      </c>
      <c r="AE105" s="44" t="s">
        <v>244</v>
      </c>
      <c r="AF105">
        <v>-0.52986038012504177</v>
      </c>
      <c r="AG105">
        <v>-0.22268582595552799</v>
      </c>
      <c r="AH105">
        <v>0.84893154784392377</v>
      </c>
      <c r="AI105">
        <v>0.34563676664667337</v>
      </c>
      <c r="AJ105">
        <v>0.66338641995886605</v>
      </c>
      <c r="AK105">
        <v>0.69985096912478761</v>
      </c>
      <c r="AL105">
        <v>0.7311121309352745</v>
      </c>
      <c r="AM105">
        <v>0.73111212886792298</v>
      </c>
      <c r="AN105">
        <v>0.87845427471749071</v>
      </c>
      <c r="AO105">
        <v>1</v>
      </c>
      <c r="AU105" s="66"/>
      <c r="BW105">
        <v>18.3</v>
      </c>
      <c r="BX105">
        <v>18.547717299157902</v>
      </c>
      <c r="BY105">
        <f t="shared" si="5"/>
        <v>-0.24771729915790175</v>
      </c>
      <c r="BZ105">
        <f t="shared" si="6"/>
        <v>0.24771729915790175</v>
      </c>
      <c r="CA105">
        <f t="shared" si="7"/>
        <v>6.1363860302085391E-2</v>
      </c>
      <c r="CB105">
        <f t="shared" si="8"/>
        <v>1.353646443485802</v>
      </c>
    </row>
    <row r="106" spans="1:80">
      <c r="A106">
        <v>1</v>
      </c>
      <c r="B106">
        <v>0.19751258186523604</v>
      </c>
      <c r="C106">
        <v>-0.15019956700971407</v>
      </c>
      <c r="D106">
        <v>0.58447243301398533</v>
      </c>
      <c r="E106">
        <v>1.9817090338628633</v>
      </c>
      <c r="F106">
        <v>0.23622203680712625</v>
      </c>
      <c r="G106">
        <v>1.1608516432138569</v>
      </c>
      <c r="H106">
        <v>-0.3633727272825229</v>
      </c>
      <c r="I106">
        <v>-0.36337269035297359</v>
      </c>
      <c r="J106">
        <v>0.37407650596932673</v>
      </c>
      <c r="K106">
        <v>-0.36979535840267574</v>
      </c>
      <c r="L106">
        <v>0.63006234199267763</v>
      </c>
      <c r="M106">
        <v>1.0430992517045139</v>
      </c>
      <c r="N106">
        <v>0.98300147988385345</v>
      </c>
      <c r="O106">
        <v>1.0024914623146002</v>
      </c>
      <c r="P106">
        <v>1.0697625131204835</v>
      </c>
      <c r="S106">
        <v>17.3</v>
      </c>
      <c r="AE106" s="44" t="s">
        <v>245</v>
      </c>
      <c r="AF106">
        <v>-0.46610210667797752</v>
      </c>
      <c r="AG106">
        <v>1.3946542591289345E-2</v>
      </c>
      <c r="AH106">
        <v>0.83964687987336761</v>
      </c>
      <c r="AI106">
        <v>0.5108736911393833</v>
      </c>
      <c r="AJ106">
        <v>0.64267127254780632</v>
      </c>
      <c r="AK106">
        <v>0.69078141590870035</v>
      </c>
      <c r="AL106">
        <v>0.70462366920193897</v>
      </c>
      <c r="AM106">
        <v>0.70462366411703903</v>
      </c>
      <c r="AN106">
        <v>0.80528837811982668</v>
      </c>
      <c r="AO106">
        <v>0.77270752094957063</v>
      </c>
      <c r="AP106">
        <v>1</v>
      </c>
      <c r="AU106" s="66"/>
      <c r="BW106">
        <v>17.3</v>
      </c>
      <c r="BX106">
        <v>17.374851470437381</v>
      </c>
      <c r="BY106">
        <f t="shared" si="5"/>
        <v>-7.4851470437380385E-2</v>
      </c>
      <c r="BZ106">
        <f t="shared" si="6"/>
        <v>7.4851470437380385E-2</v>
      </c>
      <c r="CA106">
        <f t="shared" si="7"/>
        <v>5.6027426266380296E-3</v>
      </c>
      <c r="CB106">
        <f t="shared" si="8"/>
        <v>0.43266745917560911</v>
      </c>
    </row>
    <row r="107" spans="1:80">
      <c r="A107">
        <v>1</v>
      </c>
      <c r="B107">
        <v>-0.30224690876554727</v>
      </c>
      <c r="C107">
        <v>-0.38690647957565605</v>
      </c>
      <c r="D107">
        <v>-0.36619173519112874</v>
      </c>
      <c r="E107">
        <v>-0.40577669011552336</v>
      </c>
      <c r="F107">
        <v>-1.6498550311225604</v>
      </c>
      <c r="G107">
        <v>-0.365897327315238</v>
      </c>
      <c r="H107">
        <v>-7.7752242955637018E-3</v>
      </c>
      <c r="I107">
        <v>-7.77514823723203E-3</v>
      </c>
      <c r="J107">
        <v>0.13929651104487542</v>
      </c>
      <c r="K107">
        <v>-0.36979535840267574</v>
      </c>
      <c r="L107">
        <v>-0.76331449425427722</v>
      </c>
      <c r="M107">
        <v>-0.17372770390301051</v>
      </c>
      <c r="N107">
        <v>-4.6442099918810875E-2</v>
      </c>
      <c r="O107">
        <v>-1.3285551467590626</v>
      </c>
      <c r="P107">
        <v>-1.0198520407907536</v>
      </c>
      <c r="S107">
        <v>21.4</v>
      </c>
      <c r="AE107" s="44" t="s">
        <v>246</v>
      </c>
      <c r="AF107">
        <v>-0.22959195062274509</v>
      </c>
      <c r="AG107">
        <v>-0.11305365823116791</v>
      </c>
      <c r="AH107">
        <v>0.57457438479292933</v>
      </c>
      <c r="AI107">
        <v>0.39137534217610892</v>
      </c>
      <c r="AJ107">
        <v>0.42712340183360381</v>
      </c>
      <c r="AK107">
        <v>0.43743131742393515</v>
      </c>
      <c r="AL107">
        <v>0.39819395719567274</v>
      </c>
      <c r="AM107">
        <v>0.39819395459973278</v>
      </c>
      <c r="AN107">
        <v>0.51371990407974055</v>
      </c>
      <c r="AO107">
        <v>0.49537748083098165</v>
      </c>
      <c r="AP107">
        <v>0.57895082443913648</v>
      </c>
      <c r="AQ107">
        <v>1</v>
      </c>
      <c r="AU107" s="66"/>
      <c r="BW107">
        <v>21.4</v>
      </c>
      <c r="BX107">
        <v>21.627018985820101</v>
      </c>
      <c r="BY107">
        <f t="shared" si="5"/>
        <v>-0.22701898582010216</v>
      </c>
      <c r="BZ107">
        <f t="shared" si="6"/>
        <v>0.22701898582010216</v>
      </c>
      <c r="CA107">
        <f t="shared" si="7"/>
        <v>5.1537619922787742E-2</v>
      </c>
      <c r="CB107">
        <f t="shared" si="8"/>
        <v>1.060836382336926</v>
      </c>
    </row>
    <row r="108" spans="1:80">
      <c r="A108">
        <v>1</v>
      </c>
      <c r="B108">
        <v>-9.8044106142212081E-2</v>
      </c>
      <c r="C108">
        <v>-0.15019956700971407</v>
      </c>
      <c r="D108">
        <v>-0.28230960270244221</v>
      </c>
      <c r="E108">
        <v>-0.69227497699292972</v>
      </c>
      <c r="F108">
        <v>-0.33398730931115028</v>
      </c>
      <c r="G108">
        <v>-0.5520862261602496</v>
      </c>
      <c r="H108">
        <v>-0.17569626737273941</v>
      </c>
      <c r="I108">
        <v>-0.17569635614659912</v>
      </c>
      <c r="J108">
        <v>-6.4179484556315267E-2</v>
      </c>
      <c r="K108">
        <v>0.53515839336407756</v>
      </c>
      <c r="L108">
        <v>-0.24079818066166833</v>
      </c>
      <c r="M108">
        <v>-0.47793444280489161</v>
      </c>
      <c r="N108">
        <v>0.36533533200225338</v>
      </c>
      <c r="O108">
        <v>-0.23742694676713555</v>
      </c>
      <c r="P108">
        <v>-0.14001433388075765</v>
      </c>
      <c r="S108">
        <v>19.7</v>
      </c>
      <c r="AE108" s="44" t="s">
        <v>247</v>
      </c>
      <c r="AF108">
        <v>-0.46806099919926369</v>
      </c>
      <c r="AG108">
        <v>-4.6786723342258189E-2</v>
      </c>
      <c r="AH108">
        <v>0.78292601277817508</v>
      </c>
      <c r="AI108">
        <v>0.3150993718200723</v>
      </c>
      <c r="AJ108">
        <v>0.70530187007459155</v>
      </c>
      <c r="AK108">
        <v>0.7037191701176142</v>
      </c>
      <c r="AL108">
        <v>0.65210122064176468</v>
      </c>
      <c r="AM108">
        <v>0.65210122418358274</v>
      </c>
      <c r="AN108">
        <v>0.71843857818541468</v>
      </c>
      <c r="AO108">
        <v>0.74131136536041486</v>
      </c>
      <c r="AP108">
        <v>0.64994179168146238</v>
      </c>
      <c r="AQ108">
        <v>0.4430316641623841</v>
      </c>
      <c r="AR108">
        <v>1</v>
      </c>
      <c r="AU108" s="66"/>
      <c r="BW108">
        <v>19.7</v>
      </c>
      <c r="BX108">
        <v>19.822995486266002</v>
      </c>
      <c r="BY108">
        <f t="shared" si="5"/>
        <v>-0.12299548626600298</v>
      </c>
      <c r="BZ108">
        <f t="shared" si="6"/>
        <v>0.12299548626600298</v>
      </c>
      <c r="CA108">
        <f t="shared" si="7"/>
        <v>1.5127889641810529E-2</v>
      </c>
      <c r="CB108">
        <f t="shared" si="8"/>
        <v>0.6243425698781877</v>
      </c>
    </row>
    <row r="109" spans="1:80">
      <c r="A109">
        <v>1</v>
      </c>
      <c r="B109">
        <v>-1.0814418135124766</v>
      </c>
      <c r="C109">
        <v>-0.15019956700971407</v>
      </c>
      <c r="D109">
        <v>0.18370224445692745</v>
      </c>
      <c r="E109">
        <v>-0.11927840323811695</v>
      </c>
      <c r="F109">
        <v>-0.37784956670486458</v>
      </c>
      <c r="G109">
        <v>0.90018718483084137</v>
      </c>
      <c r="H109">
        <v>1.2466937445751001</v>
      </c>
      <c r="I109">
        <v>1.2466938123163636</v>
      </c>
      <c r="J109">
        <v>0.5149445029239984</v>
      </c>
      <c r="K109">
        <v>0.9053667463595686</v>
      </c>
      <c r="L109">
        <v>0.63006234199267763</v>
      </c>
      <c r="M109">
        <v>0.31300307833999969</v>
      </c>
      <c r="N109">
        <v>0.43396490398909865</v>
      </c>
      <c r="O109">
        <v>-0.43581389222021255</v>
      </c>
      <c r="P109">
        <v>-0.90987232742700663</v>
      </c>
      <c r="S109">
        <v>28</v>
      </c>
      <c r="AE109" s="44" t="s">
        <v>248</v>
      </c>
      <c r="AF109">
        <v>-0.34011609527658637</v>
      </c>
      <c r="AG109">
        <v>-8.8981874483273354E-2</v>
      </c>
      <c r="AH109">
        <v>0.67765363610445295</v>
      </c>
      <c r="AI109">
        <v>0.31795773455614645</v>
      </c>
      <c r="AJ109">
        <v>0.65580783056386072</v>
      </c>
      <c r="AK109">
        <v>0.59116876834926424</v>
      </c>
      <c r="AL109">
        <v>0.52153776314497846</v>
      </c>
      <c r="AM109">
        <v>0.52153775620845177</v>
      </c>
      <c r="AN109">
        <v>0.59594611195218683</v>
      </c>
      <c r="AO109">
        <v>0.59655946771243729</v>
      </c>
      <c r="AP109">
        <v>0.57105617545916476</v>
      </c>
      <c r="AQ109">
        <v>0.42135138503780073</v>
      </c>
      <c r="AR109">
        <v>0.69761988748692016</v>
      </c>
      <c r="AS109">
        <v>1</v>
      </c>
      <c r="AU109" s="66"/>
      <c r="BW109">
        <v>28</v>
      </c>
      <c r="BX109">
        <v>27.96611696035934</v>
      </c>
      <c r="BY109">
        <f t="shared" si="5"/>
        <v>3.3883039640659973E-2</v>
      </c>
      <c r="BZ109">
        <f t="shared" si="6"/>
        <v>3.3883039640659973E-2</v>
      </c>
      <c r="CA109">
        <f t="shared" si="7"/>
        <v>1.1480603752905352E-3</v>
      </c>
      <c r="CB109">
        <f t="shared" si="8"/>
        <v>0.12101085585949992</v>
      </c>
    </row>
    <row r="110" spans="1:80" ht="15.75" thickBot="1">
      <c r="A110">
        <v>1</v>
      </c>
      <c r="B110">
        <v>-0.37747952025835807</v>
      </c>
      <c r="C110">
        <v>0.16540964974487521</v>
      </c>
      <c r="D110">
        <v>-2.7024944068203913E-3</v>
      </c>
      <c r="E110">
        <v>-0.11927840323811695</v>
      </c>
      <c r="F110">
        <v>0.98188041250025992</v>
      </c>
      <c r="G110">
        <v>-0.13005805544488921</v>
      </c>
      <c r="H110">
        <v>0.25892290294465642</v>
      </c>
      <c r="I110">
        <v>0.25892294562612583</v>
      </c>
      <c r="J110">
        <v>-0.17374348218772634</v>
      </c>
      <c r="K110">
        <v>0.617426916251964</v>
      </c>
      <c r="L110">
        <v>-0.1972551545289504</v>
      </c>
      <c r="M110">
        <v>0.49552712168112661</v>
      </c>
      <c r="N110">
        <v>1.0516310518706964</v>
      </c>
      <c r="O110">
        <v>1.2008784077676788</v>
      </c>
      <c r="P110">
        <v>1.7296407933029816</v>
      </c>
      <c r="S110">
        <v>22.1</v>
      </c>
      <c r="AE110" s="44" t="s">
        <v>249</v>
      </c>
      <c r="AF110">
        <v>-0.30349184104679</v>
      </c>
      <c r="AG110">
        <v>0.21619092052462968</v>
      </c>
      <c r="AH110">
        <v>0.72058315801274986</v>
      </c>
      <c r="AI110">
        <v>0.39373833237803474</v>
      </c>
      <c r="AJ110">
        <v>0.72744937895122541</v>
      </c>
      <c r="AK110">
        <v>0.63799347680714547</v>
      </c>
      <c r="AL110">
        <v>0.59560087571359899</v>
      </c>
      <c r="AM110">
        <v>0.59560086978502313</v>
      </c>
      <c r="AN110">
        <v>0.62003925042367503</v>
      </c>
      <c r="AO110">
        <v>0.53537812070752966</v>
      </c>
      <c r="AP110">
        <v>0.65006608364013874</v>
      </c>
      <c r="AQ110">
        <v>0.538916036177014</v>
      </c>
      <c r="AR110">
        <v>0.60923056217134952</v>
      </c>
      <c r="AS110">
        <v>0.59214622714677645</v>
      </c>
      <c r="AT110">
        <v>1</v>
      </c>
      <c r="AU110" s="66"/>
      <c r="BW110">
        <v>22.1</v>
      </c>
      <c r="BX110">
        <v>22.074132136285346</v>
      </c>
      <c r="BY110">
        <f t="shared" si="5"/>
        <v>2.5867863714655215E-2</v>
      </c>
      <c r="BZ110">
        <f t="shared" si="6"/>
        <v>2.5867863714655215E-2</v>
      </c>
      <c r="CA110">
        <f t="shared" si="7"/>
        <v>6.6914637315997592E-4</v>
      </c>
      <c r="CB110">
        <f t="shared" si="8"/>
        <v>0.11704915707988785</v>
      </c>
    </row>
    <row r="111" spans="1:80" ht="15.75" thickBot="1">
      <c r="A111">
        <v>1</v>
      </c>
      <c r="B111">
        <v>-0.2861256348742332</v>
      </c>
      <c r="C111">
        <v>-0.2291018711983614</v>
      </c>
      <c r="D111">
        <v>-0.57123694794125135</v>
      </c>
      <c r="E111">
        <v>-2.3778974278981478E-2</v>
      </c>
      <c r="F111">
        <v>-1.1673701997917125</v>
      </c>
      <c r="G111">
        <v>-0.8996388373376043</v>
      </c>
      <c r="H111">
        <v>-0.27447335153578378</v>
      </c>
      <c r="I111">
        <v>-0.27447324210058988</v>
      </c>
      <c r="J111">
        <v>1.4080513751835163E-2</v>
      </c>
      <c r="K111">
        <v>0.45288987047619123</v>
      </c>
      <c r="L111">
        <v>-0.32788423292710417</v>
      </c>
      <c r="M111">
        <v>-0.72129983392639785</v>
      </c>
      <c r="N111">
        <v>-0.52684910382672168</v>
      </c>
      <c r="O111">
        <v>-0.53500736494675105</v>
      </c>
      <c r="P111">
        <v>-0.90987232742700663</v>
      </c>
      <c r="S111">
        <v>21.3</v>
      </c>
      <c r="AE111" s="181" t="s">
        <v>226</v>
      </c>
      <c r="AF111" s="185">
        <v>-0.98770643458630025</v>
      </c>
      <c r="AG111" s="185">
        <v>0.29471203500961479</v>
      </c>
      <c r="AH111" s="185">
        <v>0.60934382618887739</v>
      </c>
      <c r="AI111" s="185">
        <v>-3.799718585615134E-2</v>
      </c>
      <c r="AJ111" s="185">
        <v>0.48005031270793425</v>
      </c>
      <c r="AK111" s="185">
        <v>0.69338889576731255</v>
      </c>
      <c r="AL111" s="185">
        <v>0.81995418255616892</v>
      </c>
      <c r="AM111" s="185">
        <v>0.81995418549341925</v>
      </c>
      <c r="AN111" s="185">
        <v>0.62478156431029575</v>
      </c>
      <c r="AO111" s="185">
        <v>0.53809426674362859</v>
      </c>
      <c r="AP111" s="185">
        <v>0.48189657221389476</v>
      </c>
      <c r="AQ111" s="185">
        <v>0.23233292850050427</v>
      </c>
      <c r="AR111" s="185">
        <v>0.47456861706376485</v>
      </c>
      <c r="AS111" s="185">
        <v>0.3527791702433184</v>
      </c>
      <c r="AT111" s="185">
        <v>0.32740830494397311</v>
      </c>
      <c r="AU111" s="186">
        <v>1</v>
      </c>
      <c r="BW111">
        <v>21.3</v>
      </c>
      <c r="BX111">
        <v>21.339249902417706</v>
      </c>
      <c r="BY111">
        <f t="shared" si="5"/>
        <v>-3.9249902417704874E-2</v>
      </c>
      <c r="BZ111">
        <f t="shared" si="6"/>
        <v>3.9249902417704874E-2</v>
      </c>
      <c r="CA111">
        <f t="shared" si="7"/>
        <v>1.5405548397993548E-3</v>
      </c>
      <c r="CB111">
        <f t="shared" si="8"/>
        <v>0.18427184233664259</v>
      </c>
    </row>
    <row r="112" spans="1:80">
      <c r="A112">
        <v>1</v>
      </c>
      <c r="B112">
        <v>-0.9256028325630955</v>
      </c>
      <c r="C112">
        <v>0.24431195393352251</v>
      </c>
      <c r="D112">
        <v>-0.11454533772506911</v>
      </c>
      <c r="E112">
        <v>0.54921759947583126</v>
      </c>
      <c r="F112">
        <v>1.6910749838557875E-2</v>
      </c>
      <c r="G112">
        <v>-5.9321228815481311E-3</v>
      </c>
      <c r="H112">
        <v>2.1024841207415777E-3</v>
      </c>
      <c r="I112">
        <v>2.1025403581665129E-3</v>
      </c>
      <c r="J112">
        <v>-0.3459154784656564</v>
      </c>
      <c r="K112">
        <v>4.1299459281378674E-4</v>
      </c>
      <c r="L112">
        <v>-0.1972551545289504</v>
      </c>
      <c r="M112">
        <v>-0.78214118170677271</v>
      </c>
      <c r="N112">
        <v>-0.14938645789907756</v>
      </c>
      <c r="O112">
        <v>-0.68379757403655972</v>
      </c>
      <c r="P112">
        <v>-0.79989261406325562</v>
      </c>
      <c r="S112">
        <v>26.7</v>
      </c>
      <c r="BW112">
        <v>26.7</v>
      </c>
      <c r="BX112">
        <v>26.617925632730024</v>
      </c>
      <c r="BY112">
        <f t="shared" si="5"/>
        <v>8.2074367269974857E-2</v>
      </c>
      <c r="BZ112">
        <f t="shared" si="6"/>
        <v>8.2074367269974857E-2</v>
      </c>
      <c r="CA112">
        <f t="shared" si="7"/>
        <v>6.7362017627667203E-3</v>
      </c>
      <c r="CB112">
        <f t="shared" si="8"/>
        <v>0.30739463396994327</v>
      </c>
    </row>
    <row r="113" spans="1:80">
      <c r="A113">
        <v>1</v>
      </c>
      <c r="B113">
        <v>0.27274519335804687</v>
      </c>
      <c r="C113">
        <v>-0.38690647957565605</v>
      </c>
      <c r="D113">
        <v>-0.75764168680499921</v>
      </c>
      <c r="E113">
        <v>-0.40577669011552336</v>
      </c>
      <c r="F113">
        <v>-0.72874762585457586</v>
      </c>
      <c r="G113">
        <v>-0.46519807336591046</v>
      </c>
      <c r="H113">
        <v>-0.57080460402491695</v>
      </c>
      <c r="I113">
        <v>-0.57080465264393665</v>
      </c>
      <c r="J113">
        <v>-1.1128634618855315</v>
      </c>
      <c r="K113">
        <v>-0.69886944995422284</v>
      </c>
      <c r="L113">
        <v>-0.98102962491786372</v>
      </c>
      <c r="M113">
        <v>-0.59961713836564368</v>
      </c>
      <c r="N113">
        <v>-0.83568217776752041</v>
      </c>
      <c r="O113">
        <v>-1.1797649376692541</v>
      </c>
      <c r="P113">
        <v>-1.0198520407907536</v>
      </c>
      <c r="S113">
        <v>16.7</v>
      </c>
      <c r="BW113">
        <v>16.7</v>
      </c>
      <c r="BX113">
        <v>16.786314186325637</v>
      </c>
      <c r="BY113">
        <f t="shared" si="5"/>
        <v>-8.6314186325637365E-2</v>
      </c>
      <c r="BZ113">
        <f t="shared" si="6"/>
        <v>8.6314186325637365E-2</v>
      </c>
      <c r="CA113">
        <f t="shared" si="7"/>
        <v>7.4501387610568445E-3</v>
      </c>
      <c r="CB113">
        <f t="shared" si="8"/>
        <v>0.51685141512357702</v>
      </c>
    </row>
    <row r="114" spans="1:80">
      <c r="A114">
        <v>1</v>
      </c>
      <c r="B114">
        <v>-0.14640792781616618</v>
      </c>
      <c r="C114">
        <v>0.24431195393352251</v>
      </c>
      <c r="D114">
        <v>-3.9983442179569964E-2</v>
      </c>
      <c r="E114">
        <v>0.93121531531237323</v>
      </c>
      <c r="F114">
        <v>-0.50943633888600748</v>
      </c>
      <c r="G114">
        <v>-0.5893240059292516</v>
      </c>
      <c r="H114">
        <v>-0.23496251787056549</v>
      </c>
      <c r="I114">
        <v>-0.23496248771899395</v>
      </c>
      <c r="J114">
        <v>-1.5714859097940351E-3</v>
      </c>
      <c r="K114">
        <v>-0.10242265901704459</v>
      </c>
      <c r="L114">
        <v>-6.6626076130799752E-2</v>
      </c>
      <c r="M114">
        <v>-0.17372770390301051</v>
      </c>
      <c r="N114">
        <v>-0.80136739177409899</v>
      </c>
      <c r="O114">
        <v>-0.33662041949367405</v>
      </c>
      <c r="P114">
        <v>-0.14001433388075765</v>
      </c>
      <c r="S114">
        <v>20.100000000000001</v>
      </c>
      <c r="BW114">
        <v>20.100000000000001</v>
      </c>
      <c r="BX114">
        <v>20.213539960716783</v>
      </c>
      <c r="BY114">
        <f t="shared" si="5"/>
        <v>-0.11353996071678196</v>
      </c>
      <c r="BZ114">
        <f t="shared" si="6"/>
        <v>0.11353996071678196</v>
      </c>
      <c r="CA114">
        <f t="shared" si="7"/>
        <v>1.2891322679568391E-2</v>
      </c>
      <c r="CB114">
        <f t="shared" si="8"/>
        <v>0.56487542645165156</v>
      </c>
    </row>
    <row r="115" spans="1:80">
      <c r="A115">
        <v>1</v>
      </c>
      <c r="B115">
        <v>0.61666570303944912</v>
      </c>
      <c r="C115">
        <v>0.48101886649946446</v>
      </c>
      <c r="D115">
        <v>2.5258216422741786E-2</v>
      </c>
      <c r="E115">
        <v>0.64471702843496681</v>
      </c>
      <c r="F115">
        <v>1.332778471649968</v>
      </c>
      <c r="G115">
        <v>-0.19212102172655976</v>
      </c>
      <c r="H115">
        <v>-0.23496251787056549</v>
      </c>
      <c r="I115">
        <v>-0.23496248771899395</v>
      </c>
      <c r="J115">
        <v>-0.51808747474358652</v>
      </c>
      <c r="K115">
        <v>-0.51376527345647804</v>
      </c>
      <c r="L115">
        <v>0.10754602840006883</v>
      </c>
      <c r="M115">
        <v>0.13047903499887059</v>
      </c>
      <c r="N115">
        <v>0.39965011799567601</v>
      </c>
      <c r="O115">
        <v>0.55612083504517595</v>
      </c>
      <c r="P115">
        <v>1.3997016532117326</v>
      </c>
      <c r="S115">
        <v>13.9</v>
      </c>
      <c r="BW115">
        <v>13.9</v>
      </c>
      <c r="BX115">
        <v>13.906984986916003</v>
      </c>
      <c r="BY115">
        <f t="shared" si="5"/>
        <v>-6.9849869160023559E-3</v>
      </c>
      <c r="BZ115">
        <f t="shared" si="6"/>
        <v>6.9849869160023559E-3</v>
      </c>
      <c r="CA115">
        <f t="shared" si="7"/>
        <v>4.87900422167241E-5</v>
      </c>
      <c r="CB115">
        <f t="shared" si="8"/>
        <v>5.025170443167163E-2</v>
      </c>
    </row>
    <row r="116" spans="1:80" ht="15.75" thickBot="1">
      <c r="A116">
        <v>1</v>
      </c>
      <c r="B116">
        <v>-0.81812767328765656</v>
      </c>
      <c r="C116">
        <v>-0.38690647957565605</v>
      </c>
      <c r="D116">
        <v>0.47262958969573665</v>
      </c>
      <c r="E116">
        <v>1.4087124601080505</v>
      </c>
      <c r="F116">
        <v>0.14849752201969765</v>
      </c>
      <c r="G116">
        <v>-0.66379956546725549</v>
      </c>
      <c r="H116">
        <v>2.1024841207415777E-3</v>
      </c>
      <c r="I116">
        <v>2.1025403581665129E-3</v>
      </c>
      <c r="J116">
        <v>0.71842049852518908</v>
      </c>
      <c r="K116">
        <v>1.090470922857312</v>
      </c>
      <c r="L116">
        <v>1.1090356294525685</v>
      </c>
      <c r="M116">
        <v>1.0430992517045139</v>
      </c>
      <c r="N116">
        <v>0.46827968998252129</v>
      </c>
      <c r="O116">
        <v>0.40733062595536734</v>
      </c>
      <c r="P116">
        <v>0.29990451957423842</v>
      </c>
      <c r="S116">
        <v>25.8</v>
      </c>
      <c r="AW116" s="139"/>
      <c r="BW116">
        <v>25.8</v>
      </c>
      <c r="BX116">
        <v>25.674841610755614</v>
      </c>
      <c r="BY116">
        <f t="shared" si="5"/>
        <v>0.12515838924438683</v>
      </c>
      <c r="BZ116">
        <f t="shared" si="6"/>
        <v>0.12515838924438683</v>
      </c>
      <c r="CA116">
        <f t="shared" si="7"/>
        <v>1.5664622398249443E-2</v>
      </c>
      <c r="CB116">
        <f t="shared" si="8"/>
        <v>0.48511003583095669</v>
      </c>
    </row>
    <row r="117" spans="1:80" ht="15.75" thickBot="1">
      <c r="A117">
        <v>1</v>
      </c>
      <c r="B117">
        <v>0.10078493851735174</v>
      </c>
      <c r="C117">
        <v>-7.1297262821066756E-2</v>
      </c>
      <c r="D117">
        <v>0.34214627249111312</v>
      </c>
      <c r="E117">
        <v>0.74021645739410225</v>
      </c>
      <c r="F117">
        <v>1.6910749838557875E-2</v>
      </c>
      <c r="G117">
        <v>0.13060640293812636</v>
      </c>
      <c r="H117">
        <v>-0.48190522827817645</v>
      </c>
      <c r="I117">
        <v>-0.48190520439155293</v>
      </c>
      <c r="J117">
        <v>0.20190450969139664</v>
      </c>
      <c r="K117">
        <v>-0.16412405118295903</v>
      </c>
      <c r="L117">
        <v>0.2817181329309405</v>
      </c>
      <c r="M117">
        <v>0.86057520836338486</v>
      </c>
      <c r="N117">
        <v>-4.6442099918810875E-2</v>
      </c>
      <c r="O117">
        <v>-3.9040001314056785E-2</v>
      </c>
      <c r="P117">
        <v>-0.24999404724450863</v>
      </c>
      <c r="S117">
        <v>18.100000000000001</v>
      </c>
      <c r="AE117" s="191"/>
      <c r="AF117" s="183" t="s">
        <v>224</v>
      </c>
      <c r="AG117" s="183" t="s">
        <v>225</v>
      </c>
      <c r="AH117" s="183" t="s">
        <v>237</v>
      </c>
      <c r="AI117" s="183" t="s">
        <v>238</v>
      </c>
      <c r="AJ117" s="183" t="s">
        <v>239</v>
      </c>
      <c r="AK117" s="183" t="s">
        <v>240</v>
      </c>
      <c r="AL117" s="183" t="s">
        <v>241</v>
      </c>
      <c r="AM117" s="183" t="s">
        <v>242</v>
      </c>
      <c r="AN117" s="183" t="s">
        <v>243</v>
      </c>
      <c r="AO117" s="183" t="s">
        <v>244</v>
      </c>
      <c r="AP117" s="183" t="s">
        <v>245</v>
      </c>
      <c r="AQ117" s="183" t="s">
        <v>246</v>
      </c>
      <c r="AR117" s="183" t="s">
        <v>247</v>
      </c>
      <c r="AS117" s="183" t="s">
        <v>248</v>
      </c>
      <c r="AT117" s="183" t="s">
        <v>249</v>
      </c>
      <c r="AU117" s="184" t="s">
        <v>226</v>
      </c>
      <c r="BW117">
        <v>18.100000000000001</v>
      </c>
      <c r="BX117">
        <v>18.242004590549818</v>
      </c>
      <c r="BY117">
        <f t="shared" si="5"/>
        <v>-0.14200459054981707</v>
      </c>
      <c r="BZ117">
        <f t="shared" si="6"/>
        <v>0.14200459054981707</v>
      </c>
      <c r="CA117">
        <f t="shared" si="7"/>
        <v>2.0165303737221196E-2</v>
      </c>
      <c r="CB117">
        <f t="shared" si="8"/>
        <v>0.78455574889401691</v>
      </c>
    </row>
    <row r="118" spans="1:80">
      <c r="A118">
        <v>1</v>
      </c>
      <c r="B118">
        <v>-1.0653205396211625</v>
      </c>
      <c r="C118">
        <v>0.55992117068811176</v>
      </c>
      <c r="D118">
        <v>1.0504842801733549</v>
      </c>
      <c r="E118">
        <v>1.5997113180263214</v>
      </c>
      <c r="F118">
        <v>1.2450539568625394</v>
      </c>
      <c r="G118">
        <v>0.44092123434647906</v>
      </c>
      <c r="H118">
        <v>0.67378665642944302</v>
      </c>
      <c r="I118">
        <v>0.67378661931426043</v>
      </c>
      <c r="J118">
        <v>0.68711649920192841</v>
      </c>
      <c r="K118">
        <v>-0.16412405118295903</v>
      </c>
      <c r="L118">
        <v>0.32526115906365533</v>
      </c>
      <c r="M118">
        <v>0.92141655614376194</v>
      </c>
      <c r="N118">
        <v>0.57122404796278681</v>
      </c>
      <c r="O118">
        <v>1.2504751441309472</v>
      </c>
      <c r="P118">
        <v>1.3997016532117326</v>
      </c>
      <c r="S118">
        <v>27.9</v>
      </c>
      <c r="AE118" s="44" t="s">
        <v>224</v>
      </c>
      <c r="AF118">
        <v>1</v>
      </c>
      <c r="AU118" s="190"/>
      <c r="BW118">
        <v>27.9</v>
      </c>
      <c r="BX118">
        <v>27.885353425133292</v>
      </c>
      <c r="BY118">
        <f t="shared" si="5"/>
        <v>1.4646574866706175E-2</v>
      </c>
      <c r="BZ118">
        <f t="shared" si="6"/>
        <v>1.4646574866706175E-2</v>
      </c>
      <c r="CA118">
        <f t="shared" si="7"/>
        <v>2.1452215532602901E-4</v>
      </c>
      <c r="CB118">
        <f t="shared" si="8"/>
        <v>5.2496684110057978E-2</v>
      </c>
    </row>
    <row r="119" spans="1:80">
      <c r="A119">
        <v>1</v>
      </c>
      <c r="B119">
        <v>-0.76439009364993116</v>
      </c>
      <c r="C119">
        <v>-7.1297262821066756E-2</v>
      </c>
      <c r="D119">
        <v>0.25826414000242659</v>
      </c>
      <c r="E119">
        <v>0.45371817051669583</v>
      </c>
      <c r="F119">
        <v>0.67484461074426294</v>
      </c>
      <c r="G119">
        <v>-0.19212102172655976</v>
      </c>
      <c r="H119">
        <v>0.5651318638500934</v>
      </c>
      <c r="I119">
        <v>0.5651317938710797</v>
      </c>
      <c r="J119">
        <v>0.2645125083379179</v>
      </c>
      <c r="K119">
        <v>-0.45206388129056219</v>
      </c>
      <c r="L119">
        <v>0.84777747265626413</v>
      </c>
      <c r="M119">
        <v>6.9637687218493505E-2</v>
      </c>
      <c r="N119">
        <v>0.26239097402198797</v>
      </c>
      <c r="O119">
        <v>0.45692736231863751</v>
      </c>
      <c r="P119">
        <v>0.18992480621048743</v>
      </c>
      <c r="S119">
        <v>25.3</v>
      </c>
      <c r="AE119" s="44" t="s">
        <v>225</v>
      </c>
      <c r="AF119">
        <v>-0.30345820659537848</v>
      </c>
      <c r="AG119">
        <v>1</v>
      </c>
      <c r="AU119" s="190"/>
      <c r="BW119">
        <v>25.3</v>
      </c>
      <c r="BX119">
        <v>25.412772507812537</v>
      </c>
      <c r="BY119">
        <f t="shared" si="5"/>
        <v>-0.11277250781253656</v>
      </c>
      <c r="BZ119">
        <f t="shared" si="6"/>
        <v>0.11277250781253656</v>
      </c>
      <c r="CA119">
        <f t="shared" si="7"/>
        <v>1.2717638518328619E-2</v>
      </c>
      <c r="CB119">
        <f t="shared" si="8"/>
        <v>0.44574113759895873</v>
      </c>
    </row>
    <row r="120" spans="1:80">
      <c r="A120">
        <v>1</v>
      </c>
      <c r="B120">
        <v>0.51456430172778145</v>
      </c>
      <c r="C120">
        <v>-0.38690647957565605</v>
      </c>
      <c r="D120">
        <v>-0.67375955431631274</v>
      </c>
      <c r="E120">
        <v>-0.59677554803379429</v>
      </c>
      <c r="F120">
        <v>-0.46557408149229318</v>
      </c>
      <c r="G120">
        <v>-0.17970842847022636</v>
      </c>
      <c r="H120">
        <v>-0.89676898176296305</v>
      </c>
      <c r="I120">
        <v>-0.89676887807968753</v>
      </c>
      <c r="J120">
        <v>-0.3459154784656564</v>
      </c>
      <c r="K120">
        <v>0.24721856325647446</v>
      </c>
      <c r="L120">
        <v>6.4003002267354003E-2</v>
      </c>
      <c r="M120">
        <v>-0.29541039946376252</v>
      </c>
      <c r="N120">
        <v>0.74279797792989743</v>
      </c>
      <c r="O120">
        <v>-0.33662041949367405</v>
      </c>
      <c r="P120">
        <v>-0.68991290069950473</v>
      </c>
      <c r="S120">
        <v>14.7</v>
      </c>
      <c r="AE120" s="44" t="s">
        <v>237</v>
      </c>
      <c r="AF120">
        <v>-0.60783029987658033</v>
      </c>
      <c r="AG120">
        <v>-1.497268751815067E-2</v>
      </c>
      <c r="AH120">
        <v>1</v>
      </c>
      <c r="AU120" s="190"/>
      <c r="BW120">
        <v>14.7</v>
      </c>
      <c r="BX120">
        <v>14.721218575533801</v>
      </c>
      <c r="BY120">
        <f t="shared" si="5"/>
        <v>-2.1218575533801243E-2</v>
      </c>
      <c r="BZ120">
        <f t="shared" si="6"/>
        <v>2.1218575533801243E-2</v>
      </c>
      <c r="CA120">
        <f t="shared" si="7"/>
        <v>4.5022794768362871E-4</v>
      </c>
      <c r="CB120">
        <f t="shared" si="8"/>
        <v>0.14434405125034858</v>
      </c>
    </row>
    <row r="121" spans="1:80">
      <c r="A121">
        <v>1</v>
      </c>
      <c r="B121">
        <v>0.35872532077840041</v>
      </c>
      <c r="C121">
        <v>0.16540964974487521</v>
      </c>
      <c r="D121">
        <v>-0.99996784732787147</v>
      </c>
      <c r="E121">
        <v>-1.3607709797068781</v>
      </c>
      <c r="F121">
        <v>-0.46557408149229318</v>
      </c>
      <c r="G121">
        <v>-0.83757587105593367</v>
      </c>
      <c r="H121">
        <v>-0.62019314610643916</v>
      </c>
      <c r="I121">
        <v>-0.62019309562093117</v>
      </c>
      <c r="J121">
        <v>-0.70591147068314797</v>
      </c>
      <c r="K121">
        <v>-0.24639257407084542</v>
      </c>
      <c r="L121">
        <v>-0.89394357265242785</v>
      </c>
      <c r="M121">
        <v>-0.59961713836564368</v>
      </c>
      <c r="N121">
        <v>-0.56116388982014309</v>
      </c>
      <c r="O121">
        <v>-0.58460410131002116</v>
      </c>
      <c r="P121">
        <v>-0.68991290069950473</v>
      </c>
      <c r="S121">
        <v>16</v>
      </c>
      <c r="AE121" s="44" t="s">
        <v>238</v>
      </c>
      <c r="AF121">
        <v>2.7833758660827945E-2</v>
      </c>
      <c r="AG121">
        <v>-0.25624530243626531</v>
      </c>
      <c r="AH121">
        <v>0.50910496209868339</v>
      </c>
      <c r="AI121">
        <v>1</v>
      </c>
      <c r="AU121" s="190"/>
      <c r="BW121">
        <v>16</v>
      </c>
      <c r="BX121">
        <v>16.092841888711209</v>
      </c>
      <c r="BY121">
        <f t="shared" si="5"/>
        <v>-9.2841888711209464E-2</v>
      </c>
      <c r="BZ121">
        <f t="shared" si="6"/>
        <v>9.2841888711209464E-2</v>
      </c>
      <c r="CA121">
        <f t="shared" si="7"/>
        <v>8.6196162994646025E-3</v>
      </c>
      <c r="CB121">
        <f t="shared" si="8"/>
        <v>0.58026180444505915</v>
      </c>
    </row>
    <row r="122" spans="1:80">
      <c r="A122">
        <v>1</v>
      </c>
      <c r="B122">
        <v>0.63278697693076313</v>
      </c>
      <c r="C122">
        <v>0.40211656231081716</v>
      </c>
      <c r="D122">
        <v>-0.64579884348675054</v>
      </c>
      <c r="E122">
        <v>-1.4562704086660134</v>
      </c>
      <c r="F122">
        <v>-0.1146760223425819</v>
      </c>
      <c r="G122">
        <v>-0.22935880149556173</v>
      </c>
      <c r="H122">
        <v>-0.81774731443252791</v>
      </c>
      <c r="I122">
        <v>-0.81774736931649572</v>
      </c>
      <c r="J122">
        <v>-0.89373546662270942</v>
      </c>
      <c r="K122">
        <v>-0.16412405118295903</v>
      </c>
      <c r="L122">
        <v>-0.85040054651970987</v>
      </c>
      <c r="M122">
        <v>0.2521617305596226</v>
      </c>
      <c r="N122">
        <v>0.74279797792989743</v>
      </c>
      <c r="O122">
        <v>0.25854041686555873</v>
      </c>
      <c r="P122">
        <v>-0.24999404724450863</v>
      </c>
      <c r="S122">
        <v>13.8</v>
      </c>
      <c r="AE122" s="44" t="s">
        <v>239</v>
      </c>
      <c r="AF122">
        <v>-0.47459463125561102</v>
      </c>
      <c r="AG122">
        <v>0.12032742967537291</v>
      </c>
      <c r="AH122">
        <v>0.80319912825232953</v>
      </c>
      <c r="AI122">
        <v>0.31461964231268003</v>
      </c>
      <c r="AJ122">
        <v>1</v>
      </c>
      <c r="AU122" s="190"/>
      <c r="BW122">
        <v>13.8</v>
      </c>
      <c r="BX122">
        <v>13.819182075173098</v>
      </c>
      <c r="BY122">
        <f t="shared" si="5"/>
        <v>-1.9182075173096891E-2</v>
      </c>
      <c r="BZ122">
        <f t="shared" si="6"/>
        <v>1.9182075173096891E-2</v>
      </c>
      <c r="CA122">
        <f t="shared" si="7"/>
        <v>3.679520079463401E-4</v>
      </c>
      <c r="CB122">
        <f t="shared" si="8"/>
        <v>0.13900054473258616</v>
      </c>
    </row>
    <row r="123" spans="1:80">
      <c r="A123">
        <v>1</v>
      </c>
      <c r="B123">
        <v>0.16527003408260793</v>
      </c>
      <c r="C123">
        <v>8.6507345556227883E-2</v>
      </c>
      <c r="D123">
        <v>-0.42211315685025308</v>
      </c>
      <c r="E123">
        <v>-1.2652715507477426</v>
      </c>
      <c r="F123">
        <v>-0.59716085367343297</v>
      </c>
      <c r="G123">
        <v>3.1305656887453841E-2</v>
      </c>
      <c r="H123">
        <v>-0.24484022628686936</v>
      </c>
      <c r="I123">
        <v>-0.2448401763143925</v>
      </c>
      <c r="J123">
        <v>4.5384513075095778E-2</v>
      </c>
      <c r="K123">
        <v>0.2883528247004184</v>
      </c>
      <c r="L123">
        <v>-1.1116587033160144</v>
      </c>
      <c r="M123">
        <v>-0.72129983392639785</v>
      </c>
      <c r="N123">
        <v>1.1545754098509642</v>
      </c>
      <c r="O123">
        <v>0.75450778049825296</v>
      </c>
      <c r="P123">
        <v>-0.68991290069950473</v>
      </c>
      <c r="S123">
        <v>17.5</v>
      </c>
      <c r="AE123" s="44" t="s">
        <v>240</v>
      </c>
      <c r="AF123">
        <v>-0.69118104966956639</v>
      </c>
      <c r="AG123">
        <v>0.1895033530773847</v>
      </c>
      <c r="AH123">
        <v>0.88516934254867641</v>
      </c>
      <c r="AI123">
        <v>0.2067049698020384</v>
      </c>
      <c r="AJ123">
        <v>0.75949991752111312</v>
      </c>
      <c r="AK123">
        <v>1</v>
      </c>
      <c r="AU123" s="190"/>
      <c r="BW123">
        <v>17.5</v>
      </c>
      <c r="BX123">
        <v>17.726592959480715</v>
      </c>
      <c r="BY123">
        <f t="shared" si="5"/>
        <v>-0.22659295948071545</v>
      </c>
      <c r="BZ123">
        <f t="shared" si="6"/>
        <v>0.22659295948071545</v>
      </c>
      <c r="CA123">
        <f t="shared" si="7"/>
        <v>5.1344369286229152E-2</v>
      </c>
      <c r="CB123">
        <f t="shared" si="8"/>
        <v>1.2948169113183741</v>
      </c>
    </row>
    <row r="124" spans="1:80">
      <c r="A124">
        <v>1</v>
      </c>
      <c r="B124">
        <v>-0.98471417016458029</v>
      </c>
      <c r="C124">
        <v>-0.2291018711983614</v>
      </c>
      <c r="D124">
        <v>-3.0663205236382572E-2</v>
      </c>
      <c r="E124">
        <v>-0.59677554803379429</v>
      </c>
      <c r="F124">
        <v>0.41167106638198031</v>
      </c>
      <c r="G124">
        <v>-0.25418398800823028</v>
      </c>
      <c r="H124">
        <v>-2.7530641128172859E-2</v>
      </c>
      <c r="I124">
        <v>-2.7530525428030899E-2</v>
      </c>
      <c r="J124">
        <v>-0.18939548184935553</v>
      </c>
      <c r="K124">
        <v>0.2883528247004184</v>
      </c>
      <c r="L124">
        <v>-0.76331449425427722</v>
      </c>
      <c r="M124">
        <v>-0.5387757905852687</v>
      </c>
      <c r="N124">
        <v>0.53690926196936417</v>
      </c>
      <c r="O124">
        <v>0.80410451686152318</v>
      </c>
      <c r="P124">
        <v>-1.1298317541545047</v>
      </c>
      <c r="S124">
        <v>27.2</v>
      </c>
      <c r="AE124" s="44" t="s">
        <v>241</v>
      </c>
      <c r="AF124">
        <v>-0.81756226534149434</v>
      </c>
      <c r="AG124">
        <v>0.25628031172671289</v>
      </c>
      <c r="AH124">
        <v>0.86927142045194239</v>
      </c>
      <c r="AI124">
        <v>0.17987152858224129</v>
      </c>
      <c r="AJ124">
        <v>0.72039956551979356</v>
      </c>
      <c r="AK124">
        <v>0.90715744572393742</v>
      </c>
      <c r="AL124">
        <v>1</v>
      </c>
      <c r="AU124" s="190"/>
      <c r="BW124">
        <v>27.2</v>
      </c>
      <c r="BX124">
        <v>27.202310717987949</v>
      </c>
      <c r="BY124">
        <f t="shared" si="5"/>
        <v>-2.3107179879495732E-3</v>
      </c>
      <c r="BZ124">
        <f t="shared" si="6"/>
        <v>2.3107179879495732E-3</v>
      </c>
      <c r="CA124">
        <f t="shared" si="7"/>
        <v>5.3394176198337241E-6</v>
      </c>
      <c r="CB124">
        <f t="shared" si="8"/>
        <v>8.4952867204028427E-3</v>
      </c>
    </row>
    <row r="125" spans="1:80">
      <c r="A125">
        <v>1</v>
      </c>
      <c r="B125">
        <v>0.181391307973922</v>
      </c>
      <c r="C125">
        <v>-0.15019956700971407</v>
      </c>
      <c r="D125">
        <v>-0.97200713649830928</v>
      </c>
      <c r="E125">
        <v>-0.97877326387033614</v>
      </c>
      <c r="F125">
        <v>-0.20240053713001049</v>
      </c>
      <c r="G125">
        <v>-0.60173659918558497</v>
      </c>
      <c r="H125">
        <v>-1.4202875278270979</v>
      </c>
      <c r="I125">
        <v>-1.4202876281047963</v>
      </c>
      <c r="J125">
        <v>-1.0189514639157498</v>
      </c>
      <c r="K125">
        <v>-1.1924805872815427</v>
      </c>
      <c r="L125">
        <v>-1.1987447555814501</v>
      </c>
      <c r="M125">
        <v>-1.3905546595105349</v>
      </c>
      <c r="N125">
        <v>0.57122404796278681</v>
      </c>
      <c r="O125">
        <v>-0.23742694676713555</v>
      </c>
      <c r="P125">
        <v>-0.90987232742700663</v>
      </c>
      <c r="S125">
        <v>17.399999999999999</v>
      </c>
      <c r="AE125" s="44" t="s">
        <v>242</v>
      </c>
      <c r="AF125">
        <v>-0.81756226881491889</v>
      </c>
      <c r="AG125">
        <v>0.2562803150395877</v>
      </c>
      <c r="AH125">
        <v>0.86927141748455883</v>
      </c>
      <c r="AI125">
        <v>0.17987152577742913</v>
      </c>
      <c r="AJ125">
        <v>0.72039956031034946</v>
      </c>
      <c r="AK125">
        <v>0.90715744596193371</v>
      </c>
      <c r="AL125">
        <v>0.99999999999999811</v>
      </c>
      <c r="AM125">
        <v>1</v>
      </c>
      <c r="AU125" s="190"/>
      <c r="BW125">
        <v>17.399999999999999</v>
      </c>
      <c r="BX125">
        <v>17.577174353650655</v>
      </c>
      <c r="BY125">
        <f t="shared" si="5"/>
        <v>-0.17717435365065626</v>
      </c>
      <c r="BZ125">
        <f t="shared" si="6"/>
        <v>0.17717435365065626</v>
      </c>
      <c r="CA125">
        <f t="shared" si="7"/>
        <v>3.1390751591527814E-2</v>
      </c>
      <c r="CB125">
        <f t="shared" si="8"/>
        <v>1.0182434117853809</v>
      </c>
    </row>
    <row r="126" spans="1:80">
      <c r="A126">
        <v>1</v>
      </c>
      <c r="B126">
        <v>-0.22164053930896507</v>
      </c>
      <c r="C126">
        <v>-0.38690647957565605</v>
      </c>
      <c r="D126">
        <v>0.51923077441167365</v>
      </c>
      <c r="E126">
        <v>1.1222141732306441</v>
      </c>
      <c r="F126">
        <v>0.80643138292540273</v>
      </c>
      <c r="G126">
        <v>0.39127086132114369</v>
      </c>
      <c r="H126">
        <v>0.11075727670008984</v>
      </c>
      <c r="I126">
        <v>0.11075736580134909</v>
      </c>
      <c r="J126">
        <v>-3.2875485233054655E-2</v>
      </c>
      <c r="K126">
        <v>0.49402413192013511</v>
      </c>
      <c r="L126">
        <v>0.19463208066550466</v>
      </c>
      <c r="M126">
        <v>-0.78214118170677271</v>
      </c>
      <c r="N126">
        <v>0.36533533200225338</v>
      </c>
      <c r="O126">
        <v>0.45692736231863751</v>
      </c>
      <c r="P126">
        <v>-0.14001433388075765</v>
      </c>
      <c r="S126">
        <v>20.8</v>
      </c>
      <c r="AE126" s="44" t="s">
        <v>243</v>
      </c>
      <c r="AF126">
        <v>-0.61968578761133464</v>
      </c>
      <c r="AG126">
        <v>-5.8773050228064644E-2</v>
      </c>
      <c r="AH126">
        <v>0.92984099979713708</v>
      </c>
      <c r="AI126">
        <v>0.39301576402805638</v>
      </c>
      <c r="AJ126">
        <v>0.69680894804045146</v>
      </c>
      <c r="AK126">
        <v>0.81570914596683086</v>
      </c>
      <c r="AL126">
        <v>0.85420842233422078</v>
      </c>
      <c r="AM126">
        <v>0.85420841854790752</v>
      </c>
      <c r="AN126">
        <v>1</v>
      </c>
      <c r="AU126" s="190"/>
      <c r="BW126">
        <v>20.8</v>
      </c>
      <c r="BX126">
        <v>20.79620892323122</v>
      </c>
      <c r="BY126">
        <f t="shared" si="5"/>
        <v>3.7910767687812097E-3</v>
      </c>
      <c r="BZ126">
        <f t="shared" si="6"/>
        <v>3.7910767687812097E-3</v>
      </c>
      <c r="CA126">
        <f t="shared" si="7"/>
        <v>1.4372263066792578E-5</v>
      </c>
      <c r="CB126">
        <f t="shared" si="8"/>
        <v>1.8226330619140432E-2</v>
      </c>
    </row>
    <row r="127" spans="1:80">
      <c r="A127">
        <v>1</v>
      </c>
      <c r="B127">
        <v>0.49306926987269611</v>
      </c>
      <c r="C127">
        <v>-0.2291018711983614</v>
      </c>
      <c r="D127">
        <v>-0.48735481545256482</v>
      </c>
      <c r="E127">
        <v>-0.21477783219725241</v>
      </c>
      <c r="F127">
        <v>0.14849752201969765</v>
      </c>
      <c r="G127">
        <v>-0.56449881941658298</v>
      </c>
      <c r="H127">
        <v>-0.5312937703596986</v>
      </c>
      <c r="I127">
        <v>-0.53129364736854745</v>
      </c>
      <c r="J127">
        <v>-0.29895947948076657</v>
      </c>
      <c r="K127">
        <v>-0.39036248912464772</v>
      </c>
      <c r="L127">
        <v>-0.71977146812155923</v>
      </c>
      <c r="M127">
        <v>-0.5387757905852687</v>
      </c>
      <c r="N127">
        <v>-0.21801602988592159</v>
      </c>
      <c r="O127">
        <v>-0.43581389222021255</v>
      </c>
      <c r="P127">
        <v>-0.57993318733575761</v>
      </c>
      <c r="S127">
        <v>14.9</v>
      </c>
      <c r="AE127" s="44" t="s">
        <v>244</v>
      </c>
      <c r="AF127">
        <v>-0.52812975753282831</v>
      </c>
      <c r="AG127">
        <v>-0.21858401757510307</v>
      </c>
      <c r="AH127">
        <v>0.84867364351678776</v>
      </c>
      <c r="AI127">
        <v>0.35750429841981279</v>
      </c>
      <c r="AJ127">
        <v>0.6606827132258758</v>
      </c>
      <c r="AK127">
        <v>0.6926054372367173</v>
      </c>
      <c r="AL127">
        <v>0.72047155495966586</v>
      </c>
      <c r="AM127">
        <v>0.72047155341956159</v>
      </c>
      <c r="AN127">
        <v>0.87786661284218936</v>
      </c>
      <c r="AO127">
        <v>1</v>
      </c>
      <c r="AU127" s="190"/>
      <c r="BW127">
        <v>14.9</v>
      </c>
      <c r="BX127">
        <v>15.002374316031839</v>
      </c>
      <c r="BY127">
        <f t="shared" si="5"/>
        <v>-0.10237431603183822</v>
      </c>
      <c r="BZ127">
        <f t="shared" si="6"/>
        <v>0.10237431603183822</v>
      </c>
      <c r="CA127">
        <f t="shared" si="7"/>
        <v>1.0480500582986689E-2</v>
      </c>
      <c r="CB127">
        <f t="shared" si="8"/>
        <v>0.68707594652240411</v>
      </c>
    </row>
    <row r="128" spans="1:80">
      <c r="A128">
        <v>1</v>
      </c>
      <c r="B128">
        <v>0.10078493851735174</v>
      </c>
      <c r="C128">
        <v>0.32321425812216986</v>
      </c>
      <c r="D128">
        <v>-0.24502865492969261</v>
      </c>
      <c r="E128">
        <v>0.45371817051669583</v>
      </c>
      <c r="F128">
        <v>-1.0796456850042839</v>
      </c>
      <c r="G128">
        <v>-0.365897327315238</v>
      </c>
      <c r="H128">
        <v>-0.2250848094542616</v>
      </c>
      <c r="I128">
        <v>-0.22508479912359364</v>
      </c>
      <c r="J128">
        <v>-0.6119994727133683</v>
      </c>
      <c r="K128">
        <v>-0.47263101201253416</v>
      </c>
      <c r="L128">
        <v>6.4003002267354003E-2</v>
      </c>
      <c r="M128">
        <v>6.9637687218493505E-2</v>
      </c>
      <c r="N128">
        <v>-1.6249222556162299</v>
      </c>
      <c r="O128">
        <v>-1.0805714649427154</v>
      </c>
      <c r="P128">
        <v>-0.68991290069950473</v>
      </c>
      <c r="S128">
        <v>18.100000000000001</v>
      </c>
      <c r="AE128" s="44" t="s">
        <v>245</v>
      </c>
      <c r="AF128">
        <v>-0.48566545030036301</v>
      </c>
      <c r="AG128">
        <v>1.5355213864622566E-2</v>
      </c>
      <c r="AH128">
        <v>0.83861043151641612</v>
      </c>
      <c r="AI128">
        <v>0.50485774262407301</v>
      </c>
      <c r="AJ128">
        <v>0.6376659397453579</v>
      </c>
      <c r="AK128">
        <v>0.68633732491343458</v>
      </c>
      <c r="AL128">
        <v>0.70469044461901942</v>
      </c>
      <c r="AM128">
        <v>0.70469043914511098</v>
      </c>
      <c r="AN128">
        <v>0.80420180112093442</v>
      </c>
      <c r="AO128">
        <v>0.77966557138950843</v>
      </c>
      <c r="AP128">
        <v>1</v>
      </c>
      <c r="AU128" s="190"/>
      <c r="BW128">
        <v>18.100000000000001</v>
      </c>
      <c r="BX128">
        <v>18.191469446084081</v>
      </c>
      <c r="BY128">
        <f t="shared" si="5"/>
        <v>-9.146944608407992E-2</v>
      </c>
      <c r="BZ128">
        <f t="shared" si="6"/>
        <v>9.146944608407992E-2</v>
      </c>
      <c r="CA128">
        <f t="shared" si="7"/>
        <v>8.3666595669284038E-3</v>
      </c>
      <c r="CB128">
        <f t="shared" si="8"/>
        <v>0.50535605571314868</v>
      </c>
    </row>
    <row r="129" spans="1:80">
      <c r="A129">
        <v>1</v>
      </c>
      <c r="B129">
        <v>-0.45271213175116892</v>
      </c>
      <c r="C129">
        <v>-0.38690647957565605</v>
      </c>
      <c r="D129">
        <v>-0.26366912881606741</v>
      </c>
      <c r="E129">
        <v>7.1720454680153992E-2</v>
      </c>
      <c r="F129">
        <v>-0.72874762585457586</v>
      </c>
      <c r="G129">
        <v>-0.76310031151792979</v>
      </c>
      <c r="H129">
        <v>-0.20532939262165245</v>
      </c>
      <c r="I129">
        <v>-0.20532942193279655</v>
      </c>
      <c r="J129">
        <v>-9.5483483879575892E-2</v>
      </c>
      <c r="K129">
        <v>0.20608430181253054</v>
      </c>
      <c r="L129">
        <v>-2.308304999808183E-2</v>
      </c>
      <c r="M129">
        <v>-5.204500834225851E-2</v>
      </c>
      <c r="N129">
        <v>-0.35527517385961088</v>
      </c>
      <c r="O129">
        <v>-0.13823347404059705</v>
      </c>
      <c r="P129">
        <v>-1.2398114675182517</v>
      </c>
      <c r="S129">
        <v>22.7</v>
      </c>
      <c r="AE129" s="44" t="s">
        <v>246</v>
      </c>
      <c r="AF129">
        <v>-0.22713650880347161</v>
      </c>
      <c r="AG129">
        <v>-0.10860936358754598</v>
      </c>
      <c r="AH129">
        <v>0.57466594148891259</v>
      </c>
      <c r="AI129">
        <v>0.39704449843603873</v>
      </c>
      <c r="AJ129">
        <v>0.42320127620475806</v>
      </c>
      <c r="AK129">
        <v>0.43364867533663248</v>
      </c>
      <c r="AL129">
        <v>0.39310710543286176</v>
      </c>
      <c r="AM129">
        <v>0.39310710245636032</v>
      </c>
      <c r="AN129">
        <v>0.51188000121483379</v>
      </c>
      <c r="AO129">
        <v>0.49496198305461186</v>
      </c>
      <c r="AP129">
        <v>0.57943124249653455</v>
      </c>
      <c r="AQ129">
        <v>1</v>
      </c>
      <c r="AU129" s="190"/>
      <c r="BW129">
        <v>22.7</v>
      </c>
      <c r="BX129">
        <v>22.759074669404168</v>
      </c>
      <c r="BY129">
        <f t="shared" si="5"/>
        <v>-5.907466940416839E-2</v>
      </c>
      <c r="BZ129">
        <f t="shared" si="6"/>
        <v>5.907466940416839E-2</v>
      </c>
      <c r="CA129">
        <f t="shared" si="7"/>
        <v>3.489816565211789E-3</v>
      </c>
      <c r="CB129">
        <f t="shared" si="8"/>
        <v>0.26024083437959644</v>
      </c>
    </row>
    <row r="130" spans="1:80">
      <c r="A130">
        <v>1</v>
      </c>
      <c r="B130">
        <v>-0.56018729102660791</v>
      </c>
      <c r="C130">
        <v>0.16540964974487521</v>
      </c>
      <c r="D130">
        <v>0.69631527633223411</v>
      </c>
      <c r="E130">
        <v>1.1222141732306441</v>
      </c>
      <c r="F130">
        <v>-7.0813764948870719E-2</v>
      </c>
      <c r="G130">
        <v>0.35403308155213992</v>
      </c>
      <c r="H130">
        <v>0.7330529069272691</v>
      </c>
      <c r="I130">
        <v>0.73305300178044674</v>
      </c>
      <c r="J130">
        <v>0.54624850224725896</v>
      </c>
      <c r="K130">
        <v>0.39118847831027675</v>
      </c>
      <c r="L130">
        <v>-0.1972551545289504</v>
      </c>
      <c r="M130">
        <v>-0.29541039946376252</v>
      </c>
      <c r="N130">
        <v>0.43396490398909865</v>
      </c>
      <c r="O130">
        <v>-3.9040001314056785E-2</v>
      </c>
      <c r="P130">
        <v>-0.35997376060825959</v>
      </c>
      <c r="S130">
        <v>23.6</v>
      </c>
      <c r="AE130" s="44" t="s">
        <v>247</v>
      </c>
      <c r="AF130">
        <v>-0.46788599694021316</v>
      </c>
      <c r="AG130">
        <v>-4.0826515952272498E-2</v>
      </c>
      <c r="AH130">
        <v>0.78233544686417655</v>
      </c>
      <c r="AI130">
        <v>0.32035886105892969</v>
      </c>
      <c r="AJ130">
        <v>0.70221720260468734</v>
      </c>
      <c r="AK130">
        <v>0.69997592059048686</v>
      </c>
      <c r="AL130">
        <v>0.64543035827481388</v>
      </c>
      <c r="AM130">
        <v>0.64543036182447155</v>
      </c>
      <c r="AN130">
        <v>0.71486401065039329</v>
      </c>
      <c r="AO130">
        <v>0.73914389476525966</v>
      </c>
      <c r="AP130">
        <v>0.64969882293244197</v>
      </c>
      <c r="AQ130">
        <v>0.43778309756201367</v>
      </c>
      <c r="AR130">
        <v>1</v>
      </c>
      <c r="AU130" s="190"/>
      <c r="BW130">
        <v>23.6</v>
      </c>
      <c r="BX130">
        <v>23.678982144831696</v>
      </c>
      <c r="BY130">
        <f t="shared" si="5"/>
        <v>-7.8982144831694967E-2</v>
      </c>
      <c r="BZ130">
        <f t="shared" si="6"/>
        <v>7.8982144831694967E-2</v>
      </c>
      <c r="CA130">
        <f t="shared" si="7"/>
        <v>6.2381792022148403E-3</v>
      </c>
      <c r="CB130">
        <f t="shared" si="8"/>
        <v>0.33467010521904644</v>
      </c>
    </row>
    <row r="131" spans="1:80">
      <c r="A131">
        <v>1</v>
      </c>
      <c r="B131">
        <v>-0.85037022107028459</v>
      </c>
      <c r="C131">
        <v>0.40211656231081716</v>
      </c>
      <c r="D131">
        <v>-0.79492263457774881</v>
      </c>
      <c r="E131">
        <v>-1.3607709797068781</v>
      </c>
      <c r="F131">
        <v>-7.0813764948870719E-2</v>
      </c>
      <c r="G131">
        <v>-4.3169902650550103E-2</v>
      </c>
      <c r="H131">
        <v>-0.29422876836839157</v>
      </c>
      <c r="I131">
        <v>-0.29422887018518024</v>
      </c>
      <c r="J131">
        <v>-1.1598194608704213</v>
      </c>
      <c r="K131">
        <v>-0.6577351885102789</v>
      </c>
      <c r="L131">
        <v>-1.285830807846883</v>
      </c>
      <c r="M131">
        <v>-1.5730787028516642</v>
      </c>
      <c r="N131">
        <v>0.46827968998252129</v>
      </c>
      <c r="O131">
        <v>0.30813715322882884</v>
      </c>
      <c r="P131">
        <v>-1.0198520407907536</v>
      </c>
      <c r="S131">
        <v>26.1</v>
      </c>
      <c r="AE131" s="44" t="s">
        <v>248</v>
      </c>
      <c r="AF131">
        <v>-0.34388666164486192</v>
      </c>
      <c r="AG131">
        <v>-8.567828074317696E-2</v>
      </c>
      <c r="AH131">
        <v>0.66969045820889095</v>
      </c>
      <c r="AI131">
        <v>0.31479142523854375</v>
      </c>
      <c r="AJ131">
        <v>0.64928963088092573</v>
      </c>
      <c r="AK131">
        <v>0.58075160588395858</v>
      </c>
      <c r="AL131">
        <v>0.50990648044758502</v>
      </c>
      <c r="AM131">
        <v>0.50990647354698437</v>
      </c>
      <c r="AN131">
        <v>0.58632826042611674</v>
      </c>
      <c r="AO131">
        <v>0.5877904238233107</v>
      </c>
      <c r="AP131">
        <v>0.56503979639587554</v>
      </c>
      <c r="AQ131">
        <v>0.41730925091063237</v>
      </c>
      <c r="AR131">
        <v>0.69355538532257488</v>
      </c>
      <c r="AS131">
        <v>1</v>
      </c>
      <c r="AU131" s="190"/>
      <c r="BW131">
        <v>26.1</v>
      </c>
      <c r="BX131">
        <v>26.074861618768832</v>
      </c>
      <c r="BY131">
        <f t="shared" ref="BY131:BY194" si="9">BW131-BX131</f>
        <v>2.5138381231169404E-2</v>
      </c>
      <c r="BZ131">
        <f t="shared" si="6"/>
        <v>2.5138381231169404E-2</v>
      </c>
      <c r="CA131">
        <f t="shared" si="7"/>
        <v>6.3193821092361014E-4</v>
      </c>
      <c r="CB131">
        <f t="shared" si="8"/>
        <v>9.6315636901032189E-2</v>
      </c>
    </row>
    <row r="132" spans="1:80" ht="15.75" thickBot="1">
      <c r="A132">
        <v>1</v>
      </c>
      <c r="B132">
        <v>-0.65154117641072085</v>
      </c>
      <c r="C132">
        <v>-0.30800417538700875</v>
      </c>
      <c r="D132">
        <v>-0.37551197213431609</v>
      </c>
      <c r="E132">
        <v>-0.31027726115638787</v>
      </c>
      <c r="F132">
        <v>-0.64102311106714727</v>
      </c>
      <c r="G132">
        <v>-0.29142176777723228</v>
      </c>
      <c r="H132">
        <v>-0.51153835352708943</v>
      </c>
      <c r="I132">
        <v>-0.51153827017775033</v>
      </c>
      <c r="J132">
        <v>-0.20504748151098473</v>
      </c>
      <c r="K132">
        <v>-0.67830231923225093</v>
      </c>
      <c r="L132">
        <v>-0.71977146812155923</v>
      </c>
      <c r="M132">
        <v>-5.204500834225851E-2</v>
      </c>
      <c r="N132">
        <v>0.60553883395620933</v>
      </c>
      <c r="O132">
        <v>0.55612083504517595</v>
      </c>
      <c r="P132">
        <v>-0.14001433388075765</v>
      </c>
      <c r="S132">
        <v>24.4</v>
      </c>
      <c r="AE132" s="44" t="s">
        <v>249</v>
      </c>
      <c r="AF132">
        <v>-0.33132071613431702</v>
      </c>
      <c r="AG132">
        <v>0.2148624134121227</v>
      </c>
      <c r="AH132">
        <v>0.72003432559904634</v>
      </c>
      <c r="AI132">
        <v>0.38000053640486792</v>
      </c>
      <c r="AJ132">
        <v>0.72753484718551908</v>
      </c>
      <c r="AK132">
        <v>0.63609531620902027</v>
      </c>
      <c r="AL132">
        <v>0.59961105974742446</v>
      </c>
      <c r="AM132">
        <v>0.59961105379400037</v>
      </c>
      <c r="AN132">
        <v>0.61850602185947434</v>
      </c>
      <c r="AO132">
        <v>0.54180891749570015</v>
      </c>
      <c r="AP132">
        <v>0.64511105406449665</v>
      </c>
      <c r="AQ132">
        <v>0.54516163578276677</v>
      </c>
      <c r="AR132">
        <v>0.61532569399613379</v>
      </c>
      <c r="AS132">
        <v>0.59045808405478939</v>
      </c>
      <c r="AT132">
        <v>1</v>
      </c>
      <c r="AU132" s="190"/>
      <c r="BW132">
        <v>24.4</v>
      </c>
      <c r="BX132">
        <v>24.476203859029315</v>
      </c>
      <c r="BY132">
        <f t="shared" si="9"/>
        <v>-7.620385902931659E-2</v>
      </c>
      <c r="BZ132">
        <f t="shared" ref="BZ132:BZ195" si="10">ABS(BY132)</f>
        <v>7.620385902931659E-2</v>
      </c>
      <c r="CA132">
        <f t="shared" ref="CA132:CA195" si="11">BY132^2</f>
        <v>5.8070281309599552E-3</v>
      </c>
      <c r="CB132">
        <f t="shared" ref="CB132:CB195" si="12">(ABS(BY132/BW132)*100)</f>
        <v>0.31231089766113357</v>
      </c>
    </row>
    <row r="133" spans="1:80" ht="15.75" thickBot="1">
      <c r="A133">
        <v>1</v>
      </c>
      <c r="B133">
        <v>-0.97934041220080903</v>
      </c>
      <c r="C133">
        <v>-7.1297262821066756E-2</v>
      </c>
      <c r="D133">
        <v>0.28622485083198879</v>
      </c>
      <c r="E133">
        <v>-0.21477783219725241</v>
      </c>
      <c r="F133">
        <v>-7.0813764948870719E-2</v>
      </c>
      <c r="G133">
        <v>0.47815901411548101</v>
      </c>
      <c r="H133">
        <v>0.86146311633922656</v>
      </c>
      <c r="I133">
        <v>0.86146320441442648</v>
      </c>
      <c r="J133">
        <v>0.37407650596932673</v>
      </c>
      <c r="K133">
        <v>-8.1855528295072616E-2</v>
      </c>
      <c r="L133">
        <v>-0.28434120679438624</v>
      </c>
      <c r="M133">
        <v>-0.2345690516833876</v>
      </c>
      <c r="N133">
        <v>-0.45821953183987757</v>
      </c>
      <c r="O133">
        <v>6.0153471412481722E-2</v>
      </c>
      <c r="P133">
        <v>-0.68991290069950473</v>
      </c>
      <c r="S133">
        <v>27.1</v>
      </c>
      <c r="AE133" s="181" t="s">
        <v>226</v>
      </c>
      <c r="AF133" s="185">
        <v>-0.99974009258859442</v>
      </c>
      <c r="AG133" s="185">
        <v>0.30389145302079257</v>
      </c>
      <c r="AH133" s="185">
        <v>0.60771948873610926</v>
      </c>
      <c r="AI133" s="185">
        <v>-3.2267821246495652E-2</v>
      </c>
      <c r="AJ133" s="185">
        <v>0.47480816167206369</v>
      </c>
      <c r="AK133" s="185">
        <v>0.69290550608587276</v>
      </c>
      <c r="AL133" s="185">
        <v>0.81878960595829198</v>
      </c>
      <c r="AM133" s="185">
        <v>0.81878960943108914</v>
      </c>
      <c r="AN133" s="185">
        <v>0.62046681664652359</v>
      </c>
      <c r="AO133" s="185">
        <v>0.52615455214518436</v>
      </c>
      <c r="AP133" s="185">
        <v>0.48342187723941799</v>
      </c>
      <c r="AQ133" s="185">
        <v>0.22685232643932757</v>
      </c>
      <c r="AR133" s="185">
        <v>0.46653424995624732</v>
      </c>
      <c r="AS133" s="185">
        <v>0.34348415380440234</v>
      </c>
      <c r="AT133" s="185">
        <v>0.33064943362567445</v>
      </c>
      <c r="AU133" s="186">
        <v>1</v>
      </c>
      <c r="BW133">
        <v>27.1</v>
      </c>
      <c r="BX133">
        <v>27.258557109810702</v>
      </c>
      <c r="BY133">
        <f t="shared" si="9"/>
        <v>-0.15855710981070104</v>
      </c>
      <c r="BZ133">
        <f t="shared" si="10"/>
        <v>0.15855710981070104</v>
      </c>
      <c r="CA133">
        <f t="shared" si="11"/>
        <v>2.5140357071522706E-2</v>
      </c>
      <c r="CB133">
        <f t="shared" si="12"/>
        <v>0.58508158601734694</v>
      </c>
    </row>
    <row r="134" spans="1:80">
      <c r="A134">
        <v>1</v>
      </c>
      <c r="B134">
        <v>-0.35061073043950136</v>
      </c>
      <c r="C134">
        <v>-0.46580878376430335</v>
      </c>
      <c r="D134">
        <v>-0.43143339379344048</v>
      </c>
      <c r="E134">
        <v>0.16721988363928944</v>
      </c>
      <c r="F134">
        <v>-0.42171182409857888</v>
      </c>
      <c r="G134">
        <v>-0.97411439687560819</v>
      </c>
      <c r="H134">
        <v>-0.62019314610643916</v>
      </c>
      <c r="I134">
        <v>-0.62019309562093117</v>
      </c>
      <c r="J134">
        <v>-0.64330347203662896</v>
      </c>
      <c r="K134">
        <v>-0.10242265901704459</v>
      </c>
      <c r="L134">
        <v>-1.0681156771832965</v>
      </c>
      <c r="M134">
        <v>-0.41709309502451669</v>
      </c>
      <c r="N134">
        <v>0.15944661604172247</v>
      </c>
      <c r="O134">
        <v>-0.18783021040386541</v>
      </c>
      <c r="P134">
        <v>-1.2398114675182517</v>
      </c>
      <c r="S134">
        <v>21.8</v>
      </c>
      <c r="BW134">
        <v>21.8</v>
      </c>
      <c r="BX134">
        <v>21.888818362762311</v>
      </c>
      <c r="BY134">
        <f t="shared" si="9"/>
        <v>-8.8818362762310699E-2</v>
      </c>
      <c r="BZ134">
        <f t="shared" si="10"/>
        <v>8.8818362762310699E-2</v>
      </c>
      <c r="CA134">
        <f t="shared" si="11"/>
        <v>7.8887015637774203E-3</v>
      </c>
      <c r="CB134">
        <f t="shared" si="12"/>
        <v>0.40742368239592064</v>
      </c>
    </row>
    <row r="135" spans="1:80">
      <c r="A135">
        <v>1</v>
      </c>
      <c r="B135">
        <v>-1.2426545524256409</v>
      </c>
      <c r="C135">
        <v>-0.15019956700971407</v>
      </c>
      <c r="D135">
        <v>0.35146650943430052</v>
      </c>
      <c r="E135">
        <v>1.4087124601080505</v>
      </c>
      <c r="F135">
        <v>-0.1146760223425819</v>
      </c>
      <c r="G135">
        <v>-0.365897327315238</v>
      </c>
      <c r="H135">
        <v>0.61452040593161561</v>
      </c>
      <c r="I135">
        <v>0.61452048774186563</v>
      </c>
      <c r="J135">
        <v>0.13929651104487542</v>
      </c>
      <c r="K135">
        <v>0.88479961563759668</v>
      </c>
      <c r="L135">
        <v>0.2817181329309405</v>
      </c>
      <c r="M135">
        <v>0.43468577390075169</v>
      </c>
      <c r="N135">
        <v>0.7084831919364748</v>
      </c>
      <c r="O135">
        <v>-0.13823347404059705</v>
      </c>
      <c r="P135">
        <v>-0.57993318733575761</v>
      </c>
      <c r="S135">
        <v>29.4</v>
      </c>
      <c r="BW135">
        <v>29.4</v>
      </c>
      <c r="BX135">
        <v>29.163015703132515</v>
      </c>
      <c r="BY135">
        <f t="shared" si="9"/>
        <v>0.23698429686748312</v>
      </c>
      <c r="BZ135">
        <f t="shared" si="10"/>
        <v>0.23698429686748312</v>
      </c>
      <c r="CA135">
        <f t="shared" si="11"/>
        <v>5.6161556961775369E-2</v>
      </c>
      <c r="CB135">
        <f t="shared" si="12"/>
        <v>0.80606903696422849</v>
      </c>
    </row>
    <row r="136" spans="1:80">
      <c r="A136">
        <v>1</v>
      </c>
      <c r="B136">
        <v>-0.40434831007721483</v>
      </c>
      <c r="C136">
        <v>-0.38690647957565605</v>
      </c>
      <c r="D136">
        <v>-0.37551197213431609</v>
      </c>
      <c r="E136">
        <v>0.35821874155756039</v>
      </c>
      <c r="F136">
        <v>-1.6059927737288493</v>
      </c>
      <c r="G136">
        <v>-0.30383436103356742</v>
      </c>
      <c r="H136">
        <v>-0.38312814411513207</v>
      </c>
      <c r="I136">
        <v>-0.38312806754377071</v>
      </c>
      <c r="J136">
        <v>-0.22069948117261615</v>
      </c>
      <c r="K136">
        <v>-0.24639257407084542</v>
      </c>
      <c r="L136">
        <v>-6.6626076130799752E-2</v>
      </c>
      <c r="M136">
        <v>-0.3562517472441396</v>
      </c>
      <c r="N136">
        <v>-0.18370124389250017</v>
      </c>
      <c r="O136">
        <v>-0.63420083767329127</v>
      </c>
      <c r="P136">
        <v>-0.68991290069950473</v>
      </c>
      <c r="S136">
        <v>22.4</v>
      </c>
      <c r="BW136">
        <v>22.4</v>
      </c>
      <c r="BX136">
        <v>22.340885565229552</v>
      </c>
      <c r="BY136">
        <f t="shared" si="9"/>
        <v>5.9114434770446422E-2</v>
      </c>
      <c r="BZ136">
        <f t="shared" si="10"/>
        <v>5.9114434770446422E-2</v>
      </c>
      <c r="CA136">
        <f t="shared" si="11"/>
        <v>3.4945163982293649E-3</v>
      </c>
      <c r="CB136">
        <f t="shared" si="12"/>
        <v>0.2639037266537787</v>
      </c>
    </row>
    <row r="137" spans="1:80">
      <c r="A137">
        <v>1</v>
      </c>
      <c r="B137">
        <v>-0.18402423356256561</v>
      </c>
      <c r="C137">
        <v>0.32321425812216986</v>
      </c>
      <c r="D137">
        <v>1.2834902037530398</v>
      </c>
      <c r="E137">
        <v>1.7907101759445925</v>
      </c>
      <c r="F137">
        <v>1.2450539568625394</v>
      </c>
      <c r="G137">
        <v>0.49057160737181621</v>
      </c>
      <c r="H137">
        <v>1.4047370792359706</v>
      </c>
      <c r="I137">
        <v>1.4047370807365407</v>
      </c>
      <c r="J137">
        <v>1.250588487020613</v>
      </c>
      <c r="K137">
        <v>1.481246406574775</v>
      </c>
      <c r="L137">
        <v>1.7186379953106101</v>
      </c>
      <c r="M137">
        <v>0.86057520836338486</v>
      </c>
      <c r="N137">
        <v>1.1202606238575417</v>
      </c>
      <c r="O137">
        <v>0.55612083504517595</v>
      </c>
      <c r="P137">
        <v>0.51986394630173649</v>
      </c>
      <c r="S137">
        <v>20.399999999999999</v>
      </c>
      <c r="BW137">
        <v>20.399999999999999</v>
      </c>
      <c r="BX137">
        <v>20.48594119515468</v>
      </c>
      <c r="BY137">
        <f t="shared" si="9"/>
        <v>-8.5941195154681793E-2</v>
      </c>
      <c r="BZ137">
        <f t="shared" si="10"/>
        <v>8.5941195154681793E-2</v>
      </c>
      <c r="CA137">
        <f t="shared" si="11"/>
        <v>7.3858890246151013E-3</v>
      </c>
      <c r="CB137">
        <f t="shared" si="12"/>
        <v>0.42128036840530297</v>
      </c>
    </row>
    <row r="138" spans="1:80">
      <c r="A138">
        <v>1</v>
      </c>
      <c r="B138">
        <v>-0.72140002993976027</v>
      </c>
      <c r="C138">
        <v>-0.38690647957565605</v>
      </c>
      <c r="D138">
        <v>-5.8623916065944748E-2</v>
      </c>
      <c r="E138">
        <v>0.2627193125984249</v>
      </c>
      <c r="F138">
        <v>-0.24626279452372479</v>
      </c>
      <c r="G138">
        <v>-0.26659658126456548</v>
      </c>
      <c r="H138">
        <v>7.1246443034871515E-2</v>
      </c>
      <c r="I138">
        <v>7.1246360525959881E-2</v>
      </c>
      <c r="J138">
        <v>0.29581650766117629</v>
      </c>
      <c r="K138">
        <v>-4.0721266851128687E-2</v>
      </c>
      <c r="L138">
        <v>0.45589023746180907</v>
      </c>
      <c r="M138">
        <v>-0.90382387726752478</v>
      </c>
      <c r="N138">
        <v>-0.49253431783329898</v>
      </c>
      <c r="O138">
        <v>-0.38621715585694416</v>
      </c>
      <c r="P138">
        <v>-1.7897100343369987</v>
      </c>
      <c r="S138">
        <v>24.9</v>
      </c>
      <c r="BW138">
        <v>24.9</v>
      </c>
      <c r="BX138">
        <v>25.037213764242658</v>
      </c>
      <c r="BY138">
        <f t="shared" si="9"/>
        <v>-0.13721376424265941</v>
      </c>
      <c r="BZ138">
        <f t="shared" si="10"/>
        <v>0.13721376424265941</v>
      </c>
      <c r="CA138">
        <f t="shared" si="11"/>
        <v>1.8827617097640116E-2</v>
      </c>
      <c r="CB138">
        <f t="shared" si="12"/>
        <v>0.55105929414722654</v>
      </c>
    </row>
    <row r="139" spans="1:80">
      <c r="A139">
        <v>1</v>
      </c>
      <c r="B139">
        <v>7.9289906662254397E-2</v>
      </c>
      <c r="C139">
        <v>-0.38690647957565605</v>
      </c>
      <c r="D139">
        <v>-0.18910723327056825</v>
      </c>
      <c r="E139">
        <v>-0.31027726115638787</v>
      </c>
      <c r="F139">
        <v>-0.64102311106714727</v>
      </c>
      <c r="G139">
        <v>-0.15488324195755779</v>
      </c>
      <c r="H139">
        <v>6.1368734618567643E-2</v>
      </c>
      <c r="I139">
        <v>6.1368671930561336E-2</v>
      </c>
      <c r="J139">
        <v>-6.4179484556315267E-2</v>
      </c>
      <c r="K139">
        <v>0.22665143253450248</v>
      </c>
      <c r="L139">
        <v>-0.15371212839623249</v>
      </c>
      <c r="M139">
        <v>-0.66045848614602076</v>
      </c>
      <c r="N139">
        <v>-8.0756885912233511E-2</v>
      </c>
      <c r="O139">
        <v>-8.863673767732691E-2</v>
      </c>
      <c r="P139">
        <v>-0.46995347397200665</v>
      </c>
      <c r="S139">
        <v>18.3</v>
      </c>
      <c r="BW139">
        <v>18.3</v>
      </c>
      <c r="BX139">
        <v>18.391058756148425</v>
      </c>
      <c r="BY139">
        <f t="shared" si="9"/>
        <v>-9.105875614842418E-2</v>
      </c>
      <c r="BZ139">
        <f t="shared" si="10"/>
        <v>9.105875614842418E-2</v>
      </c>
      <c r="CA139">
        <f t="shared" si="11"/>
        <v>8.2916970712981781E-3</v>
      </c>
      <c r="CB139">
        <f t="shared" si="12"/>
        <v>0.49758883141215399</v>
      </c>
    </row>
    <row r="140" spans="1:80">
      <c r="A140">
        <v>1</v>
      </c>
      <c r="B140">
        <v>-0.52257098528019652</v>
      </c>
      <c r="C140">
        <v>0.55992117068811176</v>
      </c>
      <c r="D140">
        <v>-0.42211315685025308</v>
      </c>
      <c r="E140">
        <v>-0.97877326387033614</v>
      </c>
      <c r="F140">
        <v>-0.20240053713001049</v>
      </c>
      <c r="G140">
        <v>0.24231974224513403</v>
      </c>
      <c r="H140">
        <v>-0.13618543370752112</v>
      </c>
      <c r="I140">
        <v>-0.1361853508712117</v>
      </c>
      <c r="J140">
        <v>-0.12678748320283428</v>
      </c>
      <c r="K140">
        <v>-0.45206388129056219</v>
      </c>
      <c r="L140">
        <v>-0.80685752038699199</v>
      </c>
      <c r="M140">
        <v>-0.47793444280489161</v>
      </c>
      <c r="N140">
        <v>-0.21801602988592159</v>
      </c>
      <c r="O140">
        <v>-0.58460410131002116</v>
      </c>
      <c r="P140">
        <v>-0.35997376060825959</v>
      </c>
      <c r="S140">
        <v>23.3</v>
      </c>
      <c r="BW140">
        <v>23.3</v>
      </c>
      <c r="BX140">
        <v>23.446986256430296</v>
      </c>
      <c r="BY140">
        <f t="shared" si="9"/>
        <v>-0.14698625643029573</v>
      </c>
      <c r="BZ140">
        <f t="shared" si="10"/>
        <v>0.14698625643029573</v>
      </c>
      <c r="CA140">
        <f t="shared" si="11"/>
        <v>2.1604959579392652E-2</v>
      </c>
      <c r="CB140">
        <f t="shared" si="12"/>
        <v>0.63084230227594729</v>
      </c>
    </row>
    <row r="141" spans="1:80">
      <c r="A141">
        <v>1</v>
      </c>
      <c r="B141">
        <v>1.1755365312717292</v>
      </c>
      <c r="C141">
        <v>-1.7282456507826605</v>
      </c>
      <c r="D141">
        <v>-0.69240002820268742</v>
      </c>
      <c r="E141">
        <v>0.74021645739410225</v>
      </c>
      <c r="F141">
        <v>-1.0796456850042839</v>
      </c>
      <c r="G141">
        <v>-1.0734151429262824</v>
      </c>
      <c r="H141">
        <v>-1.5091869035738386</v>
      </c>
      <c r="I141">
        <v>-1.5091868254633876</v>
      </c>
      <c r="J141">
        <v>-0.90938746628433864</v>
      </c>
      <c r="K141">
        <v>-0.6577351885102789</v>
      </c>
      <c r="L141">
        <v>-1.0681156771832965</v>
      </c>
      <c r="M141">
        <v>-0.2345690516833876</v>
      </c>
      <c r="N141">
        <v>-0.59547867581356573</v>
      </c>
      <c r="O141">
        <v>-0.73339431039982983</v>
      </c>
      <c r="P141">
        <v>-3.0034620517010589E-2</v>
      </c>
      <c r="S141">
        <v>9.4</v>
      </c>
      <c r="BW141">
        <v>9.4</v>
      </c>
      <c r="BX141">
        <v>9.272134722464612</v>
      </c>
      <c r="BY141">
        <f t="shared" si="9"/>
        <v>0.12786527753538834</v>
      </c>
      <c r="BZ141">
        <f t="shared" si="10"/>
        <v>0.12786527753538834</v>
      </c>
      <c r="CA141">
        <f t="shared" si="11"/>
        <v>1.6349529199201886E-2</v>
      </c>
      <c r="CB141">
        <f t="shared" si="12"/>
        <v>1.3602689099509397</v>
      </c>
    </row>
    <row r="142" spans="1:80">
      <c r="A142">
        <v>1</v>
      </c>
      <c r="B142">
        <v>1.062687614032519</v>
      </c>
      <c r="C142">
        <v>-1.7282456507826605</v>
      </c>
      <c r="D142">
        <v>0.36637888854340056</v>
      </c>
      <c r="E142">
        <v>2.745704465535947</v>
      </c>
      <c r="F142">
        <v>1.6910749838557875E-2</v>
      </c>
      <c r="G142">
        <v>-0.51484844639124761</v>
      </c>
      <c r="H142">
        <v>-0.69921481343687431</v>
      </c>
      <c r="I142">
        <v>-0.69921485527791638</v>
      </c>
      <c r="J142">
        <v>0.43668450461584796</v>
      </c>
      <c r="K142">
        <v>-4.0721266851128687E-2</v>
      </c>
      <c r="L142">
        <v>-0.41497028519253693</v>
      </c>
      <c r="M142">
        <v>6.9637687218493505E-2</v>
      </c>
      <c r="N142">
        <v>-0.14938645789907756</v>
      </c>
      <c r="O142">
        <v>0.50652409868190584</v>
      </c>
      <c r="P142">
        <v>7.9945092846740382E-2</v>
      </c>
      <c r="S142">
        <v>10.3</v>
      </c>
      <c r="BW142">
        <v>10.3</v>
      </c>
      <c r="BX142">
        <v>10.213206944688741</v>
      </c>
      <c r="BY142">
        <f t="shared" si="9"/>
        <v>8.6793055311259693E-2</v>
      </c>
      <c r="BZ142">
        <f t="shared" si="10"/>
        <v>8.6793055311259693E-2</v>
      </c>
      <c r="CA142">
        <f t="shared" si="11"/>
        <v>7.533034450263384E-3</v>
      </c>
      <c r="CB142">
        <f t="shared" si="12"/>
        <v>0.84265102243941437</v>
      </c>
    </row>
    <row r="143" spans="1:80">
      <c r="A143">
        <v>1</v>
      </c>
      <c r="B143">
        <v>0.57904939729304961</v>
      </c>
      <c r="C143">
        <v>-1.6493433465940133</v>
      </c>
      <c r="D143">
        <v>-0.83220358235049841</v>
      </c>
      <c r="E143">
        <v>0.16721988363928944</v>
      </c>
      <c r="F143">
        <v>-0.99192117021685533</v>
      </c>
      <c r="G143">
        <v>-0.99893958338827682</v>
      </c>
      <c r="H143">
        <v>-1.0350568995912244</v>
      </c>
      <c r="I143">
        <v>-1.0350570202028591</v>
      </c>
      <c r="J143">
        <v>-0.69025947102151874</v>
      </c>
      <c r="K143">
        <v>-0.59603379634436449</v>
      </c>
      <c r="L143">
        <v>-0.89394357265242785</v>
      </c>
      <c r="M143">
        <v>-0.66045848614602076</v>
      </c>
      <c r="N143">
        <v>0.43396490398909865</v>
      </c>
      <c r="O143">
        <v>-0.18783021040386541</v>
      </c>
      <c r="P143">
        <v>-1.0198520407907536</v>
      </c>
      <c r="S143">
        <v>14.2</v>
      </c>
      <c r="BW143">
        <v>14.2</v>
      </c>
      <c r="BX143">
        <v>14.22887592430556</v>
      </c>
      <c r="BY143">
        <f t="shared" si="9"/>
        <v>-2.8875924305561185E-2</v>
      </c>
      <c r="BZ143">
        <f t="shared" si="10"/>
        <v>2.8875924305561185E-2</v>
      </c>
      <c r="CA143">
        <f t="shared" si="11"/>
        <v>8.3381900450049922E-4</v>
      </c>
      <c r="CB143">
        <f t="shared" si="12"/>
        <v>0.20335157961662806</v>
      </c>
    </row>
    <row r="144" spans="1:80">
      <c r="A144">
        <v>1</v>
      </c>
      <c r="B144">
        <v>-3.3559010576955886E-2</v>
      </c>
      <c r="C144">
        <v>-1.6493433465940133</v>
      </c>
      <c r="D144">
        <v>1.1250461757188541</v>
      </c>
      <c r="E144">
        <v>0.93121531531237323</v>
      </c>
      <c r="F144">
        <v>0.54325783856312315</v>
      </c>
      <c r="G144">
        <v>0.15543158945079491</v>
      </c>
      <c r="H144">
        <v>0.66390894801313782</v>
      </c>
      <c r="I144">
        <v>0.66390893071886192</v>
      </c>
      <c r="J144">
        <v>1.6262364788997337</v>
      </c>
      <c r="K144">
        <v>2.4479015505074444</v>
      </c>
      <c r="L144">
        <v>2.1540682566377831</v>
      </c>
      <c r="M144">
        <v>1.286464642826018</v>
      </c>
      <c r="N144">
        <v>1.3261493398180748</v>
      </c>
      <c r="O144">
        <v>0.80410451686152318</v>
      </c>
      <c r="P144">
        <v>0.51986394630173649</v>
      </c>
      <c r="S144">
        <v>19.2</v>
      </c>
      <c r="BW144">
        <v>19.2</v>
      </c>
      <c r="BX144">
        <v>19.227927229749092</v>
      </c>
      <c r="BY144">
        <f t="shared" si="9"/>
        <v>-2.7927229749092675E-2</v>
      </c>
      <c r="BZ144">
        <f t="shared" si="10"/>
        <v>2.7927229749092675E-2</v>
      </c>
      <c r="CA144">
        <f t="shared" si="11"/>
        <v>7.7993016145860687E-4</v>
      </c>
      <c r="CB144">
        <f t="shared" si="12"/>
        <v>0.14545432160985769</v>
      </c>
    </row>
    <row r="145" spans="1:80">
      <c r="A145">
        <v>1</v>
      </c>
      <c r="B145">
        <v>-1.2587758263169551</v>
      </c>
      <c r="C145">
        <v>-1.5704410424053659</v>
      </c>
      <c r="D145">
        <v>1.0504842801733549</v>
      </c>
      <c r="E145">
        <v>-0.21477783219725241</v>
      </c>
      <c r="F145">
        <v>1.2889162142562538</v>
      </c>
      <c r="G145">
        <v>1.2601523892645312</v>
      </c>
      <c r="H145">
        <v>0.80219686584140049</v>
      </c>
      <c r="I145">
        <v>0.80219682194824016</v>
      </c>
      <c r="J145">
        <v>1.0158084920961616</v>
      </c>
      <c r="K145">
        <v>1.8720218902922379</v>
      </c>
      <c r="L145">
        <v>0.97840655105441487</v>
      </c>
      <c r="M145">
        <v>0.92141655614376194</v>
      </c>
      <c r="N145">
        <v>0.36533533200225338</v>
      </c>
      <c r="O145">
        <v>0.50652409868190584</v>
      </c>
      <c r="P145">
        <v>0.18992480621048743</v>
      </c>
      <c r="S145">
        <v>29.6</v>
      </c>
      <c r="BW145">
        <v>29.6</v>
      </c>
      <c r="BX145">
        <v>29.463898535301574</v>
      </c>
      <c r="BY145">
        <f t="shared" si="9"/>
        <v>0.13610146469842732</v>
      </c>
      <c r="BZ145">
        <f t="shared" si="10"/>
        <v>0.13610146469842732</v>
      </c>
      <c r="CA145">
        <f t="shared" si="11"/>
        <v>1.8523608693057258E-2</v>
      </c>
      <c r="CB145">
        <f t="shared" si="12"/>
        <v>0.45980224560279498</v>
      </c>
    </row>
    <row r="146" spans="1:80">
      <c r="A146">
        <v>1</v>
      </c>
      <c r="B146">
        <v>1.7021648117213812</v>
      </c>
      <c r="C146">
        <v>-1.5704410424053659</v>
      </c>
      <c r="D146">
        <v>-1.2888951925666807</v>
      </c>
      <c r="E146">
        <v>0.83571588635323768</v>
      </c>
      <c r="F146">
        <v>-1.2112324571854238</v>
      </c>
      <c r="G146">
        <v>-1.0485899564136139</v>
      </c>
      <c r="H146">
        <v>-1.5684531540716646</v>
      </c>
      <c r="I146">
        <v>-1.568453207929573</v>
      </c>
      <c r="J146">
        <v>-1.191123460193682</v>
      </c>
      <c r="K146">
        <v>-1.5215546788330898</v>
      </c>
      <c r="L146">
        <v>-1.2422877817141651</v>
      </c>
      <c r="M146">
        <v>-0.66045848614602076</v>
      </c>
      <c r="N146">
        <v>-2.2082736175044064</v>
      </c>
      <c r="O146">
        <v>-1.7253290376652184</v>
      </c>
      <c r="P146">
        <v>-1.4597708942457537</v>
      </c>
      <c r="S146">
        <v>5.3</v>
      </c>
      <c r="BW146">
        <v>5.3</v>
      </c>
      <c r="BX146">
        <v>4.9832752904936095</v>
      </c>
      <c r="BY146">
        <f t="shared" si="9"/>
        <v>0.31672470950639031</v>
      </c>
      <c r="BZ146">
        <f t="shared" si="10"/>
        <v>0.31672470950639031</v>
      </c>
      <c r="CA146">
        <f t="shared" si="11"/>
        <v>0.10031454161190732</v>
      </c>
      <c r="CB146">
        <f t="shared" si="12"/>
        <v>5.975937915214911</v>
      </c>
    </row>
    <row r="147" spans="1:80">
      <c r="A147">
        <v>1</v>
      </c>
      <c r="B147">
        <v>-0.75364257772238841</v>
      </c>
      <c r="C147">
        <v>-1.4915387382167185</v>
      </c>
      <c r="D147">
        <v>1.665619918423723</v>
      </c>
      <c r="E147">
        <v>-2.3778974278981478E-2</v>
      </c>
      <c r="F147">
        <v>1.1573294420751139</v>
      </c>
      <c r="G147">
        <v>1.6573553734672213</v>
      </c>
      <c r="H147">
        <v>1.4244924960685796</v>
      </c>
      <c r="I147">
        <v>1.4244924579273377</v>
      </c>
      <c r="J147">
        <v>2.2210124660416786</v>
      </c>
      <c r="K147">
        <v>1.7074848445164621</v>
      </c>
      <c r="L147">
        <v>1.8057240475760461</v>
      </c>
      <c r="M147">
        <v>0.98225790392413681</v>
      </c>
      <c r="N147">
        <v>1.2918345538246523</v>
      </c>
      <c r="O147">
        <v>0.85370125322479151</v>
      </c>
      <c r="P147">
        <v>0.18992480621048743</v>
      </c>
      <c r="S147">
        <v>25.2</v>
      </c>
      <c r="BW147">
        <v>25.2</v>
      </c>
      <c r="BX147">
        <v>25.437867165129159</v>
      </c>
      <c r="BY147">
        <f t="shared" si="9"/>
        <v>-0.23786716512915973</v>
      </c>
      <c r="BZ147">
        <f t="shared" si="10"/>
        <v>0.23786716512915973</v>
      </c>
      <c r="CA147">
        <f t="shared" si="11"/>
        <v>5.6580788246582941E-2</v>
      </c>
      <c r="CB147">
        <f t="shared" si="12"/>
        <v>0.94391732194111011</v>
      </c>
    </row>
    <row r="148" spans="1:80">
      <c r="A148">
        <v>1</v>
      </c>
      <c r="B148">
        <v>1.1809102892355006</v>
      </c>
      <c r="C148">
        <v>-1.4915387382167185</v>
      </c>
      <c r="D148">
        <v>-0.97200713649830928</v>
      </c>
      <c r="E148">
        <v>-0.50127611907465885</v>
      </c>
      <c r="F148">
        <v>-1.1235079423979983</v>
      </c>
      <c r="G148">
        <v>-0.97411439687560819</v>
      </c>
      <c r="H148">
        <v>-1.4597983614923162</v>
      </c>
      <c r="I148">
        <v>-1.4597983824863923</v>
      </c>
      <c r="J148">
        <v>-0.97199546493085986</v>
      </c>
      <c r="K148">
        <v>-0.49319814273450613</v>
      </c>
      <c r="L148">
        <v>-1.1552017294487322</v>
      </c>
      <c r="M148">
        <v>-1.6339200506320413</v>
      </c>
      <c r="N148">
        <v>-0.21801602988592159</v>
      </c>
      <c r="O148">
        <v>0.15934694413902023</v>
      </c>
      <c r="P148">
        <v>-0.46995347397200665</v>
      </c>
      <c r="S148">
        <v>9.4</v>
      </c>
      <c r="BW148">
        <v>9.4</v>
      </c>
      <c r="BX148">
        <v>9.2540964864624531</v>
      </c>
      <c r="BY148">
        <f t="shared" si="9"/>
        <v>0.14590351353754727</v>
      </c>
      <c r="BZ148">
        <f t="shared" si="10"/>
        <v>0.14590351353754727</v>
      </c>
      <c r="CA148">
        <f t="shared" si="11"/>
        <v>2.1287835262601241E-2</v>
      </c>
      <c r="CB148">
        <f t="shared" si="12"/>
        <v>1.5521650376334815</v>
      </c>
    </row>
    <row r="149" spans="1:80">
      <c r="A149">
        <v>1</v>
      </c>
      <c r="B149">
        <v>-7.6549074287126692E-2</v>
      </c>
      <c r="C149">
        <v>-1.4915387382167185</v>
      </c>
      <c r="D149">
        <v>2.3646376891627776</v>
      </c>
      <c r="E149">
        <v>1.5997113180263214</v>
      </c>
      <c r="F149">
        <v>1.6836765307996762</v>
      </c>
      <c r="G149">
        <v>0.93742496459984337</v>
      </c>
      <c r="H149">
        <v>1.0392618678327075</v>
      </c>
      <c r="I149">
        <v>1.0392618500254005</v>
      </c>
      <c r="J149">
        <v>2.299272464349829</v>
      </c>
      <c r="K149">
        <v>2.7975427727809632</v>
      </c>
      <c r="L149">
        <v>2.1540682566377831</v>
      </c>
      <c r="M149">
        <v>1.2256232950456429</v>
      </c>
      <c r="N149">
        <v>2.1497042036602059</v>
      </c>
      <c r="O149">
        <v>2.5399902895759512</v>
      </c>
      <c r="P149">
        <v>1.5096813665754836</v>
      </c>
      <c r="S149">
        <v>19.600000000000001</v>
      </c>
      <c r="BW149">
        <v>19.600000000000001</v>
      </c>
      <c r="BX149">
        <v>19.652996638178731</v>
      </c>
      <c r="BY149">
        <f t="shared" si="9"/>
        <v>-5.2996638178729683E-2</v>
      </c>
      <c r="BZ149">
        <f t="shared" si="10"/>
        <v>5.2996638178729683E-2</v>
      </c>
      <c r="CA149">
        <f t="shared" si="11"/>
        <v>2.8086436582471885E-3</v>
      </c>
      <c r="CB149">
        <f t="shared" si="12"/>
        <v>0.27039101111596775</v>
      </c>
    </row>
    <row r="150" spans="1:80">
      <c r="A150">
        <v>1</v>
      </c>
      <c r="B150">
        <v>1.0841826458876163</v>
      </c>
      <c r="C150">
        <v>-1.4126364340280713</v>
      </c>
      <c r="D150">
        <v>-1.205013060077994</v>
      </c>
      <c r="E150">
        <v>0.74021645739410225</v>
      </c>
      <c r="F150">
        <v>-1.6937172885162748</v>
      </c>
      <c r="G150">
        <v>-1.5202685001543097</v>
      </c>
      <c r="H150">
        <v>-1.9339283654749291</v>
      </c>
      <c r="I150">
        <v>-1.9339284386407132</v>
      </c>
      <c r="J150">
        <v>-1.3476434568099829</v>
      </c>
      <c r="K150">
        <v>-1.1719134565595708</v>
      </c>
      <c r="L150">
        <v>-0.76331449425427722</v>
      </c>
      <c r="M150">
        <v>0.43468577390075169</v>
      </c>
      <c r="N150">
        <v>-1.5219778976359633</v>
      </c>
      <c r="O150">
        <v>-1.1797649376692541</v>
      </c>
      <c r="P150">
        <v>-0.90987232742700663</v>
      </c>
      <c r="S150">
        <v>10.1</v>
      </c>
      <c r="BW150">
        <v>10.1</v>
      </c>
      <c r="BX150">
        <v>10.007844090031139</v>
      </c>
      <c r="BY150">
        <f t="shared" si="9"/>
        <v>9.2155909968861138E-2</v>
      </c>
      <c r="BZ150">
        <f t="shared" si="10"/>
        <v>9.2155909968861138E-2</v>
      </c>
      <c r="CA150">
        <f t="shared" si="11"/>
        <v>8.4927117421888399E-3</v>
      </c>
      <c r="CB150">
        <f t="shared" si="12"/>
        <v>0.91243475216694192</v>
      </c>
    </row>
    <row r="151" spans="1:80">
      <c r="A151">
        <v>1</v>
      </c>
      <c r="B151">
        <v>0.28886646724936094</v>
      </c>
      <c r="C151">
        <v>-1.4126364340280713</v>
      </c>
      <c r="D151">
        <v>-0.80424287152093621</v>
      </c>
      <c r="E151">
        <v>-1.169772121788607</v>
      </c>
      <c r="F151">
        <v>-2.695150755515642E-2</v>
      </c>
      <c r="G151">
        <v>-0.83757587105593367</v>
      </c>
      <c r="H151">
        <v>-0.41276126936404506</v>
      </c>
      <c r="I151">
        <v>-0.41276138422375958</v>
      </c>
      <c r="J151">
        <v>-0.70591147068314797</v>
      </c>
      <c r="K151">
        <v>-0.51376527345647804</v>
      </c>
      <c r="L151">
        <v>-0.50205633745797273</v>
      </c>
      <c r="M151">
        <v>-0.17372770390301051</v>
      </c>
      <c r="N151">
        <v>-0.56116388982014309</v>
      </c>
      <c r="O151">
        <v>-0.18783021040386541</v>
      </c>
      <c r="P151">
        <v>-0.35997376060825959</v>
      </c>
      <c r="S151">
        <v>16.5</v>
      </c>
      <c r="BW151">
        <v>16.5</v>
      </c>
      <c r="BX151">
        <v>16.724138603672138</v>
      </c>
      <c r="BY151">
        <f t="shared" si="9"/>
        <v>-0.224138603672138</v>
      </c>
      <c r="BZ151">
        <f t="shared" si="10"/>
        <v>0.224138603672138</v>
      </c>
      <c r="CA151">
        <f t="shared" si="11"/>
        <v>5.0238113656095755E-2</v>
      </c>
      <c r="CB151">
        <f t="shared" si="12"/>
        <v>1.3584157798311394</v>
      </c>
    </row>
    <row r="152" spans="1:80">
      <c r="A152">
        <v>1</v>
      </c>
      <c r="B152">
        <v>-0.24850932912783374</v>
      </c>
      <c r="C152">
        <v>-1.4126364340280713</v>
      </c>
      <c r="D152">
        <v>0.81747835659367019</v>
      </c>
      <c r="E152">
        <v>1.2177136021897796</v>
      </c>
      <c r="F152">
        <v>0.10463526462598646</v>
      </c>
      <c r="G152">
        <v>4.3718250143787239E-2</v>
      </c>
      <c r="H152">
        <v>0.76268603217618214</v>
      </c>
      <c r="I152">
        <v>0.76268606756664414</v>
      </c>
      <c r="J152">
        <v>0.82798449615660008</v>
      </c>
      <c r="K152">
        <v>0.5762926548080215</v>
      </c>
      <c r="L152">
        <v>0.63006234199267763</v>
      </c>
      <c r="M152">
        <v>1.1039405994848888</v>
      </c>
      <c r="N152">
        <v>0.50259447597594398</v>
      </c>
      <c r="O152">
        <v>0.25854041686555873</v>
      </c>
      <c r="P152">
        <v>1.2897219398479816</v>
      </c>
      <c r="S152">
        <v>21</v>
      </c>
      <c r="BW152">
        <v>21</v>
      </c>
      <c r="BX152">
        <v>21.112854538829467</v>
      </c>
      <c r="BY152">
        <f t="shared" si="9"/>
        <v>-0.11285453882946683</v>
      </c>
      <c r="BZ152">
        <f t="shared" si="10"/>
        <v>0.11285453882946683</v>
      </c>
      <c r="CA152">
        <f t="shared" si="11"/>
        <v>1.2736146934411637E-2</v>
      </c>
      <c r="CB152">
        <f t="shared" si="12"/>
        <v>0.537402565854604</v>
      </c>
    </row>
    <row r="153" spans="1:80">
      <c r="A153">
        <v>1</v>
      </c>
      <c r="B153">
        <v>0.20288633982900739</v>
      </c>
      <c r="C153">
        <v>-1.3337341298394239</v>
      </c>
      <c r="D153">
        <v>-0.25434889187288001</v>
      </c>
      <c r="E153">
        <v>1.8862096049037278</v>
      </c>
      <c r="F153">
        <v>-1.0357834276105697</v>
      </c>
      <c r="G153">
        <v>-1.0734151429262824</v>
      </c>
      <c r="H153">
        <v>-0.87701356493035387</v>
      </c>
      <c r="I153">
        <v>-0.87701350088889052</v>
      </c>
      <c r="J153">
        <v>-0.22069948117261615</v>
      </c>
      <c r="K153">
        <v>-0.41092961984661969</v>
      </c>
      <c r="L153">
        <v>-0.32788423292710417</v>
      </c>
      <c r="M153">
        <v>-0.8429825294871498</v>
      </c>
      <c r="N153">
        <v>-1.2127313925388241E-2</v>
      </c>
      <c r="O153">
        <v>-0.48541062858348266</v>
      </c>
      <c r="P153">
        <v>-0.57993318733575761</v>
      </c>
      <c r="S153">
        <v>17.3</v>
      </c>
      <c r="BW153">
        <v>17.3</v>
      </c>
      <c r="BX153">
        <v>17.26352852051016</v>
      </c>
      <c r="BY153">
        <f t="shared" si="9"/>
        <v>3.6471479489840419E-2</v>
      </c>
      <c r="BZ153">
        <f t="shared" si="10"/>
        <v>3.6471479489840419E-2</v>
      </c>
      <c r="CA153">
        <f t="shared" si="11"/>
        <v>1.3301688161778504E-3</v>
      </c>
      <c r="CB153">
        <f t="shared" si="12"/>
        <v>0.21081780051930876</v>
      </c>
    </row>
    <row r="154" spans="1:80">
      <c r="A154">
        <v>1</v>
      </c>
      <c r="B154">
        <v>-1.4468573550489761</v>
      </c>
      <c r="C154">
        <v>-1.3337341298394239</v>
      </c>
      <c r="D154">
        <v>1.0225235693437928</v>
      </c>
      <c r="E154">
        <v>-0.50127611907465885</v>
      </c>
      <c r="F154">
        <v>0.23622203680712625</v>
      </c>
      <c r="G154">
        <v>0.60228494667882215</v>
      </c>
      <c r="H154">
        <v>1.2466937445751001</v>
      </c>
      <c r="I154">
        <v>1.2466938123163636</v>
      </c>
      <c r="J154">
        <v>1.0471124914194223</v>
      </c>
      <c r="K154">
        <v>1.9131561517361788</v>
      </c>
      <c r="L154">
        <v>0.63006234199267763</v>
      </c>
      <c r="M154">
        <v>1.286464642826018</v>
      </c>
      <c r="N154">
        <v>1.0173162658772761</v>
      </c>
      <c r="O154">
        <v>1.0024914623146002</v>
      </c>
      <c r="P154">
        <v>0.95978279975673642</v>
      </c>
      <c r="S154">
        <v>31.2</v>
      </c>
      <c r="BW154">
        <v>31.2</v>
      </c>
      <c r="BX154">
        <v>31.018166497011233</v>
      </c>
      <c r="BY154">
        <f t="shared" si="9"/>
        <v>0.18183350298876633</v>
      </c>
      <c r="BZ154">
        <f t="shared" si="10"/>
        <v>0.18183350298876633</v>
      </c>
      <c r="CA154">
        <f t="shared" si="11"/>
        <v>3.3063422809165695E-2</v>
      </c>
      <c r="CB154">
        <f t="shared" si="12"/>
        <v>0.58279968906655877</v>
      </c>
    </row>
    <row r="155" spans="1:80">
      <c r="A155">
        <v>1</v>
      </c>
      <c r="B155">
        <v>1.1003039197789302</v>
      </c>
      <c r="C155">
        <v>-1.3337341298394239</v>
      </c>
      <c r="D155">
        <v>0.15574153362736529</v>
      </c>
      <c r="E155">
        <v>0.74021645739410225</v>
      </c>
      <c r="F155">
        <v>-0.42171182409857888</v>
      </c>
      <c r="G155">
        <v>-0.27900917452089885</v>
      </c>
      <c r="H155">
        <v>-0.15594085054013027</v>
      </c>
      <c r="I155">
        <v>-0.15594097895580203</v>
      </c>
      <c r="J155">
        <v>0.43668450461584796</v>
      </c>
      <c r="K155">
        <v>0.30891995542238893</v>
      </c>
      <c r="L155">
        <v>-2.308304999808183E-2</v>
      </c>
      <c r="M155">
        <v>1.1647819472652658</v>
      </c>
      <c r="N155">
        <v>-0.21801602988592159</v>
      </c>
      <c r="O155">
        <v>-0.33662041949367405</v>
      </c>
      <c r="P155">
        <v>0.40988423293798937</v>
      </c>
      <c r="S155">
        <v>10</v>
      </c>
      <c r="BW155">
        <v>10</v>
      </c>
      <c r="BX155">
        <v>9.9833863429064387</v>
      </c>
      <c r="BY155">
        <f t="shared" si="9"/>
        <v>1.6613657093561329E-2</v>
      </c>
      <c r="BZ155">
        <f t="shared" si="10"/>
        <v>1.6613657093561329E-2</v>
      </c>
      <c r="CA155">
        <f t="shared" si="11"/>
        <v>2.7601360202244066E-4</v>
      </c>
      <c r="CB155">
        <f t="shared" si="12"/>
        <v>0.16613657093561329</v>
      </c>
    </row>
    <row r="156" spans="1:80">
      <c r="A156">
        <v>1</v>
      </c>
      <c r="B156">
        <v>0.79399971584392748</v>
      </c>
      <c r="C156">
        <v>-1.1759295214621293</v>
      </c>
      <c r="D156">
        <v>-1.559182063919115</v>
      </c>
      <c r="E156">
        <v>-0.59677554803379429</v>
      </c>
      <c r="F156">
        <v>-0.90419665542942984</v>
      </c>
      <c r="G156">
        <v>-1.4954433136416412</v>
      </c>
      <c r="H156">
        <v>-1.5585754456553607</v>
      </c>
      <c r="I156">
        <v>-1.5585755193341744</v>
      </c>
      <c r="J156">
        <v>-1.5511194524111735</v>
      </c>
      <c r="K156">
        <v>-1.8917630318285794</v>
      </c>
      <c r="L156">
        <v>-1.6341750169086231</v>
      </c>
      <c r="M156">
        <v>-0.78214118170677271</v>
      </c>
      <c r="N156">
        <v>-1.7964961855833408</v>
      </c>
      <c r="O156">
        <v>3.0855543895719157</v>
      </c>
      <c r="P156">
        <v>-1.4597708942457537</v>
      </c>
      <c r="S156">
        <v>12.5</v>
      </c>
      <c r="BW156">
        <v>12.5</v>
      </c>
      <c r="BX156">
        <v>12.567208214637811</v>
      </c>
      <c r="BY156">
        <f t="shared" si="9"/>
        <v>-6.720821463781057E-2</v>
      </c>
      <c r="BZ156">
        <f t="shared" si="10"/>
        <v>6.720821463781057E-2</v>
      </c>
      <c r="CA156">
        <f t="shared" si="11"/>
        <v>4.5169441148020153E-3</v>
      </c>
      <c r="CB156">
        <f t="shared" si="12"/>
        <v>0.53766571710248456</v>
      </c>
    </row>
    <row r="157" spans="1:80">
      <c r="A157">
        <v>1</v>
      </c>
      <c r="B157">
        <v>-0.42584334193230022</v>
      </c>
      <c r="C157">
        <v>-1.0970272172734818</v>
      </c>
      <c r="D157">
        <v>-3.9983442179569964E-2</v>
      </c>
      <c r="E157">
        <v>0.45371817051669583</v>
      </c>
      <c r="F157">
        <v>-0.77260988324828705</v>
      </c>
      <c r="G157">
        <v>4.3718250143787239E-2</v>
      </c>
      <c r="H157">
        <v>2.1024841207415777E-3</v>
      </c>
      <c r="I157">
        <v>2.1025403581665129E-3</v>
      </c>
      <c r="J157">
        <v>-6.4179484556315267E-2</v>
      </c>
      <c r="K157">
        <v>2.0980125314785752E-2</v>
      </c>
      <c r="L157">
        <v>0.19463208066550466</v>
      </c>
      <c r="M157">
        <v>0.92141655614376194</v>
      </c>
      <c r="N157">
        <v>-0.73273781978725372</v>
      </c>
      <c r="O157">
        <v>-0.23742694676713555</v>
      </c>
      <c r="P157">
        <v>-3.0034620517010589E-2</v>
      </c>
      <c r="S157">
        <v>22.5</v>
      </c>
      <c r="BW157">
        <v>22.5</v>
      </c>
      <c r="BX157">
        <v>22.55887043233631</v>
      </c>
      <c r="BY157">
        <f t="shared" si="9"/>
        <v>-5.8870432336309619E-2</v>
      </c>
      <c r="BZ157">
        <f t="shared" si="10"/>
        <v>5.8870432336309619E-2</v>
      </c>
      <c r="CA157">
        <f t="shared" si="11"/>
        <v>3.4657278034640093E-3</v>
      </c>
      <c r="CB157">
        <f t="shared" si="12"/>
        <v>0.26164636593915386</v>
      </c>
    </row>
    <row r="158" spans="1:80">
      <c r="A158">
        <v>1</v>
      </c>
      <c r="B158">
        <v>1.1755365312717292</v>
      </c>
      <c r="C158">
        <v>-1.0970272172734818</v>
      </c>
      <c r="D158">
        <v>-1.0092880842710588</v>
      </c>
      <c r="E158">
        <v>0.74021645739410225</v>
      </c>
      <c r="F158">
        <v>-1.2989569719728524</v>
      </c>
      <c r="G158">
        <v>-0.83757587105593367</v>
      </c>
      <c r="H158">
        <v>-1.1042008585053558</v>
      </c>
      <c r="I158">
        <v>-1.1042008403706516</v>
      </c>
      <c r="J158">
        <v>-1.2850354581634615</v>
      </c>
      <c r="K158">
        <v>-1.3981518945012594</v>
      </c>
      <c r="L158">
        <v>-0.85040054651970987</v>
      </c>
      <c r="M158">
        <v>-1.268871963949783</v>
      </c>
      <c r="N158">
        <v>-1.7964961855833408</v>
      </c>
      <c r="O158">
        <v>-1.1797649376692541</v>
      </c>
      <c r="P158">
        <v>-1.8996897477007497</v>
      </c>
      <c r="S158">
        <v>9.4</v>
      </c>
      <c r="BW158">
        <v>9.4</v>
      </c>
      <c r="BX158">
        <v>9.3193781783663088</v>
      </c>
      <c r="BY158">
        <f t="shared" si="9"/>
        <v>8.0621821633691582E-2</v>
      </c>
      <c r="BZ158">
        <f t="shared" si="10"/>
        <v>8.0621821633691582E-2</v>
      </c>
      <c r="CA158">
        <f t="shared" si="11"/>
        <v>6.4998781235347802E-3</v>
      </c>
      <c r="CB158">
        <f t="shared" si="12"/>
        <v>0.85767895354991053</v>
      </c>
    </row>
    <row r="159" spans="1:80">
      <c r="A159">
        <v>1</v>
      </c>
      <c r="B159">
        <v>0.51993805969155282</v>
      </c>
      <c r="C159">
        <v>-0.93922260889618725</v>
      </c>
      <c r="D159">
        <v>0.65903432855948452</v>
      </c>
      <c r="E159">
        <v>1.0267147442715086</v>
      </c>
      <c r="F159">
        <v>0.23622203680712625</v>
      </c>
      <c r="G159">
        <v>0.37885826806480849</v>
      </c>
      <c r="H159">
        <v>0.31818915344248244</v>
      </c>
      <c r="I159">
        <v>0.31818907719851891</v>
      </c>
      <c r="J159">
        <v>0.8436364958182293</v>
      </c>
      <c r="K159">
        <v>0.43232273975421925</v>
      </c>
      <c r="L159">
        <v>0.89132049878898212</v>
      </c>
      <c r="M159">
        <v>1.1647819472652658</v>
      </c>
      <c r="N159">
        <v>-0.32096038786618825</v>
      </c>
      <c r="O159">
        <v>0.25854041686555873</v>
      </c>
      <c r="P159">
        <v>0.95978279975673642</v>
      </c>
      <c r="S159">
        <v>14.6</v>
      </c>
      <c r="BW159">
        <v>14.6</v>
      </c>
      <c r="BX159">
        <v>14.792639148399772</v>
      </c>
      <c r="BY159">
        <f t="shared" si="9"/>
        <v>-0.19263914839977225</v>
      </c>
      <c r="BZ159">
        <f t="shared" si="10"/>
        <v>0.19263914839977225</v>
      </c>
      <c r="CA159">
        <f t="shared" si="11"/>
        <v>3.7109841496189476E-2</v>
      </c>
      <c r="CB159">
        <f t="shared" si="12"/>
        <v>1.3194462219162484</v>
      </c>
    </row>
    <row r="160" spans="1:80">
      <c r="A160">
        <v>1</v>
      </c>
      <c r="B160">
        <v>0.71876710435111668</v>
      </c>
      <c r="C160">
        <v>-0.93922260889618725</v>
      </c>
      <c r="D160">
        <v>0.22098319222967705</v>
      </c>
      <c r="E160">
        <v>-0.59677554803379429</v>
      </c>
      <c r="F160">
        <v>1.2011916994688283</v>
      </c>
      <c r="G160">
        <v>-0.22935880149556173</v>
      </c>
      <c r="H160">
        <v>-2.7530641128172859E-2</v>
      </c>
      <c r="I160">
        <v>-2.7530525428030899E-2</v>
      </c>
      <c r="J160">
        <v>0.59320450123214885</v>
      </c>
      <c r="K160">
        <v>0.96706813852548301</v>
      </c>
      <c r="L160">
        <v>-0.54559936359069061</v>
      </c>
      <c r="M160">
        <v>0.2521617305596226</v>
      </c>
      <c r="N160">
        <v>0.43396490398909865</v>
      </c>
      <c r="O160">
        <v>0.95289472595133173</v>
      </c>
      <c r="P160">
        <v>1.6196610799392306</v>
      </c>
      <c r="S160">
        <v>13</v>
      </c>
      <c r="BW160">
        <v>13</v>
      </c>
      <c r="BX160">
        <v>13.155395131369774</v>
      </c>
      <c r="BY160">
        <f t="shared" si="9"/>
        <v>-0.15539513136977412</v>
      </c>
      <c r="BZ160">
        <f t="shared" si="10"/>
        <v>0.15539513136977412</v>
      </c>
      <c r="CA160">
        <f t="shared" si="11"/>
        <v>2.4147646853429357E-2</v>
      </c>
      <c r="CB160">
        <f t="shared" si="12"/>
        <v>1.1953471643828779</v>
      </c>
    </row>
    <row r="161" spans="1:80">
      <c r="A161">
        <v>1</v>
      </c>
      <c r="B161">
        <v>0.47157423801761067</v>
      </c>
      <c r="C161">
        <v>-0.86032030470753995</v>
      </c>
      <c r="D161">
        <v>-1.4286987467144916</v>
      </c>
      <c r="E161">
        <v>7.1720454680153992E-2</v>
      </c>
      <c r="F161">
        <v>-0.86033439803571554</v>
      </c>
      <c r="G161">
        <v>-1.4333803473599707</v>
      </c>
      <c r="H161">
        <v>-0.88689127334665785</v>
      </c>
      <c r="I161">
        <v>-0.88689118948428902</v>
      </c>
      <c r="J161">
        <v>-1.5824234517344342</v>
      </c>
      <c r="K161">
        <v>-1.4187190252232313</v>
      </c>
      <c r="L161">
        <v>-1.285830807846883</v>
      </c>
      <c r="M161">
        <v>-1.6339200506320413</v>
      </c>
      <c r="N161">
        <v>-1.3504039676688526</v>
      </c>
      <c r="O161">
        <v>-1.2293616740325242</v>
      </c>
      <c r="P161">
        <v>-1.8996897477007497</v>
      </c>
      <c r="S161">
        <v>15.1</v>
      </c>
      <c r="BW161">
        <v>15.1</v>
      </c>
      <c r="BX161">
        <v>15.111052697505372</v>
      </c>
      <c r="BY161">
        <f t="shared" si="9"/>
        <v>-1.1052697505371967E-2</v>
      </c>
      <c r="BZ161">
        <f t="shared" si="10"/>
        <v>1.1052697505371967E-2</v>
      </c>
      <c r="CA161">
        <f t="shared" si="11"/>
        <v>1.221621221452557E-4</v>
      </c>
      <c r="CB161">
        <f t="shared" si="12"/>
        <v>7.3196672221006398E-2</v>
      </c>
    </row>
    <row r="162" spans="1:80">
      <c r="A162">
        <v>1</v>
      </c>
      <c r="B162">
        <v>-1.0008354440559064</v>
      </c>
      <c r="C162">
        <v>-0.86032030470753995</v>
      </c>
      <c r="D162">
        <v>1.5071758903895374</v>
      </c>
      <c r="E162">
        <v>0.64471702843496681</v>
      </c>
      <c r="F162">
        <v>0.67484461074426294</v>
      </c>
      <c r="G162">
        <v>1.3222153555462017</v>
      </c>
      <c r="H162">
        <v>1.3454708287381445</v>
      </c>
      <c r="I162">
        <v>1.3454706982703544</v>
      </c>
      <c r="J162">
        <v>1.422760483298543</v>
      </c>
      <c r="K162">
        <v>0.92593387708153918</v>
      </c>
      <c r="L162">
        <v>1.5009228646470236</v>
      </c>
      <c r="M162">
        <v>0.19132038277924551</v>
      </c>
      <c r="N162">
        <v>0.60553883395620933</v>
      </c>
      <c r="O162">
        <v>1.2504751441309472</v>
      </c>
      <c r="P162">
        <v>0.29990451957423842</v>
      </c>
      <c r="S162">
        <v>27.3</v>
      </c>
      <c r="BW162">
        <v>27.3</v>
      </c>
      <c r="BX162">
        <v>27.422375877065885</v>
      </c>
      <c r="BY162">
        <f t="shared" si="9"/>
        <v>-0.12237587706588471</v>
      </c>
      <c r="BZ162">
        <f t="shared" si="10"/>
        <v>0.12237587706588471</v>
      </c>
      <c r="CA162">
        <f t="shared" si="11"/>
        <v>1.4975855287644528E-2</v>
      </c>
      <c r="CB162">
        <f t="shared" si="12"/>
        <v>0.44826328595562165</v>
      </c>
    </row>
    <row r="163" spans="1:80">
      <c r="A163">
        <v>1</v>
      </c>
      <c r="B163">
        <v>-3.8932768540727233E-2</v>
      </c>
      <c r="C163">
        <v>-0.78141800051889265</v>
      </c>
      <c r="D163">
        <v>1.4419342317872255</v>
      </c>
      <c r="E163">
        <v>1.313213031148915</v>
      </c>
      <c r="F163">
        <v>1.1134671846813997</v>
      </c>
      <c r="G163">
        <v>0.83812421854917085</v>
      </c>
      <c r="H163">
        <v>0.26880061136096028</v>
      </c>
      <c r="I163">
        <v>0.26880063422152439</v>
      </c>
      <c r="J163">
        <v>0.74972449784844974</v>
      </c>
      <c r="K163">
        <v>1.1316051843012558</v>
      </c>
      <c r="L163">
        <v>1.1961216817180014</v>
      </c>
      <c r="M163">
        <v>1.5298300339475241</v>
      </c>
      <c r="N163">
        <v>1.4290936977983404</v>
      </c>
      <c r="O163">
        <v>2.4903935532126846</v>
      </c>
      <c r="P163">
        <v>1.2897219398479816</v>
      </c>
      <c r="S163">
        <v>19.2</v>
      </c>
      <c r="BW163">
        <v>19.2</v>
      </c>
      <c r="BX163">
        <v>19.333833359740705</v>
      </c>
      <c r="BY163">
        <f t="shared" si="9"/>
        <v>-0.13383335974070576</v>
      </c>
      <c r="BZ163">
        <f t="shared" si="10"/>
        <v>0.13383335974070576</v>
      </c>
      <c r="CA163">
        <f t="shared" si="11"/>
        <v>1.791136817948516E-2</v>
      </c>
      <c r="CB163">
        <f t="shared" si="12"/>
        <v>0.69704874864950916</v>
      </c>
    </row>
    <row r="164" spans="1:80">
      <c r="A164">
        <v>1</v>
      </c>
      <c r="B164">
        <v>-0.34523697247572999</v>
      </c>
      <c r="C164">
        <v>-0.78141800051889265</v>
      </c>
      <c r="D164">
        <v>-0.45007386767981528</v>
      </c>
      <c r="E164">
        <v>-0.88327383491120071</v>
      </c>
      <c r="F164">
        <v>0.23622203680712625</v>
      </c>
      <c r="G164">
        <v>-0.20453361498289491</v>
      </c>
      <c r="H164">
        <v>-0.19545168420534717</v>
      </c>
      <c r="I164">
        <v>-0.19545173333739799</v>
      </c>
      <c r="J164">
        <v>-0.64330347203662896</v>
      </c>
      <c r="K164">
        <v>-0.78113797284210928</v>
      </c>
      <c r="L164">
        <v>-1.8954331737049246</v>
      </c>
      <c r="M164">
        <v>-0.72129983392639785</v>
      </c>
      <c r="N164">
        <v>-0.6984230337938323</v>
      </c>
      <c r="O164">
        <v>1.0556735049211587E-2</v>
      </c>
      <c r="P164">
        <v>-0.57993318733575761</v>
      </c>
      <c r="S164">
        <v>21.8</v>
      </c>
      <c r="BW164">
        <v>21.8</v>
      </c>
      <c r="BX164">
        <v>22.029586158139548</v>
      </c>
      <c r="BY164">
        <f t="shared" si="9"/>
        <v>-0.22958615813954708</v>
      </c>
      <c r="BZ164">
        <f t="shared" si="10"/>
        <v>0.22958615813954708</v>
      </c>
      <c r="CA164">
        <f t="shared" si="11"/>
        <v>5.270980400927712E-2</v>
      </c>
      <c r="CB164">
        <f t="shared" si="12"/>
        <v>1.053147514401592</v>
      </c>
    </row>
    <row r="165" spans="1:80">
      <c r="A165">
        <v>1</v>
      </c>
      <c r="B165">
        <v>-0.16790295967125157</v>
      </c>
      <c r="C165">
        <v>-0.78141800051889265</v>
      </c>
      <c r="D165">
        <v>1.7308615770260347</v>
      </c>
      <c r="E165">
        <v>0.74021645739410225</v>
      </c>
      <c r="F165">
        <v>2.6047839360676641</v>
      </c>
      <c r="G165">
        <v>0.92501237134351</v>
      </c>
      <c r="H165">
        <v>0.79231915742509662</v>
      </c>
      <c r="I165">
        <v>0.79231913335283977</v>
      </c>
      <c r="J165">
        <v>1.1097204900659412</v>
      </c>
      <c r="K165">
        <v>0.82309822347168071</v>
      </c>
      <c r="L165">
        <v>1.3702937862488731</v>
      </c>
      <c r="M165">
        <v>0.92141655614376194</v>
      </c>
      <c r="N165">
        <v>1.703611985745719</v>
      </c>
      <c r="O165">
        <v>2.1928131350330675</v>
      </c>
      <c r="P165">
        <v>1.7296407933029816</v>
      </c>
      <c r="S165">
        <v>20.3</v>
      </c>
      <c r="BW165">
        <v>20.3</v>
      </c>
      <c r="BX165">
        <v>20.522974545360405</v>
      </c>
      <c r="BY165">
        <f t="shared" si="9"/>
        <v>-0.22297454536040462</v>
      </c>
      <c r="BZ165">
        <f t="shared" si="10"/>
        <v>0.22297454536040462</v>
      </c>
      <c r="CA165">
        <f t="shared" si="11"/>
        <v>4.971764787867914E-2</v>
      </c>
      <c r="CB165">
        <f t="shared" si="12"/>
        <v>1.0983967751744068</v>
      </c>
    </row>
    <row r="166" spans="1:80">
      <c r="A166">
        <v>1</v>
      </c>
      <c r="B166">
        <v>0.28886646724936094</v>
      </c>
      <c r="C166">
        <v>-0.78141800051889265</v>
      </c>
      <c r="D166">
        <v>-0.20774770715694305</v>
      </c>
      <c r="E166">
        <v>-0.31027726115638787</v>
      </c>
      <c r="F166">
        <v>-0.15853827973629619</v>
      </c>
      <c r="G166">
        <v>-0.20453361498289491</v>
      </c>
      <c r="H166">
        <v>-0.15594085054013027</v>
      </c>
      <c r="I166">
        <v>-0.15594097895580203</v>
      </c>
      <c r="J166">
        <v>-0.25200348049587679</v>
      </c>
      <c r="K166">
        <v>0.16495004036858807</v>
      </c>
      <c r="L166">
        <v>0.2381751067982226</v>
      </c>
      <c r="M166">
        <v>0.19132038277924551</v>
      </c>
      <c r="N166">
        <v>9.0817044054877213E-2</v>
      </c>
      <c r="O166">
        <v>0.55612083504517595</v>
      </c>
      <c r="P166">
        <v>-0.90987232742700663</v>
      </c>
      <c r="S166">
        <v>16.5</v>
      </c>
      <c r="BW166">
        <v>16.5</v>
      </c>
      <c r="BX166">
        <v>16.662342290826412</v>
      </c>
      <c r="BY166">
        <f t="shared" si="9"/>
        <v>-0.16234229082641249</v>
      </c>
      <c r="BZ166">
        <f t="shared" si="10"/>
        <v>0.16234229082641249</v>
      </c>
      <c r="CA166">
        <f t="shared" si="11"/>
        <v>2.6355019390767495E-2</v>
      </c>
      <c r="CB166">
        <f t="shared" si="12"/>
        <v>0.9838926716752272</v>
      </c>
    </row>
    <row r="167" spans="1:80">
      <c r="A167">
        <v>1</v>
      </c>
      <c r="B167">
        <v>1.9869739838012985</v>
      </c>
      <c r="C167">
        <v>-0.78141800051889265</v>
      </c>
      <c r="D167">
        <v>-0.97200713649830928</v>
      </c>
      <c r="E167">
        <v>-0.97877326387033614</v>
      </c>
      <c r="F167">
        <v>-0.42171182409857888</v>
      </c>
      <c r="G167">
        <v>-1.0610025496699473</v>
      </c>
      <c r="H167">
        <v>-1.0350568995912244</v>
      </c>
      <c r="I167">
        <v>-1.0350570202028591</v>
      </c>
      <c r="J167">
        <v>-1.0815594625622709</v>
      </c>
      <c r="K167">
        <v>-0.94567501861788206</v>
      </c>
      <c r="L167">
        <v>-1.0245726510505786</v>
      </c>
      <c r="M167">
        <v>-0.59961713836564368</v>
      </c>
      <c r="N167">
        <v>-0.62979346180698825</v>
      </c>
      <c r="O167">
        <v>-0.63420083767329127</v>
      </c>
      <c r="P167">
        <v>-0.57993318733575761</v>
      </c>
      <c r="S167">
        <v>3</v>
      </c>
      <c r="BW167">
        <v>3</v>
      </c>
      <c r="BX167">
        <v>2.6960620174939054</v>
      </c>
      <c r="BY167">
        <f t="shared" si="9"/>
        <v>0.30393798250609461</v>
      </c>
      <c r="BZ167">
        <f t="shared" si="10"/>
        <v>0.30393798250609461</v>
      </c>
      <c r="CA167">
        <f t="shared" si="11"/>
        <v>9.2378297209875074E-2</v>
      </c>
      <c r="CB167">
        <f t="shared" si="12"/>
        <v>10.131266083536488</v>
      </c>
    </row>
    <row r="168" spans="1:80">
      <c r="A168">
        <v>1</v>
      </c>
      <c r="B168">
        <v>2.2932781877363011</v>
      </c>
      <c r="C168">
        <v>-0.78141800051889265</v>
      </c>
      <c r="D168">
        <v>-1.959952252476173</v>
      </c>
      <c r="E168">
        <v>-1.8382681245025554</v>
      </c>
      <c r="F168">
        <v>-1.737579545909989</v>
      </c>
      <c r="G168">
        <v>-1.2347788552586256</v>
      </c>
      <c r="H168">
        <v>-1.7166187803162312</v>
      </c>
      <c r="I168">
        <v>-1.7166187877543506</v>
      </c>
      <c r="J168">
        <v>-1.6450314503809531</v>
      </c>
      <c r="K168">
        <v>-1.9123301625505513</v>
      </c>
      <c r="L168">
        <v>-1.6341750169086231</v>
      </c>
      <c r="M168">
        <v>-0.66045848614602076</v>
      </c>
      <c r="N168">
        <v>-2.5514214774386277</v>
      </c>
      <c r="O168">
        <v>-1.3781518831223327</v>
      </c>
      <c r="P168">
        <v>-1.4597708942457537</v>
      </c>
      <c r="S168">
        <v>0.7</v>
      </c>
      <c r="BW168">
        <v>0.7</v>
      </c>
      <c r="BX168">
        <v>0.2375131548867557</v>
      </c>
      <c r="BY168">
        <f t="shared" si="9"/>
        <v>0.46248684511324423</v>
      </c>
      <c r="BZ168">
        <f t="shared" si="10"/>
        <v>0.46248684511324423</v>
      </c>
      <c r="CA168">
        <f t="shared" si="11"/>
        <v>0.21389408190280196</v>
      </c>
      <c r="CB168">
        <f t="shared" si="12"/>
        <v>66.069549301892039</v>
      </c>
    </row>
    <row r="169" spans="1:80">
      <c r="A169">
        <v>1</v>
      </c>
      <c r="B169">
        <v>-0.18939799152633696</v>
      </c>
      <c r="C169">
        <v>-0.78141800051889265</v>
      </c>
      <c r="D169">
        <v>-3.9983442179569964E-2</v>
      </c>
      <c r="E169">
        <v>0.2627193125984249</v>
      </c>
      <c r="F169">
        <v>0.19235977941341195</v>
      </c>
      <c r="G169">
        <v>-3.0757309394216701E-2</v>
      </c>
      <c r="H169">
        <v>-0.20532939262165245</v>
      </c>
      <c r="I169">
        <v>-0.20532942193279655</v>
      </c>
      <c r="J169">
        <v>-0.1580914825260949</v>
      </c>
      <c r="K169">
        <v>-0.30809396623676133</v>
      </c>
      <c r="L169">
        <v>-0.54559936359069061</v>
      </c>
      <c r="M169">
        <v>-0.41709309502451669</v>
      </c>
      <c r="N169">
        <v>-0.42390474584645493</v>
      </c>
      <c r="O169">
        <v>1.0556735049211587E-2</v>
      </c>
      <c r="P169">
        <v>-0.57993318733575761</v>
      </c>
      <c r="S169">
        <v>20.5</v>
      </c>
      <c r="BW169">
        <v>20.5</v>
      </c>
      <c r="BX169">
        <v>20.655999402766646</v>
      </c>
      <c r="BY169">
        <f t="shared" si="9"/>
        <v>-0.15599940276664626</v>
      </c>
      <c r="BZ169">
        <f t="shared" si="10"/>
        <v>0.15599940276664626</v>
      </c>
      <c r="CA169">
        <f t="shared" si="11"/>
        <v>2.433581366355032E-2</v>
      </c>
      <c r="CB169">
        <f t="shared" si="12"/>
        <v>0.76097269642266463</v>
      </c>
    </row>
    <row r="170" spans="1:80">
      <c r="A170">
        <v>1</v>
      </c>
      <c r="B170">
        <v>0.25125016150296148</v>
      </c>
      <c r="C170">
        <v>-0.70251569633024535</v>
      </c>
      <c r="D170">
        <v>-7.7264389952319532E-2</v>
      </c>
      <c r="E170">
        <v>0.45371817051669583</v>
      </c>
      <c r="F170">
        <v>0.32394655159455482</v>
      </c>
      <c r="G170">
        <v>-0.31624695428990085</v>
      </c>
      <c r="H170">
        <v>-0.20532939262165245</v>
      </c>
      <c r="I170">
        <v>-0.20532942193279655</v>
      </c>
      <c r="J170">
        <v>2.9732513413466582E-2</v>
      </c>
      <c r="K170">
        <v>-2.015413612915672E-2</v>
      </c>
      <c r="L170">
        <v>-0.37142725905981899</v>
      </c>
      <c r="M170">
        <v>-0.96466522504790186</v>
      </c>
      <c r="N170">
        <v>5.6502258061454584E-2</v>
      </c>
      <c r="O170">
        <v>-0.13823347404059705</v>
      </c>
      <c r="P170">
        <v>-0.46995347397200665</v>
      </c>
      <c r="S170">
        <v>16.899999999999999</v>
      </c>
      <c r="BW170">
        <v>16.899999999999999</v>
      </c>
      <c r="BX170">
        <v>16.970797613543738</v>
      </c>
      <c r="BY170">
        <f t="shared" si="9"/>
        <v>-7.0797613543739146E-2</v>
      </c>
      <c r="BZ170">
        <f t="shared" si="10"/>
        <v>7.0797613543739146E-2</v>
      </c>
      <c r="CA170">
        <f t="shared" si="11"/>
        <v>5.0123020834886367E-3</v>
      </c>
      <c r="CB170">
        <f t="shared" si="12"/>
        <v>0.41892079019963996</v>
      </c>
    </row>
    <row r="171" spans="1:80">
      <c r="A171">
        <v>1</v>
      </c>
      <c r="B171">
        <v>-0.76439009364993116</v>
      </c>
      <c r="C171">
        <v>-0.70251569633024535</v>
      </c>
      <c r="D171">
        <v>1.8054234725715339</v>
      </c>
      <c r="E171">
        <v>0.54921759947583126</v>
      </c>
      <c r="F171">
        <v>1.5520897586185365</v>
      </c>
      <c r="G171">
        <v>1.8063064925432308</v>
      </c>
      <c r="H171">
        <v>1.6220466643946685</v>
      </c>
      <c r="I171">
        <v>1.6220467316229024</v>
      </c>
      <c r="J171">
        <v>2.299272464349829</v>
      </c>
      <c r="K171">
        <v>2.0365589360680105</v>
      </c>
      <c r="L171">
        <v>1.6750949691778922</v>
      </c>
      <c r="M171">
        <v>0.55636846946150376</v>
      </c>
      <c r="N171">
        <v>1.0859458378641189</v>
      </c>
      <c r="O171">
        <v>-3.8083919649225337</v>
      </c>
      <c r="P171">
        <v>2.0595799333942306</v>
      </c>
      <c r="S171">
        <v>25.3</v>
      </c>
      <c r="BW171">
        <v>25.3</v>
      </c>
      <c r="BX171">
        <v>25.419774966922734</v>
      </c>
      <c r="BY171">
        <f t="shared" si="9"/>
        <v>-0.11977496692273348</v>
      </c>
      <c r="BZ171">
        <f t="shared" si="10"/>
        <v>0.11977496692273348</v>
      </c>
      <c r="CA171">
        <f t="shared" si="11"/>
        <v>1.4346042701341899E-2</v>
      </c>
      <c r="CB171">
        <f t="shared" si="12"/>
        <v>0.4734188415918319</v>
      </c>
    </row>
    <row r="172" spans="1:80">
      <c r="A172">
        <v>1</v>
      </c>
      <c r="B172">
        <v>1.1110514357064729</v>
      </c>
      <c r="C172">
        <v>-0.62361339214159806</v>
      </c>
      <c r="D172">
        <v>-1.2329737709075563</v>
      </c>
      <c r="E172">
        <v>-0.40577669011552336</v>
      </c>
      <c r="F172">
        <v>-0.86033439803571554</v>
      </c>
      <c r="G172">
        <v>-0.49002325987857903</v>
      </c>
      <c r="H172">
        <v>-1.2819996099988353</v>
      </c>
      <c r="I172">
        <v>-1.2819994859816257</v>
      </c>
      <c r="J172">
        <v>-1.6450314503809531</v>
      </c>
      <c r="K172">
        <v>-1.8506287703846369</v>
      </c>
      <c r="L172">
        <v>-1.6341750169086231</v>
      </c>
      <c r="M172">
        <v>-0.5387757905852687</v>
      </c>
      <c r="N172">
        <v>-0.42390474584645493</v>
      </c>
      <c r="O172">
        <v>-0.8821845194896385</v>
      </c>
      <c r="P172">
        <v>-1.4597708942457537</v>
      </c>
      <c r="S172">
        <v>9.9</v>
      </c>
      <c r="BW172">
        <v>9.9</v>
      </c>
      <c r="BX172">
        <v>9.9153116621734672</v>
      </c>
      <c r="BY172">
        <f t="shared" si="9"/>
        <v>-1.53116621734668E-2</v>
      </c>
      <c r="BZ172">
        <f t="shared" si="10"/>
        <v>1.53116621734668E-2</v>
      </c>
      <c r="CA172">
        <f t="shared" si="11"/>
        <v>2.3444699851437405E-4</v>
      </c>
      <c r="CB172">
        <f t="shared" si="12"/>
        <v>0.15466325427744243</v>
      </c>
    </row>
    <row r="173" spans="1:80">
      <c r="A173">
        <v>1</v>
      </c>
      <c r="B173">
        <v>0.71339334638734531</v>
      </c>
      <c r="C173">
        <v>-0.62361339214159806</v>
      </c>
      <c r="D173">
        <v>-1.0186083212142463</v>
      </c>
      <c r="E173">
        <v>-1.2652715507477426</v>
      </c>
      <c r="F173">
        <v>-1.1673701997917125</v>
      </c>
      <c r="G173">
        <v>-1.0113521766446119</v>
      </c>
      <c r="H173">
        <v>-0.90664669017926691</v>
      </c>
      <c r="I173">
        <v>-0.90664656667508614</v>
      </c>
      <c r="J173">
        <v>-0.51808747474358652</v>
      </c>
      <c r="K173">
        <v>0.1443829096466161</v>
      </c>
      <c r="L173">
        <v>-0.1972551545289504</v>
      </c>
      <c r="M173">
        <v>-0.66045848614602076</v>
      </c>
      <c r="N173">
        <v>-0.25233081587934425</v>
      </c>
      <c r="O173">
        <v>-1.0309747285794453</v>
      </c>
      <c r="P173">
        <v>-1.6797303209732517</v>
      </c>
      <c r="S173">
        <v>13.1</v>
      </c>
      <c r="BW173">
        <v>13.1</v>
      </c>
      <c r="BX173">
        <v>13.129498117488057</v>
      </c>
      <c r="BY173">
        <f t="shared" si="9"/>
        <v>-2.9498117488056863E-2</v>
      </c>
      <c r="BZ173">
        <f t="shared" si="10"/>
        <v>2.9498117488056863E-2</v>
      </c>
      <c r="CA173">
        <f t="shared" si="11"/>
        <v>8.7013893533920616E-4</v>
      </c>
      <c r="CB173">
        <f t="shared" si="12"/>
        <v>0.22517646937447988</v>
      </c>
    </row>
    <row r="174" spans="1:80">
      <c r="A174">
        <v>1</v>
      </c>
      <c r="B174">
        <v>-1.2910183740995831</v>
      </c>
      <c r="C174">
        <v>-0.62361339214159806</v>
      </c>
      <c r="D174">
        <v>2.3459972152764026</v>
      </c>
      <c r="E174">
        <v>0.45371817051669583</v>
      </c>
      <c r="F174">
        <v>1.8152633029808192</v>
      </c>
      <c r="G174">
        <v>2.2903976295402617</v>
      </c>
      <c r="H174">
        <v>1.770212290639235</v>
      </c>
      <c r="I174">
        <v>1.7702123114476791</v>
      </c>
      <c r="J174">
        <v>2.2210124660416786</v>
      </c>
      <c r="K174">
        <v>2.1599617203998398</v>
      </c>
      <c r="L174">
        <v>1.762181021443328</v>
      </c>
      <c r="M174">
        <v>1.0430992517045139</v>
      </c>
      <c r="N174">
        <v>0.74279797792989743</v>
      </c>
      <c r="O174">
        <v>0.40733062595536734</v>
      </c>
      <c r="P174">
        <v>0.18992480621048743</v>
      </c>
      <c r="S174">
        <v>29.9</v>
      </c>
      <c r="BW174">
        <v>29.9</v>
      </c>
      <c r="BX174">
        <v>29.85350530065854</v>
      </c>
      <c r="BY174">
        <f t="shared" si="9"/>
        <v>4.6494699341458556E-2</v>
      </c>
      <c r="BZ174">
        <f t="shared" si="10"/>
        <v>4.6494699341458556E-2</v>
      </c>
      <c r="CA174">
        <f t="shared" si="11"/>
        <v>2.1617570668526266E-3</v>
      </c>
      <c r="CB174">
        <f t="shared" si="12"/>
        <v>0.15550066669384133</v>
      </c>
    </row>
    <row r="175" spans="1:80">
      <c r="A175">
        <v>1</v>
      </c>
      <c r="B175">
        <v>-0.42584334193230022</v>
      </c>
      <c r="C175">
        <v>-0.54471108795295065</v>
      </c>
      <c r="D175">
        <v>0.33282603554792578</v>
      </c>
      <c r="E175">
        <v>-0.40577669011552336</v>
      </c>
      <c r="F175">
        <v>1.6910749838557875E-2</v>
      </c>
      <c r="G175">
        <v>0.24231974224513403</v>
      </c>
      <c r="H175">
        <v>3.173560936965461E-2</v>
      </c>
      <c r="I175">
        <v>3.1735606144363923E-2</v>
      </c>
      <c r="J175">
        <v>0.34277250664606834</v>
      </c>
      <c r="K175">
        <v>1.1110380535792854</v>
      </c>
      <c r="L175">
        <v>0.41234721132909119</v>
      </c>
      <c r="M175">
        <v>0.98225790392413681</v>
      </c>
      <c r="N175">
        <v>0.88005712190358554</v>
      </c>
      <c r="O175">
        <v>0.80410451686152318</v>
      </c>
      <c r="P175">
        <v>-0.14001433388075765</v>
      </c>
      <c r="S175">
        <v>22.5</v>
      </c>
      <c r="BW175">
        <v>22.5</v>
      </c>
      <c r="BX175">
        <v>22.540116785776785</v>
      </c>
      <c r="BY175">
        <f t="shared" si="9"/>
        <v>-4.0116785776785235E-2</v>
      </c>
      <c r="BZ175">
        <f t="shared" si="10"/>
        <v>4.0116785776785235E-2</v>
      </c>
      <c r="CA175">
        <f t="shared" si="11"/>
        <v>1.6093565010604782E-3</v>
      </c>
      <c r="CB175">
        <f t="shared" si="12"/>
        <v>0.17829682567460106</v>
      </c>
    </row>
    <row r="176" spans="1:80">
      <c r="A176">
        <v>1</v>
      </c>
      <c r="B176">
        <v>0.25125016150296148</v>
      </c>
      <c r="C176">
        <v>-0.46580878376430335</v>
      </c>
      <c r="D176">
        <v>2.1036710547535304</v>
      </c>
      <c r="E176">
        <v>1.5997113180263214</v>
      </c>
      <c r="F176">
        <v>2.1222991047368129</v>
      </c>
      <c r="G176">
        <v>1.0863760836758529</v>
      </c>
      <c r="H176">
        <v>1.197305202493578</v>
      </c>
      <c r="I176">
        <v>1.1973051184455759</v>
      </c>
      <c r="J176">
        <v>1.5949324795764752</v>
      </c>
      <c r="K176">
        <v>2.0982603282339252</v>
      </c>
      <c r="L176">
        <v>1.9798961521069145</v>
      </c>
      <c r="M176">
        <v>1.6515127295082761</v>
      </c>
      <c r="N176">
        <v>2.3555929196207392</v>
      </c>
      <c r="O176">
        <v>1.8952327168534502</v>
      </c>
      <c r="P176">
        <v>1.8396205066667286</v>
      </c>
      <c r="S176">
        <v>16.899999999999999</v>
      </c>
      <c r="BW176">
        <v>16.899999999999999</v>
      </c>
      <c r="BX176">
        <v>16.924562058743938</v>
      </c>
      <c r="BY176">
        <f t="shared" si="9"/>
        <v>-2.4562058743939019E-2</v>
      </c>
      <c r="BZ176">
        <f t="shared" si="10"/>
        <v>2.4562058743939019E-2</v>
      </c>
      <c r="CA176">
        <f t="shared" si="11"/>
        <v>6.0329472974071121E-4</v>
      </c>
      <c r="CB176">
        <f t="shared" si="12"/>
        <v>0.1453376257037812</v>
      </c>
    </row>
    <row r="177" spans="1:80">
      <c r="A177">
        <v>1</v>
      </c>
      <c r="B177">
        <v>-0.90948155867178138</v>
      </c>
      <c r="C177">
        <v>-0.46580878376430335</v>
      </c>
      <c r="D177">
        <v>1.5258163642759122</v>
      </c>
      <c r="E177">
        <v>1.5042118890671861</v>
      </c>
      <c r="F177">
        <v>0.89415589771283133</v>
      </c>
      <c r="G177">
        <v>0.962250151112512</v>
      </c>
      <c r="H177">
        <v>1.2071829109098819</v>
      </c>
      <c r="I177">
        <v>1.2071828070409762</v>
      </c>
      <c r="J177">
        <v>1.5792804799148439</v>
      </c>
      <c r="K177">
        <v>1.8103204981263206</v>
      </c>
      <c r="L177">
        <v>1.8492670737087609</v>
      </c>
      <c r="M177">
        <v>0.61720981724188084</v>
      </c>
      <c r="N177">
        <v>1.1545754098509642</v>
      </c>
      <c r="O177">
        <v>0.15934694413902023</v>
      </c>
      <c r="P177">
        <v>0.84980308639298541</v>
      </c>
      <c r="S177">
        <v>26.6</v>
      </c>
      <c r="BW177">
        <v>26.6</v>
      </c>
      <c r="BX177">
        <v>26.496083349833523</v>
      </c>
      <c r="BY177">
        <f t="shared" si="9"/>
        <v>0.10391665016647877</v>
      </c>
      <c r="BZ177">
        <f t="shared" si="10"/>
        <v>0.10391665016647877</v>
      </c>
      <c r="CA177">
        <f t="shared" si="11"/>
        <v>1.0798670181822333E-2</v>
      </c>
      <c r="CB177">
        <f t="shared" si="12"/>
        <v>0.39066409837022092</v>
      </c>
    </row>
    <row r="178" spans="1:80">
      <c r="A178">
        <v>1</v>
      </c>
      <c r="B178">
        <v>0.90684863308313779</v>
      </c>
      <c r="C178">
        <v>-0.38690647957565605</v>
      </c>
      <c r="D178">
        <v>-1.2143332970211815</v>
      </c>
      <c r="E178">
        <v>-1.169772121788607</v>
      </c>
      <c r="F178">
        <v>-1.0796456850042839</v>
      </c>
      <c r="G178">
        <v>-0.65138697221092212</v>
      </c>
      <c r="H178">
        <v>-0.86713585651405001</v>
      </c>
      <c r="I178">
        <v>-0.86713581229349013</v>
      </c>
      <c r="J178">
        <v>-1.2693834585018324</v>
      </c>
      <c r="K178">
        <v>-1.0690778029497123</v>
      </c>
      <c r="L178">
        <v>-1.0245726510505786</v>
      </c>
      <c r="M178">
        <v>-0.78214118170677271</v>
      </c>
      <c r="N178">
        <v>-0.28664560187276689</v>
      </c>
      <c r="O178">
        <v>-0.18783021040386541</v>
      </c>
      <c r="P178">
        <v>-1.1298317541545047</v>
      </c>
      <c r="S178">
        <v>11.5</v>
      </c>
      <c r="BW178">
        <v>11.5</v>
      </c>
      <c r="BX178">
        <v>11.583125815616176</v>
      </c>
      <c r="BY178">
        <f t="shared" si="9"/>
        <v>-8.3125815616176268E-2</v>
      </c>
      <c r="BZ178">
        <f t="shared" si="10"/>
        <v>8.3125815616176268E-2</v>
      </c>
      <c r="CA178">
        <f t="shared" si="11"/>
        <v>6.9099012218545343E-3</v>
      </c>
      <c r="CB178">
        <f t="shared" si="12"/>
        <v>0.72283317927109791</v>
      </c>
    </row>
    <row r="179" spans="1:80">
      <c r="A179">
        <v>1</v>
      </c>
      <c r="B179">
        <v>0.84236353751786963</v>
      </c>
      <c r="C179">
        <v>-0.38690647957565605</v>
      </c>
      <c r="D179">
        <v>-0.71104050208906222</v>
      </c>
      <c r="E179">
        <v>-0.21477783219725241</v>
      </c>
      <c r="F179">
        <v>-1.1673701997917125</v>
      </c>
      <c r="G179">
        <v>-1.0485899564136139</v>
      </c>
      <c r="H179">
        <v>-0.55104918719230778</v>
      </c>
      <c r="I179">
        <v>-0.55104927545313775</v>
      </c>
      <c r="J179">
        <v>-0.56504347372847852</v>
      </c>
      <c r="K179">
        <v>-0.26695970479281739</v>
      </c>
      <c r="L179">
        <v>0.36880418519637326</v>
      </c>
      <c r="M179">
        <v>-0.2345690516833876</v>
      </c>
      <c r="N179">
        <v>-0.76705260578067636</v>
      </c>
      <c r="O179">
        <v>-1.1301682013059855</v>
      </c>
      <c r="P179">
        <v>-0.90987232742700663</v>
      </c>
      <c r="S179">
        <v>12.1</v>
      </c>
      <c r="BW179">
        <v>12.1</v>
      </c>
      <c r="BX179">
        <v>12.047703969921765</v>
      </c>
      <c r="BY179">
        <f t="shared" si="9"/>
        <v>5.2296030078235134E-2</v>
      </c>
      <c r="BZ179">
        <f t="shared" si="10"/>
        <v>5.2296030078235134E-2</v>
      </c>
      <c r="CA179">
        <f t="shared" si="11"/>
        <v>2.7348747619436739E-3</v>
      </c>
      <c r="CB179">
        <f t="shared" si="12"/>
        <v>0.43219859568789365</v>
      </c>
    </row>
    <row r="180" spans="1:80">
      <c r="A180">
        <v>1</v>
      </c>
      <c r="B180">
        <v>0.16527003408260793</v>
      </c>
      <c r="C180">
        <v>-0.38690647957565605</v>
      </c>
      <c r="D180">
        <v>-0.29162983964562955</v>
      </c>
      <c r="E180">
        <v>1.5042118890671861</v>
      </c>
      <c r="F180">
        <v>-0.1146760223425819</v>
      </c>
      <c r="G180">
        <v>-0.22935880149556173</v>
      </c>
      <c r="H180">
        <v>-0.19545168420534717</v>
      </c>
      <c r="I180">
        <v>-0.19545173333739799</v>
      </c>
      <c r="J180">
        <v>-0.65895547169825819</v>
      </c>
      <c r="K180">
        <v>-0.8017051035640812</v>
      </c>
      <c r="L180">
        <v>0.15108905453278676</v>
      </c>
      <c r="M180">
        <v>-0.41709309502451669</v>
      </c>
      <c r="N180">
        <v>-0.59547867581356573</v>
      </c>
      <c r="O180">
        <v>0.10975020777575009</v>
      </c>
      <c r="P180">
        <v>-0.57993318733575761</v>
      </c>
      <c r="S180">
        <v>17.5</v>
      </c>
      <c r="BW180">
        <v>17.5</v>
      </c>
      <c r="BX180">
        <v>17.606514086380951</v>
      </c>
      <c r="BY180">
        <f t="shared" si="9"/>
        <v>-0.10651408638095106</v>
      </c>
      <c r="BZ180">
        <f t="shared" si="10"/>
        <v>0.10651408638095106</v>
      </c>
      <c r="CA180">
        <f t="shared" si="11"/>
        <v>1.1345250597568704E-2</v>
      </c>
      <c r="CB180">
        <f t="shared" si="12"/>
        <v>0.60865192217686315</v>
      </c>
    </row>
    <row r="181" spans="1:80">
      <c r="A181">
        <v>1</v>
      </c>
      <c r="B181">
        <v>1.2776379325833969</v>
      </c>
      <c r="C181">
        <v>-0.38690647957565605</v>
      </c>
      <c r="D181">
        <v>-0.40347268296387828</v>
      </c>
      <c r="E181">
        <v>0.45371817051669583</v>
      </c>
      <c r="F181">
        <v>0.63098235335054864</v>
      </c>
      <c r="G181">
        <v>-1.3961425675909687</v>
      </c>
      <c r="H181">
        <v>-0.85725814809774481</v>
      </c>
      <c r="I181">
        <v>-0.85725812369809162</v>
      </c>
      <c r="J181">
        <v>-0.25200348049587679</v>
      </c>
      <c r="K181">
        <v>-0.41092961984661969</v>
      </c>
      <c r="L181">
        <v>0.499433263594527</v>
      </c>
      <c r="M181">
        <v>-0.29541039946376252</v>
      </c>
      <c r="N181">
        <v>0.2280761880285653</v>
      </c>
      <c r="O181">
        <v>0.30813715322882884</v>
      </c>
      <c r="P181">
        <v>-3.0034620517010589E-2</v>
      </c>
      <c r="S181">
        <v>8.6</v>
      </c>
      <c r="BW181">
        <v>8.6</v>
      </c>
      <c r="BX181">
        <v>8.4567691412622317</v>
      </c>
      <c r="BY181">
        <f t="shared" si="9"/>
        <v>0.14323085873776797</v>
      </c>
      <c r="BZ181">
        <f t="shared" si="10"/>
        <v>0.14323085873776797</v>
      </c>
      <c r="CA181">
        <f t="shared" si="11"/>
        <v>2.0515078894758444E-2</v>
      </c>
      <c r="CB181">
        <f t="shared" si="12"/>
        <v>1.6654751016019531</v>
      </c>
    </row>
    <row r="182" spans="1:80">
      <c r="A182">
        <v>1</v>
      </c>
      <c r="B182">
        <v>-0.55481353306283654</v>
      </c>
      <c r="C182">
        <v>-0.30800417538700875</v>
      </c>
      <c r="D182">
        <v>2.0291091592080313</v>
      </c>
      <c r="E182">
        <v>1.5042118890671861</v>
      </c>
      <c r="F182">
        <v>1.7275387881933906</v>
      </c>
      <c r="G182">
        <v>2.0793835441825816</v>
      </c>
      <c r="H182">
        <v>1.6714352064761906</v>
      </c>
      <c r="I182">
        <v>1.6714351745998968</v>
      </c>
      <c r="J182">
        <v>1.422760483298543</v>
      </c>
      <c r="K182">
        <v>1.7280519752384356</v>
      </c>
      <c r="L182">
        <v>1.1961216817180014</v>
      </c>
      <c r="M182">
        <v>0.98225790392413681</v>
      </c>
      <c r="N182">
        <v>1.703611985745719</v>
      </c>
      <c r="O182">
        <v>1.5480555623105645</v>
      </c>
      <c r="P182">
        <v>1.9496002200304796</v>
      </c>
      <c r="S182">
        <v>23.6</v>
      </c>
      <c r="BW182">
        <v>23.6</v>
      </c>
      <c r="BX182">
        <v>23.619080239140338</v>
      </c>
      <c r="BY182">
        <f t="shared" si="9"/>
        <v>-1.908023914033663E-2</v>
      </c>
      <c r="BZ182">
        <f t="shared" si="10"/>
        <v>1.908023914033663E-2</v>
      </c>
      <c r="CA182">
        <f t="shared" si="11"/>
        <v>3.6405552565243392E-4</v>
      </c>
      <c r="CB182">
        <f t="shared" si="12"/>
        <v>8.084847093362979E-2</v>
      </c>
    </row>
    <row r="183" spans="1:80">
      <c r="A183">
        <v>1</v>
      </c>
      <c r="B183">
        <v>-0.17327671763502292</v>
      </c>
      <c r="C183">
        <v>-0.30800417538700875</v>
      </c>
      <c r="D183">
        <v>1.1996080712643533</v>
      </c>
      <c r="E183">
        <v>0.64471702843496681</v>
      </c>
      <c r="F183">
        <v>0.23622203680712625</v>
      </c>
      <c r="G183">
        <v>0.82571162529283748</v>
      </c>
      <c r="H183">
        <v>0.64415353118052998</v>
      </c>
      <c r="I183">
        <v>0.64415355352806303</v>
      </c>
      <c r="J183">
        <v>0.68711649920192841</v>
      </c>
      <c r="K183">
        <v>0.86423248491562465</v>
      </c>
      <c r="L183">
        <v>0.54297628972724188</v>
      </c>
      <c r="M183">
        <v>0.2521617305596226</v>
      </c>
      <c r="N183">
        <v>1.4290936977983404</v>
      </c>
      <c r="O183">
        <v>0.85370125322479151</v>
      </c>
      <c r="P183">
        <v>0.95978279975673642</v>
      </c>
      <c r="S183">
        <v>20.399999999999999</v>
      </c>
      <c r="BW183">
        <v>20.399999999999999</v>
      </c>
      <c r="BX183">
        <v>20.48621901591747</v>
      </c>
      <c r="BY183">
        <f t="shared" si="9"/>
        <v>-8.6219015917471609E-2</v>
      </c>
      <c r="BZ183">
        <f t="shared" si="10"/>
        <v>8.6219015917471609E-2</v>
      </c>
      <c r="CA183">
        <f t="shared" si="11"/>
        <v>7.4337187057772229E-3</v>
      </c>
      <c r="CB183">
        <f t="shared" si="12"/>
        <v>0.4226422348895667</v>
      </c>
    </row>
    <row r="184" spans="1:80">
      <c r="A184">
        <v>1</v>
      </c>
      <c r="B184">
        <v>-0.19477174949010834</v>
      </c>
      <c r="C184">
        <v>-0.30800417538700875</v>
      </c>
      <c r="D184">
        <v>0.89204025213916938</v>
      </c>
      <c r="E184">
        <v>0.83571588635323768</v>
      </c>
      <c r="F184">
        <v>1.2450539568625394</v>
      </c>
      <c r="G184">
        <v>1.0491383039068511</v>
      </c>
      <c r="H184">
        <v>0.55525415543378953</v>
      </c>
      <c r="I184">
        <v>0.55525410527567931</v>
      </c>
      <c r="J184">
        <v>0.3271205069844369</v>
      </c>
      <c r="K184">
        <v>0.72026256986182235</v>
      </c>
      <c r="L184">
        <v>1.1961216817180014</v>
      </c>
      <c r="M184">
        <v>1.0430992517045139</v>
      </c>
      <c r="N184">
        <v>1.4977232697851857</v>
      </c>
      <c r="O184">
        <v>1.8456359804901801</v>
      </c>
      <c r="P184">
        <v>0.62984365966548739</v>
      </c>
      <c r="S184">
        <v>20.5</v>
      </c>
      <c r="BW184">
        <v>20.5</v>
      </c>
      <c r="BX184">
        <v>20.609607959548075</v>
      </c>
      <c r="BY184">
        <f t="shared" si="9"/>
        <v>-0.10960795954807523</v>
      </c>
      <c r="BZ184">
        <f t="shared" si="10"/>
        <v>0.10960795954807523</v>
      </c>
      <c r="CA184">
        <f t="shared" si="11"/>
        <v>1.2013904796292496E-2</v>
      </c>
      <c r="CB184">
        <f t="shared" si="12"/>
        <v>0.534672973405245</v>
      </c>
    </row>
    <row r="185" spans="1:80">
      <c r="A185">
        <v>1</v>
      </c>
      <c r="B185">
        <v>-0.65691493437449222</v>
      </c>
      <c r="C185">
        <v>-0.30800417538700875</v>
      </c>
      <c r="D185">
        <v>0.24894390305923922</v>
      </c>
      <c r="E185">
        <v>-0.78777440595206516</v>
      </c>
      <c r="F185">
        <v>1.6910749838557875E-2</v>
      </c>
      <c r="G185">
        <v>0.32920789503947312</v>
      </c>
      <c r="H185">
        <v>0.87134082475553176</v>
      </c>
      <c r="I185">
        <v>0.87134089300982498</v>
      </c>
      <c r="J185">
        <v>0.53059650258562763</v>
      </c>
      <c r="K185">
        <v>0.45288987047619123</v>
      </c>
      <c r="L185">
        <v>0.80423444652354625</v>
      </c>
      <c r="M185">
        <v>-0.11288635612263559</v>
      </c>
      <c r="N185">
        <v>0.39965011799567601</v>
      </c>
      <c r="O185">
        <v>0.25854041686555873</v>
      </c>
      <c r="P185">
        <v>0.29990451957423842</v>
      </c>
      <c r="S185">
        <v>24.4</v>
      </c>
      <c r="BW185">
        <v>24.4</v>
      </c>
      <c r="BX185">
        <v>24.540159168658061</v>
      </c>
      <c r="BY185">
        <f t="shared" si="9"/>
        <v>-0.14015916865806233</v>
      </c>
      <c r="BZ185">
        <f t="shared" si="10"/>
        <v>0.14015916865806233</v>
      </c>
      <c r="CA185">
        <f t="shared" si="11"/>
        <v>1.964459255891916E-2</v>
      </c>
      <c r="CB185">
        <f t="shared" si="12"/>
        <v>0.57442282236910791</v>
      </c>
    </row>
    <row r="186" spans="1:80">
      <c r="A186">
        <v>1</v>
      </c>
      <c r="B186">
        <v>0.9229699069744518</v>
      </c>
      <c r="C186">
        <v>-0.30800417538700875</v>
      </c>
      <c r="D186">
        <v>-0.94404642566874708</v>
      </c>
      <c r="E186">
        <v>-0.40577669011552336</v>
      </c>
      <c r="F186">
        <v>-0.68488536846086157</v>
      </c>
      <c r="G186">
        <v>-1.1603032957206199</v>
      </c>
      <c r="H186">
        <v>-1.1634671090031832</v>
      </c>
      <c r="I186">
        <v>-1.1634672228368379</v>
      </c>
      <c r="J186">
        <v>-1.1598194608704213</v>
      </c>
      <c r="K186">
        <v>-1.0279435415057698</v>
      </c>
      <c r="L186">
        <v>-0.98102962491786372</v>
      </c>
      <c r="M186">
        <v>-0.78214118170677271</v>
      </c>
      <c r="N186">
        <v>-0.90431174975436446</v>
      </c>
      <c r="O186">
        <v>-0.68379757403655972</v>
      </c>
      <c r="P186">
        <v>-0.35997376060825959</v>
      </c>
      <c r="S186">
        <v>11.4</v>
      </c>
      <c r="BW186">
        <v>11.4</v>
      </c>
      <c r="BX186">
        <v>11.418014708029423</v>
      </c>
      <c r="BY186">
        <f t="shared" si="9"/>
        <v>-1.8014708029422621E-2</v>
      </c>
      <c r="BZ186">
        <f t="shared" si="10"/>
        <v>1.8014708029422621E-2</v>
      </c>
      <c r="CA186">
        <f t="shared" si="11"/>
        <v>3.2452970538534388E-4</v>
      </c>
      <c r="CB186">
        <f t="shared" si="12"/>
        <v>0.15802375464405807</v>
      </c>
    </row>
    <row r="187" spans="1:80">
      <c r="A187">
        <v>1</v>
      </c>
      <c r="B187">
        <v>-2.2367997757234481</v>
      </c>
      <c r="C187">
        <v>-0.2291018711983614</v>
      </c>
      <c r="D187">
        <v>2.4578400585946514</v>
      </c>
      <c r="E187">
        <v>2.1727078917811342</v>
      </c>
      <c r="F187">
        <v>1.6836765307996762</v>
      </c>
      <c r="G187">
        <v>1.7938938992868976</v>
      </c>
      <c r="H187">
        <v>2.1060543767935864</v>
      </c>
      <c r="I187">
        <v>2.1060544763726217</v>
      </c>
      <c r="J187">
        <v>1.9862324711172274</v>
      </c>
      <c r="K187">
        <v>1.8925890210142085</v>
      </c>
      <c r="L187">
        <v>2.8072136486285428</v>
      </c>
      <c r="M187">
        <v>1.4689886861671471</v>
      </c>
      <c r="N187">
        <v>1.6692971997522963</v>
      </c>
      <c r="O187">
        <v>1.2504751441309472</v>
      </c>
      <c r="P187">
        <v>1.8396205066667286</v>
      </c>
      <c r="S187">
        <v>38.1</v>
      </c>
      <c r="BW187">
        <v>38.1</v>
      </c>
      <c r="BX187">
        <v>37.481078364925239</v>
      </c>
      <c r="BY187">
        <f t="shared" si="9"/>
        <v>0.61892163507476283</v>
      </c>
      <c r="BZ187">
        <f t="shared" si="10"/>
        <v>0.61892163507476283</v>
      </c>
      <c r="CA187">
        <f t="shared" si="11"/>
        <v>0.38306399036361788</v>
      </c>
      <c r="CB187">
        <f t="shared" si="12"/>
        <v>1.6244662337920281</v>
      </c>
    </row>
    <row r="188" spans="1:80">
      <c r="A188">
        <v>1</v>
      </c>
      <c r="B188">
        <v>0.36409907874217173</v>
      </c>
      <c r="C188">
        <v>-0.2291018711983614</v>
      </c>
      <c r="D188">
        <v>0.56583195912761053</v>
      </c>
      <c r="E188">
        <v>7.1720454680153992E-2</v>
      </c>
      <c r="F188">
        <v>1.2011916994688283</v>
      </c>
      <c r="G188">
        <v>0.51539679388448478</v>
      </c>
      <c r="H188">
        <v>0.17002352719791589</v>
      </c>
      <c r="I188">
        <v>0.17002349737374214</v>
      </c>
      <c r="J188">
        <v>0.46798850393910857</v>
      </c>
      <c r="K188">
        <v>0.26778569397844643</v>
      </c>
      <c r="L188">
        <v>2.0459976134636088E-2</v>
      </c>
      <c r="M188">
        <v>0.98225790392413681</v>
      </c>
      <c r="N188">
        <v>0.60553883395620933</v>
      </c>
      <c r="O188">
        <v>0.70491104413498462</v>
      </c>
      <c r="P188">
        <v>0.51986394630173649</v>
      </c>
      <c r="S188">
        <v>15.9</v>
      </c>
      <c r="BW188">
        <v>15.9</v>
      </c>
      <c r="BX188">
        <v>16.124322152559103</v>
      </c>
      <c r="BY188">
        <f t="shared" si="9"/>
        <v>-0.22432215255910215</v>
      </c>
      <c r="BZ188">
        <f t="shared" si="10"/>
        <v>0.22432215255910215</v>
      </c>
      <c r="CA188">
        <f t="shared" si="11"/>
        <v>5.0320428128749102E-2</v>
      </c>
      <c r="CB188">
        <f t="shared" si="12"/>
        <v>1.4108311481704539</v>
      </c>
    </row>
    <row r="189" spans="1:80">
      <c r="A189">
        <v>1</v>
      </c>
      <c r="B189">
        <v>-0.68378372419336086</v>
      </c>
      <c r="C189">
        <v>-0.2291018711983614</v>
      </c>
      <c r="D189">
        <v>1.7308615770260347</v>
      </c>
      <c r="E189">
        <v>1.6952107469854569</v>
      </c>
      <c r="F189">
        <v>0.23622203680712625</v>
      </c>
      <c r="G189">
        <v>0.73882347249849833</v>
      </c>
      <c r="H189">
        <v>1.3158377034892315</v>
      </c>
      <c r="I189">
        <v>1.315837632484157</v>
      </c>
      <c r="J189">
        <v>1.8923204731474457</v>
      </c>
      <c r="K189">
        <v>1.2344408379111143</v>
      </c>
      <c r="L189">
        <v>2.0669822043723474</v>
      </c>
      <c r="M189">
        <v>1.7731954250690283</v>
      </c>
      <c r="N189">
        <v>0.50259447597594398</v>
      </c>
      <c r="O189">
        <v>0.6057175714084444</v>
      </c>
      <c r="P189">
        <v>0.29990451957423842</v>
      </c>
      <c r="S189">
        <v>24.7</v>
      </c>
      <c r="BW189">
        <v>24.7</v>
      </c>
      <c r="BX189">
        <v>24.752779719630603</v>
      </c>
      <c r="BY189">
        <f t="shared" si="9"/>
        <v>-5.2779719630603239E-2</v>
      </c>
      <c r="BZ189">
        <f t="shared" si="10"/>
        <v>5.2779719630603239E-2</v>
      </c>
      <c r="CA189">
        <f t="shared" si="11"/>
        <v>2.7856988042850848E-3</v>
      </c>
      <c r="CB189">
        <f t="shared" si="12"/>
        <v>0.21368307542754347</v>
      </c>
    </row>
    <row r="190" spans="1:80">
      <c r="A190">
        <v>1</v>
      </c>
      <c r="B190">
        <v>-0.46345964767871162</v>
      </c>
      <c r="C190">
        <v>-0.2291018711983614</v>
      </c>
      <c r="D190">
        <v>-0.58055718488443875</v>
      </c>
      <c r="E190">
        <v>0.93121531531237323</v>
      </c>
      <c r="F190">
        <v>-1.1235079423979983</v>
      </c>
      <c r="G190">
        <v>-1.0610025496699473</v>
      </c>
      <c r="H190">
        <v>-0.66958168818796127</v>
      </c>
      <c r="I190">
        <v>-0.66958178949171887</v>
      </c>
      <c r="J190">
        <v>-0.50243547508195729</v>
      </c>
      <c r="K190">
        <v>0.18551717109056001</v>
      </c>
      <c r="L190">
        <v>0.15108905453278676</v>
      </c>
      <c r="M190">
        <v>-0.41709309502451669</v>
      </c>
      <c r="N190">
        <v>-0.18370124389250017</v>
      </c>
      <c r="O190">
        <v>-0.78299104676309816</v>
      </c>
      <c r="P190">
        <v>-1.2398114675182517</v>
      </c>
      <c r="S190">
        <v>22.8</v>
      </c>
      <c r="BW190">
        <v>22.8</v>
      </c>
      <c r="BX190">
        <v>22.697154022645144</v>
      </c>
      <c r="BY190">
        <f t="shared" si="9"/>
        <v>0.1028459773548569</v>
      </c>
      <c r="BZ190">
        <f t="shared" si="10"/>
        <v>0.1028459773548569</v>
      </c>
      <c r="CA190">
        <f t="shared" si="11"/>
        <v>1.0577295058075737E-2</v>
      </c>
      <c r="CB190">
        <f t="shared" si="12"/>
        <v>0.45107884804761794</v>
      </c>
    </row>
    <row r="191" spans="1:80">
      <c r="A191">
        <v>1</v>
      </c>
      <c r="B191">
        <v>-0.78051136754125705</v>
      </c>
      <c r="C191">
        <v>-0.2291018711983614</v>
      </c>
      <c r="D191">
        <v>6.2539164195491354E-2</v>
      </c>
      <c r="E191">
        <v>-0.78777440595206516</v>
      </c>
      <c r="F191">
        <v>0.23622203680712625</v>
      </c>
      <c r="G191">
        <v>0.10578121642545778</v>
      </c>
      <c r="H191">
        <v>0.41696623760552681</v>
      </c>
      <c r="I191">
        <v>0.41696621404630113</v>
      </c>
      <c r="J191">
        <v>0.13929651104487542</v>
      </c>
      <c r="K191">
        <v>0.37062134758830478</v>
      </c>
      <c r="L191">
        <v>-6.6626076130799752E-2</v>
      </c>
      <c r="M191">
        <v>0.61720981724188084</v>
      </c>
      <c r="N191">
        <v>0.2280761880285653</v>
      </c>
      <c r="O191">
        <v>0.55612083504517595</v>
      </c>
      <c r="P191">
        <v>0.62984365966548739</v>
      </c>
      <c r="S191">
        <v>25.5</v>
      </c>
      <c r="BW191">
        <v>25.5</v>
      </c>
      <c r="BX191">
        <v>25.537718347980253</v>
      </c>
      <c r="BY191">
        <f t="shared" si="9"/>
        <v>-3.7718347980252531E-2</v>
      </c>
      <c r="BZ191">
        <f t="shared" si="10"/>
        <v>3.7718347980252531E-2</v>
      </c>
      <c r="CA191">
        <f t="shared" si="11"/>
        <v>1.4226737743594203E-3</v>
      </c>
      <c r="CB191">
        <f t="shared" si="12"/>
        <v>0.14791509011863738</v>
      </c>
    </row>
    <row r="192" spans="1:80">
      <c r="A192">
        <v>1</v>
      </c>
      <c r="B192">
        <v>-0.36673200433081538</v>
      </c>
      <c r="C192">
        <v>-0.2291018711983614</v>
      </c>
      <c r="D192">
        <v>-0.82288334540731101</v>
      </c>
      <c r="E192">
        <v>-0.50127611907465885</v>
      </c>
      <c r="F192">
        <v>-1.0796456850042839</v>
      </c>
      <c r="G192">
        <v>-0.365897327315238</v>
      </c>
      <c r="H192">
        <v>-0.63007085452274303</v>
      </c>
      <c r="I192">
        <v>-0.63007078421632967</v>
      </c>
      <c r="J192">
        <v>-0.54939147406684707</v>
      </c>
      <c r="K192">
        <v>-0.32866109695873186</v>
      </c>
      <c r="L192">
        <v>2.0459976134636088E-2</v>
      </c>
      <c r="M192">
        <v>0.55636846946150376</v>
      </c>
      <c r="N192">
        <v>-0.35527517385961088</v>
      </c>
      <c r="O192">
        <v>-0.68379757403655972</v>
      </c>
      <c r="P192">
        <v>-0.90987232742700663</v>
      </c>
      <c r="S192">
        <v>22</v>
      </c>
      <c r="BW192">
        <v>22</v>
      </c>
      <c r="BX192">
        <v>22.041559103762829</v>
      </c>
      <c r="BY192">
        <f t="shared" si="9"/>
        <v>-4.1559103762828897E-2</v>
      </c>
      <c r="BZ192">
        <f t="shared" si="10"/>
        <v>4.1559103762828897E-2</v>
      </c>
      <c r="CA192">
        <f t="shared" si="11"/>
        <v>1.7271591055695789E-3</v>
      </c>
      <c r="CB192">
        <f t="shared" si="12"/>
        <v>0.1889050171037677</v>
      </c>
    </row>
    <row r="193" spans="1:80">
      <c r="A193">
        <v>1</v>
      </c>
      <c r="B193">
        <v>0.14377500222752254</v>
      </c>
      <c r="C193">
        <v>-0.2291018711983614</v>
      </c>
      <c r="D193">
        <v>-0.38483220907750348</v>
      </c>
      <c r="E193">
        <v>0.45371817051669583</v>
      </c>
      <c r="F193">
        <v>-0.64102311106714727</v>
      </c>
      <c r="G193">
        <v>-1.0858277361826159</v>
      </c>
      <c r="H193">
        <v>-0.26459564311947853</v>
      </c>
      <c r="I193">
        <v>-0.26459555350519137</v>
      </c>
      <c r="J193">
        <v>0.20190450969139664</v>
      </c>
      <c r="K193">
        <v>0.617426916251964</v>
      </c>
      <c r="L193">
        <v>-0.24079818066166833</v>
      </c>
      <c r="M193">
        <v>-0.47793444280489161</v>
      </c>
      <c r="N193">
        <v>-0.49253431783329898</v>
      </c>
      <c r="O193">
        <v>-0.43581389222021255</v>
      </c>
      <c r="P193">
        <v>-1.4597708942457537</v>
      </c>
      <c r="S193">
        <v>17.7</v>
      </c>
      <c r="BW193">
        <v>17.7</v>
      </c>
      <c r="BX193">
        <v>17.790722921206577</v>
      </c>
      <c r="BY193">
        <f t="shared" si="9"/>
        <v>-9.0722921206577212E-2</v>
      </c>
      <c r="BZ193">
        <f t="shared" si="10"/>
        <v>9.0722921206577212E-2</v>
      </c>
      <c r="CA193">
        <f t="shared" si="11"/>
        <v>8.2306484322548171E-3</v>
      </c>
      <c r="CB193">
        <f t="shared" si="12"/>
        <v>0.51255887687331769</v>
      </c>
    </row>
    <row r="194" spans="1:80">
      <c r="A194">
        <v>1</v>
      </c>
      <c r="B194">
        <v>1.5302045568806859</v>
      </c>
      <c r="C194">
        <v>-0.2291018711983614</v>
      </c>
      <c r="D194">
        <v>-0.41279291990706568</v>
      </c>
      <c r="E194">
        <v>0.93121531531237323</v>
      </c>
      <c r="F194">
        <v>-0.15853827973629619</v>
      </c>
      <c r="G194">
        <v>-0.83757587105593367</v>
      </c>
      <c r="H194">
        <v>-1.4202875278270979</v>
      </c>
      <c r="I194">
        <v>-1.4202876281047963</v>
      </c>
      <c r="J194">
        <v>-0.11113548354120509</v>
      </c>
      <c r="K194">
        <v>-0.36979535840267574</v>
      </c>
      <c r="L194">
        <v>0.63006234199267763</v>
      </c>
      <c r="M194">
        <v>-0.3562517472441396</v>
      </c>
      <c r="N194">
        <v>-0.56116388982014309</v>
      </c>
      <c r="O194">
        <v>0.65531430777171451</v>
      </c>
      <c r="P194">
        <v>0.29990451957423842</v>
      </c>
      <c r="S194">
        <v>6.6</v>
      </c>
      <c r="BW194">
        <v>6.6</v>
      </c>
      <c r="BX194">
        <v>6.3356071964209457</v>
      </c>
      <c r="BY194">
        <f t="shared" si="9"/>
        <v>0.26439280357905393</v>
      </c>
      <c r="BZ194">
        <f t="shared" si="10"/>
        <v>0.26439280357905393</v>
      </c>
      <c r="CA194">
        <f t="shared" si="11"/>
        <v>6.9903554584392194E-2</v>
      </c>
      <c r="CB194">
        <f t="shared" si="12"/>
        <v>4.0059515693796053</v>
      </c>
    </row>
    <row r="195" spans="1:80">
      <c r="A195">
        <v>1</v>
      </c>
      <c r="B195">
        <v>-0.5064497113888824</v>
      </c>
      <c r="C195">
        <v>-0.15019956700971407</v>
      </c>
      <c r="D195">
        <v>-0.28230960270244221</v>
      </c>
      <c r="E195">
        <v>-1.0742726928294717</v>
      </c>
      <c r="F195">
        <v>-0.24626279452372479</v>
      </c>
      <c r="G195">
        <v>0.36644567480847512</v>
      </c>
      <c r="H195">
        <v>-0.26459564311947853</v>
      </c>
      <c r="I195">
        <v>-0.26459555350519137</v>
      </c>
      <c r="J195">
        <v>-0.86243146729944886</v>
      </c>
      <c r="K195">
        <v>-0.16412405118295903</v>
      </c>
      <c r="L195">
        <v>0.19463208066550466</v>
      </c>
      <c r="M195">
        <v>0.61720981724188084</v>
      </c>
      <c r="N195">
        <v>0.53690926196936417</v>
      </c>
      <c r="O195">
        <v>6.0153471412481722E-2</v>
      </c>
      <c r="P195">
        <v>0.62984365966548739</v>
      </c>
      <c r="S195">
        <v>23.6</v>
      </c>
      <c r="BW195">
        <v>23.6</v>
      </c>
      <c r="BX195">
        <v>23.202358855643396</v>
      </c>
      <c r="BY195">
        <f t="shared" ref="BY195:BY247" si="13">BW195-BX195</f>
        <v>0.39764114435660503</v>
      </c>
      <c r="BZ195">
        <f t="shared" si="10"/>
        <v>0.39764114435660503</v>
      </c>
      <c r="CA195">
        <f t="shared" si="11"/>
        <v>0.15811847968523041</v>
      </c>
      <c r="CB195">
        <f t="shared" si="12"/>
        <v>1.6849201032059533</v>
      </c>
    </row>
    <row r="196" spans="1:80">
      <c r="A196">
        <v>1</v>
      </c>
      <c r="B196">
        <v>0.82086850566278424</v>
      </c>
      <c r="C196">
        <v>-0.15019956700971407</v>
      </c>
      <c r="D196">
        <v>-2.7024944068203913E-3</v>
      </c>
      <c r="E196">
        <v>-2.3778974278981478E-2</v>
      </c>
      <c r="F196">
        <v>-7.0813764948870719E-2</v>
      </c>
      <c r="G196">
        <v>0.24231974224513403</v>
      </c>
      <c r="H196">
        <v>-0.31398418520100069</v>
      </c>
      <c r="I196">
        <v>-0.31398424737597735</v>
      </c>
      <c r="J196">
        <v>-7.9831484217944476E-2</v>
      </c>
      <c r="K196">
        <v>0.18551717109056001</v>
      </c>
      <c r="L196">
        <v>0.2817181329309405</v>
      </c>
      <c r="M196">
        <v>0.43468577390075169</v>
      </c>
      <c r="N196">
        <v>-0.18370124389250017</v>
      </c>
      <c r="O196">
        <v>-0.13823347404059705</v>
      </c>
      <c r="P196">
        <v>0.40988423293798937</v>
      </c>
      <c r="S196">
        <v>12.2</v>
      </c>
      <c r="BW196">
        <v>12.2</v>
      </c>
      <c r="BX196">
        <v>12.256523955075529</v>
      </c>
      <c r="BY196">
        <f t="shared" si="13"/>
        <v>-5.6523955075530097E-2</v>
      </c>
      <c r="BZ196">
        <f t="shared" ref="BZ196:BZ247" si="14">ABS(BY196)</f>
        <v>5.6523955075530097E-2</v>
      </c>
      <c r="CA196">
        <f t="shared" ref="CA196:CA247" si="15">BY196^2</f>
        <v>3.1949574973805447E-3</v>
      </c>
      <c r="CB196">
        <f t="shared" ref="CB196:CB247" si="16">(ABS(BY196/BW196)*100)</f>
        <v>0.46331110717647622</v>
      </c>
    </row>
    <row r="197" spans="1:80">
      <c r="A197">
        <v>1</v>
      </c>
      <c r="B197">
        <v>-0.38822703618590082</v>
      </c>
      <c r="C197">
        <v>-0.15019956700971407</v>
      </c>
      <c r="D197">
        <v>-1.0558892689869959</v>
      </c>
      <c r="E197">
        <v>-0.40577669011552336</v>
      </c>
      <c r="F197">
        <v>-1.2112324571854238</v>
      </c>
      <c r="G197">
        <v>-1.1975410754896236</v>
      </c>
      <c r="H197">
        <v>-0.65970397977165607</v>
      </c>
      <c r="I197">
        <v>-0.65970410089631859</v>
      </c>
      <c r="J197">
        <v>-0.43982747643543602</v>
      </c>
      <c r="K197">
        <v>-0.78113797284210928</v>
      </c>
      <c r="L197">
        <v>-1.2422877817141651</v>
      </c>
      <c r="M197">
        <v>-0.66045848614602076</v>
      </c>
      <c r="N197">
        <v>-0.97294132174120973</v>
      </c>
      <c r="O197">
        <v>-1.0309747285794453</v>
      </c>
      <c r="P197">
        <v>-0.90987232742700663</v>
      </c>
      <c r="S197">
        <v>22.1</v>
      </c>
      <c r="BW197">
        <v>22.1</v>
      </c>
      <c r="BX197">
        <v>22.27764292790507</v>
      </c>
      <c r="BY197">
        <f t="shared" si="13"/>
        <v>-0.17764292790506886</v>
      </c>
      <c r="BZ197">
        <f t="shared" si="14"/>
        <v>0.17764292790506886</v>
      </c>
      <c r="CA197">
        <f t="shared" si="15"/>
        <v>3.1557009834685491E-2</v>
      </c>
      <c r="CB197">
        <f t="shared" si="16"/>
        <v>0.80381415341660101</v>
      </c>
    </row>
    <row r="198" spans="1:80">
      <c r="A198">
        <v>1</v>
      </c>
      <c r="B198">
        <v>-1.1620481829690588</v>
      </c>
      <c r="C198">
        <v>-0.15019956700971407</v>
      </c>
      <c r="D198">
        <v>0.82679859353685758</v>
      </c>
      <c r="E198">
        <v>0.45371817051669583</v>
      </c>
      <c r="F198">
        <v>-2.695150755515642E-2</v>
      </c>
      <c r="G198">
        <v>0.80088643878016885</v>
      </c>
      <c r="H198">
        <v>1.0590172846653152</v>
      </c>
      <c r="I198">
        <v>1.0590172272161977</v>
      </c>
      <c r="J198">
        <v>0.90624449446475053</v>
      </c>
      <c r="K198">
        <v>1.9542904131801229</v>
      </c>
      <c r="L198">
        <v>-0.11016910226351767</v>
      </c>
      <c r="M198">
        <v>0.37384442612037461</v>
      </c>
      <c r="N198">
        <v>-4.6442099918810875E-2</v>
      </c>
      <c r="O198">
        <v>0.10975020777575009</v>
      </c>
      <c r="P198">
        <v>0.51986394630173649</v>
      </c>
      <c r="S198">
        <v>28.7</v>
      </c>
      <c r="BW198">
        <v>28.7</v>
      </c>
      <c r="BX198">
        <v>28.577491847817324</v>
      </c>
      <c r="BY198">
        <f t="shared" si="13"/>
        <v>0.12250815218267519</v>
      </c>
      <c r="BZ198">
        <f t="shared" si="14"/>
        <v>0.12250815218267519</v>
      </c>
      <c r="CA198">
        <f t="shared" si="15"/>
        <v>1.5008247351213503E-2</v>
      </c>
      <c r="CB198">
        <f t="shared" si="16"/>
        <v>0.42685767311036649</v>
      </c>
    </row>
    <row r="199" spans="1:80">
      <c r="A199">
        <v>1</v>
      </c>
      <c r="B199">
        <v>1.6000634104097136</v>
      </c>
      <c r="C199">
        <v>-7.1297262821066756E-2</v>
      </c>
      <c r="D199">
        <v>0.21166295528648965</v>
      </c>
      <c r="E199">
        <v>1.4087124601080505</v>
      </c>
      <c r="F199">
        <v>-2.695150755515642E-2</v>
      </c>
      <c r="G199">
        <v>6.4804703747852709E-3</v>
      </c>
      <c r="H199">
        <v>-0.323861893617306</v>
      </c>
      <c r="I199">
        <v>-0.32386193597137586</v>
      </c>
      <c r="J199">
        <v>0.45233650427747718</v>
      </c>
      <c r="K199">
        <v>0.26778569397844643</v>
      </c>
      <c r="L199">
        <v>0.19463208066550466</v>
      </c>
      <c r="M199">
        <v>0.55636846946150376</v>
      </c>
      <c r="N199">
        <v>0.2280761880285653</v>
      </c>
      <c r="O199">
        <v>0.25854041686555873</v>
      </c>
      <c r="P199">
        <v>0.18992480621048743</v>
      </c>
      <c r="S199">
        <v>6</v>
      </c>
      <c r="BW199">
        <v>6</v>
      </c>
      <c r="BX199">
        <v>5.7901038956443696</v>
      </c>
      <c r="BY199">
        <f t="shared" si="13"/>
        <v>0.20989610435563044</v>
      </c>
      <c r="BZ199">
        <f t="shared" si="14"/>
        <v>0.20989610435563044</v>
      </c>
      <c r="CA199">
        <f t="shared" si="15"/>
        <v>4.4056374623669702E-2</v>
      </c>
      <c r="CB199">
        <f t="shared" si="16"/>
        <v>3.498268405927174</v>
      </c>
    </row>
    <row r="200" spans="1:80">
      <c r="A200">
        <v>1</v>
      </c>
      <c r="B200">
        <v>-1.8660104762231891</v>
      </c>
      <c r="C200">
        <v>-7.1297262821066756E-2</v>
      </c>
      <c r="D200">
        <v>1.665619918423723</v>
      </c>
      <c r="E200">
        <v>-0.21477783219725241</v>
      </c>
      <c r="F200">
        <v>1.2889162142562538</v>
      </c>
      <c r="G200">
        <v>2.5882998676922795</v>
      </c>
      <c r="H200">
        <v>2.1258097936261957</v>
      </c>
      <c r="I200">
        <v>2.1258098535634207</v>
      </c>
      <c r="J200">
        <v>1.156676489050831</v>
      </c>
      <c r="K200">
        <v>0.86423248491562465</v>
      </c>
      <c r="L200">
        <v>0.76069142039082838</v>
      </c>
      <c r="M200">
        <v>-0.78214118170677271</v>
      </c>
      <c r="N200">
        <v>0.88005712190358554</v>
      </c>
      <c r="O200">
        <v>1.0024914623146002</v>
      </c>
      <c r="P200">
        <v>-0.90987232742700663</v>
      </c>
      <c r="S200">
        <v>34.799999999999997</v>
      </c>
      <c r="BW200">
        <v>34.799999999999997</v>
      </c>
      <c r="BX200">
        <v>34.640023997376865</v>
      </c>
      <c r="BY200">
        <f t="shared" si="13"/>
        <v>0.15997600262313227</v>
      </c>
      <c r="BZ200">
        <f t="shared" si="14"/>
        <v>0.15997600262313227</v>
      </c>
      <c r="CA200">
        <f t="shared" si="15"/>
        <v>2.5592321415276426E-2</v>
      </c>
      <c r="CB200">
        <f t="shared" si="16"/>
        <v>0.45970115696302377</v>
      </c>
    </row>
    <row r="201" spans="1:80">
      <c r="A201">
        <v>1</v>
      </c>
      <c r="B201">
        <v>0.28886646724936094</v>
      </c>
      <c r="C201">
        <v>-7.1297262821066756E-2</v>
      </c>
      <c r="D201">
        <v>1.1343664126620416</v>
      </c>
      <c r="E201">
        <v>1.0267147442715086</v>
      </c>
      <c r="F201">
        <v>1.7275387881933906</v>
      </c>
      <c r="G201">
        <v>0.60228494667882215</v>
      </c>
      <c r="H201">
        <v>0.38733311235661377</v>
      </c>
      <c r="I201">
        <v>0.38733314826010551</v>
      </c>
      <c r="J201">
        <v>0.35842450630769751</v>
      </c>
      <c r="K201">
        <v>0.82309822347168071</v>
      </c>
      <c r="L201">
        <v>0.54297628972724188</v>
      </c>
      <c r="M201">
        <v>0.61720981724188084</v>
      </c>
      <c r="N201">
        <v>1.7379267717391391</v>
      </c>
      <c r="O201">
        <v>-2.7668605012938752</v>
      </c>
      <c r="P201">
        <v>1.2897219398479816</v>
      </c>
      <c r="S201">
        <v>16.600000000000001</v>
      </c>
      <c r="BW201">
        <v>16.600000000000001</v>
      </c>
      <c r="BX201">
        <v>16.600729669173688</v>
      </c>
      <c r="BY201">
        <f t="shared" si="13"/>
        <v>-7.2966917368688655E-4</v>
      </c>
      <c r="BZ201">
        <f t="shared" si="14"/>
        <v>7.2966917368688655E-4</v>
      </c>
      <c r="CA201">
        <f t="shared" si="15"/>
        <v>5.3241710302890381E-7</v>
      </c>
      <c r="CB201">
        <f t="shared" si="16"/>
        <v>4.3955974318487141E-3</v>
      </c>
    </row>
    <row r="202" spans="1:80">
      <c r="A202">
        <v>1</v>
      </c>
      <c r="B202">
        <v>-1.64568639970854</v>
      </c>
      <c r="C202">
        <v>-7.1297262821066756E-2</v>
      </c>
      <c r="D202">
        <v>-0.45939410462300267</v>
      </c>
      <c r="E202">
        <v>-1.8382681245025554</v>
      </c>
      <c r="F202">
        <v>0.49939558116940891</v>
      </c>
      <c r="G202">
        <v>-1.8344716137883299E-2</v>
      </c>
      <c r="H202">
        <v>0.15026811036530813</v>
      </c>
      <c r="I202">
        <v>0.15026812018294505</v>
      </c>
      <c r="J202">
        <v>6.1036512736724981E-2</v>
      </c>
      <c r="K202">
        <v>-8.1855528295072616E-2</v>
      </c>
      <c r="L202">
        <v>-0.41497028519253693</v>
      </c>
      <c r="M202">
        <v>-1.0255065728282788</v>
      </c>
      <c r="N202">
        <v>0.29670576001541055</v>
      </c>
      <c r="O202">
        <v>0.40733062595536734</v>
      </c>
      <c r="P202">
        <v>-1.0198520407907536</v>
      </c>
      <c r="S202">
        <v>32.9</v>
      </c>
      <c r="BW202">
        <v>32.9</v>
      </c>
      <c r="BX202">
        <v>32.750360458092551</v>
      </c>
      <c r="BY202">
        <f t="shared" si="13"/>
        <v>0.14963954190744744</v>
      </c>
      <c r="BZ202">
        <f t="shared" si="14"/>
        <v>0.14963954190744744</v>
      </c>
      <c r="CA202">
        <f t="shared" si="15"/>
        <v>2.2391992502270718E-2</v>
      </c>
      <c r="CB202">
        <f t="shared" si="16"/>
        <v>0.45483143436914114</v>
      </c>
    </row>
    <row r="203" spans="1:80">
      <c r="A203">
        <v>1</v>
      </c>
      <c r="B203">
        <v>-1.6241913678534425</v>
      </c>
      <c r="C203">
        <v>0.16540964974487521</v>
      </c>
      <c r="D203">
        <v>0.62175338078673492</v>
      </c>
      <c r="E203">
        <v>0.83571588635323768</v>
      </c>
      <c r="F203">
        <v>0.98188041250025992</v>
      </c>
      <c r="G203">
        <v>0.24231974224513403</v>
      </c>
      <c r="H203">
        <v>0.88121853317183563</v>
      </c>
      <c r="I203">
        <v>0.88121858160522348</v>
      </c>
      <c r="J203">
        <v>0.31146850732280773</v>
      </c>
      <c r="K203">
        <v>0.2883528247004184</v>
      </c>
      <c r="L203">
        <v>0.36880418519637326</v>
      </c>
      <c r="M203">
        <v>0.13047903499887059</v>
      </c>
      <c r="N203">
        <v>1.5320380557786082</v>
      </c>
      <c r="O203">
        <v>1.4488620895840261</v>
      </c>
      <c r="P203">
        <v>0.18992480621048743</v>
      </c>
      <c r="S203">
        <v>32.799999999999997</v>
      </c>
      <c r="BW203">
        <v>32.799999999999997</v>
      </c>
      <c r="BX203">
        <v>32.429067316535452</v>
      </c>
      <c r="BY203">
        <f t="shared" si="13"/>
        <v>0.37093268346454522</v>
      </c>
      <c r="BZ203">
        <f t="shared" si="14"/>
        <v>0.37093268346454522</v>
      </c>
      <c r="CA203">
        <f t="shared" si="15"/>
        <v>0.1375910556622085</v>
      </c>
      <c r="CB203">
        <f t="shared" si="16"/>
        <v>1.1308923276358087</v>
      </c>
    </row>
    <row r="204" spans="1:80">
      <c r="A204">
        <v>1</v>
      </c>
      <c r="B204">
        <v>1.1540414994166437</v>
      </c>
      <c r="C204">
        <v>0.16540964974487521</v>
      </c>
      <c r="D204">
        <v>-0.66443931737312534</v>
      </c>
      <c r="E204">
        <v>-2.3778974278981478E-2</v>
      </c>
      <c r="F204">
        <v>-0.86033439803571554</v>
      </c>
      <c r="G204">
        <v>-0.11764546218855582</v>
      </c>
      <c r="H204">
        <v>-0.83750273126513564</v>
      </c>
      <c r="I204">
        <v>-0.8375027465072945</v>
      </c>
      <c r="J204">
        <v>-1.2380794591785718</v>
      </c>
      <c r="K204">
        <v>-1.2953162408914012</v>
      </c>
      <c r="L204">
        <v>-1.0245726510505786</v>
      </c>
      <c r="M204">
        <v>-0.3562517472441396</v>
      </c>
      <c r="N204">
        <v>-0.28664560187276689</v>
      </c>
      <c r="O204">
        <v>-0.58460410131002116</v>
      </c>
      <c r="P204">
        <v>-0.57993318733575761</v>
      </c>
      <c r="S204">
        <v>9.6</v>
      </c>
      <c r="BW204">
        <v>9.6</v>
      </c>
      <c r="BX204">
        <v>9.5265393746123426</v>
      </c>
      <c r="BY204">
        <f t="shared" si="13"/>
        <v>7.3460625387657075E-2</v>
      </c>
      <c r="BZ204">
        <f t="shared" si="14"/>
        <v>7.3460625387657075E-2</v>
      </c>
      <c r="CA204">
        <f t="shared" si="15"/>
        <v>5.3964634823456875E-3</v>
      </c>
      <c r="CB204">
        <f t="shared" si="16"/>
        <v>0.76521484778809457</v>
      </c>
    </row>
    <row r="205" spans="1:80">
      <c r="A205">
        <v>1</v>
      </c>
      <c r="B205">
        <v>0.99820251846726271</v>
      </c>
      <c r="C205">
        <v>0.16540964974487521</v>
      </c>
      <c r="D205">
        <v>-0.69240002820268742</v>
      </c>
      <c r="E205">
        <v>0.16721988363928944</v>
      </c>
      <c r="F205">
        <v>-1.5182682589414207</v>
      </c>
      <c r="G205">
        <v>-0.97411439687560819</v>
      </c>
      <c r="H205">
        <v>-0.78811418918361342</v>
      </c>
      <c r="I205">
        <v>-0.78811430353029821</v>
      </c>
      <c r="J205">
        <v>-0.89373546662270942</v>
      </c>
      <c r="K205">
        <v>-0.67830231923225093</v>
      </c>
      <c r="L205">
        <v>-0.15371212839623249</v>
      </c>
      <c r="M205">
        <v>-0.29541039946376252</v>
      </c>
      <c r="N205">
        <v>-1.1102004657148978</v>
      </c>
      <c r="O205">
        <v>-1.2293616740325242</v>
      </c>
      <c r="P205">
        <v>-0.68991290069950473</v>
      </c>
      <c r="S205">
        <v>10.8</v>
      </c>
      <c r="BW205">
        <v>10.8</v>
      </c>
      <c r="BX205">
        <v>10.751116999747623</v>
      </c>
      <c r="BY205">
        <f t="shared" si="13"/>
        <v>4.8883000252377684E-2</v>
      </c>
      <c r="BZ205">
        <f t="shared" si="14"/>
        <v>4.8883000252377684E-2</v>
      </c>
      <c r="CA205">
        <f t="shared" si="15"/>
        <v>2.3895477136739568E-3</v>
      </c>
      <c r="CB205">
        <f t="shared" si="16"/>
        <v>0.45262037270720074</v>
      </c>
    </row>
    <row r="206" spans="1:80">
      <c r="A206">
        <v>1</v>
      </c>
      <c r="B206">
        <v>1.4657194613154179</v>
      </c>
      <c r="C206">
        <v>0.32321425812216986</v>
      </c>
      <c r="D206">
        <v>-1.4100582728281168</v>
      </c>
      <c r="E206">
        <v>-0.88327383491120071</v>
      </c>
      <c r="F206">
        <v>-0.94805891282314414</v>
      </c>
      <c r="G206">
        <v>-1.1851284822332884</v>
      </c>
      <c r="H206">
        <v>-1.2819996099988353</v>
      </c>
      <c r="I206">
        <v>-1.2819994859816257</v>
      </c>
      <c r="J206">
        <v>-1.6763354497042138</v>
      </c>
      <c r="K206">
        <v>-1.6860917246088627</v>
      </c>
      <c r="L206">
        <v>-1.5470889646431873</v>
      </c>
      <c r="M206">
        <v>-0.8429825294871498</v>
      </c>
      <c r="N206">
        <v>-0.45821953183987757</v>
      </c>
      <c r="O206">
        <v>6.0153471412481722E-2</v>
      </c>
      <c r="P206">
        <v>-0.90987232742700663</v>
      </c>
      <c r="S206">
        <v>7.1</v>
      </c>
      <c r="BW206">
        <v>7.1</v>
      </c>
      <c r="BX206">
        <v>6.9620911906260101</v>
      </c>
      <c r="BY206">
        <f t="shared" si="13"/>
        <v>0.13790880937398953</v>
      </c>
      <c r="BZ206">
        <f t="shared" si="14"/>
        <v>0.13790880937398953</v>
      </c>
      <c r="CA206">
        <f t="shared" si="15"/>
        <v>1.901883970295138E-2</v>
      </c>
      <c r="CB206">
        <f t="shared" si="16"/>
        <v>1.942377596816754</v>
      </c>
    </row>
    <row r="207" spans="1:80">
      <c r="A207">
        <v>1</v>
      </c>
      <c r="B207">
        <v>-0.98471417016458029</v>
      </c>
      <c r="C207">
        <v>0.32321425812216986</v>
      </c>
      <c r="D207">
        <v>1.4139735209576634</v>
      </c>
      <c r="E207">
        <v>1.5997113180263214</v>
      </c>
      <c r="F207">
        <v>0.98188041250025992</v>
      </c>
      <c r="G207">
        <v>1.8435442723122328</v>
      </c>
      <c r="H207">
        <v>1.1479166604120559</v>
      </c>
      <c r="I207">
        <v>1.1479166754685814</v>
      </c>
      <c r="J207">
        <v>1.4540644826218037</v>
      </c>
      <c r="K207">
        <v>0.9053667463595686</v>
      </c>
      <c r="L207">
        <v>0.76069142039082838</v>
      </c>
      <c r="M207">
        <v>6.9637687218493505E-2</v>
      </c>
      <c r="N207">
        <v>1.5663528417720285</v>
      </c>
      <c r="O207">
        <v>1.1512816714044087</v>
      </c>
      <c r="P207">
        <v>0.73982337302923451</v>
      </c>
      <c r="S207">
        <v>27.2</v>
      </c>
      <c r="BW207">
        <v>27.2</v>
      </c>
      <c r="BX207">
        <v>27.189938311702356</v>
      </c>
      <c r="BY207">
        <f t="shared" si="13"/>
        <v>1.0061688297643201E-2</v>
      </c>
      <c r="BZ207">
        <f t="shared" si="14"/>
        <v>1.0061688297643201E-2</v>
      </c>
      <c r="CA207">
        <f t="shared" si="15"/>
        <v>1.0123757139893013E-4</v>
      </c>
      <c r="CB207">
        <f t="shared" si="16"/>
        <v>3.6991501094276479E-2</v>
      </c>
    </row>
    <row r="208" spans="1:80">
      <c r="A208">
        <v>1</v>
      </c>
      <c r="B208">
        <v>-7.1175316323355331E-2</v>
      </c>
      <c r="C208">
        <v>0.32321425812216986</v>
      </c>
      <c r="D208">
        <v>-0.37551197213431609</v>
      </c>
      <c r="E208">
        <v>0.54921759947583126</v>
      </c>
      <c r="F208">
        <v>0.14849752201969765</v>
      </c>
      <c r="G208">
        <v>-0.30383436103356742</v>
      </c>
      <c r="H208">
        <v>-0.26459564311947853</v>
      </c>
      <c r="I208">
        <v>-0.26459555350519137</v>
      </c>
      <c r="J208">
        <v>-9.5483483879575892E-2</v>
      </c>
      <c r="K208">
        <v>-0.6166009270663364</v>
      </c>
      <c r="L208">
        <v>0.10754602840006883</v>
      </c>
      <c r="M208">
        <v>-5.204500834225851E-2</v>
      </c>
      <c r="N208">
        <v>-0.93862653574778709</v>
      </c>
      <c r="O208">
        <v>-0.38621715585694416</v>
      </c>
      <c r="P208">
        <v>0.40988423293798937</v>
      </c>
      <c r="S208">
        <v>19.5</v>
      </c>
      <c r="BW208">
        <v>19.5</v>
      </c>
      <c r="BX208">
        <v>19.628601142205948</v>
      </c>
      <c r="BY208">
        <f t="shared" si="13"/>
        <v>-0.12860114220594809</v>
      </c>
      <c r="BZ208">
        <f t="shared" si="14"/>
        <v>0.12860114220594809</v>
      </c>
      <c r="CA208">
        <f t="shared" si="15"/>
        <v>1.6538253776674484E-2</v>
      </c>
      <c r="CB208">
        <f t="shared" si="16"/>
        <v>0.65949303695357997</v>
      </c>
    </row>
    <row r="209" spans="1:80">
      <c r="A209">
        <v>1</v>
      </c>
      <c r="B209">
        <v>2.55523270245409E-2</v>
      </c>
      <c r="C209">
        <v>0.40211656231081716</v>
      </c>
      <c r="D209">
        <v>0.61243314384354752</v>
      </c>
      <c r="E209">
        <v>0.16721988363928944</v>
      </c>
      <c r="F209">
        <v>0.45553332377569461</v>
      </c>
      <c r="G209">
        <v>0.36644567480847512</v>
      </c>
      <c r="H209">
        <v>0.51574332176857118</v>
      </c>
      <c r="I209">
        <v>0.51574335089408341</v>
      </c>
      <c r="J209">
        <v>0.70276849886355985</v>
      </c>
      <c r="K209">
        <v>0.1443829096466161</v>
      </c>
      <c r="L209">
        <v>1.0219495771871328</v>
      </c>
      <c r="M209">
        <v>1.4689886861671471</v>
      </c>
      <c r="N209">
        <v>0.15944661604172247</v>
      </c>
      <c r="O209">
        <v>0.65531430777171451</v>
      </c>
      <c r="P209">
        <v>0.84980308639298541</v>
      </c>
      <c r="S209">
        <v>18.7</v>
      </c>
      <c r="BW209">
        <v>18.7</v>
      </c>
      <c r="BX209">
        <v>18.919448333196083</v>
      </c>
      <c r="BY209">
        <f t="shared" si="13"/>
        <v>-0.21944833319608392</v>
      </c>
      <c r="BZ209">
        <f t="shared" si="14"/>
        <v>0.21944833319608392</v>
      </c>
      <c r="CA209">
        <f t="shared" si="15"/>
        <v>4.8157570942539467E-2</v>
      </c>
      <c r="CB209">
        <f t="shared" si="16"/>
        <v>1.1735204983747805</v>
      </c>
    </row>
    <row r="210" spans="1:80">
      <c r="A210">
        <v>1</v>
      </c>
      <c r="B210">
        <v>-7.1175316323355331E-2</v>
      </c>
      <c r="C210">
        <v>0.40211656231081716</v>
      </c>
      <c r="D210">
        <v>-0.20774770715694305</v>
      </c>
      <c r="E210">
        <v>1.0267147442715086</v>
      </c>
      <c r="F210">
        <v>-0.24626279452372479</v>
      </c>
      <c r="G210">
        <v>-0.25418398800823028</v>
      </c>
      <c r="H210">
        <v>-0.47202751986187252</v>
      </c>
      <c r="I210">
        <v>-0.47202751579615443</v>
      </c>
      <c r="J210">
        <v>-0.56504347372847852</v>
      </c>
      <c r="K210">
        <v>-0.45206388129056219</v>
      </c>
      <c r="L210">
        <v>-0.1972551545289504</v>
      </c>
      <c r="M210">
        <v>-0.78214118170677271</v>
      </c>
      <c r="N210">
        <v>-1.2474596096885859</v>
      </c>
      <c r="O210">
        <v>-0.98137799221617694</v>
      </c>
      <c r="P210">
        <v>-0.24999404724450863</v>
      </c>
      <c r="S210">
        <v>19.5</v>
      </c>
      <c r="BW210">
        <v>19.5</v>
      </c>
      <c r="BX210">
        <v>19.5573085453847</v>
      </c>
      <c r="BY210">
        <f t="shared" si="13"/>
        <v>-5.7308545384699983E-2</v>
      </c>
      <c r="BZ210">
        <f t="shared" si="14"/>
        <v>5.7308545384699983E-2</v>
      </c>
      <c r="CA210">
        <f t="shared" si="15"/>
        <v>3.2842693741102179E-3</v>
      </c>
      <c r="CB210">
        <f t="shared" si="16"/>
        <v>0.29388997633179481</v>
      </c>
    </row>
    <row r="211" spans="1:80">
      <c r="A211">
        <v>1</v>
      </c>
      <c r="B211">
        <v>-3.2578137888401182</v>
      </c>
      <c r="C211">
        <v>0.48101886649946446</v>
      </c>
      <c r="D211">
        <v>1.5164961273327247</v>
      </c>
      <c r="E211">
        <v>-2.411264698257368</v>
      </c>
      <c r="F211">
        <v>1.4205029864373966</v>
      </c>
      <c r="G211">
        <v>2.3648731890782657</v>
      </c>
      <c r="H211">
        <v>2.9357818837631582</v>
      </c>
      <c r="I211">
        <v>2.9357818237488926</v>
      </c>
      <c r="J211">
        <v>2.0488404697637463</v>
      </c>
      <c r="K211">
        <v>0.65856117769590794</v>
      </c>
      <c r="L211">
        <v>-0.71977146812155923</v>
      </c>
      <c r="M211">
        <v>0.31300307833999969</v>
      </c>
      <c r="N211">
        <v>0.84574233591016534</v>
      </c>
      <c r="O211">
        <v>0.20894368050229034</v>
      </c>
      <c r="P211">
        <v>0.18992480621048743</v>
      </c>
      <c r="S211">
        <v>47.5</v>
      </c>
      <c r="BW211">
        <v>47.5</v>
      </c>
      <c r="BX211">
        <v>46.395402689110448</v>
      </c>
      <c r="BY211">
        <f t="shared" si="13"/>
        <v>1.1045973108895524</v>
      </c>
      <c r="BZ211">
        <f t="shared" si="14"/>
        <v>1.1045973108895524</v>
      </c>
      <c r="CA211">
        <f t="shared" si="15"/>
        <v>1.2201352192244304</v>
      </c>
      <c r="CB211">
        <f t="shared" si="16"/>
        <v>2.3254680229253735</v>
      </c>
    </row>
    <row r="212" spans="1:80">
      <c r="A212">
        <v>1</v>
      </c>
      <c r="B212">
        <v>0.65428200878586051</v>
      </c>
      <c r="C212">
        <v>0.48101886649946446</v>
      </c>
      <c r="D212">
        <v>-1.083849979816558</v>
      </c>
      <c r="E212">
        <v>-0.21477783219725241</v>
      </c>
      <c r="F212">
        <v>-1.386681486760281</v>
      </c>
      <c r="G212">
        <v>-0.98652699013194334</v>
      </c>
      <c r="H212">
        <v>-1.1140785669216611</v>
      </c>
      <c r="I212">
        <v>-1.11407852896605</v>
      </c>
      <c r="J212">
        <v>-0.53373947440521785</v>
      </c>
      <c r="K212">
        <v>-1.1307791951156283</v>
      </c>
      <c r="L212">
        <v>-0.89394357265242785</v>
      </c>
      <c r="M212">
        <v>-0.96466522504790186</v>
      </c>
      <c r="N212">
        <v>-0.32096038786618825</v>
      </c>
      <c r="O212">
        <v>-1.1797649376692541</v>
      </c>
      <c r="P212">
        <v>-0.46995347397200665</v>
      </c>
      <c r="S212">
        <v>13.6</v>
      </c>
      <c r="BW212">
        <v>13.6</v>
      </c>
      <c r="BX212">
        <v>13.642413981704882</v>
      </c>
      <c r="BY212">
        <f t="shared" si="13"/>
        <v>-4.2413981704882531E-2</v>
      </c>
      <c r="BZ212">
        <f t="shared" si="14"/>
        <v>4.2413981704882531E-2</v>
      </c>
      <c r="CA212">
        <f t="shared" si="15"/>
        <v>1.7989458440621101E-3</v>
      </c>
      <c r="CB212">
        <f t="shared" si="16"/>
        <v>0.31186751253590095</v>
      </c>
    </row>
    <row r="213" spans="1:80">
      <c r="A213">
        <v>1</v>
      </c>
      <c r="B213">
        <v>1.4119818816777043</v>
      </c>
      <c r="C213">
        <v>0.48101886649946446</v>
      </c>
      <c r="D213">
        <v>-0.88812500400962269</v>
      </c>
      <c r="E213">
        <v>-0.11927840323811695</v>
      </c>
      <c r="F213">
        <v>-0.46557408149229318</v>
      </c>
      <c r="G213">
        <v>-0.92446402385027282</v>
      </c>
      <c r="H213">
        <v>-1.0745677332564427</v>
      </c>
      <c r="I213">
        <v>-1.0745677745844551</v>
      </c>
      <c r="J213">
        <v>-0.83112746797618819</v>
      </c>
      <c r="K213">
        <v>-0.94567501861788206</v>
      </c>
      <c r="L213">
        <v>0.19463208066550466</v>
      </c>
      <c r="M213">
        <v>-0.29541039946376252</v>
      </c>
      <c r="N213">
        <v>-1.6249222556162299</v>
      </c>
      <c r="O213">
        <v>-1.3781518831223327</v>
      </c>
      <c r="P213">
        <v>0.40988423293798937</v>
      </c>
      <c r="S213">
        <v>7.5</v>
      </c>
      <c r="BW213">
        <v>7.5</v>
      </c>
      <c r="BX213">
        <v>7.3543799378048931</v>
      </c>
      <c r="BY213">
        <f t="shared" si="13"/>
        <v>0.14562006219510693</v>
      </c>
      <c r="BZ213">
        <f t="shared" si="14"/>
        <v>0.14562006219510693</v>
      </c>
      <c r="CA213">
        <f t="shared" si="15"/>
        <v>2.1205202513706809E-2</v>
      </c>
      <c r="CB213">
        <f t="shared" si="16"/>
        <v>1.9416008292680924</v>
      </c>
    </row>
    <row r="214" spans="1:80">
      <c r="A214">
        <v>1</v>
      </c>
      <c r="B214">
        <v>-0.66228869233827548</v>
      </c>
      <c r="C214">
        <v>0.55992117068811176</v>
      </c>
      <c r="D214">
        <v>0.78019740882092059</v>
      </c>
      <c r="E214">
        <v>0.54921759947583126</v>
      </c>
      <c r="F214">
        <v>0.63098235335054864</v>
      </c>
      <c r="G214">
        <v>0.75123606575483171</v>
      </c>
      <c r="H214">
        <v>0.75280832375987827</v>
      </c>
      <c r="I214">
        <v>0.75280837897124386</v>
      </c>
      <c r="J214">
        <v>0.82798449615660008</v>
      </c>
      <c r="K214">
        <v>0.9465010078035111</v>
      </c>
      <c r="L214">
        <v>0.2817181329309405</v>
      </c>
      <c r="M214">
        <v>-0.11288635612263559</v>
      </c>
      <c r="N214">
        <v>1.1888901958443867</v>
      </c>
      <c r="O214">
        <v>0.85370125322479151</v>
      </c>
      <c r="P214">
        <v>1.0697625131204835</v>
      </c>
      <c r="S214">
        <v>24.5</v>
      </c>
      <c r="BW214">
        <v>24.5</v>
      </c>
      <c r="BX214">
        <v>24.487295520804047</v>
      </c>
      <c r="BY214">
        <f t="shared" si="13"/>
        <v>1.2704479195953411E-2</v>
      </c>
      <c r="BZ214">
        <f t="shared" si="14"/>
        <v>1.2704479195953411E-2</v>
      </c>
      <c r="CA214">
        <f t="shared" si="15"/>
        <v>1.6140379164041304E-4</v>
      </c>
      <c r="CB214">
        <f t="shared" si="16"/>
        <v>5.1855017126340448E-2</v>
      </c>
    </row>
    <row r="215" spans="1:80">
      <c r="A215">
        <v>1</v>
      </c>
      <c r="B215">
        <v>0.48232175394515342</v>
      </c>
      <c r="C215">
        <v>0.63882347487675917</v>
      </c>
      <c r="D215">
        <v>-0.88812500400962269</v>
      </c>
      <c r="E215">
        <v>-0.40577669011552336</v>
      </c>
      <c r="F215">
        <v>-0.15853827973629619</v>
      </c>
      <c r="G215">
        <v>-0.84998846431226716</v>
      </c>
      <c r="H215">
        <v>-0.3633727272825229</v>
      </c>
      <c r="I215">
        <v>-0.36337269035297359</v>
      </c>
      <c r="J215">
        <v>-0.81547546831455897</v>
      </c>
      <c r="K215">
        <v>-1.1513463258375989</v>
      </c>
      <c r="L215">
        <v>-1.0245726510505786</v>
      </c>
      <c r="M215">
        <v>-0.66045848614602076</v>
      </c>
      <c r="N215">
        <v>-1.2817743956820085</v>
      </c>
      <c r="O215">
        <v>-1.4773453558488712</v>
      </c>
      <c r="P215">
        <v>-1.2398114675182517</v>
      </c>
      <c r="S215">
        <v>15</v>
      </c>
      <c r="BW215">
        <v>15</v>
      </c>
      <c r="BX215">
        <v>15.124165434718064</v>
      </c>
      <c r="BY215">
        <f t="shared" si="13"/>
        <v>-0.12416543471806385</v>
      </c>
      <c r="BZ215">
        <f t="shared" si="14"/>
        <v>0.12416543471806385</v>
      </c>
      <c r="CA215">
        <f t="shared" si="15"/>
        <v>1.5417055178725776E-2</v>
      </c>
      <c r="CB215">
        <f t="shared" si="16"/>
        <v>0.82776956478709229</v>
      </c>
    </row>
    <row r="216" spans="1:80">
      <c r="A216">
        <v>1</v>
      </c>
      <c r="B216">
        <v>0.80474723177147023</v>
      </c>
      <c r="C216">
        <v>0.71772577906540647</v>
      </c>
      <c r="D216">
        <v>-0.93472618872555968</v>
      </c>
      <c r="E216">
        <v>7.1720454680153992E-2</v>
      </c>
      <c r="F216">
        <v>0.23622203680712625</v>
      </c>
      <c r="G216">
        <v>-0.21694620823922833</v>
      </c>
      <c r="H216">
        <v>-5.7163766377085888E-2</v>
      </c>
      <c r="I216">
        <v>-5.7163842108019787E-2</v>
      </c>
      <c r="J216">
        <v>-0.54939147406684707</v>
      </c>
      <c r="K216">
        <v>-0.32866109695873186</v>
      </c>
      <c r="L216">
        <v>-0.1972551545289504</v>
      </c>
      <c r="M216">
        <v>0.49552712168112661</v>
      </c>
      <c r="N216">
        <v>-0.28664560187276689</v>
      </c>
      <c r="O216">
        <v>0.6057175714084444</v>
      </c>
      <c r="P216">
        <v>0.73982337302923451</v>
      </c>
      <c r="S216">
        <v>12.4</v>
      </c>
      <c r="BW216">
        <v>12.4</v>
      </c>
      <c r="BX216">
        <v>12.317561780945031</v>
      </c>
      <c r="BY216">
        <f t="shared" si="13"/>
        <v>8.2438219054969508E-2</v>
      </c>
      <c r="BZ216">
        <f t="shared" si="14"/>
        <v>8.2438219054969508E-2</v>
      </c>
      <c r="CA216">
        <f t="shared" si="15"/>
        <v>6.7960599609551376E-3</v>
      </c>
      <c r="CB216">
        <f t="shared" si="16"/>
        <v>0.66482434721749606</v>
      </c>
    </row>
    <row r="217" spans="1:80">
      <c r="A217">
        <v>1</v>
      </c>
      <c r="B217">
        <v>-0.84499646310651333</v>
      </c>
      <c r="C217">
        <v>0.71772577906540647</v>
      </c>
      <c r="D217">
        <v>1.92658655283297</v>
      </c>
      <c r="E217">
        <v>0.74021645739410225</v>
      </c>
      <c r="F217">
        <v>1.9907123325556733</v>
      </c>
      <c r="G217">
        <v>2.3772857823346007</v>
      </c>
      <c r="H217">
        <v>1.7800899990555403</v>
      </c>
      <c r="I217">
        <v>1.7800900000430795</v>
      </c>
      <c r="J217">
        <v>0.90624449446475053</v>
      </c>
      <c r="K217">
        <v>1.008202399969427</v>
      </c>
      <c r="L217">
        <v>1.8057240475760461</v>
      </c>
      <c r="M217">
        <v>2.3816089028727903</v>
      </c>
      <c r="N217">
        <v>2.1153894176667833</v>
      </c>
      <c r="O217">
        <v>1.647249035037103</v>
      </c>
      <c r="P217">
        <v>1.5096813665754836</v>
      </c>
      <c r="S217">
        <v>26</v>
      </c>
      <c r="BW217">
        <v>26</v>
      </c>
      <c r="BX217">
        <v>26.071412339680879</v>
      </c>
      <c r="BY217">
        <f t="shared" si="13"/>
        <v>-7.1412339680879455E-2</v>
      </c>
      <c r="BZ217">
        <f t="shared" si="14"/>
        <v>7.1412339680879455E-2</v>
      </c>
      <c r="CA217">
        <f t="shared" si="15"/>
        <v>5.0997222586973102E-3</v>
      </c>
      <c r="CB217">
        <f t="shared" si="16"/>
        <v>0.27466284492645943</v>
      </c>
    </row>
    <row r="218" spans="1:80">
      <c r="A218">
        <v>1</v>
      </c>
      <c r="B218">
        <v>0.91222239104690916</v>
      </c>
      <c r="C218">
        <v>0.71772577906540647</v>
      </c>
      <c r="D218">
        <v>-0.61783813265718834</v>
      </c>
      <c r="E218">
        <v>-1.0742726928294717</v>
      </c>
      <c r="F218">
        <v>-0.24626279452372479</v>
      </c>
      <c r="G218">
        <v>-0.81275068454326516</v>
      </c>
      <c r="H218">
        <v>-0.47202751986187252</v>
      </c>
      <c r="I218">
        <v>-0.47202751579615443</v>
      </c>
      <c r="J218">
        <v>-0.64330347203662896</v>
      </c>
      <c r="K218">
        <v>8.2681517480701655E-2</v>
      </c>
      <c r="L218">
        <v>0.7171483942581135</v>
      </c>
      <c r="M218">
        <v>0.19132038277924551</v>
      </c>
      <c r="N218">
        <v>-1.4876631116425418</v>
      </c>
      <c r="O218">
        <v>-0.83258778312636827</v>
      </c>
      <c r="P218">
        <v>-0.46995347397200665</v>
      </c>
      <c r="S218">
        <v>11.5</v>
      </c>
      <c r="BW218">
        <v>11.5</v>
      </c>
      <c r="BX218">
        <v>11.488012460820748</v>
      </c>
      <c r="BY218">
        <f t="shared" si="13"/>
        <v>1.1987539179251883E-2</v>
      </c>
      <c r="BZ218">
        <f t="shared" si="14"/>
        <v>1.1987539179251883E-2</v>
      </c>
      <c r="CA218">
        <f t="shared" si="15"/>
        <v>1.4370109557409891E-4</v>
      </c>
      <c r="CB218">
        <f t="shared" si="16"/>
        <v>0.10423947112392941</v>
      </c>
    </row>
    <row r="219" spans="1:80">
      <c r="A219">
        <v>1</v>
      </c>
      <c r="B219">
        <v>1.7075385696851526</v>
      </c>
      <c r="C219">
        <v>0.79662808325405376</v>
      </c>
      <c r="D219">
        <v>-1.3448166142258049</v>
      </c>
      <c r="E219">
        <v>-1.169772121788607</v>
      </c>
      <c r="F219">
        <v>-1.2112324571854238</v>
      </c>
      <c r="G219">
        <v>-0.99893958338827682</v>
      </c>
      <c r="H219">
        <v>-0.94615752384448526</v>
      </c>
      <c r="I219">
        <v>-0.94615757195047534</v>
      </c>
      <c r="J219">
        <v>-1.2224274595169404</v>
      </c>
      <c r="K219">
        <v>-1.0073764107837979</v>
      </c>
      <c r="L219">
        <v>-1.4600029123777516</v>
      </c>
      <c r="M219">
        <v>-0.3562517472441396</v>
      </c>
      <c r="N219">
        <v>-0.97294132174120973</v>
      </c>
      <c r="O219">
        <v>-0.93178125585290683</v>
      </c>
      <c r="P219">
        <v>-1.3497911808820027</v>
      </c>
      <c r="S219">
        <v>5.2</v>
      </c>
      <c r="BW219">
        <v>5.2</v>
      </c>
      <c r="BX219">
        <v>4.9767100742016597</v>
      </c>
      <c r="BY219">
        <f t="shared" si="13"/>
        <v>0.22328992579834051</v>
      </c>
      <c r="BZ219">
        <f t="shared" si="14"/>
        <v>0.22328992579834051</v>
      </c>
      <c r="CA219">
        <f t="shared" si="15"/>
        <v>4.9858390963028409E-2</v>
      </c>
      <c r="CB219">
        <f t="shared" si="16"/>
        <v>4.2940370345834715</v>
      </c>
    </row>
    <row r="220" spans="1:80">
      <c r="A220">
        <v>1</v>
      </c>
      <c r="B220">
        <v>0.98745500253971996</v>
      </c>
      <c r="C220">
        <v>0.79662808325405376</v>
      </c>
      <c r="D220">
        <v>5.3218927252303969E-2</v>
      </c>
      <c r="E220">
        <v>-0.59677554803379429</v>
      </c>
      <c r="F220">
        <v>1.3766407290436824</v>
      </c>
      <c r="G220">
        <v>0.76364865901116696</v>
      </c>
      <c r="H220">
        <v>0.2885560281935694</v>
      </c>
      <c r="I220">
        <v>0.28855601141232323</v>
      </c>
      <c r="J220">
        <v>-0.23635148083424534</v>
      </c>
      <c r="K220">
        <v>-0.39036248912464772</v>
      </c>
      <c r="L220">
        <v>-0.63268541585612337</v>
      </c>
      <c r="M220">
        <v>-0.78214118170677271</v>
      </c>
      <c r="N220">
        <v>0.63985361994963197</v>
      </c>
      <c r="O220">
        <v>1.2008784077676788</v>
      </c>
      <c r="P220">
        <v>1.0697625131204835</v>
      </c>
      <c r="S220">
        <v>10.9</v>
      </c>
      <c r="BW220">
        <v>10.9</v>
      </c>
      <c r="BX220">
        <v>10.968845724199269</v>
      </c>
      <c r="BY220">
        <f t="shared" si="13"/>
        <v>-6.8845724199269043E-2</v>
      </c>
      <c r="BZ220">
        <f t="shared" si="14"/>
        <v>6.8845724199269043E-2</v>
      </c>
      <c r="CA220">
        <f t="shared" si="15"/>
        <v>4.7397337405218187E-3</v>
      </c>
      <c r="CB220">
        <f t="shared" si="16"/>
        <v>0.6316121486171471</v>
      </c>
    </row>
    <row r="221" spans="1:80">
      <c r="A221">
        <v>1</v>
      </c>
      <c r="B221">
        <v>0.7886259578801561</v>
      </c>
      <c r="C221">
        <v>0.79662808325405376</v>
      </c>
      <c r="D221">
        <v>-1.9319915416466107</v>
      </c>
      <c r="E221">
        <v>-1.3607709797068781</v>
      </c>
      <c r="F221">
        <v>-2.0007530902722719</v>
      </c>
      <c r="G221">
        <v>-1.4830307203853077</v>
      </c>
      <c r="H221">
        <v>-1.4005321109944888</v>
      </c>
      <c r="I221">
        <v>-1.4005320000202059</v>
      </c>
      <c r="J221">
        <v>-1.9111154446286651</v>
      </c>
      <c r="K221">
        <v>-1.7477931167747784</v>
      </c>
      <c r="L221">
        <v>-2.4179494872975331</v>
      </c>
      <c r="M221">
        <v>-2.0598094850946742</v>
      </c>
      <c r="N221">
        <v>-2.3798475474715168</v>
      </c>
      <c r="O221">
        <v>-3.3124246012898397</v>
      </c>
      <c r="P221">
        <v>-2.669547741246995</v>
      </c>
      <c r="S221">
        <v>12.5</v>
      </c>
      <c r="BW221">
        <v>12.5</v>
      </c>
      <c r="BX221">
        <v>12.564223341822951</v>
      </c>
      <c r="BY221">
        <f t="shared" si="13"/>
        <v>-6.422334182295053E-2</v>
      </c>
      <c r="BZ221">
        <f t="shared" si="14"/>
        <v>6.422334182295053E-2</v>
      </c>
      <c r="CA221">
        <f t="shared" si="15"/>
        <v>4.1246376349075471E-3</v>
      </c>
      <c r="CB221">
        <f t="shared" si="16"/>
        <v>0.51378673458360424</v>
      </c>
    </row>
    <row r="222" spans="1:80">
      <c r="A222">
        <v>1</v>
      </c>
      <c r="B222">
        <v>0.50381678580023881</v>
      </c>
      <c r="C222">
        <v>0.79662808325405376</v>
      </c>
      <c r="D222">
        <v>-0.32891078741837915</v>
      </c>
      <c r="E222">
        <v>-0.78777440595206516</v>
      </c>
      <c r="F222">
        <v>-0.33398730931115028</v>
      </c>
      <c r="G222">
        <v>0.11819380968179295</v>
      </c>
      <c r="H222">
        <v>-0.12630772529121723</v>
      </c>
      <c r="I222">
        <v>-0.12630766227581136</v>
      </c>
      <c r="J222">
        <v>-0.40852347711217762</v>
      </c>
      <c r="K222">
        <v>-0.55489953490042054</v>
      </c>
      <c r="L222">
        <v>-2.308304999808183E-2</v>
      </c>
      <c r="M222">
        <v>-0.29541039946376252</v>
      </c>
      <c r="N222">
        <v>0.39965011799567601</v>
      </c>
      <c r="O222">
        <v>0.30813715322882884</v>
      </c>
      <c r="P222">
        <v>0.62984365966548739</v>
      </c>
      <c r="S222">
        <v>14.8</v>
      </c>
      <c r="BW222">
        <v>14.8</v>
      </c>
      <c r="BX222">
        <v>14.916916063428388</v>
      </c>
      <c r="BY222">
        <f t="shared" si="13"/>
        <v>-0.11691606342838767</v>
      </c>
      <c r="BZ222">
        <f t="shared" si="14"/>
        <v>0.11691606342838767</v>
      </c>
      <c r="CA222">
        <f t="shared" si="15"/>
        <v>1.3669365887590769E-2</v>
      </c>
      <c r="CB222">
        <f t="shared" si="16"/>
        <v>0.78997340154315987</v>
      </c>
    </row>
    <row r="223" spans="1:80">
      <c r="A223">
        <v>1</v>
      </c>
      <c r="B223">
        <v>-0.74289506179484566</v>
      </c>
      <c r="C223">
        <v>0.79662808325405376</v>
      </c>
      <c r="D223">
        <v>0.75223669799135839</v>
      </c>
      <c r="E223">
        <v>1.5042118890671861</v>
      </c>
      <c r="F223">
        <v>0.14849752201969765</v>
      </c>
      <c r="G223">
        <v>0.56504716690982015</v>
      </c>
      <c r="H223">
        <v>0.42684394602183212</v>
      </c>
      <c r="I223">
        <v>0.42684390264170147</v>
      </c>
      <c r="J223">
        <v>1.0784164907426805</v>
      </c>
      <c r="K223">
        <v>0.96706813852548301</v>
      </c>
      <c r="L223">
        <v>1.762181021443328</v>
      </c>
      <c r="M223">
        <v>0.19132038277924551</v>
      </c>
      <c r="N223">
        <v>0.33102054600883318</v>
      </c>
      <c r="O223">
        <v>0.65531430777171451</v>
      </c>
      <c r="P223">
        <v>0.18992480621048743</v>
      </c>
      <c r="S223">
        <v>25.2</v>
      </c>
      <c r="BW223">
        <v>25.2</v>
      </c>
      <c r="BX223">
        <v>25.083776849932359</v>
      </c>
      <c r="BY223">
        <f t="shared" si="13"/>
        <v>0.11622315006763984</v>
      </c>
      <c r="BZ223">
        <f t="shared" si="14"/>
        <v>0.11622315006763984</v>
      </c>
      <c r="CA223">
        <f t="shared" si="15"/>
        <v>1.3507820611645129E-2</v>
      </c>
      <c r="CB223">
        <f t="shared" si="16"/>
        <v>0.4612029764588883</v>
      </c>
    </row>
    <row r="224" spans="1:80">
      <c r="A224">
        <v>1</v>
      </c>
      <c r="B224">
        <v>0.48769551190892474</v>
      </c>
      <c r="C224">
        <v>0.87553038744270106</v>
      </c>
      <c r="D224">
        <v>-0.14250604855463128</v>
      </c>
      <c r="E224">
        <v>-0.31027726115638787</v>
      </c>
      <c r="F224">
        <v>6.0773007232272171E-2</v>
      </c>
      <c r="G224">
        <v>0.40368345457747706</v>
      </c>
      <c r="H224">
        <v>-0.29422876836839157</v>
      </c>
      <c r="I224">
        <v>-0.29422887018518024</v>
      </c>
      <c r="J224">
        <v>-0.20504748151098473</v>
      </c>
      <c r="K224">
        <v>-0.184691181904931</v>
      </c>
      <c r="L224">
        <v>-0.50205633745797273</v>
      </c>
      <c r="M224">
        <v>-0.3562517472441396</v>
      </c>
      <c r="N224">
        <v>0.81142754991674271</v>
      </c>
      <c r="O224">
        <v>0.70491104413498462</v>
      </c>
      <c r="P224">
        <v>0.62984365966548739</v>
      </c>
      <c r="S224">
        <v>14.9</v>
      </c>
      <c r="BW224">
        <v>14.9</v>
      </c>
      <c r="BX224">
        <v>15.015521842689061</v>
      </c>
      <c r="BY224">
        <f t="shared" si="13"/>
        <v>-0.11552184268906096</v>
      </c>
      <c r="BZ224">
        <f t="shared" si="14"/>
        <v>0.11552184268906096</v>
      </c>
      <c r="CA224">
        <f t="shared" si="15"/>
        <v>1.3345296138276147E-2</v>
      </c>
      <c r="CB224">
        <f t="shared" si="16"/>
        <v>0.77531438046349632</v>
      </c>
    </row>
    <row r="225" spans="1:80">
      <c r="A225">
        <v>1</v>
      </c>
      <c r="B225">
        <v>0.24050264557541878</v>
      </c>
      <c r="C225">
        <v>0.87553038744270106</v>
      </c>
      <c r="D225">
        <v>-0.39415244602069088</v>
      </c>
      <c r="E225">
        <v>-0.69227497699292972</v>
      </c>
      <c r="F225">
        <v>-0.24626279452372479</v>
      </c>
      <c r="G225">
        <v>-0.26659658126456548</v>
      </c>
      <c r="H225">
        <v>6.1368734618567643E-2</v>
      </c>
      <c r="I225">
        <v>6.1368671930561336E-2</v>
      </c>
      <c r="J225">
        <v>-0.42417547677380685</v>
      </c>
      <c r="K225">
        <v>-0.8017051035640812</v>
      </c>
      <c r="L225">
        <v>0.10754602840006883</v>
      </c>
      <c r="M225">
        <v>6.9637687218493505E-2</v>
      </c>
      <c r="N225">
        <v>5.6502258061454584E-2</v>
      </c>
      <c r="O225">
        <v>0.50652409868190584</v>
      </c>
      <c r="P225">
        <v>0.84980308639298541</v>
      </c>
      <c r="S225">
        <v>17</v>
      </c>
      <c r="BW225">
        <v>17</v>
      </c>
      <c r="BX225">
        <v>17.107043559255871</v>
      </c>
      <c r="BY225">
        <f t="shared" si="13"/>
        <v>-0.10704355925587095</v>
      </c>
      <c r="BZ225">
        <f t="shared" si="14"/>
        <v>0.10704355925587095</v>
      </c>
      <c r="CA225">
        <f t="shared" si="15"/>
        <v>1.1458323578165154E-2</v>
      </c>
      <c r="CB225">
        <f t="shared" si="16"/>
        <v>0.6296679956227702</v>
      </c>
    </row>
    <row r="226" spans="1:80">
      <c r="A226">
        <v>1</v>
      </c>
      <c r="B226">
        <v>1.0143237923585768</v>
      </c>
      <c r="C226">
        <v>0.95443269163134836</v>
      </c>
      <c r="D226">
        <v>-1.1397714014756823</v>
      </c>
      <c r="E226">
        <v>-1.7427686955434198</v>
      </c>
      <c r="F226">
        <v>-1.2112324571854238</v>
      </c>
      <c r="G226">
        <v>-0.14247064870122439</v>
      </c>
      <c r="H226">
        <v>-0.59056002085752468</v>
      </c>
      <c r="I226">
        <v>-0.59056002983473377</v>
      </c>
      <c r="J226">
        <v>-1.5041634534262838</v>
      </c>
      <c r="K226">
        <v>-1.2953162408914012</v>
      </c>
      <c r="L226">
        <v>-1.5470889646431873</v>
      </c>
      <c r="M226">
        <v>-1.0863479206086539</v>
      </c>
      <c r="N226">
        <v>-0.18370124389250017</v>
      </c>
      <c r="O226">
        <v>-0.68379757403655972</v>
      </c>
      <c r="P226">
        <v>-1.4597708942457537</v>
      </c>
      <c r="S226">
        <v>10.6</v>
      </c>
      <c r="BW226">
        <v>10.6</v>
      </c>
      <c r="BX226">
        <v>10.740718113939526</v>
      </c>
      <c r="BY226">
        <f t="shared" si="13"/>
        <v>-0.14071811393952594</v>
      </c>
      <c r="BZ226">
        <f t="shared" si="14"/>
        <v>0.14071811393952594</v>
      </c>
      <c r="CA226">
        <f t="shared" si="15"/>
        <v>1.9801587590697403E-2</v>
      </c>
      <c r="CB226">
        <f t="shared" si="16"/>
        <v>1.3275293767879806</v>
      </c>
    </row>
    <row r="227" spans="1:80">
      <c r="A227">
        <v>1</v>
      </c>
      <c r="B227">
        <v>0.34260404688708634</v>
      </c>
      <c r="C227">
        <v>0.95443269163134836</v>
      </c>
      <c r="D227">
        <v>0.14642129668417789</v>
      </c>
      <c r="E227">
        <v>0.54921759947583126</v>
      </c>
      <c r="F227">
        <v>0.63098235335054864</v>
      </c>
      <c r="G227">
        <v>0.32920789503947312</v>
      </c>
      <c r="H227">
        <v>0.42684394602183212</v>
      </c>
      <c r="I227">
        <v>0.42684390264170147</v>
      </c>
      <c r="J227">
        <v>0.15494851070650684</v>
      </c>
      <c r="K227">
        <v>4.1299459281378674E-4</v>
      </c>
      <c r="L227">
        <v>2.0459976134636088E-2</v>
      </c>
      <c r="M227">
        <v>-0.17372770390301051</v>
      </c>
      <c r="N227">
        <v>-0.14938645789907756</v>
      </c>
      <c r="O227">
        <v>0.20894368050229034</v>
      </c>
      <c r="P227">
        <v>0.84980308639298541</v>
      </c>
      <c r="S227">
        <v>16.100000000000001</v>
      </c>
      <c r="BW227">
        <v>16.100000000000001</v>
      </c>
      <c r="BX227">
        <v>16.2066903761249</v>
      </c>
      <c r="BY227">
        <f t="shared" si="13"/>
        <v>-0.10669037612489873</v>
      </c>
      <c r="BZ227">
        <f t="shared" si="14"/>
        <v>0.10669037612489873</v>
      </c>
      <c r="CA227">
        <f t="shared" si="15"/>
        <v>1.1382836357672363E-2</v>
      </c>
      <c r="CB227">
        <f t="shared" si="16"/>
        <v>0.6626731436329113</v>
      </c>
    </row>
    <row r="228" spans="1:80">
      <c r="A228">
        <v>1</v>
      </c>
      <c r="B228">
        <v>0.42858417430743989</v>
      </c>
      <c r="C228">
        <v>1.0333349958199958</v>
      </c>
      <c r="D228">
        <v>-0.10522510078188171</v>
      </c>
      <c r="E228">
        <v>0.45371817051669583</v>
      </c>
      <c r="F228">
        <v>1.6910749838557875E-2</v>
      </c>
      <c r="G228">
        <v>-6.7995089163218669E-2</v>
      </c>
      <c r="H228">
        <v>-0.42263897778035037</v>
      </c>
      <c r="I228">
        <v>-0.42263907281915813</v>
      </c>
      <c r="J228">
        <v>-0.29895947948076657</v>
      </c>
      <c r="K228">
        <v>-0.45206388129056219</v>
      </c>
      <c r="L228">
        <v>0.15108905453278676</v>
      </c>
      <c r="M228">
        <v>0.31300307833999969</v>
      </c>
      <c r="N228">
        <v>-0.45821953183987757</v>
      </c>
      <c r="O228">
        <v>0.45692736231863751</v>
      </c>
      <c r="P228">
        <v>-0.24999404724450863</v>
      </c>
      <c r="S228">
        <v>15.4</v>
      </c>
      <c r="BW228">
        <v>15.4</v>
      </c>
      <c r="BX228">
        <v>15.495193707470753</v>
      </c>
      <c r="BY228">
        <f t="shared" si="13"/>
        <v>-9.5193707470752287E-2</v>
      </c>
      <c r="BZ228">
        <f t="shared" si="14"/>
        <v>9.5193707470752287E-2</v>
      </c>
      <c r="CA228">
        <f t="shared" si="15"/>
        <v>9.0618419420271604E-3</v>
      </c>
      <c r="CB228">
        <f t="shared" si="16"/>
        <v>0.6181409576022876</v>
      </c>
    </row>
    <row r="229" spans="1:80">
      <c r="A229">
        <v>1</v>
      </c>
      <c r="B229">
        <v>-0.9256028325630955</v>
      </c>
      <c r="C229">
        <v>1.0333349958199958</v>
      </c>
      <c r="D229">
        <v>-0.61783813265718834</v>
      </c>
      <c r="E229">
        <v>-1.169772121788607</v>
      </c>
      <c r="F229">
        <v>-1.255094714579138</v>
      </c>
      <c r="G229">
        <v>-0.72586253174892601</v>
      </c>
      <c r="H229">
        <v>0.24904519452835253</v>
      </c>
      <c r="I229">
        <v>0.2490452570307273</v>
      </c>
      <c r="J229">
        <v>7.6688512398356404E-2</v>
      </c>
      <c r="K229">
        <v>-0.51376527345647804</v>
      </c>
      <c r="L229">
        <v>-1.1552017294487322</v>
      </c>
      <c r="M229">
        <v>-1.268871963949783</v>
      </c>
      <c r="N229">
        <v>-1.5219778976359633</v>
      </c>
      <c r="O229">
        <v>-1.2789584103957925</v>
      </c>
      <c r="P229">
        <v>-0.68991290069950473</v>
      </c>
      <c r="S229">
        <v>26.7</v>
      </c>
      <c r="BW229">
        <v>26.7</v>
      </c>
      <c r="BX229">
        <v>26.811898026529061</v>
      </c>
      <c r="BY229">
        <f t="shared" si="13"/>
        <v>-0.11189802652906167</v>
      </c>
      <c r="BZ229">
        <f t="shared" si="14"/>
        <v>0.11189802652906167</v>
      </c>
      <c r="CA229">
        <f t="shared" si="15"/>
        <v>1.2521168341098588E-2</v>
      </c>
      <c r="CB229">
        <f t="shared" si="16"/>
        <v>0.41909373231858299</v>
      </c>
    </row>
    <row r="230" spans="1:80">
      <c r="A230">
        <v>1</v>
      </c>
      <c r="B230">
        <v>-0.82350143125142794</v>
      </c>
      <c r="C230">
        <v>1.1911396041972904</v>
      </c>
      <c r="D230">
        <v>-0.76696192374818661</v>
      </c>
      <c r="E230">
        <v>-1.0742726928294717</v>
      </c>
      <c r="F230">
        <v>1.0696049272876855</v>
      </c>
      <c r="G230">
        <v>-0.44037288685324188</v>
      </c>
      <c r="H230">
        <v>9.1001859867480675E-2</v>
      </c>
      <c r="I230">
        <v>9.1001737716758749E-2</v>
      </c>
      <c r="J230">
        <v>-0.89373546662270942</v>
      </c>
      <c r="K230">
        <v>-1.0279435415057698</v>
      </c>
      <c r="L230">
        <v>-1.2422877817141651</v>
      </c>
      <c r="M230">
        <v>-1.268871963949783</v>
      </c>
      <c r="N230">
        <v>-0.32096038786618825</v>
      </c>
      <c r="O230">
        <v>1.0556735049211587E-2</v>
      </c>
      <c r="P230">
        <v>7.9945092846740382E-2</v>
      </c>
      <c r="S230">
        <v>25.8</v>
      </c>
      <c r="BW230">
        <v>25.8</v>
      </c>
      <c r="BX230">
        <v>25.898456838040477</v>
      </c>
      <c r="BY230">
        <f t="shared" si="13"/>
        <v>-9.8456838040476669E-2</v>
      </c>
      <c r="BZ230">
        <f t="shared" si="14"/>
        <v>9.8456838040476669E-2</v>
      </c>
      <c r="CA230">
        <f t="shared" si="15"/>
        <v>9.6937489569286529E-3</v>
      </c>
      <c r="CB230">
        <f t="shared" si="16"/>
        <v>0.38161565131967701</v>
      </c>
    </row>
    <row r="231" spans="1:80">
      <c r="A231">
        <v>1</v>
      </c>
      <c r="B231">
        <v>3.6299842952083598E-2</v>
      </c>
      <c r="C231">
        <v>1.348944212574585</v>
      </c>
      <c r="D231">
        <v>-0.35687149824794134</v>
      </c>
      <c r="E231">
        <v>-1.0742726928294717</v>
      </c>
      <c r="F231">
        <v>0.14849752201969765</v>
      </c>
      <c r="G231">
        <v>0.49057160737181621</v>
      </c>
      <c r="H231">
        <v>0.31818915344248244</v>
      </c>
      <c r="I231">
        <v>0.31818907719851891</v>
      </c>
      <c r="J231">
        <v>-0.94069146560759931</v>
      </c>
      <c r="K231">
        <v>-1.0073764107837979</v>
      </c>
      <c r="L231">
        <v>-0.63268541585612337</v>
      </c>
      <c r="M231">
        <v>-0.2345690516833876</v>
      </c>
      <c r="N231">
        <v>-0.66410824780040967</v>
      </c>
      <c r="O231">
        <v>-1.1797649376692541</v>
      </c>
      <c r="P231">
        <v>7.9945092846740382E-2</v>
      </c>
      <c r="S231">
        <v>18.600000000000001</v>
      </c>
      <c r="BW231">
        <v>18.600000000000001</v>
      </c>
      <c r="BX231">
        <v>18.83208894887267</v>
      </c>
      <c r="BY231">
        <f t="shared" si="13"/>
        <v>-0.23208894887266851</v>
      </c>
      <c r="BZ231">
        <f t="shared" si="14"/>
        <v>0.23208894887266851</v>
      </c>
      <c r="CA231">
        <f t="shared" si="15"/>
        <v>5.3865280188820135E-2</v>
      </c>
      <c r="CB231">
        <f t="shared" si="16"/>
        <v>1.2477900477025188</v>
      </c>
    </row>
    <row r="232" spans="1:80">
      <c r="A232">
        <v>1</v>
      </c>
      <c r="B232">
        <v>-0.71065251401221763</v>
      </c>
      <c r="C232">
        <v>1.348944212574585</v>
      </c>
      <c r="D232">
        <v>0.49127006358211145</v>
      </c>
      <c r="E232">
        <v>0.74021645739410225</v>
      </c>
      <c r="F232">
        <v>1.1573294420751139</v>
      </c>
      <c r="G232">
        <v>0.40368345457747706</v>
      </c>
      <c r="H232">
        <v>0.57500957226639871</v>
      </c>
      <c r="I232">
        <v>0.57500948246647821</v>
      </c>
      <c r="J232">
        <v>0.21755650935302584</v>
      </c>
      <c r="K232">
        <v>4.1299459281378674E-4</v>
      </c>
      <c r="L232">
        <v>0.76069142039082838</v>
      </c>
      <c r="M232">
        <v>-5.204500834225851E-2</v>
      </c>
      <c r="N232">
        <v>0.12513183004829984</v>
      </c>
      <c r="O232">
        <v>-8.863673767732691E-2</v>
      </c>
      <c r="P232">
        <v>0.84980308639298541</v>
      </c>
      <c r="S232">
        <v>24.8</v>
      </c>
      <c r="BW232">
        <v>24.8</v>
      </c>
      <c r="BX232">
        <v>24.888081613259331</v>
      </c>
      <c r="BY232">
        <f t="shared" si="13"/>
        <v>-8.8081613259330283E-2</v>
      </c>
      <c r="BZ232">
        <f t="shared" si="14"/>
        <v>8.8081613259330283E-2</v>
      </c>
      <c r="CA232">
        <f t="shared" si="15"/>
        <v>7.7583705943662287E-3</v>
      </c>
      <c r="CB232">
        <f t="shared" si="16"/>
        <v>0.35516779540052534</v>
      </c>
    </row>
    <row r="233" spans="1:80">
      <c r="A233">
        <v>1</v>
      </c>
      <c r="B233">
        <v>-0.99008792812836366</v>
      </c>
      <c r="C233">
        <v>1.4278465167632324</v>
      </c>
      <c r="D233">
        <v>1.5220882694986373</v>
      </c>
      <c r="E233">
        <v>-0.31027726115638787</v>
      </c>
      <c r="F233">
        <v>0.98188041250025992</v>
      </c>
      <c r="G233">
        <v>2.0917961374389149</v>
      </c>
      <c r="H233">
        <v>2.1159320852098902</v>
      </c>
      <c r="I233">
        <v>2.1159321649680223</v>
      </c>
      <c r="J233">
        <v>1.8923204731474457</v>
      </c>
      <c r="K233">
        <v>0.84366535419365274</v>
      </c>
      <c r="L233">
        <v>1.1090356294525685</v>
      </c>
      <c r="M233">
        <v>-0.47793444280489161</v>
      </c>
      <c r="N233">
        <v>0.98300147988385345</v>
      </c>
      <c r="O233">
        <v>0.45692736231863751</v>
      </c>
      <c r="P233">
        <v>0.29990451957423842</v>
      </c>
      <c r="S233">
        <v>27.3</v>
      </c>
      <c r="BW233">
        <v>27.3</v>
      </c>
      <c r="BX233">
        <v>27.424239062170923</v>
      </c>
      <c r="BY233">
        <f t="shared" si="13"/>
        <v>-0.12423906217092195</v>
      </c>
      <c r="BZ233">
        <f t="shared" si="14"/>
        <v>0.12423906217092195</v>
      </c>
      <c r="CA233">
        <f t="shared" si="15"/>
        <v>1.543534456911021E-2</v>
      </c>
      <c r="CB233">
        <f t="shared" si="16"/>
        <v>0.45508813982022694</v>
      </c>
    </row>
    <row r="234" spans="1:80">
      <c r="A234">
        <v>1</v>
      </c>
      <c r="B234">
        <v>0.79937347380769885</v>
      </c>
      <c r="C234">
        <v>1.5067488209518796</v>
      </c>
      <c r="D234">
        <v>-0.8601642931800606</v>
      </c>
      <c r="E234">
        <v>-0.31027726115638787</v>
      </c>
      <c r="F234">
        <v>-2.695150755515642E-2</v>
      </c>
      <c r="G234">
        <v>-0.61414919244192012</v>
      </c>
      <c r="H234">
        <v>-0.94615752384448526</v>
      </c>
      <c r="I234">
        <v>-0.94615757195047534</v>
      </c>
      <c r="J234">
        <v>-0.81547546831455897</v>
      </c>
      <c r="K234">
        <v>0.39118847831027675</v>
      </c>
      <c r="L234">
        <v>0.2381751067982226</v>
      </c>
      <c r="M234">
        <v>-0.47793444280489161</v>
      </c>
      <c r="N234">
        <v>-0.83568217776752041</v>
      </c>
      <c r="O234">
        <v>0.10975020777575009</v>
      </c>
      <c r="P234">
        <v>7.9945092846740382E-2</v>
      </c>
      <c r="S234">
        <v>12.4</v>
      </c>
      <c r="BW234">
        <v>12.4</v>
      </c>
      <c r="BX234">
        <v>12.261455405831096</v>
      </c>
      <c r="BY234">
        <f t="shared" si="13"/>
        <v>0.13854459416890386</v>
      </c>
      <c r="BZ234">
        <f t="shared" si="14"/>
        <v>0.13854459416890386</v>
      </c>
      <c r="CA234">
        <f t="shared" si="15"/>
        <v>1.9194604573426269E-2</v>
      </c>
      <c r="CB234">
        <f t="shared" si="16"/>
        <v>1.1172951142653538</v>
      </c>
    </row>
    <row r="235" spans="1:80">
      <c r="A235">
        <v>1</v>
      </c>
      <c r="B235">
        <v>-1.2910183740995831</v>
      </c>
      <c r="C235">
        <v>1.585651125140527</v>
      </c>
      <c r="D235">
        <v>0.42602840497979971</v>
      </c>
      <c r="E235">
        <v>-1.7427686955434198</v>
      </c>
      <c r="F235">
        <v>1.2450539568625394</v>
      </c>
      <c r="G235">
        <v>0.70158569272949634</v>
      </c>
      <c r="H235">
        <v>0.80219686584140049</v>
      </c>
      <c r="I235">
        <v>0.80219682194824016</v>
      </c>
      <c r="J235">
        <v>0.12364451138324621</v>
      </c>
      <c r="K235">
        <v>-2.015413612915672E-2</v>
      </c>
      <c r="L235">
        <v>-0.1972551545289504</v>
      </c>
      <c r="M235">
        <v>0.55636846946150376</v>
      </c>
      <c r="N235">
        <v>1.2575197678312295</v>
      </c>
      <c r="O235">
        <v>0.90329798958806162</v>
      </c>
      <c r="P235">
        <v>0.95978279975673642</v>
      </c>
      <c r="S235">
        <v>29.9</v>
      </c>
      <c r="BW235">
        <v>29.9</v>
      </c>
      <c r="BX235">
        <v>29.848069613705679</v>
      </c>
      <c r="BY235">
        <f t="shared" si="13"/>
        <v>5.1930386294319675E-2</v>
      </c>
      <c r="BZ235">
        <f t="shared" si="14"/>
        <v>5.1930386294319675E-2</v>
      </c>
      <c r="CA235">
        <f t="shared" si="15"/>
        <v>2.6967650206772649E-3</v>
      </c>
      <c r="CB235">
        <f t="shared" si="16"/>
        <v>0.1736802217201327</v>
      </c>
    </row>
    <row r="236" spans="1:80">
      <c r="A236">
        <v>1</v>
      </c>
      <c r="B236">
        <v>0.22975512964787606</v>
      </c>
      <c r="C236">
        <v>1.585651125140527</v>
      </c>
      <c r="D236">
        <v>-1.8947105938738611</v>
      </c>
      <c r="E236">
        <v>-1.7427686955434198</v>
      </c>
      <c r="F236">
        <v>-1.4305437441539921</v>
      </c>
      <c r="G236">
        <v>-0.96170180361927482</v>
      </c>
      <c r="H236">
        <v>-1.2523664847499223</v>
      </c>
      <c r="I236">
        <v>-1.2523664201954283</v>
      </c>
      <c r="J236">
        <v>-1.895463444967036</v>
      </c>
      <c r="K236">
        <v>-1.768360247496749</v>
      </c>
      <c r="L236">
        <v>-2.2437773827666647</v>
      </c>
      <c r="M236">
        <v>-1.8164440939731681</v>
      </c>
      <c r="N236">
        <v>-1.2817743956820085</v>
      </c>
      <c r="O236">
        <v>-1.9237159831182953</v>
      </c>
      <c r="P236">
        <v>-1.8996897477007497</v>
      </c>
      <c r="S236">
        <v>17</v>
      </c>
      <c r="BW236">
        <v>17</v>
      </c>
      <c r="BX236">
        <v>17.167610836453122</v>
      </c>
      <c r="BY236">
        <f t="shared" si="13"/>
        <v>-0.16761083645312169</v>
      </c>
      <c r="BZ236">
        <f t="shared" si="14"/>
        <v>0.16761083645312169</v>
      </c>
      <c r="CA236">
        <f t="shared" si="15"/>
        <v>2.8093392496515109E-2</v>
      </c>
      <c r="CB236">
        <f t="shared" si="16"/>
        <v>0.98594609678306877</v>
      </c>
    </row>
    <row r="237" spans="1:80">
      <c r="A237">
        <v>1</v>
      </c>
      <c r="B237">
        <v>-1.8767579921507318</v>
      </c>
      <c r="C237">
        <v>1.585651125140527</v>
      </c>
      <c r="D237">
        <v>1.7215413400828472</v>
      </c>
      <c r="E237">
        <v>-0.78777440595206516</v>
      </c>
      <c r="F237">
        <v>0.36780880898826601</v>
      </c>
      <c r="G237">
        <v>2.3400480025655974</v>
      </c>
      <c r="H237">
        <v>2.5307958386946772</v>
      </c>
      <c r="I237">
        <v>2.5307958386561569</v>
      </c>
      <c r="J237">
        <v>2.2836204646881977</v>
      </c>
      <c r="K237">
        <v>0.41175560903224728</v>
      </c>
      <c r="L237">
        <v>1.5444658907797415</v>
      </c>
      <c r="M237">
        <v>0.19132038277924551</v>
      </c>
      <c r="N237">
        <v>0.91437190789700817</v>
      </c>
      <c r="O237">
        <v>0.70491104413498462</v>
      </c>
      <c r="P237">
        <v>1.2897219398479816</v>
      </c>
      <c r="S237">
        <v>35</v>
      </c>
      <c r="BW237">
        <v>35</v>
      </c>
      <c r="BX237">
        <v>34.84821706625619</v>
      </c>
      <c r="BY237">
        <f t="shared" si="13"/>
        <v>0.15178293374381013</v>
      </c>
      <c r="BZ237">
        <f t="shared" si="14"/>
        <v>0.15178293374381013</v>
      </c>
      <c r="CA237">
        <f t="shared" si="15"/>
        <v>2.3038058975877858E-2</v>
      </c>
      <c r="CB237">
        <f t="shared" si="16"/>
        <v>0.43366552498231464</v>
      </c>
    </row>
    <row r="238" spans="1:80">
      <c r="A238">
        <v>1</v>
      </c>
      <c r="B238">
        <v>-1.3555034696648511</v>
      </c>
      <c r="C238">
        <v>1.6645534293291744</v>
      </c>
      <c r="D238">
        <v>2.0850305808671554</v>
      </c>
      <c r="E238">
        <v>0.64471702843496681</v>
      </c>
      <c r="F238">
        <v>1.5082275012248221</v>
      </c>
      <c r="G238">
        <v>2.3524605958219325</v>
      </c>
      <c r="H238">
        <v>1.6418020812272776</v>
      </c>
      <c r="I238">
        <v>1.6418021088137011</v>
      </c>
      <c r="J238">
        <v>1.4697164822834328</v>
      </c>
      <c r="K238">
        <v>0.9053667463595686</v>
      </c>
      <c r="L238">
        <v>1.6750949691778922</v>
      </c>
      <c r="M238">
        <v>0.92141655614376194</v>
      </c>
      <c r="N238">
        <v>1.1545754098509642</v>
      </c>
      <c r="O238">
        <v>1.0024914623146002</v>
      </c>
      <c r="P238">
        <v>1.3997016532117326</v>
      </c>
      <c r="S238">
        <v>30.4</v>
      </c>
      <c r="BW238">
        <v>30.4</v>
      </c>
      <c r="BX238">
        <v>30.345912608006877</v>
      </c>
      <c r="BY238">
        <f t="shared" si="13"/>
        <v>5.4087391993121514E-2</v>
      </c>
      <c r="BZ238">
        <f t="shared" si="14"/>
        <v>5.4087391993121514E-2</v>
      </c>
      <c r="CA238">
        <f t="shared" si="15"/>
        <v>2.9254459726175855E-3</v>
      </c>
      <c r="CB238">
        <f t="shared" si="16"/>
        <v>0.17791905260895235</v>
      </c>
    </row>
    <row r="239" spans="1:80">
      <c r="A239">
        <v>1</v>
      </c>
      <c r="B239">
        <v>-1.6134438519259</v>
      </c>
      <c r="C239">
        <v>1.7434557335178216</v>
      </c>
      <c r="D239">
        <v>1.8427044203442835</v>
      </c>
      <c r="E239">
        <v>0.93121531531237323</v>
      </c>
      <c r="F239">
        <v>1.4643652438311079</v>
      </c>
      <c r="G239">
        <v>1.8683694588249016</v>
      </c>
      <c r="H239">
        <v>2.0764212515446734</v>
      </c>
      <c r="I239">
        <v>2.0764211596926327</v>
      </c>
      <c r="J239">
        <v>1.5792804799148439</v>
      </c>
      <c r="K239">
        <v>1.2961422300770287</v>
      </c>
      <c r="L239">
        <v>3.2426439099557158</v>
      </c>
      <c r="M239">
        <v>1.40814733838677</v>
      </c>
      <c r="N239">
        <v>1.0516310518706964</v>
      </c>
      <c r="O239">
        <v>0.55612083504517595</v>
      </c>
      <c r="P239">
        <v>1.3997016532117326</v>
      </c>
      <c r="S239">
        <v>32.6</v>
      </c>
      <c r="BW239">
        <v>32.6</v>
      </c>
      <c r="BX239">
        <v>32.37072692440649</v>
      </c>
      <c r="BY239">
        <f t="shared" si="13"/>
        <v>0.22927307559351107</v>
      </c>
      <c r="BZ239">
        <f t="shared" si="14"/>
        <v>0.22927307559351107</v>
      </c>
      <c r="CA239">
        <f t="shared" si="15"/>
        <v>5.2566143192107839E-2</v>
      </c>
      <c r="CB239">
        <f t="shared" si="16"/>
        <v>0.70329164292488056</v>
      </c>
    </row>
    <row r="240" spans="1:80">
      <c r="A240">
        <v>1</v>
      </c>
      <c r="B240">
        <v>-1.1942907307516868</v>
      </c>
      <c r="C240">
        <v>1.7434557335178216</v>
      </c>
      <c r="D240">
        <v>0.78951764576410799</v>
      </c>
      <c r="E240">
        <v>-0.69227497699292972</v>
      </c>
      <c r="F240">
        <v>1.2011916994688283</v>
      </c>
      <c r="G240">
        <v>2.1786842902332544</v>
      </c>
      <c r="H240">
        <v>1.3553485371544485</v>
      </c>
      <c r="I240">
        <v>1.3553486377595445</v>
      </c>
      <c r="J240">
        <v>0.29581650766117629</v>
      </c>
      <c r="K240">
        <v>-0.22582544334887347</v>
      </c>
      <c r="L240">
        <v>0.10754602840006883</v>
      </c>
      <c r="M240">
        <v>0.61720981724188084</v>
      </c>
      <c r="N240">
        <v>-4.6442099918810875E-2</v>
      </c>
      <c r="O240">
        <v>0.30813715322882884</v>
      </c>
      <c r="P240">
        <v>0.29990451957423842</v>
      </c>
      <c r="S240">
        <v>29</v>
      </c>
      <c r="BW240">
        <v>29</v>
      </c>
      <c r="BX240">
        <v>29.078493418289945</v>
      </c>
      <c r="BY240">
        <f t="shared" si="13"/>
        <v>-7.8493418289944827E-2</v>
      </c>
      <c r="BZ240">
        <f t="shared" si="14"/>
        <v>7.8493418289944827E-2</v>
      </c>
      <c r="CA240">
        <f t="shared" si="15"/>
        <v>6.1612167148402449E-3</v>
      </c>
      <c r="CB240">
        <f t="shared" si="16"/>
        <v>0.27066695962049941</v>
      </c>
    </row>
    <row r="241" spans="1:247">
      <c r="A241">
        <v>1</v>
      </c>
      <c r="B241">
        <v>0.45545296412629666</v>
      </c>
      <c r="C241">
        <v>1.822358037706469</v>
      </c>
      <c r="D241">
        <v>-0.8508440562368732</v>
      </c>
      <c r="E241">
        <v>-0.40577669011552336</v>
      </c>
      <c r="F241">
        <v>-0.72874762585457586</v>
      </c>
      <c r="G241">
        <v>-0.41554770034057337</v>
      </c>
      <c r="H241">
        <v>-0.79799189759991873</v>
      </c>
      <c r="I241">
        <v>-0.7979919921256986</v>
      </c>
      <c r="J241">
        <v>-0.83112746797618819</v>
      </c>
      <c r="K241">
        <v>-1.0279435415057698</v>
      </c>
      <c r="L241">
        <v>-0.4585133113252548</v>
      </c>
      <c r="M241">
        <v>-0.29541039946376252</v>
      </c>
      <c r="N241">
        <v>-1.0415708937280539</v>
      </c>
      <c r="O241">
        <v>-0.68379757403655972</v>
      </c>
      <c r="P241">
        <v>0.29990451957423842</v>
      </c>
      <c r="S241">
        <v>15.2</v>
      </c>
      <c r="BW241">
        <v>15.2</v>
      </c>
      <c r="BX241">
        <v>15.263547978207885</v>
      </c>
      <c r="BY241">
        <f t="shared" si="13"/>
        <v>-6.3547978207886047E-2</v>
      </c>
      <c r="BZ241">
        <f t="shared" si="14"/>
        <v>6.3547978207886047E-2</v>
      </c>
      <c r="CA241">
        <f t="shared" si="15"/>
        <v>4.0383455343099596E-3</v>
      </c>
      <c r="CB241">
        <f t="shared" si="16"/>
        <v>0.41807880399925035</v>
      </c>
    </row>
    <row r="242" spans="1:247">
      <c r="A242">
        <v>1</v>
      </c>
      <c r="B242">
        <v>-1.3340084378097659</v>
      </c>
      <c r="C242">
        <v>1.9012603418951162</v>
      </c>
      <c r="D242">
        <v>1.3860128101281011</v>
      </c>
      <c r="E242">
        <v>7.1720454680153992E-2</v>
      </c>
      <c r="F242">
        <v>1.2450539568625394</v>
      </c>
      <c r="G242">
        <v>1.607705000441886</v>
      </c>
      <c r="H242">
        <v>1.503514163399015</v>
      </c>
      <c r="I242">
        <v>1.503514217584323</v>
      </c>
      <c r="J242">
        <v>1.6105844792381045</v>
      </c>
      <c r="K242">
        <v>0.82309822347168071</v>
      </c>
      <c r="L242">
        <v>2.3717833873013698</v>
      </c>
      <c r="M242">
        <v>-0.29541039946376252</v>
      </c>
      <c r="N242">
        <v>1.8065563437259844</v>
      </c>
      <c r="O242">
        <v>1.9448294532167203</v>
      </c>
      <c r="P242">
        <v>0.62984365966548739</v>
      </c>
      <c r="S242">
        <v>30.2</v>
      </c>
      <c r="BW242">
        <v>30.2</v>
      </c>
      <c r="BX242">
        <v>30.132905797231128</v>
      </c>
      <c r="BY242">
        <f t="shared" si="13"/>
        <v>6.7094202768871014E-2</v>
      </c>
      <c r="BZ242">
        <f t="shared" si="14"/>
        <v>6.7094202768871014E-2</v>
      </c>
      <c r="CA242">
        <f t="shared" si="15"/>
        <v>4.5016320451903786E-3</v>
      </c>
      <c r="CB242">
        <f t="shared" si="16"/>
        <v>0.22216623433401</v>
      </c>
    </row>
    <row r="243" spans="1:247">
      <c r="A243">
        <v>1</v>
      </c>
      <c r="B243">
        <v>0.96595997068463457</v>
      </c>
      <c r="C243">
        <v>1.9801626460837636</v>
      </c>
      <c r="D243">
        <v>-1.6430641964078017</v>
      </c>
      <c r="E243">
        <v>-1.2652715507477426</v>
      </c>
      <c r="F243">
        <v>-1.3428192293665666</v>
      </c>
      <c r="G243">
        <v>-1.4333803473599707</v>
      </c>
      <c r="H243">
        <v>-0.86713585651405001</v>
      </c>
      <c r="I243">
        <v>-0.86713581229349013</v>
      </c>
      <c r="J243">
        <v>-1.7076394490274744</v>
      </c>
      <c r="K243">
        <v>-1.9945986854384377</v>
      </c>
      <c r="L243">
        <v>-1.6341750169086231</v>
      </c>
      <c r="M243">
        <v>-0.96466522504790186</v>
      </c>
      <c r="N243">
        <v>-2.2769031894912501</v>
      </c>
      <c r="O243">
        <v>-1.4773453558488712</v>
      </c>
      <c r="P243">
        <v>0.29990451957423842</v>
      </c>
      <c r="S243">
        <v>11</v>
      </c>
      <c r="BW243">
        <v>11</v>
      </c>
      <c r="BX243">
        <v>11.105580040979035</v>
      </c>
      <c r="BY243">
        <f t="shared" si="13"/>
        <v>-0.10558004097903506</v>
      </c>
      <c r="BZ243">
        <f t="shared" si="14"/>
        <v>0.10558004097903506</v>
      </c>
      <c r="CA243">
        <f t="shared" si="15"/>
        <v>1.1147145053134723E-2</v>
      </c>
      <c r="CB243">
        <f t="shared" si="16"/>
        <v>0.95981855435486418</v>
      </c>
    </row>
    <row r="244" spans="1:247">
      <c r="A244">
        <v>1</v>
      </c>
      <c r="B244">
        <v>-1.7209190112013388</v>
      </c>
      <c r="C244">
        <v>2.1379672544610582</v>
      </c>
      <c r="D244">
        <v>0.84543906742323238</v>
      </c>
      <c r="E244">
        <v>-0.21477783219725241</v>
      </c>
      <c r="F244">
        <v>1.2889162142562538</v>
      </c>
      <c r="G244">
        <v>0.962250151112512</v>
      </c>
      <c r="H244">
        <v>1.2466937445751001</v>
      </c>
      <c r="I244">
        <v>1.2466938123163636</v>
      </c>
      <c r="J244">
        <v>0.74972449784844974</v>
      </c>
      <c r="K244">
        <v>6.2114386758729684E-2</v>
      </c>
      <c r="L244">
        <v>0.97840655105441487</v>
      </c>
      <c r="M244">
        <v>6.9637687218493505E-2</v>
      </c>
      <c r="N244">
        <v>1.0173162658772761</v>
      </c>
      <c r="O244">
        <v>-3.9040001314056785E-2</v>
      </c>
      <c r="P244">
        <v>2.0595799333942306</v>
      </c>
      <c r="S244">
        <v>33.6</v>
      </c>
      <c r="BW244">
        <v>33.6</v>
      </c>
      <c r="BX244">
        <v>33.315268968173974</v>
      </c>
      <c r="BY244">
        <f t="shared" si="13"/>
        <v>0.28473103182602699</v>
      </c>
      <c r="BZ244">
        <f t="shared" si="14"/>
        <v>0.28473103182602699</v>
      </c>
      <c r="CA244">
        <f t="shared" si="15"/>
        <v>8.1071760484713998E-2</v>
      </c>
      <c r="CB244">
        <f t="shared" si="16"/>
        <v>0.8474137851965089</v>
      </c>
    </row>
    <row r="245" spans="1:247">
      <c r="A245">
        <v>1</v>
      </c>
      <c r="B245">
        <v>-1.2265332785343268</v>
      </c>
      <c r="C245">
        <v>2.1379672544610582</v>
      </c>
      <c r="D245">
        <v>0.31418556166155098</v>
      </c>
      <c r="E245">
        <v>-1.6472692665842843</v>
      </c>
      <c r="F245">
        <v>0.41167106638198031</v>
      </c>
      <c r="G245">
        <v>1.284977575777198</v>
      </c>
      <c r="H245">
        <v>1.8887447916348885</v>
      </c>
      <c r="I245">
        <v>1.8887448254862602</v>
      </c>
      <c r="J245">
        <v>0.31146850732280773</v>
      </c>
      <c r="K245">
        <v>0.20608430181253054</v>
      </c>
      <c r="L245">
        <v>-0.54559936359069061</v>
      </c>
      <c r="M245">
        <v>-0.96466522504790186</v>
      </c>
      <c r="N245">
        <v>-0.32096038786618825</v>
      </c>
      <c r="O245">
        <v>-0.73339431039982983</v>
      </c>
      <c r="P245">
        <v>-0.24999404724450863</v>
      </c>
      <c r="S245">
        <v>29.3</v>
      </c>
      <c r="BW245">
        <v>29.3</v>
      </c>
      <c r="BX245">
        <v>29.33490501436372</v>
      </c>
      <c r="BY245">
        <f t="shared" si="13"/>
        <v>-3.4905014363719289E-2</v>
      </c>
      <c r="BZ245">
        <f t="shared" si="14"/>
        <v>3.4905014363719289E-2</v>
      </c>
      <c r="CA245">
        <f t="shared" si="15"/>
        <v>1.2183600277314499E-3</v>
      </c>
      <c r="CB245">
        <f t="shared" si="16"/>
        <v>0.11912974185569723</v>
      </c>
    </row>
    <row r="246" spans="1:247">
      <c r="A246">
        <v>1</v>
      </c>
      <c r="B246">
        <v>-0.84499646310651333</v>
      </c>
      <c r="C246">
        <v>2.1379672544610582</v>
      </c>
      <c r="D246">
        <v>0.46330935275254925</v>
      </c>
      <c r="E246">
        <v>7.1720454680153992E-2</v>
      </c>
      <c r="F246">
        <v>0.41167106638198031</v>
      </c>
      <c r="G246">
        <v>0.93742496459984337</v>
      </c>
      <c r="H246">
        <v>0.88121853317183563</v>
      </c>
      <c r="I246">
        <v>0.88121858160522348</v>
      </c>
      <c r="J246">
        <v>-0.29895947948076657</v>
      </c>
      <c r="K246">
        <v>-0.67830231923225093</v>
      </c>
      <c r="L246">
        <v>1.326750760116155</v>
      </c>
      <c r="M246">
        <v>-0.2345690516833876</v>
      </c>
      <c r="N246">
        <v>-0.59547867581356573</v>
      </c>
      <c r="O246">
        <v>0.35773388959209723</v>
      </c>
      <c r="P246">
        <v>1.7296407933029816</v>
      </c>
      <c r="S246">
        <v>26</v>
      </c>
      <c r="BW246">
        <v>26</v>
      </c>
      <c r="BX246">
        <v>26.035598666633927</v>
      </c>
      <c r="BY246">
        <f t="shared" si="13"/>
        <v>-3.5598666633926968E-2</v>
      </c>
      <c r="BZ246">
        <f t="shared" si="14"/>
        <v>3.5598666633926968E-2</v>
      </c>
      <c r="CA246">
        <f t="shared" si="15"/>
        <v>1.2672650661134652E-3</v>
      </c>
      <c r="CB246">
        <f t="shared" si="16"/>
        <v>0.1369179485920268</v>
      </c>
    </row>
    <row r="247" spans="1:247">
      <c r="A247">
        <v>1</v>
      </c>
      <c r="B247">
        <v>-1.5328374824693296</v>
      </c>
      <c r="C247">
        <v>2.295771862838353</v>
      </c>
      <c r="D247">
        <v>1.0877652279461045</v>
      </c>
      <c r="E247">
        <v>-0.11927840323811695</v>
      </c>
      <c r="F247">
        <v>1.2450539568625394</v>
      </c>
      <c r="G247">
        <v>1.4463412881095428</v>
      </c>
      <c r="H247">
        <v>1.5924135391457555</v>
      </c>
      <c r="I247">
        <v>1.5924134149429134</v>
      </c>
      <c r="J247">
        <v>1.156676489050831</v>
      </c>
      <c r="K247">
        <v>4.1299459281378674E-4</v>
      </c>
      <c r="L247">
        <v>1.5880089169124596</v>
      </c>
      <c r="M247">
        <v>0.92141655614376194</v>
      </c>
      <c r="N247">
        <v>0.50259447597594398</v>
      </c>
      <c r="O247">
        <v>0.65531430777171451</v>
      </c>
      <c r="P247">
        <v>2.9394176403042227</v>
      </c>
      <c r="S247">
        <v>31.9</v>
      </c>
      <c r="BW247">
        <v>31.9</v>
      </c>
      <c r="BX247">
        <v>31.81594005982106</v>
      </c>
      <c r="BY247">
        <f t="shared" si="13"/>
        <v>8.405994017893903E-2</v>
      </c>
      <c r="BZ247">
        <f t="shared" si="14"/>
        <v>8.405994017893903E-2</v>
      </c>
      <c r="CA247">
        <f t="shared" si="15"/>
        <v>7.0660735428868084E-3</v>
      </c>
      <c r="CB247">
        <f t="shared" si="16"/>
        <v>0.26351078425999697</v>
      </c>
    </row>
    <row r="255" spans="1:247" ht="21">
      <c r="B255" s="171" t="s">
        <v>250</v>
      </c>
    </row>
    <row r="256" spans="1:247">
      <c r="B256" t="s">
        <v>227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</row>
    <row r="257" spans="2:247">
      <c r="B257" t="s">
        <v>224</v>
      </c>
      <c r="C257">
        <v>0.81549474769901287</v>
      </c>
      <c r="D257">
        <v>1.5946896524459422</v>
      </c>
      <c r="E257">
        <v>-0.76439009364993116</v>
      </c>
      <c r="F257">
        <v>1.0465663401412049</v>
      </c>
      <c r="G257">
        <v>-1.1620481829690588</v>
      </c>
      <c r="H257">
        <v>-0.29149939283800458</v>
      </c>
      <c r="I257">
        <v>-3.8932768540727233E-2</v>
      </c>
      <c r="J257">
        <v>0.79399971584392748</v>
      </c>
      <c r="K257">
        <v>1.8472562767432315</v>
      </c>
      <c r="L257">
        <v>0.89072735919182378</v>
      </c>
      <c r="M257">
        <v>1.4710932192791892</v>
      </c>
      <c r="N257">
        <v>1.3743655759312929</v>
      </c>
      <c r="O257">
        <v>-0.2323880552365197</v>
      </c>
      <c r="P257">
        <v>-0.27537811894669051</v>
      </c>
      <c r="Q257">
        <v>-0.38822703618590082</v>
      </c>
      <c r="R257">
        <v>-0.23776181320029105</v>
      </c>
      <c r="S257">
        <v>-1.1996644887154582</v>
      </c>
      <c r="T257">
        <v>-0.47420716360625431</v>
      </c>
      <c r="U257">
        <v>0.35335156281462904</v>
      </c>
      <c r="V257">
        <v>0.28886646724936094</v>
      </c>
      <c r="W257">
        <v>-2.8185252613184535E-2</v>
      </c>
      <c r="X257">
        <v>0.45007920616252528</v>
      </c>
      <c r="Y257">
        <v>0.40171538448857119</v>
      </c>
      <c r="Z257">
        <v>0.14914876019129389</v>
      </c>
      <c r="AA257">
        <v>0.60054442914813499</v>
      </c>
      <c r="AB257">
        <v>1.9063676143447164</v>
      </c>
      <c r="AC257">
        <v>1.3689918179675216</v>
      </c>
      <c r="AD257">
        <v>-0.47420716360625431</v>
      </c>
      <c r="AE257">
        <v>1.900993856380945</v>
      </c>
      <c r="AF257">
        <v>1.2561429007283114</v>
      </c>
      <c r="AG257">
        <v>0.85848481140919564</v>
      </c>
      <c r="AH257">
        <v>1.6430534741198963</v>
      </c>
      <c r="AI257">
        <v>0.87460608530050965</v>
      </c>
      <c r="AJ257">
        <v>-0.29149939283800458</v>
      </c>
      <c r="AK257">
        <v>-1.5758275461795004</v>
      </c>
      <c r="AL257">
        <v>-2.4463763363105548</v>
      </c>
      <c r="AM257">
        <v>-0.63541990251940672</v>
      </c>
      <c r="AN257">
        <v>-1.1298056351864307</v>
      </c>
      <c r="AO257">
        <v>-1.6026963359983573</v>
      </c>
      <c r="AP257">
        <v>-1.8230204125130065</v>
      </c>
      <c r="AQ257">
        <v>-1.4898474187591468</v>
      </c>
      <c r="AR257">
        <v>-1.5435849983968724</v>
      </c>
      <c r="AS257">
        <v>1.3851130918588357</v>
      </c>
      <c r="AT257">
        <v>0.61129194507567775</v>
      </c>
      <c r="AU257">
        <v>0.99820251846726271</v>
      </c>
      <c r="AV257">
        <v>0.65428200878586051</v>
      </c>
      <c r="AW257">
        <v>1.8633775506345456</v>
      </c>
      <c r="AX257">
        <v>1.0734351299600615</v>
      </c>
      <c r="AY257">
        <v>1.5248307989169148</v>
      </c>
      <c r="AZ257">
        <v>1.3474967861124363</v>
      </c>
      <c r="BA257">
        <v>1.5678208626270855</v>
      </c>
      <c r="BB257">
        <v>1.8794988245258595</v>
      </c>
      <c r="BC257">
        <v>-0.4473383737873976</v>
      </c>
      <c r="BD257">
        <v>-0.17327671763502292</v>
      </c>
      <c r="BE257">
        <v>-1.0760680555487052</v>
      </c>
      <c r="BF257">
        <v>-1.4844736607953755</v>
      </c>
      <c r="BG257">
        <v>-0.67840996622958949</v>
      </c>
      <c r="BH257">
        <v>-0.86111773699782734</v>
      </c>
      <c r="BI257">
        <v>-1.2856446161358117</v>
      </c>
      <c r="BJ257">
        <v>-1.3877460174474794</v>
      </c>
      <c r="BK257">
        <v>-0.82350143125142794</v>
      </c>
      <c r="BL257">
        <v>-1.570453788215729</v>
      </c>
      <c r="BM257">
        <v>-1.3071396479908972</v>
      </c>
      <c r="BN257">
        <v>-0.30762066672931859</v>
      </c>
      <c r="BO257">
        <v>0.62741321896699176</v>
      </c>
      <c r="BP257">
        <v>1.5624471046633142</v>
      </c>
      <c r="BQ257">
        <v>0.7348883782424307</v>
      </c>
      <c r="BR257">
        <v>-0.63004614455563546</v>
      </c>
      <c r="BS257">
        <v>1.2453953848007686</v>
      </c>
      <c r="BT257">
        <v>1.2883854485109394</v>
      </c>
      <c r="BU257">
        <v>0.66502952471340315</v>
      </c>
      <c r="BV257">
        <v>0.87997984326428103</v>
      </c>
      <c r="BW257">
        <v>1.2561429007283114</v>
      </c>
      <c r="BX257">
        <v>-0.39360079414967214</v>
      </c>
      <c r="BY257">
        <v>-0.31299442469308997</v>
      </c>
      <c r="BZ257">
        <v>2.0178569060769549E-2</v>
      </c>
      <c r="CA257">
        <v>-1.4683523869040616</v>
      </c>
      <c r="CB257">
        <v>-0.93635034849063814</v>
      </c>
      <c r="CC257">
        <v>6.3168632770940356E-2</v>
      </c>
      <c r="CD257">
        <v>-0.9632191383094949</v>
      </c>
      <c r="CE257">
        <v>-0.95784538034572353</v>
      </c>
      <c r="CF257">
        <v>-0.91485531663555275</v>
      </c>
      <c r="CG257">
        <v>0.49306926987269611</v>
      </c>
      <c r="CH257">
        <v>-0.5064497113888824</v>
      </c>
      <c r="CI257">
        <v>1.3098804803660369</v>
      </c>
      <c r="CJ257">
        <v>0.58979691322059236</v>
      </c>
      <c r="CK257">
        <v>-0.19477174949010834</v>
      </c>
      <c r="CL257">
        <v>9.0037422589797106E-2</v>
      </c>
      <c r="CM257">
        <v>1.283011690547168</v>
      </c>
      <c r="CN257">
        <v>-0.71065251401221763</v>
      </c>
      <c r="CO257">
        <v>1.2292741109094547</v>
      </c>
      <c r="CP257">
        <v>1.1486677414528723</v>
      </c>
      <c r="CQ257">
        <v>0.93371742290199455</v>
      </c>
      <c r="CR257">
        <v>0.13840124426375119</v>
      </c>
      <c r="CS257">
        <v>-0.38822703618590082</v>
      </c>
      <c r="CT257">
        <v>-0.27000436098291913</v>
      </c>
      <c r="CU257">
        <v>-0.17327671763502292</v>
      </c>
      <c r="CV257">
        <v>-0.14103416985239481</v>
      </c>
      <c r="CW257">
        <v>-0.40972206804098621</v>
      </c>
      <c r="CX257">
        <v>-0.77513760957748579</v>
      </c>
      <c r="CY257">
        <v>0.11690621240866579</v>
      </c>
      <c r="CZ257">
        <v>-4.9680284468269935E-2</v>
      </c>
      <c r="DA257">
        <v>6.8542390734711703E-2</v>
      </c>
      <c r="DB257">
        <v>0.19751258186523604</v>
      </c>
      <c r="DC257">
        <v>-0.30224690876554727</v>
      </c>
      <c r="DD257">
        <v>-9.8044106142212081E-2</v>
      </c>
      <c r="DE257">
        <v>-1.0814418135124766</v>
      </c>
      <c r="DF257">
        <v>-0.37747952025835807</v>
      </c>
      <c r="DG257">
        <v>-0.2861256348742332</v>
      </c>
      <c r="DH257">
        <v>-0.9256028325630955</v>
      </c>
      <c r="DI257">
        <v>0.27274519335804687</v>
      </c>
      <c r="DJ257">
        <v>-0.14640792781616618</v>
      </c>
      <c r="DK257">
        <v>0.61666570303944912</v>
      </c>
      <c r="DL257">
        <v>-0.81812767328765656</v>
      </c>
      <c r="DM257">
        <v>0.10078493851735174</v>
      </c>
      <c r="DN257">
        <v>-1.0653205396211625</v>
      </c>
      <c r="DO257">
        <v>-0.76439009364993116</v>
      </c>
      <c r="DP257">
        <v>0.51456430172778145</v>
      </c>
      <c r="DQ257">
        <v>0.35872532077840041</v>
      </c>
      <c r="DR257">
        <v>0.63278697693076313</v>
      </c>
      <c r="DS257">
        <v>0.16527003408260793</v>
      </c>
      <c r="DT257">
        <v>-0.98471417016458029</v>
      </c>
      <c r="DU257">
        <v>0.181391307973922</v>
      </c>
      <c r="DV257">
        <v>-0.22164053930896507</v>
      </c>
      <c r="DW257">
        <v>0.49306926987269611</v>
      </c>
      <c r="DX257">
        <v>0.10078493851735174</v>
      </c>
      <c r="DY257">
        <v>-0.45271213175116892</v>
      </c>
      <c r="DZ257">
        <v>-0.56018729102660791</v>
      </c>
      <c r="EA257">
        <v>-0.85037022107028459</v>
      </c>
      <c r="EB257">
        <v>-0.65154117641072085</v>
      </c>
      <c r="EC257">
        <v>-0.97934041220080903</v>
      </c>
      <c r="ED257">
        <v>-0.35061073043950136</v>
      </c>
      <c r="EE257">
        <v>-1.2426545524256409</v>
      </c>
      <c r="EF257">
        <v>-0.40434831007721483</v>
      </c>
      <c r="EG257">
        <v>-0.18402423356256561</v>
      </c>
      <c r="EH257">
        <v>-0.72140002993976027</v>
      </c>
      <c r="EI257">
        <v>7.9289906662254397E-2</v>
      </c>
      <c r="EJ257">
        <v>-0.52257098528019652</v>
      </c>
      <c r="EK257">
        <v>1.1755365312717292</v>
      </c>
      <c r="EL257">
        <v>1.062687614032519</v>
      </c>
      <c r="EM257">
        <v>0.57904939729304961</v>
      </c>
      <c r="EN257">
        <v>-3.3559010576955886E-2</v>
      </c>
      <c r="EO257">
        <v>-1.2587758263169551</v>
      </c>
      <c r="EP257">
        <v>1.7021648117213812</v>
      </c>
      <c r="EQ257">
        <v>-0.75364257772238841</v>
      </c>
      <c r="ER257">
        <v>1.1809102892355006</v>
      </c>
      <c r="ES257">
        <v>-7.6549074287126692E-2</v>
      </c>
      <c r="ET257">
        <v>1.0841826458876163</v>
      </c>
      <c r="EU257">
        <v>0.28886646724936094</v>
      </c>
      <c r="EV257">
        <v>-0.24850932912783374</v>
      </c>
      <c r="EW257">
        <v>0.20288633982900739</v>
      </c>
      <c r="EX257">
        <v>-1.4468573550489761</v>
      </c>
      <c r="EY257">
        <v>1.1003039197789302</v>
      </c>
      <c r="EZ257">
        <v>0.79399971584392748</v>
      </c>
      <c r="FA257">
        <v>-0.42584334193230022</v>
      </c>
      <c r="FB257">
        <v>1.1755365312717292</v>
      </c>
      <c r="FC257">
        <v>0.51993805969155282</v>
      </c>
      <c r="FD257">
        <v>0.71876710435111668</v>
      </c>
      <c r="FE257">
        <v>0.47157423801761067</v>
      </c>
      <c r="FF257">
        <v>-1.0008354440559064</v>
      </c>
      <c r="FG257">
        <v>-3.8932768540727233E-2</v>
      </c>
      <c r="FH257">
        <v>-0.34523697247572999</v>
      </c>
      <c r="FI257">
        <v>-0.16790295967125157</v>
      </c>
      <c r="FJ257">
        <v>0.28886646724936094</v>
      </c>
      <c r="FK257">
        <v>1.9869739838012985</v>
      </c>
      <c r="FL257">
        <v>2.2932781877363011</v>
      </c>
      <c r="FM257">
        <v>-0.18939799152633696</v>
      </c>
      <c r="FN257">
        <v>0.25125016150296148</v>
      </c>
      <c r="FO257">
        <v>-0.76439009364993116</v>
      </c>
      <c r="FP257">
        <v>1.1110514357064729</v>
      </c>
      <c r="FQ257">
        <v>0.71339334638734531</v>
      </c>
      <c r="FR257">
        <v>-1.2910183740995831</v>
      </c>
      <c r="FS257">
        <v>-0.42584334193230022</v>
      </c>
      <c r="FT257">
        <v>0.25125016150296148</v>
      </c>
      <c r="FU257">
        <v>-0.90948155867178138</v>
      </c>
      <c r="FV257">
        <v>0.90684863308313779</v>
      </c>
      <c r="FW257">
        <v>0.84236353751786963</v>
      </c>
      <c r="FX257">
        <v>0.16527003408260793</v>
      </c>
      <c r="FY257">
        <v>1.2776379325833969</v>
      </c>
      <c r="FZ257">
        <v>-0.55481353306283654</v>
      </c>
      <c r="GA257">
        <v>-0.17327671763502292</v>
      </c>
      <c r="GB257">
        <v>-0.19477174949010834</v>
      </c>
      <c r="GC257">
        <v>-0.65691493437449222</v>
      </c>
      <c r="GD257">
        <v>0.9229699069744518</v>
      </c>
      <c r="GE257">
        <v>-2.2367997757234481</v>
      </c>
      <c r="GF257">
        <v>0.36409907874217173</v>
      </c>
      <c r="GG257">
        <v>-0.68378372419336086</v>
      </c>
      <c r="GH257">
        <v>-0.46345964767871162</v>
      </c>
      <c r="GI257">
        <v>-0.78051136754125705</v>
      </c>
      <c r="GJ257">
        <v>-0.36673200433081538</v>
      </c>
      <c r="GK257">
        <v>0.14377500222752254</v>
      </c>
      <c r="GL257">
        <v>1.5302045568806859</v>
      </c>
      <c r="GM257">
        <v>-0.5064497113888824</v>
      </c>
      <c r="GN257">
        <v>0.82086850566278424</v>
      </c>
      <c r="GO257">
        <v>-0.38822703618590082</v>
      </c>
      <c r="GP257">
        <v>-1.1620481829690588</v>
      </c>
      <c r="GQ257">
        <v>1.6000634104097136</v>
      </c>
      <c r="GR257">
        <v>-1.8660104762231891</v>
      </c>
      <c r="GS257">
        <v>0.28886646724936094</v>
      </c>
      <c r="GT257">
        <v>-1.64568639970854</v>
      </c>
      <c r="GU257">
        <v>-1.6241913678534425</v>
      </c>
      <c r="GV257">
        <v>1.1540414994166437</v>
      </c>
      <c r="GW257">
        <v>0.99820251846726271</v>
      </c>
      <c r="GX257">
        <v>1.4657194613154179</v>
      </c>
      <c r="GY257">
        <v>-0.98471417016458029</v>
      </c>
      <c r="GZ257">
        <v>-7.1175316323355331E-2</v>
      </c>
      <c r="HA257">
        <v>2.55523270245409E-2</v>
      </c>
      <c r="HB257">
        <v>-7.1175316323355331E-2</v>
      </c>
      <c r="HC257">
        <v>-3.2578137888401182</v>
      </c>
      <c r="HD257">
        <v>0.65428200878586051</v>
      </c>
      <c r="HE257">
        <v>1.4119818816777043</v>
      </c>
      <c r="HF257">
        <v>-0.66228869233827548</v>
      </c>
      <c r="HG257">
        <v>0.48232175394515342</v>
      </c>
      <c r="HH257">
        <v>0.80474723177147023</v>
      </c>
      <c r="HI257">
        <v>-0.84499646310651333</v>
      </c>
      <c r="HJ257">
        <v>0.91222239104690916</v>
      </c>
      <c r="HK257">
        <v>1.7075385696851526</v>
      </c>
      <c r="HL257">
        <v>0.98745500253971996</v>
      </c>
      <c r="HM257">
        <v>0.7886259578801561</v>
      </c>
      <c r="HN257">
        <v>0.50381678580023881</v>
      </c>
      <c r="HO257">
        <v>-0.74289506179484566</v>
      </c>
      <c r="HP257">
        <v>0.48769551190892474</v>
      </c>
      <c r="HQ257">
        <v>0.24050264557541878</v>
      </c>
      <c r="HR257">
        <v>1.0143237923585768</v>
      </c>
      <c r="HS257">
        <v>0.34260404688708634</v>
      </c>
      <c r="HT257">
        <v>0.42858417430743989</v>
      </c>
      <c r="HU257">
        <v>-0.9256028325630955</v>
      </c>
      <c r="HV257">
        <v>-0.82350143125142794</v>
      </c>
      <c r="HW257">
        <v>3.6299842952083598E-2</v>
      </c>
      <c r="HX257">
        <v>-0.71065251401221763</v>
      </c>
      <c r="HY257">
        <v>-0.99008792812836366</v>
      </c>
      <c r="HZ257">
        <v>0.79937347380769885</v>
      </c>
      <c r="IA257">
        <v>-1.2910183740995831</v>
      </c>
      <c r="IB257">
        <v>0.22975512964787606</v>
      </c>
      <c r="IC257">
        <v>-1.8767579921507318</v>
      </c>
      <c r="ID257">
        <v>-1.3555034696648511</v>
      </c>
      <c r="IE257">
        <v>-1.6134438519259</v>
      </c>
      <c r="IF257">
        <v>-1.1942907307516868</v>
      </c>
      <c r="IG257">
        <v>0.45545296412629666</v>
      </c>
      <c r="IH257">
        <v>-1.3340084378097659</v>
      </c>
      <c r="II257">
        <v>0.96595997068463457</v>
      </c>
      <c r="IJ257">
        <v>-1.7209190112013388</v>
      </c>
      <c r="IK257">
        <v>-1.2265332785343268</v>
      </c>
      <c r="IL257">
        <v>-0.84499646310651333</v>
      </c>
      <c r="IM257">
        <v>-1.5328374824693296</v>
      </c>
    </row>
    <row r="258" spans="2:247">
      <c r="B258" t="s">
        <v>225</v>
      </c>
      <c r="C258">
        <v>-1.7282456507826605</v>
      </c>
      <c r="D258">
        <v>-1.8071479549713079</v>
      </c>
      <c r="E258">
        <v>-1.8071479549713079</v>
      </c>
      <c r="F258">
        <v>-1.4915387382167185</v>
      </c>
      <c r="G258">
        <v>-1.6493433465940133</v>
      </c>
      <c r="H258">
        <v>-1.6493433465940133</v>
      </c>
      <c r="I258">
        <v>-1.4915387382167185</v>
      </c>
      <c r="J258">
        <v>-1.5704410424053659</v>
      </c>
      <c r="K258">
        <v>-1.5704410424053659</v>
      </c>
      <c r="L258">
        <v>-1.7282456507826605</v>
      </c>
      <c r="M258">
        <v>-1.4915387382167185</v>
      </c>
      <c r="N258">
        <v>-1.4126364340280713</v>
      </c>
      <c r="O258">
        <v>-1.0181249130848347</v>
      </c>
      <c r="P258">
        <v>-1.1759295214621293</v>
      </c>
      <c r="Q258">
        <v>-0.78141800051889265</v>
      </c>
      <c r="R258">
        <v>-0.78141800051889265</v>
      </c>
      <c r="S258">
        <v>-0.86032030470753995</v>
      </c>
      <c r="T258">
        <v>-1.0181249130848347</v>
      </c>
      <c r="U258">
        <v>-1.3337341298394239</v>
      </c>
      <c r="V258">
        <v>-0.93922260889618725</v>
      </c>
      <c r="W258">
        <v>-1.3337341298394239</v>
      </c>
      <c r="X258">
        <v>-1.3337341298394239</v>
      </c>
      <c r="Y258">
        <v>-1.0970272172734818</v>
      </c>
      <c r="Z258">
        <v>-1.0181249130848347</v>
      </c>
      <c r="AA258">
        <v>-1.3337341298394239</v>
      </c>
      <c r="AB258">
        <v>-1.4126364340280713</v>
      </c>
      <c r="AC258">
        <v>-0.86032030470753995</v>
      </c>
      <c r="AD258">
        <v>-1.0970272172734818</v>
      </c>
      <c r="AE258">
        <v>-1.4126364340280713</v>
      </c>
      <c r="AF258">
        <v>-1.2548318256507767</v>
      </c>
      <c r="AG258">
        <v>-1.0181249130848347</v>
      </c>
      <c r="AH258">
        <v>-1.2548318256507767</v>
      </c>
      <c r="AI258">
        <v>-1.4126364340280713</v>
      </c>
      <c r="AJ258">
        <v>-0.30800417538700875</v>
      </c>
      <c r="AK258">
        <v>-0.30800417538700875</v>
      </c>
      <c r="AL258">
        <v>0.32321425812216986</v>
      </c>
      <c r="AM258">
        <v>-0.38690647957565605</v>
      </c>
      <c r="AN258">
        <v>0.40211656231081716</v>
      </c>
      <c r="AO258">
        <v>0.40211656231081716</v>
      </c>
      <c r="AP258">
        <v>7.6050413675805596E-3</v>
      </c>
      <c r="AQ258">
        <v>0.24431195393352251</v>
      </c>
      <c r="AR258">
        <v>-0.30800417538700875</v>
      </c>
      <c r="AS258">
        <v>-0.46580878376430335</v>
      </c>
      <c r="AT258">
        <v>-0.15019956700971407</v>
      </c>
      <c r="AU258">
        <v>-0.38690647957565605</v>
      </c>
      <c r="AV258">
        <v>7.6050413675805596E-3</v>
      </c>
      <c r="AW258">
        <v>0.16540964974487521</v>
      </c>
      <c r="AX258">
        <v>0.16540964974487521</v>
      </c>
      <c r="AY258">
        <v>-0.38690647957565605</v>
      </c>
      <c r="AZ258">
        <v>0.48101886649946446</v>
      </c>
      <c r="BA258">
        <v>0.32321425812216986</v>
      </c>
      <c r="BB258">
        <v>-0.2291018711983614</v>
      </c>
      <c r="BC258">
        <v>0.71772577906540647</v>
      </c>
      <c r="BD258">
        <v>1.0333349958199958</v>
      </c>
      <c r="BE258">
        <v>1.348944212574585</v>
      </c>
      <c r="BF258">
        <v>0.71772577906540647</v>
      </c>
      <c r="BG258">
        <v>1.2700419083859378</v>
      </c>
      <c r="BH258">
        <v>1.348944212574585</v>
      </c>
      <c r="BI258">
        <v>0.87553038744270106</v>
      </c>
      <c r="BJ258">
        <v>0.71772577906540647</v>
      </c>
      <c r="BK258">
        <v>1.2700419083859378</v>
      </c>
      <c r="BL258">
        <v>0.95443269163134836</v>
      </c>
      <c r="BM258">
        <v>0.79662808325405376</v>
      </c>
      <c r="BN258">
        <v>0.71772577906540647</v>
      </c>
      <c r="BO258">
        <v>0.79662808325405376</v>
      </c>
      <c r="BP258">
        <v>0.71772577906540647</v>
      </c>
      <c r="BQ258">
        <v>0.79662808325405376</v>
      </c>
      <c r="BR258">
        <v>1.348944212574585</v>
      </c>
      <c r="BS258">
        <v>0.79662808325405376</v>
      </c>
      <c r="BT258">
        <v>0.87553038744270106</v>
      </c>
      <c r="BU258">
        <v>0.79662808325405376</v>
      </c>
      <c r="BV258">
        <v>1.2700419083859378</v>
      </c>
      <c r="BW258">
        <v>0.95443269163134836</v>
      </c>
      <c r="BX258">
        <v>1.9012603418951162</v>
      </c>
      <c r="BY258">
        <v>2.848087992158884</v>
      </c>
      <c r="BZ258">
        <v>1.6645534293291744</v>
      </c>
      <c r="CA258">
        <v>1.7434557335178216</v>
      </c>
      <c r="CB258">
        <v>1.5067488209518796</v>
      </c>
      <c r="CC258">
        <v>1.5067488209518796</v>
      </c>
      <c r="CD258">
        <v>1.9801626460837636</v>
      </c>
      <c r="CE258">
        <v>2.1379672544610582</v>
      </c>
      <c r="CF258">
        <v>1.7434557335178216</v>
      </c>
      <c r="CG258">
        <v>2.1379672544610582</v>
      </c>
      <c r="CH258">
        <v>1.5067488209518796</v>
      </c>
      <c r="CI258">
        <v>8.6507345556227883E-2</v>
      </c>
      <c r="CJ258">
        <v>0.24431195393352251</v>
      </c>
      <c r="CK258">
        <v>8.6507345556227883E-2</v>
      </c>
      <c r="CL258">
        <v>-7.1297262821066756E-2</v>
      </c>
      <c r="CM258">
        <v>0.16540964974487521</v>
      </c>
      <c r="CN258">
        <v>8.6507345556227883E-2</v>
      </c>
      <c r="CO258">
        <v>0.16540964974487521</v>
      </c>
      <c r="CP258">
        <v>-0.54471108795295065</v>
      </c>
      <c r="CQ258">
        <v>0.40211656231081716</v>
      </c>
      <c r="CR258">
        <v>8.6507345556227883E-2</v>
      </c>
      <c r="CS258">
        <v>0.16540964974487521</v>
      </c>
      <c r="CT258">
        <v>0.32321425812216986</v>
      </c>
      <c r="CU258">
        <v>0.24431195393352251</v>
      </c>
      <c r="CV258">
        <v>-0.30800417538700875</v>
      </c>
      <c r="CW258">
        <v>0.32321425812216986</v>
      </c>
      <c r="CX258">
        <v>-0.15019956700971407</v>
      </c>
      <c r="CY258">
        <v>-0.15019956700971407</v>
      </c>
      <c r="CZ258">
        <v>-0.15019956700971407</v>
      </c>
      <c r="DA258">
        <v>0.55992117068811176</v>
      </c>
      <c r="DB258">
        <v>-0.15019956700971407</v>
      </c>
      <c r="DC258">
        <v>-0.38690647957565605</v>
      </c>
      <c r="DD258">
        <v>-0.15019956700971407</v>
      </c>
      <c r="DE258">
        <v>-0.15019956700971407</v>
      </c>
      <c r="DF258">
        <v>0.16540964974487521</v>
      </c>
      <c r="DG258">
        <v>-0.2291018711983614</v>
      </c>
      <c r="DH258">
        <v>0.24431195393352251</v>
      </c>
      <c r="DI258">
        <v>-0.38690647957565605</v>
      </c>
      <c r="DJ258">
        <v>0.24431195393352251</v>
      </c>
      <c r="DK258">
        <v>0.48101886649946446</v>
      </c>
      <c r="DL258">
        <v>-0.38690647957565605</v>
      </c>
      <c r="DM258">
        <v>-7.1297262821066756E-2</v>
      </c>
      <c r="DN258">
        <v>0.55992117068811176</v>
      </c>
      <c r="DO258">
        <v>-7.1297262821066756E-2</v>
      </c>
      <c r="DP258">
        <v>-0.38690647957565605</v>
      </c>
      <c r="DQ258">
        <v>0.16540964974487521</v>
      </c>
      <c r="DR258">
        <v>0.40211656231081716</v>
      </c>
      <c r="DS258">
        <v>8.6507345556227883E-2</v>
      </c>
      <c r="DT258">
        <v>-0.2291018711983614</v>
      </c>
      <c r="DU258">
        <v>-0.15019956700971407</v>
      </c>
      <c r="DV258">
        <v>-0.38690647957565605</v>
      </c>
      <c r="DW258">
        <v>-0.2291018711983614</v>
      </c>
      <c r="DX258">
        <v>0.32321425812216986</v>
      </c>
      <c r="DY258">
        <v>-0.38690647957565605</v>
      </c>
      <c r="DZ258">
        <v>0.16540964974487521</v>
      </c>
      <c r="EA258">
        <v>0.40211656231081716</v>
      </c>
      <c r="EB258">
        <v>-0.30800417538700875</v>
      </c>
      <c r="EC258">
        <v>-7.1297262821066756E-2</v>
      </c>
      <c r="ED258">
        <v>-0.46580878376430335</v>
      </c>
      <c r="EE258">
        <v>-0.15019956700971407</v>
      </c>
      <c r="EF258">
        <v>-0.38690647957565605</v>
      </c>
      <c r="EG258">
        <v>0.32321425812216986</v>
      </c>
      <c r="EH258">
        <v>-0.38690647957565605</v>
      </c>
      <c r="EI258">
        <v>-0.38690647957565605</v>
      </c>
      <c r="EJ258">
        <v>0.55992117068811176</v>
      </c>
      <c r="EK258">
        <v>-1.7282456507826605</v>
      </c>
      <c r="EL258">
        <v>-1.7282456507826605</v>
      </c>
      <c r="EM258">
        <v>-1.6493433465940133</v>
      </c>
      <c r="EN258">
        <v>-1.6493433465940133</v>
      </c>
      <c r="EO258">
        <v>-1.5704410424053659</v>
      </c>
      <c r="EP258">
        <v>-1.5704410424053659</v>
      </c>
      <c r="EQ258">
        <v>-1.4915387382167185</v>
      </c>
      <c r="ER258">
        <v>-1.4915387382167185</v>
      </c>
      <c r="ES258">
        <v>-1.4915387382167185</v>
      </c>
      <c r="ET258">
        <v>-1.4126364340280713</v>
      </c>
      <c r="EU258">
        <v>-1.4126364340280713</v>
      </c>
      <c r="EV258">
        <v>-1.4126364340280713</v>
      </c>
      <c r="EW258">
        <v>-1.3337341298394239</v>
      </c>
      <c r="EX258">
        <v>-1.3337341298394239</v>
      </c>
      <c r="EY258">
        <v>-1.3337341298394239</v>
      </c>
      <c r="EZ258">
        <v>-1.1759295214621293</v>
      </c>
      <c r="FA258">
        <v>-1.0970272172734818</v>
      </c>
      <c r="FB258">
        <v>-1.0970272172734818</v>
      </c>
      <c r="FC258">
        <v>-0.93922260889618725</v>
      </c>
      <c r="FD258">
        <v>-0.93922260889618725</v>
      </c>
      <c r="FE258">
        <v>-0.86032030470753995</v>
      </c>
      <c r="FF258">
        <v>-0.86032030470753995</v>
      </c>
      <c r="FG258">
        <v>-0.78141800051889265</v>
      </c>
      <c r="FH258">
        <v>-0.78141800051889265</v>
      </c>
      <c r="FI258">
        <v>-0.78141800051889265</v>
      </c>
      <c r="FJ258">
        <v>-0.78141800051889265</v>
      </c>
      <c r="FK258">
        <v>-0.78141800051889265</v>
      </c>
      <c r="FL258">
        <v>-0.78141800051889265</v>
      </c>
      <c r="FM258">
        <v>-0.78141800051889265</v>
      </c>
      <c r="FN258">
        <v>-0.70251569633024535</v>
      </c>
      <c r="FO258">
        <v>-0.70251569633024535</v>
      </c>
      <c r="FP258">
        <v>-0.62361339214159806</v>
      </c>
      <c r="FQ258">
        <v>-0.62361339214159806</v>
      </c>
      <c r="FR258">
        <v>-0.62361339214159806</v>
      </c>
      <c r="FS258">
        <v>-0.54471108795295065</v>
      </c>
      <c r="FT258">
        <v>-0.46580878376430335</v>
      </c>
      <c r="FU258">
        <v>-0.46580878376430335</v>
      </c>
      <c r="FV258">
        <v>-0.38690647957565605</v>
      </c>
      <c r="FW258">
        <v>-0.38690647957565605</v>
      </c>
      <c r="FX258">
        <v>-0.38690647957565605</v>
      </c>
      <c r="FY258">
        <v>-0.38690647957565605</v>
      </c>
      <c r="FZ258">
        <v>-0.30800417538700875</v>
      </c>
      <c r="GA258">
        <v>-0.30800417538700875</v>
      </c>
      <c r="GB258">
        <v>-0.30800417538700875</v>
      </c>
      <c r="GC258">
        <v>-0.30800417538700875</v>
      </c>
      <c r="GD258">
        <v>-0.30800417538700875</v>
      </c>
      <c r="GE258">
        <v>-0.2291018711983614</v>
      </c>
      <c r="GF258">
        <v>-0.2291018711983614</v>
      </c>
      <c r="GG258">
        <v>-0.2291018711983614</v>
      </c>
      <c r="GH258">
        <v>-0.2291018711983614</v>
      </c>
      <c r="GI258">
        <v>-0.2291018711983614</v>
      </c>
      <c r="GJ258">
        <v>-0.2291018711983614</v>
      </c>
      <c r="GK258">
        <v>-0.2291018711983614</v>
      </c>
      <c r="GL258">
        <v>-0.2291018711983614</v>
      </c>
      <c r="GM258">
        <v>-0.15019956700971407</v>
      </c>
      <c r="GN258">
        <v>-0.15019956700971407</v>
      </c>
      <c r="GO258">
        <v>-0.15019956700971407</v>
      </c>
      <c r="GP258">
        <v>-0.15019956700971407</v>
      </c>
      <c r="GQ258">
        <v>-7.1297262821066756E-2</v>
      </c>
      <c r="GR258">
        <v>-7.1297262821066756E-2</v>
      </c>
      <c r="GS258">
        <v>-7.1297262821066756E-2</v>
      </c>
      <c r="GT258">
        <v>-7.1297262821066756E-2</v>
      </c>
      <c r="GU258">
        <v>0.16540964974487521</v>
      </c>
      <c r="GV258">
        <v>0.16540964974487521</v>
      </c>
      <c r="GW258">
        <v>0.16540964974487521</v>
      </c>
      <c r="GX258">
        <v>0.32321425812216986</v>
      </c>
      <c r="GY258">
        <v>0.32321425812216986</v>
      </c>
      <c r="GZ258">
        <v>0.32321425812216986</v>
      </c>
      <c r="HA258">
        <v>0.40211656231081716</v>
      </c>
      <c r="HB258">
        <v>0.40211656231081716</v>
      </c>
      <c r="HC258">
        <v>0.48101886649946446</v>
      </c>
      <c r="HD258">
        <v>0.48101886649946446</v>
      </c>
      <c r="HE258">
        <v>0.48101886649946446</v>
      </c>
      <c r="HF258">
        <v>0.55992117068811176</v>
      </c>
      <c r="HG258">
        <v>0.63882347487675917</v>
      </c>
      <c r="HH258">
        <v>0.71772577906540647</v>
      </c>
      <c r="HI258">
        <v>0.71772577906540647</v>
      </c>
      <c r="HJ258">
        <v>0.71772577906540647</v>
      </c>
      <c r="HK258">
        <v>0.79662808325405376</v>
      </c>
      <c r="HL258">
        <v>0.79662808325405376</v>
      </c>
      <c r="HM258">
        <v>0.79662808325405376</v>
      </c>
      <c r="HN258">
        <v>0.79662808325405376</v>
      </c>
      <c r="HO258">
        <v>0.79662808325405376</v>
      </c>
      <c r="HP258">
        <v>0.87553038744270106</v>
      </c>
      <c r="HQ258">
        <v>0.87553038744270106</v>
      </c>
      <c r="HR258">
        <v>0.95443269163134836</v>
      </c>
      <c r="HS258">
        <v>0.95443269163134836</v>
      </c>
      <c r="HT258">
        <v>1.0333349958199958</v>
      </c>
      <c r="HU258">
        <v>1.0333349958199958</v>
      </c>
      <c r="HV258">
        <v>1.1911396041972904</v>
      </c>
      <c r="HW258">
        <v>1.348944212574585</v>
      </c>
      <c r="HX258">
        <v>1.348944212574585</v>
      </c>
      <c r="HY258">
        <v>1.4278465167632324</v>
      </c>
      <c r="HZ258">
        <v>1.5067488209518796</v>
      </c>
      <c r="IA258">
        <v>1.585651125140527</v>
      </c>
      <c r="IB258">
        <v>1.585651125140527</v>
      </c>
      <c r="IC258">
        <v>1.585651125140527</v>
      </c>
      <c r="ID258">
        <v>1.6645534293291744</v>
      </c>
      <c r="IE258">
        <v>1.7434557335178216</v>
      </c>
      <c r="IF258">
        <v>1.7434557335178216</v>
      </c>
      <c r="IG258">
        <v>1.822358037706469</v>
      </c>
      <c r="IH258">
        <v>1.9012603418951162</v>
      </c>
      <c r="II258">
        <v>1.9801626460837636</v>
      </c>
      <c r="IJ258">
        <v>2.1379672544610582</v>
      </c>
      <c r="IK258">
        <v>2.1379672544610582</v>
      </c>
      <c r="IL258">
        <v>2.1379672544610582</v>
      </c>
      <c r="IM258">
        <v>2.295771862838353</v>
      </c>
    </row>
    <row r="259" spans="2:247">
      <c r="B259" t="s">
        <v>237</v>
      </c>
      <c r="C259">
        <v>-0.89744524095281009</v>
      </c>
      <c r="D259">
        <v>-0.18910723327056825</v>
      </c>
      <c r="E259">
        <v>-0.90676547789599748</v>
      </c>
      <c r="F259">
        <v>0.23962366611605182</v>
      </c>
      <c r="G259">
        <v>0.22098319222967705</v>
      </c>
      <c r="H259">
        <v>1.1902878343211658</v>
      </c>
      <c r="I259">
        <v>9.9820111968240935E-2</v>
      </c>
      <c r="J259">
        <v>-8.658462689550693E-2</v>
      </c>
      <c r="K259">
        <v>0.47262958969573665</v>
      </c>
      <c r="L259">
        <v>0.742916461048171</v>
      </c>
      <c r="M259">
        <v>0.29554508777517619</v>
      </c>
      <c r="N259">
        <v>1.4046532840144759</v>
      </c>
      <c r="O259">
        <v>8.1179638081866151E-2</v>
      </c>
      <c r="P259">
        <v>1.0038830954574181</v>
      </c>
      <c r="Q259">
        <v>0.35146650943430052</v>
      </c>
      <c r="R259">
        <v>-0.58055718488443875</v>
      </c>
      <c r="S259">
        <v>0.64971409161629712</v>
      </c>
      <c r="T259">
        <v>1.1530068865484164</v>
      </c>
      <c r="U259">
        <v>0.20234271834330225</v>
      </c>
      <c r="V259">
        <v>1.2462092559802902</v>
      </c>
      <c r="W259">
        <v>2.5258216422741786E-2</v>
      </c>
      <c r="X259">
        <v>0.82679859353685758</v>
      </c>
      <c r="Y259">
        <v>-1.4193785097713041</v>
      </c>
      <c r="Z259">
        <v>-1.1024904537029327</v>
      </c>
      <c r="AA259">
        <v>-1.0092880842710588</v>
      </c>
      <c r="AB259">
        <v>-0.71104050208906222</v>
      </c>
      <c r="AC259">
        <v>-1.7455868027828629</v>
      </c>
      <c r="AD259">
        <v>-1.1304511645324948</v>
      </c>
      <c r="AE259">
        <v>-1.680345144180551</v>
      </c>
      <c r="AF259">
        <v>-0.65511908042993794</v>
      </c>
      <c r="AG259">
        <v>0.13710105974099052</v>
      </c>
      <c r="AH259">
        <v>-0.67375955431631274</v>
      </c>
      <c r="AI259">
        <v>-0.38483220907750348</v>
      </c>
      <c r="AJ259">
        <v>1.4978556534463499</v>
      </c>
      <c r="AK259">
        <v>2.5696829019129002</v>
      </c>
      <c r="AL259">
        <v>0.50059030052529885</v>
      </c>
      <c r="AM259">
        <v>0.89204025213916938</v>
      </c>
      <c r="AN259">
        <v>0.68699503938904671</v>
      </c>
      <c r="AO259">
        <v>0.92000096296873146</v>
      </c>
      <c r="AP259">
        <v>3.1475375923905182</v>
      </c>
      <c r="AQ259">
        <v>1.4419342317872255</v>
      </c>
      <c r="AR259">
        <v>1.2555294929234777</v>
      </c>
      <c r="AS259">
        <v>-1.9785927263625478</v>
      </c>
      <c r="AT259">
        <v>-0.52463576322531436</v>
      </c>
      <c r="AU259">
        <v>-1.6710249072373637</v>
      </c>
      <c r="AV259">
        <v>-1.5871427747486773</v>
      </c>
      <c r="AW259">
        <v>-1.8947105938738611</v>
      </c>
      <c r="AX259">
        <v>-0.74832144986181182</v>
      </c>
      <c r="AY259">
        <v>-1.4566594575440537</v>
      </c>
      <c r="AZ259">
        <v>-1.5312213530895529</v>
      </c>
      <c r="BA259">
        <v>-0.95336666261193448</v>
      </c>
      <c r="BB259">
        <v>-1.5685023008623025</v>
      </c>
      <c r="BC259">
        <v>0.73359622410498371</v>
      </c>
      <c r="BD259">
        <v>0.11846058585461572</v>
      </c>
      <c r="BE259">
        <v>0.85475930436641978</v>
      </c>
      <c r="BF259">
        <v>0.90136048908235678</v>
      </c>
      <c r="BG259">
        <v>5.3218927252303969E-2</v>
      </c>
      <c r="BH259">
        <v>1.4046532840144759</v>
      </c>
      <c r="BI259">
        <v>1.5937979479554394E-2</v>
      </c>
      <c r="BJ259">
        <v>0.55651172218442324</v>
      </c>
      <c r="BK259">
        <v>-1.2022731350007785E-2</v>
      </c>
      <c r="BL259">
        <v>1.0132033324006053</v>
      </c>
      <c r="BM259">
        <v>0.19302248140011485</v>
      </c>
      <c r="BN259">
        <v>-0.99996784732787147</v>
      </c>
      <c r="BO259">
        <v>-0.87880476706643529</v>
      </c>
      <c r="BP259">
        <v>-0.8601642931800606</v>
      </c>
      <c r="BQ259">
        <v>-0.80424287152093621</v>
      </c>
      <c r="BR259">
        <v>-0.40347268296387828</v>
      </c>
      <c r="BS259">
        <v>-1.1770523492484319</v>
      </c>
      <c r="BT259">
        <v>-0.65511908042993794</v>
      </c>
      <c r="BU259">
        <v>-1.9879129633057351</v>
      </c>
      <c r="BV259">
        <v>-1.3168559033962428</v>
      </c>
      <c r="BW259">
        <v>-0.58987742182762615</v>
      </c>
      <c r="BX259">
        <v>-2.1342968293195177E-2</v>
      </c>
      <c r="BY259">
        <v>-0.63647860654356314</v>
      </c>
      <c r="BZ259">
        <v>-0.26366912881606741</v>
      </c>
      <c r="CA259">
        <v>-0.54327623711168915</v>
      </c>
      <c r="CB259">
        <v>-1.0465690320438084</v>
      </c>
      <c r="CC259">
        <v>0.44466887886617446</v>
      </c>
      <c r="CD259">
        <v>-0.28230960270244221</v>
      </c>
      <c r="CE259">
        <v>-0.38483220907750348</v>
      </c>
      <c r="CF259">
        <v>-0.42211315685025308</v>
      </c>
      <c r="CG259">
        <v>-0.76696192374818661</v>
      </c>
      <c r="CH259">
        <v>-0.68307979125950014</v>
      </c>
      <c r="CI259">
        <v>-5.8623916065944748E-2</v>
      </c>
      <c r="CJ259">
        <v>-8.658462689550693E-2</v>
      </c>
      <c r="CK259">
        <v>-4.9303679122757356E-2</v>
      </c>
      <c r="CL259">
        <v>5.3218927252303969E-2</v>
      </c>
      <c r="CM259">
        <v>-0.48735481545256482</v>
      </c>
      <c r="CN259">
        <v>0.52855101135486104</v>
      </c>
      <c r="CO259">
        <v>0.22098319222967705</v>
      </c>
      <c r="CP259">
        <v>0.38874745720705012</v>
      </c>
      <c r="CQ259">
        <v>-0.58987742182762615</v>
      </c>
      <c r="CR259">
        <v>-0.81356310846412361</v>
      </c>
      <c r="CS259">
        <v>0.69631527633223411</v>
      </c>
      <c r="CT259">
        <v>0.75223669799135839</v>
      </c>
      <c r="CU259">
        <v>-0.17046675938419348</v>
      </c>
      <c r="CV259">
        <v>-0.20774770715694305</v>
      </c>
      <c r="CW259">
        <v>0.68699503938904671</v>
      </c>
      <c r="CX259">
        <v>-4.9303679122757356E-2</v>
      </c>
      <c r="CY259">
        <v>-0.47803457850937742</v>
      </c>
      <c r="CZ259">
        <v>0.81747835659367019</v>
      </c>
      <c r="DA259">
        <v>0.92932119991191886</v>
      </c>
      <c r="DB259">
        <v>0.58447243301398533</v>
      </c>
      <c r="DC259">
        <v>-0.36619173519112874</v>
      </c>
      <c r="DD259">
        <v>-0.28230960270244221</v>
      </c>
      <c r="DE259">
        <v>0.18370224445692745</v>
      </c>
      <c r="DF259">
        <v>-2.7024944068203913E-3</v>
      </c>
      <c r="DG259">
        <v>-0.57123694794125135</v>
      </c>
      <c r="DH259">
        <v>-0.11454533772506911</v>
      </c>
      <c r="DI259">
        <v>-0.75764168680499921</v>
      </c>
      <c r="DJ259">
        <v>-3.9983442179569964E-2</v>
      </c>
      <c r="DK259">
        <v>2.5258216422741786E-2</v>
      </c>
      <c r="DL259">
        <v>0.47262958969573665</v>
      </c>
      <c r="DM259">
        <v>0.34214627249111312</v>
      </c>
      <c r="DN259">
        <v>1.0504842801733549</v>
      </c>
      <c r="DO259">
        <v>0.25826414000242659</v>
      </c>
      <c r="DP259">
        <v>-0.67375955431631274</v>
      </c>
      <c r="DQ259">
        <v>-0.99996784732787147</v>
      </c>
      <c r="DR259">
        <v>-0.64579884348675054</v>
      </c>
      <c r="DS259">
        <v>-0.42211315685025308</v>
      </c>
      <c r="DT259">
        <v>-3.0663205236382572E-2</v>
      </c>
      <c r="DU259">
        <v>-0.97200713649830928</v>
      </c>
      <c r="DV259">
        <v>0.51923077441167365</v>
      </c>
      <c r="DW259">
        <v>-0.48735481545256482</v>
      </c>
      <c r="DX259">
        <v>-0.24502865492969261</v>
      </c>
      <c r="DY259">
        <v>-0.26366912881606741</v>
      </c>
      <c r="DZ259">
        <v>0.69631527633223411</v>
      </c>
      <c r="EA259">
        <v>-0.79492263457774881</v>
      </c>
      <c r="EB259">
        <v>-0.37551197213431609</v>
      </c>
      <c r="EC259">
        <v>0.28622485083198879</v>
      </c>
      <c r="ED259">
        <v>-0.43143339379344048</v>
      </c>
      <c r="EE259">
        <v>0.35146650943430052</v>
      </c>
      <c r="EF259">
        <v>-0.37551197213431609</v>
      </c>
      <c r="EG259">
        <v>1.2834902037530398</v>
      </c>
      <c r="EH259">
        <v>-5.8623916065944748E-2</v>
      </c>
      <c r="EI259">
        <v>-0.18910723327056825</v>
      </c>
      <c r="EJ259">
        <v>-0.42211315685025308</v>
      </c>
      <c r="EK259">
        <v>-0.69240002820268742</v>
      </c>
      <c r="EL259">
        <v>0.36637888854340056</v>
      </c>
      <c r="EM259">
        <v>-0.83220358235049841</v>
      </c>
      <c r="EN259">
        <v>1.1250461757188541</v>
      </c>
      <c r="EO259">
        <v>1.0504842801733549</v>
      </c>
      <c r="EP259">
        <v>-1.2888951925666807</v>
      </c>
      <c r="EQ259">
        <v>1.665619918423723</v>
      </c>
      <c r="ER259">
        <v>-0.97200713649830928</v>
      </c>
      <c r="ES259">
        <v>2.3646376891627776</v>
      </c>
      <c r="ET259">
        <v>-1.205013060077994</v>
      </c>
      <c r="EU259">
        <v>-0.80424287152093621</v>
      </c>
      <c r="EV259">
        <v>0.81747835659367019</v>
      </c>
      <c r="EW259">
        <v>-0.25434889187288001</v>
      </c>
      <c r="EX259">
        <v>1.0225235693437928</v>
      </c>
      <c r="EY259">
        <v>0.15574153362736529</v>
      </c>
      <c r="EZ259">
        <v>-1.559182063919115</v>
      </c>
      <c r="FA259">
        <v>-3.9983442179569964E-2</v>
      </c>
      <c r="FB259">
        <v>-1.0092880842710588</v>
      </c>
      <c r="FC259">
        <v>0.65903432855948452</v>
      </c>
      <c r="FD259">
        <v>0.22098319222967705</v>
      </c>
      <c r="FE259">
        <v>-1.4286987467144916</v>
      </c>
      <c r="FF259">
        <v>1.5071758903895374</v>
      </c>
      <c r="FG259">
        <v>1.4419342317872255</v>
      </c>
      <c r="FH259">
        <v>-0.45007386767981528</v>
      </c>
      <c r="FI259">
        <v>1.7308615770260347</v>
      </c>
      <c r="FJ259">
        <v>-0.20774770715694305</v>
      </c>
      <c r="FK259">
        <v>-0.97200713649830928</v>
      </c>
      <c r="FL259">
        <v>-1.959952252476173</v>
      </c>
      <c r="FM259">
        <v>-3.9983442179569964E-2</v>
      </c>
      <c r="FN259">
        <v>-7.7264389952319532E-2</v>
      </c>
      <c r="FO259">
        <v>1.8054234725715339</v>
      </c>
      <c r="FP259">
        <v>-1.2329737709075563</v>
      </c>
      <c r="FQ259">
        <v>-1.0186083212142463</v>
      </c>
      <c r="FR259">
        <v>2.3459972152764026</v>
      </c>
      <c r="FS259">
        <v>0.33282603554792578</v>
      </c>
      <c r="FT259">
        <v>2.1036710547535304</v>
      </c>
      <c r="FU259">
        <v>1.5258163642759122</v>
      </c>
      <c r="FV259">
        <v>-1.2143332970211815</v>
      </c>
      <c r="FW259">
        <v>-0.71104050208906222</v>
      </c>
      <c r="FX259">
        <v>-0.29162983964562955</v>
      </c>
      <c r="FY259">
        <v>-0.40347268296387828</v>
      </c>
      <c r="FZ259">
        <v>2.0291091592080313</v>
      </c>
      <c r="GA259">
        <v>1.1996080712643533</v>
      </c>
      <c r="GB259">
        <v>0.89204025213916938</v>
      </c>
      <c r="GC259">
        <v>0.24894390305923922</v>
      </c>
      <c r="GD259">
        <v>-0.94404642566874708</v>
      </c>
      <c r="GE259">
        <v>2.4578400585946514</v>
      </c>
      <c r="GF259">
        <v>0.56583195912761053</v>
      </c>
      <c r="GG259">
        <v>1.7308615770260347</v>
      </c>
      <c r="GH259">
        <v>-0.58055718488443875</v>
      </c>
      <c r="GI259">
        <v>6.2539164195491354E-2</v>
      </c>
      <c r="GJ259">
        <v>-0.82288334540731101</v>
      </c>
      <c r="GK259">
        <v>-0.38483220907750348</v>
      </c>
      <c r="GL259">
        <v>-0.41279291990706568</v>
      </c>
      <c r="GM259">
        <v>-0.28230960270244221</v>
      </c>
      <c r="GN259">
        <v>-2.7024944068203913E-3</v>
      </c>
      <c r="GO259">
        <v>-1.0558892689869959</v>
      </c>
      <c r="GP259">
        <v>0.82679859353685758</v>
      </c>
      <c r="GQ259">
        <v>0.21166295528648965</v>
      </c>
      <c r="GR259">
        <v>1.665619918423723</v>
      </c>
      <c r="GS259">
        <v>1.1343664126620416</v>
      </c>
      <c r="GT259">
        <v>-0.45939410462300267</v>
      </c>
      <c r="GU259">
        <v>0.62175338078673492</v>
      </c>
      <c r="GV259">
        <v>-0.66443931737312534</v>
      </c>
      <c r="GW259">
        <v>-0.69240002820268742</v>
      </c>
      <c r="GX259">
        <v>-1.4100582728281168</v>
      </c>
      <c r="GY259">
        <v>1.4139735209576634</v>
      </c>
      <c r="GZ259">
        <v>-0.37551197213431609</v>
      </c>
      <c r="HA259">
        <v>0.61243314384354752</v>
      </c>
      <c r="HB259">
        <v>-0.20774770715694305</v>
      </c>
      <c r="HC259">
        <v>1.5164961273327247</v>
      </c>
      <c r="HD259">
        <v>-1.083849979816558</v>
      </c>
      <c r="HE259">
        <v>-0.88812500400962269</v>
      </c>
      <c r="HF259">
        <v>0.78019740882092059</v>
      </c>
      <c r="HG259">
        <v>-0.88812500400962269</v>
      </c>
      <c r="HH259">
        <v>-0.93472618872555968</v>
      </c>
      <c r="HI259">
        <v>1.92658655283297</v>
      </c>
      <c r="HJ259">
        <v>-0.61783813265718834</v>
      </c>
      <c r="HK259">
        <v>-1.3448166142258049</v>
      </c>
      <c r="HL259">
        <v>5.3218927252303969E-2</v>
      </c>
      <c r="HM259">
        <v>-1.9319915416466107</v>
      </c>
      <c r="HN259">
        <v>-0.32891078741837915</v>
      </c>
      <c r="HO259">
        <v>0.75223669799135839</v>
      </c>
      <c r="HP259">
        <v>-0.14250604855463128</v>
      </c>
      <c r="HQ259">
        <v>-0.39415244602069088</v>
      </c>
      <c r="HR259">
        <v>-1.1397714014756823</v>
      </c>
      <c r="HS259">
        <v>0.14642129668417789</v>
      </c>
      <c r="HT259">
        <v>-0.10522510078188171</v>
      </c>
      <c r="HU259">
        <v>-0.61783813265718834</v>
      </c>
      <c r="HV259">
        <v>-0.76696192374818661</v>
      </c>
      <c r="HW259">
        <v>-0.35687149824794134</v>
      </c>
      <c r="HX259">
        <v>0.49127006358211145</v>
      </c>
      <c r="HY259">
        <v>1.5220882694986373</v>
      </c>
      <c r="HZ259">
        <v>-0.8601642931800606</v>
      </c>
      <c r="IA259">
        <v>0.42602840497979971</v>
      </c>
      <c r="IB259">
        <v>-1.8947105938738611</v>
      </c>
      <c r="IC259">
        <v>1.7215413400828472</v>
      </c>
      <c r="ID259">
        <v>2.0850305808671554</v>
      </c>
      <c r="IE259">
        <v>1.8427044203442835</v>
      </c>
      <c r="IF259">
        <v>0.78951764576410799</v>
      </c>
      <c r="IG259">
        <v>-0.8508440562368732</v>
      </c>
      <c r="IH259">
        <v>1.3860128101281011</v>
      </c>
      <c r="II259">
        <v>-1.6430641964078017</v>
      </c>
      <c r="IJ259">
        <v>0.84543906742323238</v>
      </c>
      <c r="IK259">
        <v>0.31418556166155098</v>
      </c>
      <c r="IL259">
        <v>0.46330935275254925</v>
      </c>
      <c r="IM259">
        <v>1.0877652279461045</v>
      </c>
    </row>
    <row r="260" spans="2:247">
      <c r="B260" t="s">
        <v>238</v>
      </c>
      <c r="C260">
        <v>-0.97877326387033614</v>
      </c>
      <c r="D260">
        <v>0.74021645739410225</v>
      </c>
      <c r="E260">
        <v>-1.551769837625149</v>
      </c>
      <c r="F260">
        <v>0.74021645739410225</v>
      </c>
      <c r="G260">
        <v>0.35821874155756039</v>
      </c>
      <c r="H260">
        <v>1.6952107469854569</v>
      </c>
      <c r="I260">
        <v>-0.21477783219725241</v>
      </c>
      <c r="J260">
        <v>0.83571588635323768</v>
      </c>
      <c r="K260">
        <v>1.4087124601080505</v>
      </c>
      <c r="L260">
        <v>1.2177136021897796</v>
      </c>
      <c r="M260">
        <v>1.5997113180263214</v>
      </c>
      <c r="N260">
        <v>2.1727078917811342</v>
      </c>
      <c r="O260">
        <v>-0.31027726115638787</v>
      </c>
      <c r="P260">
        <v>0.35821874155756039</v>
      </c>
      <c r="Q260">
        <v>-0.31027726115638787</v>
      </c>
      <c r="R260">
        <v>-1.6472692665842843</v>
      </c>
      <c r="S260">
        <v>0.2627193125984249</v>
      </c>
      <c r="T260">
        <v>0.2627193125984249</v>
      </c>
      <c r="U260">
        <v>-0.97877326387033614</v>
      </c>
      <c r="V260">
        <v>1.2177136021897796</v>
      </c>
      <c r="W260">
        <v>-0.88327383491120071</v>
      </c>
      <c r="X260">
        <v>-0.21477783219725241</v>
      </c>
      <c r="Y260">
        <v>-0.78777440595206516</v>
      </c>
      <c r="Z260">
        <v>-0.11927840323811695</v>
      </c>
      <c r="AA260">
        <v>-0.97877326387033614</v>
      </c>
      <c r="AB260">
        <v>0.45371817051669583</v>
      </c>
      <c r="AC260">
        <v>-1.0742726928294717</v>
      </c>
      <c r="AD260">
        <v>-1.0742726928294717</v>
      </c>
      <c r="AE260">
        <v>-2.1247664113799618</v>
      </c>
      <c r="AF260">
        <v>-0.50127611907465885</v>
      </c>
      <c r="AG260">
        <v>1.313213031148915</v>
      </c>
      <c r="AH260">
        <v>0.35821874155756039</v>
      </c>
      <c r="AI260">
        <v>0.35821874155756039</v>
      </c>
      <c r="AJ260">
        <v>0.2627193125984249</v>
      </c>
      <c r="AK260">
        <v>1.2177136021897796</v>
      </c>
      <c r="AL260">
        <v>-2.0292669824208263</v>
      </c>
      <c r="AM260">
        <v>-0.11927840323811695</v>
      </c>
      <c r="AN260">
        <v>-0.78777440595206516</v>
      </c>
      <c r="AO260">
        <v>-1.2652715507477426</v>
      </c>
      <c r="AP260">
        <v>-0.59677554803379429</v>
      </c>
      <c r="AQ260">
        <v>-0.11927840323811695</v>
      </c>
      <c r="AR260">
        <v>0.45371817051669583</v>
      </c>
      <c r="AS260">
        <v>-0.88327383491120071</v>
      </c>
      <c r="AT260">
        <v>1.1222141732306441</v>
      </c>
      <c r="AU260">
        <v>-1.0742726928294717</v>
      </c>
      <c r="AV260">
        <v>-0.69227497699292972</v>
      </c>
      <c r="AW260">
        <v>-1.3607709797068781</v>
      </c>
      <c r="AX260">
        <v>0.74021645739410225</v>
      </c>
      <c r="AY260">
        <v>-0.50127611907465885</v>
      </c>
      <c r="AZ260">
        <v>-0.97877326387033614</v>
      </c>
      <c r="BA260">
        <v>1.2177136021897796</v>
      </c>
      <c r="BB260">
        <v>-1.0742726928294717</v>
      </c>
      <c r="BC260">
        <v>0.64471702843496681</v>
      </c>
      <c r="BD260">
        <v>-0.88327383491120071</v>
      </c>
      <c r="BE260">
        <v>-0.31027726115638787</v>
      </c>
      <c r="BF260">
        <v>0.16721988363928944</v>
      </c>
      <c r="BG260">
        <v>-1.7427686955434198</v>
      </c>
      <c r="BH260">
        <v>1.1222141732306441</v>
      </c>
      <c r="BI260">
        <v>-0.69227497699292972</v>
      </c>
      <c r="BJ260">
        <v>-2.3778974278981478E-2</v>
      </c>
      <c r="BK260">
        <v>-1.2652715507477426</v>
      </c>
      <c r="BL260">
        <v>-0.11927840323811695</v>
      </c>
      <c r="BM260">
        <v>-1.0742726928294717</v>
      </c>
      <c r="BN260">
        <v>0.16721988363928944</v>
      </c>
      <c r="BO260">
        <v>0.45371817051669583</v>
      </c>
      <c r="BP260">
        <v>-0.40577669011552336</v>
      </c>
      <c r="BQ260">
        <v>0.45371817051669583</v>
      </c>
      <c r="BR260">
        <v>0.45371817051669583</v>
      </c>
      <c r="BS260">
        <v>-0.59677554803379429</v>
      </c>
      <c r="BT260">
        <v>1.313213031148915</v>
      </c>
      <c r="BU260">
        <v>-2.411264698257368</v>
      </c>
      <c r="BV260">
        <v>-1.7427686955434198</v>
      </c>
      <c r="BW260">
        <v>-0.31027726115638787</v>
      </c>
      <c r="BX260">
        <v>-0.69227497699292972</v>
      </c>
      <c r="BY260">
        <v>-2.3778974278981478E-2</v>
      </c>
      <c r="BZ260">
        <v>-0.40577669011552336</v>
      </c>
      <c r="CA260">
        <v>-0.97877326387033614</v>
      </c>
      <c r="CB260">
        <v>-1.169772121788607</v>
      </c>
      <c r="CC260">
        <v>0.93121531531237323</v>
      </c>
      <c r="CD260">
        <v>-0.11927840323811695</v>
      </c>
      <c r="CE260">
        <v>-0.40577669011552336</v>
      </c>
      <c r="CF260">
        <v>-1.0742726928294717</v>
      </c>
      <c r="CG260">
        <v>-1.169772121788607</v>
      </c>
      <c r="CH260">
        <v>-1.7427686955434198</v>
      </c>
      <c r="CI260">
        <v>0.83571588635323768</v>
      </c>
      <c r="CJ260">
        <v>1.0267147442715086</v>
      </c>
      <c r="CK260">
        <v>-0.11927840323811695</v>
      </c>
      <c r="CL260">
        <v>-0.31027726115638787</v>
      </c>
      <c r="CM260">
        <v>7.1720454680153992E-2</v>
      </c>
      <c r="CN260">
        <v>0.54921759947583126</v>
      </c>
      <c r="CO260">
        <v>1.5997113180263214</v>
      </c>
      <c r="CP260">
        <v>1.1222141732306441</v>
      </c>
      <c r="CQ260">
        <v>-1.4562704086660134</v>
      </c>
      <c r="CR260">
        <v>-0.78777440595206516</v>
      </c>
      <c r="CS260">
        <v>0.64471702843496681</v>
      </c>
      <c r="CT260">
        <v>1.2177136021897796</v>
      </c>
      <c r="CU260">
        <v>0.64471702843496681</v>
      </c>
      <c r="CV260">
        <v>0.35821874155756039</v>
      </c>
      <c r="CW260">
        <v>1.313213031148915</v>
      </c>
      <c r="CX260">
        <v>-0.40577669011552336</v>
      </c>
      <c r="CY260">
        <v>-0.69227497699292972</v>
      </c>
      <c r="CZ260">
        <v>1.2177136021897796</v>
      </c>
      <c r="DA260">
        <v>1.5042118890671861</v>
      </c>
      <c r="DB260">
        <v>1.9817090338628633</v>
      </c>
      <c r="DC260">
        <v>-0.40577669011552336</v>
      </c>
      <c r="DD260">
        <v>-0.69227497699292972</v>
      </c>
      <c r="DE260">
        <v>-0.11927840323811695</v>
      </c>
      <c r="DF260">
        <v>-0.11927840323811695</v>
      </c>
      <c r="DG260">
        <v>-2.3778974278981478E-2</v>
      </c>
      <c r="DH260">
        <v>0.54921759947583126</v>
      </c>
      <c r="DI260">
        <v>-0.40577669011552336</v>
      </c>
      <c r="DJ260">
        <v>0.93121531531237323</v>
      </c>
      <c r="DK260">
        <v>0.64471702843496681</v>
      </c>
      <c r="DL260">
        <v>1.4087124601080505</v>
      </c>
      <c r="DM260">
        <v>0.74021645739410225</v>
      </c>
      <c r="DN260">
        <v>1.5997113180263214</v>
      </c>
      <c r="DO260">
        <v>0.45371817051669583</v>
      </c>
      <c r="DP260">
        <v>-0.59677554803379429</v>
      </c>
      <c r="DQ260">
        <v>-1.3607709797068781</v>
      </c>
      <c r="DR260">
        <v>-1.4562704086660134</v>
      </c>
      <c r="DS260">
        <v>-1.2652715507477426</v>
      </c>
      <c r="DT260">
        <v>-0.59677554803379429</v>
      </c>
      <c r="DU260">
        <v>-0.97877326387033614</v>
      </c>
      <c r="DV260">
        <v>1.1222141732306441</v>
      </c>
      <c r="DW260">
        <v>-0.21477783219725241</v>
      </c>
      <c r="DX260">
        <v>0.45371817051669583</v>
      </c>
      <c r="DY260">
        <v>7.1720454680153992E-2</v>
      </c>
      <c r="DZ260">
        <v>1.1222141732306441</v>
      </c>
      <c r="EA260">
        <v>-1.3607709797068781</v>
      </c>
      <c r="EB260">
        <v>-0.31027726115638787</v>
      </c>
      <c r="EC260">
        <v>-0.21477783219725241</v>
      </c>
      <c r="ED260">
        <v>0.16721988363928944</v>
      </c>
      <c r="EE260">
        <v>1.4087124601080505</v>
      </c>
      <c r="EF260">
        <v>0.35821874155756039</v>
      </c>
      <c r="EG260">
        <v>1.7907101759445925</v>
      </c>
      <c r="EH260">
        <v>0.2627193125984249</v>
      </c>
      <c r="EI260">
        <v>-0.31027726115638787</v>
      </c>
      <c r="EJ260">
        <v>-0.97877326387033614</v>
      </c>
      <c r="EK260">
        <v>0.74021645739410225</v>
      </c>
      <c r="EL260">
        <v>2.745704465535947</v>
      </c>
      <c r="EM260">
        <v>0.16721988363928944</v>
      </c>
      <c r="EN260">
        <v>0.93121531531237323</v>
      </c>
      <c r="EO260">
        <v>-0.21477783219725241</v>
      </c>
      <c r="EP260">
        <v>0.83571588635323768</v>
      </c>
      <c r="EQ260">
        <v>-2.3778974278981478E-2</v>
      </c>
      <c r="ER260">
        <v>-0.50127611907465885</v>
      </c>
      <c r="ES260">
        <v>1.5997113180263214</v>
      </c>
      <c r="ET260">
        <v>0.74021645739410225</v>
      </c>
      <c r="EU260">
        <v>-1.169772121788607</v>
      </c>
      <c r="EV260">
        <v>1.2177136021897796</v>
      </c>
      <c r="EW260">
        <v>1.8862096049037278</v>
      </c>
      <c r="EX260">
        <v>-0.50127611907465885</v>
      </c>
      <c r="EY260">
        <v>0.74021645739410225</v>
      </c>
      <c r="EZ260">
        <v>-0.59677554803379429</v>
      </c>
      <c r="FA260">
        <v>0.45371817051669583</v>
      </c>
      <c r="FB260">
        <v>0.74021645739410225</v>
      </c>
      <c r="FC260">
        <v>1.0267147442715086</v>
      </c>
      <c r="FD260">
        <v>-0.59677554803379429</v>
      </c>
      <c r="FE260">
        <v>7.1720454680153992E-2</v>
      </c>
      <c r="FF260">
        <v>0.64471702843496681</v>
      </c>
      <c r="FG260">
        <v>1.313213031148915</v>
      </c>
      <c r="FH260">
        <v>-0.88327383491120071</v>
      </c>
      <c r="FI260">
        <v>0.74021645739410225</v>
      </c>
      <c r="FJ260">
        <v>-0.31027726115638787</v>
      </c>
      <c r="FK260">
        <v>-0.97877326387033614</v>
      </c>
      <c r="FL260">
        <v>-1.8382681245025554</v>
      </c>
      <c r="FM260">
        <v>0.2627193125984249</v>
      </c>
      <c r="FN260">
        <v>0.45371817051669583</v>
      </c>
      <c r="FO260">
        <v>0.54921759947583126</v>
      </c>
      <c r="FP260">
        <v>-0.40577669011552336</v>
      </c>
      <c r="FQ260">
        <v>-1.2652715507477426</v>
      </c>
      <c r="FR260">
        <v>0.45371817051669583</v>
      </c>
      <c r="FS260">
        <v>-0.40577669011552336</v>
      </c>
      <c r="FT260">
        <v>1.5997113180263214</v>
      </c>
      <c r="FU260">
        <v>1.5042118890671861</v>
      </c>
      <c r="FV260">
        <v>-1.169772121788607</v>
      </c>
      <c r="FW260">
        <v>-0.21477783219725241</v>
      </c>
      <c r="FX260">
        <v>1.5042118890671861</v>
      </c>
      <c r="FY260">
        <v>0.45371817051669583</v>
      </c>
      <c r="FZ260">
        <v>1.5042118890671861</v>
      </c>
      <c r="GA260">
        <v>0.64471702843496681</v>
      </c>
      <c r="GB260">
        <v>0.83571588635323768</v>
      </c>
      <c r="GC260">
        <v>-0.78777440595206516</v>
      </c>
      <c r="GD260">
        <v>-0.40577669011552336</v>
      </c>
      <c r="GE260">
        <v>2.1727078917811342</v>
      </c>
      <c r="GF260">
        <v>7.1720454680153992E-2</v>
      </c>
      <c r="GG260">
        <v>1.6952107469854569</v>
      </c>
      <c r="GH260">
        <v>0.93121531531237323</v>
      </c>
      <c r="GI260">
        <v>-0.78777440595206516</v>
      </c>
      <c r="GJ260">
        <v>-0.50127611907465885</v>
      </c>
      <c r="GK260">
        <v>0.45371817051669583</v>
      </c>
      <c r="GL260">
        <v>0.93121531531237323</v>
      </c>
      <c r="GM260">
        <v>-1.0742726928294717</v>
      </c>
      <c r="GN260">
        <v>-2.3778974278981478E-2</v>
      </c>
      <c r="GO260">
        <v>-0.40577669011552336</v>
      </c>
      <c r="GP260">
        <v>0.45371817051669583</v>
      </c>
      <c r="GQ260">
        <v>1.4087124601080505</v>
      </c>
      <c r="GR260">
        <v>-0.21477783219725241</v>
      </c>
      <c r="GS260">
        <v>1.0267147442715086</v>
      </c>
      <c r="GT260">
        <v>-1.8382681245025554</v>
      </c>
      <c r="GU260">
        <v>0.83571588635323768</v>
      </c>
      <c r="GV260">
        <v>-2.3778974278981478E-2</v>
      </c>
      <c r="GW260">
        <v>0.16721988363928944</v>
      </c>
      <c r="GX260">
        <v>-0.88327383491120071</v>
      </c>
      <c r="GY260">
        <v>1.5997113180263214</v>
      </c>
      <c r="GZ260">
        <v>0.54921759947583126</v>
      </c>
      <c r="HA260">
        <v>0.16721988363928944</v>
      </c>
      <c r="HB260">
        <v>1.0267147442715086</v>
      </c>
      <c r="HC260">
        <v>-2.411264698257368</v>
      </c>
      <c r="HD260">
        <v>-0.21477783219725241</v>
      </c>
      <c r="HE260">
        <v>-0.11927840323811695</v>
      </c>
      <c r="HF260">
        <v>0.54921759947583126</v>
      </c>
      <c r="HG260">
        <v>-0.40577669011552336</v>
      </c>
      <c r="HH260">
        <v>7.1720454680153992E-2</v>
      </c>
      <c r="HI260">
        <v>0.74021645739410225</v>
      </c>
      <c r="HJ260">
        <v>-1.0742726928294717</v>
      </c>
      <c r="HK260">
        <v>-1.169772121788607</v>
      </c>
      <c r="HL260">
        <v>-0.59677554803379429</v>
      </c>
      <c r="HM260">
        <v>-1.3607709797068781</v>
      </c>
      <c r="HN260">
        <v>-0.78777440595206516</v>
      </c>
      <c r="HO260">
        <v>1.5042118890671861</v>
      </c>
      <c r="HP260">
        <v>-0.31027726115638787</v>
      </c>
      <c r="HQ260">
        <v>-0.69227497699292972</v>
      </c>
      <c r="HR260">
        <v>-1.7427686955434198</v>
      </c>
      <c r="HS260">
        <v>0.54921759947583126</v>
      </c>
      <c r="HT260">
        <v>0.45371817051669583</v>
      </c>
      <c r="HU260">
        <v>-1.169772121788607</v>
      </c>
      <c r="HV260">
        <v>-1.0742726928294717</v>
      </c>
      <c r="HW260">
        <v>-1.0742726928294717</v>
      </c>
      <c r="HX260">
        <v>0.74021645739410225</v>
      </c>
      <c r="HY260">
        <v>-0.31027726115638787</v>
      </c>
      <c r="HZ260">
        <v>-0.31027726115638787</v>
      </c>
      <c r="IA260">
        <v>-1.7427686955434198</v>
      </c>
      <c r="IB260">
        <v>-1.7427686955434198</v>
      </c>
      <c r="IC260">
        <v>-0.78777440595206516</v>
      </c>
      <c r="ID260">
        <v>0.64471702843496681</v>
      </c>
      <c r="IE260">
        <v>0.93121531531237323</v>
      </c>
      <c r="IF260">
        <v>-0.69227497699292972</v>
      </c>
      <c r="IG260">
        <v>-0.40577669011552336</v>
      </c>
      <c r="IH260">
        <v>7.1720454680153992E-2</v>
      </c>
      <c r="II260">
        <v>-1.2652715507477426</v>
      </c>
      <c r="IJ260">
        <v>-0.21477783219725241</v>
      </c>
      <c r="IK260">
        <v>-1.6472692665842843</v>
      </c>
      <c r="IL260">
        <v>7.1720454680153992E-2</v>
      </c>
      <c r="IM260">
        <v>-0.11927840323811695</v>
      </c>
    </row>
    <row r="261" spans="2:247">
      <c r="B261" t="s">
        <v>239</v>
      </c>
      <c r="C261">
        <v>-0.77260988324828705</v>
      </c>
      <c r="D261">
        <v>0.23622203680712625</v>
      </c>
      <c r="E261">
        <v>-1.737579545909989</v>
      </c>
      <c r="F261">
        <v>-0.24626279452372479</v>
      </c>
      <c r="G261">
        <v>-1.5621305163351349</v>
      </c>
      <c r="H261">
        <v>0.45553332377569461</v>
      </c>
      <c r="I261">
        <v>-0.68488536846086157</v>
      </c>
      <c r="J261">
        <v>-7.0813764948870719E-2</v>
      </c>
      <c r="K261">
        <v>6.0773007232272171E-2</v>
      </c>
      <c r="L261">
        <v>1.8152633029808192</v>
      </c>
      <c r="M261">
        <v>0.23622203680712625</v>
      </c>
      <c r="N261">
        <v>0.63098235335054864</v>
      </c>
      <c r="O261">
        <v>0.19235977941341195</v>
      </c>
      <c r="P261">
        <v>0.63098235335054864</v>
      </c>
      <c r="Q261">
        <v>1.1134671846813997</v>
      </c>
      <c r="R261">
        <v>-0.68488536846086157</v>
      </c>
      <c r="S261">
        <v>0.41167106638198031</v>
      </c>
      <c r="T261">
        <v>1.8152633029808192</v>
      </c>
      <c r="U261">
        <v>1.6910749838557875E-2</v>
      </c>
      <c r="V261">
        <v>0.89415589771283133</v>
      </c>
      <c r="W261">
        <v>0.49939558116940891</v>
      </c>
      <c r="X261">
        <v>1.4643652438311079</v>
      </c>
      <c r="Y261">
        <v>-1.7814418033037034</v>
      </c>
      <c r="Z261">
        <v>-1.0796456850042839</v>
      </c>
      <c r="AA261">
        <v>-1.5182682589414207</v>
      </c>
      <c r="AB261">
        <v>-0.99192117021685533</v>
      </c>
      <c r="AC261">
        <v>-0.77260988324828705</v>
      </c>
      <c r="AD261">
        <v>0.36780880898826601</v>
      </c>
      <c r="AE261">
        <v>-0.68488536846086157</v>
      </c>
      <c r="AF261">
        <v>-0.55329859627971867</v>
      </c>
      <c r="AG261">
        <v>0.32394655159455482</v>
      </c>
      <c r="AH261">
        <v>-0.29012505191743909</v>
      </c>
      <c r="AI261">
        <v>6.0773007232272171E-2</v>
      </c>
      <c r="AJ261">
        <v>0.80643138292540273</v>
      </c>
      <c r="AK261">
        <v>1.8152633029808192</v>
      </c>
      <c r="AL261">
        <v>0.19235977941341195</v>
      </c>
      <c r="AM261">
        <v>0.23622203680712625</v>
      </c>
      <c r="AN261">
        <v>1.8152633029808192</v>
      </c>
      <c r="AO261">
        <v>0.98188041250025992</v>
      </c>
      <c r="AP261">
        <v>2.2977481343116701</v>
      </c>
      <c r="AQ261">
        <v>-0.29012505191743909</v>
      </c>
      <c r="AR261">
        <v>1.5520897586185365</v>
      </c>
      <c r="AS261">
        <v>-2.8341359807528308</v>
      </c>
      <c r="AT261">
        <v>-0.99192117021685533</v>
      </c>
      <c r="AU261">
        <v>-1.9130285754848431</v>
      </c>
      <c r="AV261">
        <v>-2.2639266346345543</v>
      </c>
      <c r="AW261">
        <v>-1.737579545909989</v>
      </c>
      <c r="AX261">
        <v>-1.3428192293665666</v>
      </c>
      <c r="AY261">
        <v>-1.6059927737288493</v>
      </c>
      <c r="AZ261">
        <v>-0.64102311106714727</v>
      </c>
      <c r="BA261">
        <v>-1.255094714579138</v>
      </c>
      <c r="BB261">
        <v>-7.0813764948870719E-2</v>
      </c>
      <c r="BC261">
        <v>0.85029364031911703</v>
      </c>
      <c r="BD261">
        <v>0.49939558116940891</v>
      </c>
      <c r="BE261">
        <v>1.1134671846813997</v>
      </c>
      <c r="BF261">
        <v>1.1134671846813997</v>
      </c>
      <c r="BG261">
        <v>0.19235977941341195</v>
      </c>
      <c r="BH261">
        <v>1.5082275012248221</v>
      </c>
      <c r="BI261">
        <v>-1.0357834276105697</v>
      </c>
      <c r="BJ261">
        <v>1.6910749838557875E-2</v>
      </c>
      <c r="BK261">
        <v>-0.24626279452372479</v>
      </c>
      <c r="BL261">
        <v>0.93801815510654563</v>
      </c>
      <c r="BM261">
        <v>1.2889162142562538</v>
      </c>
      <c r="BN261">
        <v>-1.0357834276105697</v>
      </c>
      <c r="BO261">
        <v>-0.46557408149229318</v>
      </c>
      <c r="BP261">
        <v>-0.20240053713001049</v>
      </c>
      <c r="BQ261">
        <v>-0.72874762585457586</v>
      </c>
      <c r="BR261">
        <v>-1.0796456850042839</v>
      </c>
      <c r="BS261">
        <v>0.32394655159455482</v>
      </c>
      <c r="BT261">
        <v>-0.68488536846086157</v>
      </c>
      <c r="BU261">
        <v>-2.0884776050596972</v>
      </c>
      <c r="BV261">
        <v>-0.64102311106714727</v>
      </c>
      <c r="BW261">
        <v>0.32394655159455482</v>
      </c>
      <c r="BX261">
        <v>0.32394655159455482</v>
      </c>
      <c r="BY261">
        <v>-7.0813764948870719E-2</v>
      </c>
      <c r="BZ261">
        <v>-0.24626279452372479</v>
      </c>
      <c r="CA261">
        <v>0.19235977941341195</v>
      </c>
      <c r="CB261">
        <v>6.0773007232272171E-2</v>
      </c>
      <c r="CC261">
        <v>0.58712009595683434</v>
      </c>
      <c r="CD261">
        <v>0.32394655159455482</v>
      </c>
      <c r="CE261">
        <v>0.23622203680712625</v>
      </c>
      <c r="CF261">
        <v>-0.64102311106714727</v>
      </c>
      <c r="CG261">
        <v>-0.1146760223425819</v>
      </c>
      <c r="CH261">
        <v>-0.64102311106714727</v>
      </c>
      <c r="CI261">
        <v>1.6910749838557875E-2</v>
      </c>
      <c r="CJ261">
        <v>-0.55329859627971867</v>
      </c>
      <c r="CK261">
        <v>-0.33398730931115028</v>
      </c>
      <c r="CL261">
        <v>0.54325783856312315</v>
      </c>
      <c r="CM261">
        <v>-0.20240053713001049</v>
      </c>
      <c r="CN261">
        <v>1.6910749838557875E-2</v>
      </c>
      <c r="CO261">
        <v>-0.29012505191743909</v>
      </c>
      <c r="CP261">
        <v>-0.20240053713001049</v>
      </c>
      <c r="CQ261">
        <v>0.32394655159455482</v>
      </c>
      <c r="CR261">
        <v>-0.90419665542942984</v>
      </c>
      <c r="CS261">
        <v>0.89415589771283133</v>
      </c>
      <c r="CT261">
        <v>0.93801815510654563</v>
      </c>
      <c r="CU261">
        <v>-0.42171182409857888</v>
      </c>
      <c r="CV261">
        <v>-0.72874762585457586</v>
      </c>
      <c r="CW261">
        <v>1.2011916994688283</v>
      </c>
      <c r="CX261">
        <v>0.71870686813797724</v>
      </c>
      <c r="CY261">
        <v>-3.0095850103276849</v>
      </c>
      <c r="CZ261">
        <v>0.28008429420084052</v>
      </c>
      <c r="DA261">
        <v>1.7714010455871048</v>
      </c>
      <c r="DB261">
        <v>0.23622203680712625</v>
      </c>
      <c r="DC261">
        <v>-1.6498550311225604</v>
      </c>
      <c r="DD261">
        <v>-0.33398730931115028</v>
      </c>
      <c r="DE261">
        <v>-0.37784956670486458</v>
      </c>
      <c r="DF261">
        <v>0.98188041250025992</v>
      </c>
      <c r="DG261">
        <v>-1.1673701997917125</v>
      </c>
      <c r="DH261">
        <v>1.6910749838557875E-2</v>
      </c>
      <c r="DI261">
        <v>-0.72874762585457586</v>
      </c>
      <c r="DJ261">
        <v>-0.50943633888600748</v>
      </c>
      <c r="DK261">
        <v>1.332778471649968</v>
      </c>
      <c r="DL261">
        <v>0.14849752201969765</v>
      </c>
      <c r="DM261">
        <v>1.6910749838557875E-2</v>
      </c>
      <c r="DN261">
        <v>1.2450539568625394</v>
      </c>
      <c r="DO261">
        <v>0.67484461074426294</v>
      </c>
      <c r="DP261">
        <v>-0.46557408149229318</v>
      </c>
      <c r="DQ261">
        <v>-0.46557408149229318</v>
      </c>
      <c r="DR261">
        <v>-0.1146760223425819</v>
      </c>
      <c r="DS261">
        <v>-0.59716085367343297</v>
      </c>
      <c r="DT261">
        <v>0.41167106638198031</v>
      </c>
      <c r="DU261">
        <v>-0.20240053713001049</v>
      </c>
      <c r="DV261">
        <v>0.80643138292540273</v>
      </c>
      <c r="DW261">
        <v>0.14849752201969765</v>
      </c>
      <c r="DX261">
        <v>-1.0796456850042839</v>
      </c>
      <c r="DY261">
        <v>-0.72874762585457586</v>
      </c>
      <c r="DZ261">
        <v>-7.0813764948870719E-2</v>
      </c>
      <c r="EA261">
        <v>-7.0813764948870719E-2</v>
      </c>
      <c r="EB261">
        <v>-0.64102311106714727</v>
      </c>
      <c r="EC261">
        <v>-7.0813764948870719E-2</v>
      </c>
      <c r="ED261">
        <v>-0.42171182409857888</v>
      </c>
      <c r="EE261">
        <v>-0.1146760223425819</v>
      </c>
      <c r="EF261">
        <v>-1.6059927737288493</v>
      </c>
      <c r="EG261">
        <v>1.2450539568625394</v>
      </c>
      <c r="EH261">
        <v>-0.24626279452372479</v>
      </c>
      <c r="EI261">
        <v>-0.64102311106714727</v>
      </c>
      <c r="EJ261">
        <v>-0.20240053713001049</v>
      </c>
      <c r="EK261">
        <v>-1.0796456850042839</v>
      </c>
      <c r="EL261">
        <v>1.6910749838557875E-2</v>
      </c>
      <c r="EM261">
        <v>-0.99192117021685533</v>
      </c>
      <c r="EN261">
        <v>0.54325783856312315</v>
      </c>
      <c r="EO261">
        <v>1.2889162142562538</v>
      </c>
      <c r="EP261">
        <v>-1.2112324571854238</v>
      </c>
      <c r="EQ261">
        <v>1.1573294420751139</v>
      </c>
      <c r="ER261">
        <v>-1.1235079423979983</v>
      </c>
      <c r="ES261">
        <v>1.6836765307996762</v>
      </c>
      <c r="ET261">
        <v>-1.6937172885162748</v>
      </c>
      <c r="EU261">
        <v>-2.695150755515642E-2</v>
      </c>
      <c r="EV261">
        <v>0.10463526462598646</v>
      </c>
      <c r="EW261">
        <v>-1.0357834276105697</v>
      </c>
      <c r="EX261">
        <v>0.23622203680712625</v>
      </c>
      <c r="EY261">
        <v>-0.42171182409857888</v>
      </c>
      <c r="EZ261">
        <v>-0.90419665542942984</v>
      </c>
      <c r="FA261">
        <v>-0.77260988324828705</v>
      </c>
      <c r="FB261">
        <v>-1.2989569719728524</v>
      </c>
      <c r="FC261">
        <v>0.23622203680712625</v>
      </c>
      <c r="FD261">
        <v>1.2011916994688283</v>
      </c>
      <c r="FE261">
        <v>-0.86033439803571554</v>
      </c>
      <c r="FF261">
        <v>0.67484461074426294</v>
      </c>
      <c r="FG261">
        <v>1.1134671846813997</v>
      </c>
      <c r="FH261">
        <v>0.23622203680712625</v>
      </c>
      <c r="FI261">
        <v>2.6047839360676641</v>
      </c>
      <c r="FJ261">
        <v>-0.15853827973629619</v>
      </c>
      <c r="FK261">
        <v>-0.42171182409857888</v>
      </c>
      <c r="FL261">
        <v>-1.737579545909989</v>
      </c>
      <c r="FM261">
        <v>0.19235977941341195</v>
      </c>
      <c r="FN261">
        <v>0.32394655159455482</v>
      </c>
      <c r="FO261">
        <v>1.5520897586185365</v>
      </c>
      <c r="FP261">
        <v>-0.86033439803571554</v>
      </c>
      <c r="FQ261">
        <v>-1.1673701997917125</v>
      </c>
      <c r="FR261">
        <v>1.8152633029808192</v>
      </c>
      <c r="FS261">
        <v>1.6910749838557875E-2</v>
      </c>
      <c r="FT261">
        <v>2.1222991047368129</v>
      </c>
      <c r="FU261">
        <v>0.89415589771283133</v>
      </c>
      <c r="FV261">
        <v>-1.0796456850042839</v>
      </c>
      <c r="FW261">
        <v>-1.1673701997917125</v>
      </c>
      <c r="FX261">
        <v>-0.1146760223425819</v>
      </c>
      <c r="FY261">
        <v>0.63098235335054864</v>
      </c>
      <c r="FZ261">
        <v>1.7275387881933906</v>
      </c>
      <c r="GA261">
        <v>0.23622203680712625</v>
      </c>
      <c r="GB261">
        <v>1.2450539568625394</v>
      </c>
      <c r="GC261">
        <v>1.6910749838557875E-2</v>
      </c>
      <c r="GD261">
        <v>-0.68488536846086157</v>
      </c>
      <c r="GE261">
        <v>1.6836765307996762</v>
      </c>
      <c r="GF261">
        <v>1.2011916994688283</v>
      </c>
      <c r="GG261">
        <v>0.23622203680712625</v>
      </c>
      <c r="GH261">
        <v>-1.1235079423979983</v>
      </c>
      <c r="GI261">
        <v>0.23622203680712625</v>
      </c>
      <c r="GJ261">
        <v>-1.0796456850042839</v>
      </c>
      <c r="GK261">
        <v>-0.64102311106714727</v>
      </c>
      <c r="GL261">
        <v>-0.15853827973629619</v>
      </c>
      <c r="GM261">
        <v>-0.24626279452372479</v>
      </c>
      <c r="GN261">
        <v>-7.0813764948870719E-2</v>
      </c>
      <c r="GO261">
        <v>-1.2112324571854238</v>
      </c>
      <c r="GP261">
        <v>-2.695150755515642E-2</v>
      </c>
      <c r="GQ261">
        <v>-2.695150755515642E-2</v>
      </c>
      <c r="GR261">
        <v>1.2889162142562538</v>
      </c>
      <c r="GS261">
        <v>1.7275387881933906</v>
      </c>
      <c r="GT261">
        <v>0.49939558116940891</v>
      </c>
      <c r="GU261">
        <v>0.98188041250025992</v>
      </c>
      <c r="GV261">
        <v>-0.86033439803571554</v>
      </c>
      <c r="GW261">
        <v>-1.5182682589414207</v>
      </c>
      <c r="GX261">
        <v>-0.94805891282314414</v>
      </c>
      <c r="GY261">
        <v>0.98188041250025992</v>
      </c>
      <c r="GZ261">
        <v>0.14849752201969765</v>
      </c>
      <c r="HA261">
        <v>0.45553332377569461</v>
      </c>
      <c r="HB261">
        <v>-0.24626279452372479</v>
      </c>
      <c r="HC261">
        <v>1.4205029864373966</v>
      </c>
      <c r="HD261">
        <v>-1.386681486760281</v>
      </c>
      <c r="HE261">
        <v>-0.46557408149229318</v>
      </c>
      <c r="HF261">
        <v>0.63098235335054864</v>
      </c>
      <c r="HG261">
        <v>-0.15853827973629619</v>
      </c>
      <c r="HH261">
        <v>0.23622203680712625</v>
      </c>
      <c r="HI261">
        <v>1.9907123325556733</v>
      </c>
      <c r="HJ261">
        <v>-0.24626279452372479</v>
      </c>
      <c r="HK261">
        <v>-1.2112324571854238</v>
      </c>
      <c r="HL261">
        <v>1.3766407290436824</v>
      </c>
      <c r="HM261">
        <v>-2.0007530902722719</v>
      </c>
      <c r="HN261">
        <v>-0.33398730931115028</v>
      </c>
      <c r="HO261">
        <v>0.14849752201969765</v>
      </c>
      <c r="HP261">
        <v>6.0773007232272171E-2</v>
      </c>
      <c r="HQ261">
        <v>-0.24626279452372479</v>
      </c>
      <c r="HR261">
        <v>-1.2112324571854238</v>
      </c>
      <c r="HS261">
        <v>0.63098235335054864</v>
      </c>
      <c r="HT261">
        <v>1.6910749838557875E-2</v>
      </c>
      <c r="HU261">
        <v>-1.255094714579138</v>
      </c>
      <c r="HV261">
        <v>1.0696049272876855</v>
      </c>
      <c r="HW261">
        <v>0.14849752201969765</v>
      </c>
      <c r="HX261">
        <v>1.1573294420751139</v>
      </c>
      <c r="HY261">
        <v>0.98188041250025992</v>
      </c>
      <c r="HZ261">
        <v>-2.695150755515642E-2</v>
      </c>
      <c r="IA261">
        <v>1.2450539568625394</v>
      </c>
      <c r="IB261">
        <v>-1.4305437441539921</v>
      </c>
      <c r="IC261">
        <v>0.36780880898826601</v>
      </c>
      <c r="ID261">
        <v>1.5082275012248221</v>
      </c>
      <c r="IE261">
        <v>1.4643652438311079</v>
      </c>
      <c r="IF261">
        <v>1.2011916994688283</v>
      </c>
      <c r="IG261">
        <v>-0.72874762585457586</v>
      </c>
      <c r="IH261">
        <v>1.2450539568625394</v>
      </c>
      <c r="II261">
        <v>-1.3428192293665666</v>
      </c>
      <c r="IJ261">
        <v>1.2889162142562538</v>
      </c>
      <c r="IK261">
        <v>0.41167106638198031</v>
      </c>
      <c r="IL261">
        <v>0.41167106638198031</v>
      </c>
      <c r="IM261">
        <v>1.2450539568625394</v>
      </c>
    </row>
    <row r="262" spans="2:247">
      <c r="B262" t="s">
        <v>240</v>
      </c>
      <c r="C262">
        <v>-0.94928921036294145</v>
      </c>
      <c r="D262">
        <v>-0.88722624408127082</v>
      </c>
      <c r="E262">
        <v>-0.61414919244192012</v>
      </c>
      <c r="F262">
        <v>0.13060640293812636</v>
      </c>
      <c r="G262">
        <v>-0.42796029359690851</v>
      </c>
      <c r="H262">
        <v>0.46574642085914764</v>
      </c>
      <c r="I262">
        <v>0.54022198039715152</v>
      </c>
      <c r="J262">
        <v>-0.14247064870122439</v>
      </c>
      <c r="K262">
        <v>1.8893063631120439E-2</v>
      </c>
      <c r="L262">
        <v>-0.14247064870122439</v>
      </c>
      <c r="M262">
        <v>9.3368623169124379E-2</v>
      </c>
      <c r="N262">
        <v>0.35403308155213992</v>
      </c>
      <c r="O262">
        <v>0.15543158945079491</v>
      </c>
      <c r="P262">
        <v>0.41609604783381049</v>
      </c>
      <c r="Q262">
        <v>6.8543436656455806E-2</v>
      </c>
      <c r="R262">
        <v>-0.20453361498289491</v>
      </c>
      <c r="S262">
        <v>0.14301899619446151</v>
      </c>
      <c r="T262">
        <v>0.85053681180550422</v>
      </c>
      <c r="U262">
        <v>0.75123606575483171</v>
      </c>
      <c r="V262">
        <v>0.67676050621682782</v>
      </c>
      <c r="W262">
        <v>0.31679530178313797</v>
      </c>
      <c r="X262">
        <v>1.3222153555462017</v>
      </c>
      <c r="Y262">
        <v>-1.8305833315626623</v>
      </c>
      <c r="Z262">
        <v>-1.7436951787683233</v>
      </c>
      <c r="AA262">
        <v>-1.3092544147966294</v>
      </c>
      <c r="AB262">
        <v>-1.3837299743346352</v>
      </c>
      <c r="AC262">
        <v>-1.5078559068979762</v>
      </c>
      <c r="AD262">
        <v>-0.41554770034057337</v>
      </c>
      <c r="AE262">
        <v>-0.8996388373376043</v>
      </c>
      <c r="AF262">
        <v>-0.41554770034057337</v>
      </c>
      <c r="AG262">
        <v>-3.0757309394216701E-2</v>
      </c>
      <c r="AH262">
        <v>-0.8996388373376043</v>
      </c>
      <c r="AI262">
        <v>-0.96170180361927482</v>
      </c>
      <c r="AJ262">
        <v>1.3594531353152037</v>
      </c>
      <c r="AK262">
        <v>2.0173205779009109</v>
      </c>
      <c r="AL262">
        <v>2.2035094767459227</v>
      </c>
      <c r="AM262">
        <v>0.71399828598582982</v>
      </c>
      <c r="AN262">
        <v>0.60228494667882215</v>
      </c>
      <c r="AO262">
        <v>1.7442435262615603</v>
      </c>
      <c r="AP262">
        <v>3.419943615866667</v>
      </c>
      <c r="AQ262">
        <v>1.5580546274165488</v>
      </c>
      <c r="AR262">
        <v>0.72641087924216319</v>
      </c>
      <c r="AS262">
        <v>-1.9422966708696701</v>
      </c>
      <c r="AT262">
        <v>-0.51484844639124761</v>
      </c>
      <c r="AU262">
        <v>-1.5575062799233117</v>
      </c>
      <c r="AV262">
        <v>-1.0485899564136139</v>
      </c>
      <c r="AW262">
        <v>-2.1533107562273486</v>
      </c>
      <c r="AX262">
        <v>-1.3092544147966294</v>
      </c>
      <c r="AY262">
        <v>-1.4333803473599707</v>
      </c>
      <c r="AZ262">
        <v>-1.3713173810782999</v>
      </c>
      <c r="BA262">
        <v>-0.92446402385027282</v>
      </c>
      <c r="BB262">
        <v>-1.6319818394613173</v>
      </c>
      <c r="BC262">
        <v>0.85053681180550422</v>
      </c>
      <c r="BD262">
        <v>-9.2820275675887243E-2</v>
      </c>
      <c r="BE262">
        <v>1.3346279488025352</v>
      </c>
      <c r="BF262">
        <v>1.8187190857995661</v>
      </c>
      <c r="BG262">
        <v>0.50298420062814964</v>
      </c>
      <c r="BH262">
        <v>1.4339286948532077</v>
      </c>
      <c r="BI262">
        <v>0.2671449287578026</v>
      </c>
      <c r="BJ262">
        <v>0.85053681180550422</v>
      </c>
      <c r="BK262">
        <v>0.56504716690982015</v>
      </c>
      <c r="BL262">
        <v>0.56504716690982015</v>
      </c>
      <c r="BM262">
        <v>0.27955752201413597</v>
      </c>
      <c r="BN262">
        <v>-1.3340796013092981</v>
      </c>
      <c r="BO262">
        <v>-0.66379956546725549</v>
      </c>
      <c r="BP262">
        <v>-1.4209677541036372</v>
      </c>
      <c r="BQ262">
        <v>-0.78792549803059664</v>
      </c>
      <c r="BR262">
        <v>-0.39072251382790651</v>
      </c>
      <c r="BS262">
        <v>-1.5202685001543097</v>
      </c>
      <c r="BT262">
        <v>-0.88722624408127082</v>
      </c>
      <c r="BU262">
        <v>-1.6195692462049822</v>
      </c>
      <c r="BV262">
        <v>-0.91205143059393767</v>
      </c>
      <c r="BW262">
        <v>-1.1354781092079531</v>
      </c>
      <c r="BX262">
        <v>0.15543158945079491</v>
      </c>
      <c r="BY262">
        <v>-0.53967363290391446</v>
      </c>
      <c r="BZ262">
        <v>0.24231974224513403</v>
      </c>
      <c r="CA262">
        <v>-0.37830992057157137</v>
      </c>
      <c r="CB262">
        <v>-0.45278548010957709</v>
      </c>
      <c r="CC262">
        <v>0.2919701152704694</v>
      </c>
      <c r="CD262">
        <v>0.13060640293812636</v>
      </c>
      <c r="CE262">
        <v>8.095602991279098E-2</v>
      </c>
      <c r="CF262">
        <v>-0.22935880149556173</v>
      </c>
      <c r="CG262">
        <v>-0.40313510708423994</v>
      </c>
      <c r="CH262">
        <v>0.44092123434647906</v>
      </c>
      <c r="CI262">
        <v>-0.42796029359690851</v>
      </c>
      <c r="CJ262">
        <v>-0.50243585313491246</v>
      </c>
      <c r="CK262">
        <v>-0.13005805544488921</v>
      </c>
      <c r="CL262">
        <v>0.14301899619446151</v>
      </c>
      <c r="CM262">
        <v>-0.44037288685324188</v>
      </c>
      <c r="CN262">
        <v>0.72641087924216319</v>
      </c>
      <c r="CO262">
        <v>-0.14247064870122439</v>
      </c>
      <c r="CP262">
        <v>-0.20453361498289491</v>
      </c>
      <c r="CQ262">
        <v>-0.16729583521389119</v>
      </c>
      <c r="CR262">
        <v>-0.70103734523625927</v>
      </c>
      <c r="CS262">
        <v>0.83812421854917085</v>
      </c>
      <c r="CT262">
        <v>0.71399828598582982</v>
      </c>
      <c r="CU262">
        <v>-0.20453361498289491</v>
      </c>
      <c r="CV262">
        <v>-0.50243585313491246</v>
      </c>
      <c r="CW262">
        <v>0.34162048829580655</v>
      </c>
      <c r="CX262">
        <v>0.40368345457747706</v>
      </c>
      <c r="CY262">
        <v>-0.94928921036294145</v>
      </c>
      <c r="CZ262">
        <v>0.55263457365348678</v>
      </c>
      <c r="DA262">
        <v>1.1484390499575237</v>
      </c>
      <c r="DB262">
        <v>1.1608516432138569</v>
      </c>
      <c r="DC262">
        <v>-0.365897327315238</v>
      </c>
      <c r="DD262">
        <v>-0.5520862261602496</v>
      </c>
      <c r="DE262">
        <v>0.90018718483084137</v>
      </c>
      <c r="DF262">
        <v>-0.13005805544488921</v>
      </c>
      <c r="DG262">
        <v>-0.8996388373376043</v>
      </c>
      <c r="DH262">
        <v>-5.9321228815481311E-3</v>
      </c>
      <c r="DI262">
        <v>-0.46519807336591046</v>
      </c>
      <c r="DJ262">
        <v>-0.5893240059292516</v>
      </c>
      <c r="DK262">
        <v>-0.19212102172655976</v>
      </c>
      <c r="DL262">
        <v>-0.66379956546725549</v>
      </c>
      <c r="DM262">
        <v>0.13060640293812636</v>
      </c>
      <c r="DN262">
        <v>0.44092123434647906</v>
      </c>
      <c r="DO262">
        <v>-0.19212102172655976</v>
      </c>
      <c r="DP262">
        <v>-0.17970842847022636</v>
      </c>
      <c r="DQ262">
        <v>-0.83757587105593367</v>
      </c>
      <c r="DR262">
        <v>-0.22935880149556173</v>
      </c>
      <c r="DS262">
        <v>3.1305656887453841E-2</v>
      </c>
      <c r="DT262">
        <v>-0.25418398800823028</v>
      </c>
      <c r="DU262">
        <v>-0.60173659918558497</v>
      </c>
      <c r="DV262">
        <v>0.39127086132114369</v>
      </c>
      <c r="DW262">
        <v>-0.56449881941658298</v>
      </c>
      <c r="DX262">
        <v>-0.365897327315238</v>
      </c>
      <c r="DY262">
        <v>-0.76310031151792979</v>
      </c>
      <c r="DZ262">
        <v>0.35403308155213992</v>
      </c>
      <c r="EA262">
        <v>-4.3169902650550103E-2</v>
      </c>
      <c r="EB262">
        <v>-0.29142176777723228</v>
      </c>
      <c r="EC262">
        <v>0.47815901411548101</v>
      </c>
      <c r="ED262">
        <v>-0.97411439687560819</v>
      </c>
      <c r="EE262">
        <v>-0.365897327315238</v>
      </c>
      <c r="EF262">
        <v>-0.30383436103356742</v>
      </c>
      <c r="EG262">
        <v>0.49057160737181621</v>
      </c>
      <c r="EH262">
        <v>-0.26659658126456548</v>
      </c>
      <c r="EI262">
        <v>-0.15488324195755779</v>
      </c>
      <c r="EJ262">
        <v>0.24231974224513403</v>
      </c>
      <c r="EK262">
        <v>-1.0734151429262824</v>
      </c>
      <c r="EL262">
        <v>-0.51484844639124761</v>
      </c>
      <c r="EM262">
        <v>-0.99893958338827682</v>
      </c>
      <c r="EN262">
        <v>0.15543158945079491</v>
      </c>
      <c r="EO262">
        <v>1.2601523892645312</v>
      </c>
      <c r="EP262">
        <v>-1.0485899564136139</v>
      </c>
      <c r="EQ262">
        <v>1.6573553734672213</v>
      </c>
      <c r="ER262">
        <v>-0.97411439687560819</v>
      </c>
      <c r="ES262">
        <v>0.93742496459984337</v>
      </c>
      <c r="ET262">
        <v>-1.5202685001543097</v>
      </c>
      <c r="EU262">
        <v>-0.83757587105593367</v>
      </c>
      <c r="EV262">
        <v>4.3718250143787239E-2</v>
      </c>
      <c r="EW262">
        <v>-1.0734151429262824</v>
      </c>
      <c r="EX262">
        <v>0.60228494667882215</v>
      </c>
      <c r="EY262">
        <v>-0.27900917452089885</v>
      </c>
      <c r="EZ262">
        <v>-1.4954433136416412</v>
      </c>
      <c r="FA262">
        <v>4.3718250143787239E-2</v>
      </c>
      <c r="FB262">
        <v>-0.83757587105593367</v>
      </c>
      <c r="FC262">
        <v>0.37885826806480849</v>
      </c>
      <c r="FD262">
        <v>-0.22935880149556173</v>
      </c>
      <c r="FE262">
        <v>-1.4333803473599707</v>
      </c>
      <c r="FF262">
        <v>1.3222153555462017</v>
      </c>
      <c r="FG262">
        <v>0.83812421854917085</v>
      </c>
      <c r="FH262">
        <v>-0.20453361498289491</v>
      </c>
      <c r="FI262">
        <v>0.92501237134351</v>
      </c>
      <c r="FJ262">
        <v>-0.20453361498289491</v>
      </c>
      <c r="FK262">
        <v>-1.0610025496699473</v>
      </c>
      <c r="FL262">
        <v>-1.2347788552586256</v>
      </c>
      <c r="FM262">
        <v>-3.0757309394216701E-2</v>
      </c>
      <c r="FN262">
        <v>-0.31624695428990085</v>
      </c>
      <c r="FO262">
        <v>1.8063064925432308</v>
      </c>
      <c r="FP262">
        <v>-0.49002325987857903</v>
      </c>
      <c r="FQ262">
        <v>-1.0113521766446119</v>
      </c>
      <c r="FR262">
        <v>2.2903976295402617</v>
      </c>
      <c r="FS262">
        <v>0.24231974224513403</v>
      </c>
      <c r="FT262">
        <v>1.0863760836758529</v>
      </c>
      <c r="FU262">
        <v>0.962250151112512</v>
      </c>
      <c r="FV262">
        <v>-0.65138697221092212</v>
      </c>
      <c r="FW262">
        <v>-1.0485899564136139</v>
      </c>
      <c r="FX262">
        <v>-0.22935880149556173</v>
      </c>
      <c r="FY262">
        <v>-1.3961425675909687</v>
      </c>
      <c r="FZ262">
        <v>2.0793835441825816</v>
      </c>
      <c r="GA262">
        <v>0.82571162529283748</v>
      </c>
      <c r="GB262">
        <v>1.0491383039068511</v>
      </c>
      <c r="GC262">
        <v>0.32920789503947312</v>
      </c>
      <c r="GD262">
        <v>-1.1603032957206199</v>
      </c>
      <c r="GE262">
        <v>1.7938938992868976</v>
      </c>
      <c r="GF262">
        <v>0.51539679388448478</v>
      </c>
      <c r="GG262">
        <v>0.73882347249849833</v>
      </c>
      <c r="GH262">
        <v>-1.0610025496699473</v>
      </c>
      <c r="GI262">
        <v>0.10578121642545778</v>
      </c>
      <c r="GJ262">
        <v>-0.365897327315238</v>
      </c>
      <c r="GK262">
        <v>-1.0858277361826159</v>
      </c>
      <c r="GL262">
        <v>-0.83757587105593367</v>
      </c>
      <c r="GM262">
        <v>0.36644567480847512</v>
      </c>
      <c r="GN262">
        <v>0.24231974224513403</v>
      </c>
      <c r="GO262">
        <v>-1.1975410754896236</v>
      </c>
      <c r="GP262">
        <v>0.80088643878016885</v>
      </c>
      <c r="GQ262">
        <v>6.4804703747852709E-3</v>
      </c>
      <c r="GR262">
        <v>2.5882998676922795</v>
      </c>
      <c r="GS262">
        <v>0.60228494667882215</v>
      </c>
      <c r="GT262">
        <v>-1.8344716137883299E-2</v>
      </c>
      <c r="GU262">
        <v>0.24231974224513403</v>
      </c>
      <c r="GV262">
        <v>-0.11764546218855582</v>
      </c>
      <c r="GW262">
        <v>-0.97411439687560819</v>
      </c>
      <c r="GX262">
        <v>-1.1851284822332884</v>
      </c>
      <c r="GY262">
        <v>1.8435442723122328</v>
      </c>
      <c r="GZ262">
        <v>-0.30383436103356742</v>
      </c>
      <c r="HA262">
        <v>0.36644567480847512</v>
      </c>
      <c r="HB262">
        <v>-0.25418398800823028</v>
      </c>
      <c r="HC262">
        <v>2.3648731890782657</v>
      </c>
      <c r="HD262">
        <v>-0.98652699013194334</v>
      </c>
      <c r="HE262">
        <v>-0.92446402385027282</v>
      </c>
      <c r="HF262">
        <v>0.75123606575483171</v>
      </c>
      <c r="HG262">
        <v>-0.84998846431226716</v>
      </c>
      <c r="HH262">
        <v>-0.21694620823922833</v>
      </c>
      <c r="HI262">
        <v>2.3772857823346007</v>
      </c>
      <c r="HJ262">
        <v>-0.81275068454326516</v>
      </c>
      <c r="HK262">
        <v>-0.99893958338827682</v>
      </c>
      <c r="HL262">
        <v>0.76364865901116696</v>
      </c>
      <c r="HM262">
        <v>-1.4830307203853077</v>
      </c>
      <c r="HN262">
        <v>0.11819380968179295</v>
      </c>
      <c r="HO262">
        <v>0.56504716690982015</v>
      </c>
      <c r="HP262">
        <v>0.40368345457747706</v>
      </c>
      <c r="HQ262">
        <v>-0.26659658126456548</v>
      </c>
      <c r="HR262">
        <v>-0.14247064870122439</v>
      </c>
      <c r="HS262">
        <v>0.32920789503947312</v>
      </c>
      <c r="HT262">
        <v>-6.7995089163218669E-2</v>
      </c>
      <c r="HU262">
        <v>-0.72586253174892601</v>
      </c>
      <c r="HV262">
        <v>-0.44037288685324188</v>
      </c>
      <c r="HW262">
        <v>0.49057160737181621</v>
      </c>
      <c r="HX262">
        <v>0.40368345457747706</v>
      </c>
      <c r="HY262">
        <v>2.0917961374389149</v>
      </c>
      <c r="HZ262">
        <v>-0.61414919244192012</v>
      </c>
      <c r="IA262">
        <v>0.70158569272949634</v>
      </c>
      <c r="IB262">
        <v>-0.96170180361927482</v>
      </c>
      <c r="IC262">
        <v>2.3400480025655974</v>
      </c>
      <c r="ID262">
        <v>2.3524605958219325</v>
      </c>
      <c r="IE262">
        <v>1.8683694588249016</v>
      </c>
      <c r="IF262">
        <v>2.1786842902332544</v>
      </c>
      <c r="IG262">
        <v>-0.41554770034057337</v>
      </c>
      <c r="IH262">
        <v>1.607705000441886</v>
      </c>
      <c r="II262">
        <v>-1.4333803473599707</v>
      </c>
      <c r="IJ262">
        <v>0.962250151112512</v>
      </c>
      <c r="IK262">
        <v>1.284977575777198</v>
      </c>
      <c r="IL262">
        <v>0.93742496459984337</v>
      </c>
      <c r="IM262">
        <v>1.4463412881095428</v>
      </c>
    </row>
    <row r="263" spans="2:247">
      <c r="B263" t="s">
        <v>241</v>
      </c>
      <c r="C263">
        <v>-0.70909252185317817</v>
      </c>
      <c r="D263">
        <v>-0.92640210701187609</v>
      </c>
      <c r="E263">
        <v>-0.4423943946129581</v>
      </c>
      <c r="F263">
        <v>-0.59056002085752468</v>
      </c>
      <c r="G263">
        <v>0.75280832375987827</v>
      </c>
      <c r="H263">
        <v>0.19965665244683034</v>
      </c>
      <c r="I263">
        <v>-0.16581855895643413</v>
      </c>
      <c r="J263">
        <v>-0.38312814411513207</v>
      </c>
      <c r="K263">
        <v>-0.9757906490933983</v>
      </c>
      <c r="L263">
        <v>-0.37325043569882815</v>
      </c>
      <c r="M263">
        <v>-0.86713585651405001</v>
      </c>
      <c r="N263">
        <v>-0.14606314212382498</v>
      </c>
      <c r="O263">
        <v>-7.6919183209695041E-2</v>
      </c>
      <c r="P263">
        <v>0.93060707525335784</v>
      </c>
      <c r="Q263">
        <v>0.39721082077291908</v>
      </c>
      <c r="R263">
        <v>4.1613317785958483E-2</v>
      </c>
      <c r="S263">
        <v>0.39721082077291908</v>
      </c>
      <c r="T263">
        <v>0.50586561335226732</v>
      </c>
      <c r="U263">
        <v>-0.27447335153578378</v>
      </c>
      <c r="V263">
        <v>0.80219686584140049</v>
      </c>
      <c r="W263">
        <v>0.34782227869139687</v>
      </c>
      <c r="X263">
        <v>0.63427582276422478</v>
      </c>
      <c r="Y263">
        <v>-1.5783308624879684</v>
      </c>
      <c r="Z263">
        <v>-1.2227333595010093</v>
      </c>
      <c r="AA263">
        <v>-1.5882085709042737</v>
      </c>
      <c r="AB263">
        <v>-1.2523664847499223</v>
      </c>
      <c r="AC263">
        <v>-1.7561296139814495</v>
      </c>
      <c r="AD263">
        <v>-0.3633727272825229</v>
      </c>
      <c r="AE263">
        <v>-1.8252735728955793</v>
      </c>
      <c r="AF263">
        <v>-0.87701356493035387</v>
      </c>
      <c r="AG263">
        <v>-0.3633727272825229</v>
      </c>
      <c r="AH263">
        <v>-0.77823648076730956</v>
      </c>
      <c r="AI263">
        <v>-1.3116327352477497</v>
      </c>
      <c r="AJ263">
        <v>0.80219686584140049</v>
      </c>
      <c r="AK263">
        <v>2.2937308367033697</v>
      </c>
      <c r="AL263">
        <v>2.046788126295759</v>
      </c>
      <c r="AM263">
        <v>0.84170769950661872</v>
      </c>
      <c r="AN263">
        <v>0.63427582276422478</v>
      </c>
      <c r="AO263">
        <v>1.5529027054805371</v>
      </c>
      <c r="AP263">
        <v>3.340767928831641</v>
      </c>
      <c r="AQ263">
        <v>1.8591116663859755</v>
      </c>
      <c r="AR263">
        <v>1.1775497856609689</v>
      </c>
      <c r="AS263">
        <v>-1.6178416961531867</v>
      </c>
      <c r="AT263">
        <v>-1.0745677332564427</v>
      </c>
      <c r="AU263">
        <v>-1.8450289897281886</v>
      </c>
      <c r="AV263">
        <v>-0.88689127334665785</v>
      </c>
      <c r="AW263">
        <v>-2.1709933674662345</v>
      </c>
      <c r="AX263">
        <v>-0.56092689560861164</v>
      </c>
      <c r="AY263">
        <v>-1.4301652362434019</v>
      </c>
      <c r="AZ263">
        <v>-1.0251791911749204</v>
      </c>
      <c r="BA263">
        <v>-1.2622441931662276</v>
      </c>
      <c r="BB263">
        <v>-1.4597983614923162</v>
      </c>
      <c r="BC263">
        <v>0.75280832375987827</v>
      </c>
      <c r="BD263">
        <v>0.7330529069272691</v>
      </c>
      <c r="BE263">
        <v>1.1676720772446649</v>
      </c>
      <c r="BF263">
        <v>1.2763268698240131</v>
      </c>
      <c r="BG263">
        <v>0.58488728068270257</v>
      </c>
      <c r="BH263">
        <v>1.226938327742491</v>
      </c>
      <c r="BI263">
        <v>0.22928977769574335</v>
      </c>
      <c r="BJ263">
        <v>0.98987332575118536</v>
      </c>
      <c r="BK263">
        <v>0.72317519851096523</v>
      </c>
      <c r="BL263">
        <v>1.2960822866566224</v>
      </c>
      <c r="BM263">
        <v>0.78244144900879131</v>
      </c>
      <c r="BN263">
        <v>-0.83750273126513564</v>
      </c>
      <c r="BO263">
        <v>-0.57080460402491695</v>
      </c>
      <c r="BP263">
        <v>-1.3807766941618798</v>
      </c>
      <c r="BQ263">
        <v>-0.76835877235100569</v>
      </c>
      <c r="BR263">
        <v>-8.679689162599892E-2</v>
      </c>
      <c r="BS263">
        <v>-0.94615752384448526</v>
      </c>
      <c r="BT263">
        <v>-0.93627981542817995</v>
      </c>
      <c r="BU263">
        <v>-1.6178416961531867</v>
      </c>
      <c r="BV263">
        <v>-0.89676898176296305</v>
      </c>
      <c r="BW263">
        <v>-1.3412658604966627</v>
      </c>
      <c r="BX263">
        <v>0.25892290294465642</v>
      </c>
      <c r="BY263">
        <v>0.29843373660987471</v>
      </c>
      <c r="BZ263">
        <v>0.61452040593161561</v>
      </c>
      <c r="CA263">
        <v>0.33794457027509162</v>
      </c>
      <c r="CB263">
        <v>-0.33373960203360986</v>
      </c>
      <c r="CC263">
        <v>0.53549873860118036</v>
      </c>
      <c r="CD263">
        <v>0.24904519452835253</v>
      </c>
      <c r="CE263">
        <v>0.7330529069272691</v>
      </c>
      <c r="CF263">
        <v>-0.26459564311947853</v>
      </c>
      <c r="CG263">
        <v>-0.42263897778035037</v>
      </c>
      <c r="CH263">
        <v>-0.14606314212382498</v>
      </c>
      <c r="CI263">
        <v>-0.63007085452274303</v>
      </c>
      <c r="CJ263">
        <v>-0.58068231244122082</v>
      </c>
      <c r="CK263">
        <v>0.31818915344248244</v>
      </c>
      <c r="CL263">
        <v>8.1124151451176796E-2</v>
      </c>
      <c r="CM263">
        <v>-0.91652439859557222</v>
      </c>
      <c r="CN263">
        <v>0.50586561335226732</v>
      </c>
      <c r="CO263">
        <v>-0.35349501886621904</v>
      </c>
      <c r="CP263">
        <v>-7.6919183209695041E-2</v>
      </c>
      <c r="CQ263">
        <v>-0.56092689560861164</v>
      </c>
      <c r="CR263">
        <v>-0.41276126936404506</v>
      </c>
      <c r="CS263">
        <v>0.16014581878161202</v>
      </c>
      <c r="CT263">
        <v>0.25892290294465642</v>
      </c>
      <c r="CU263">
        <v>-3.7408349544476735E-2</v>
      </c>
      <c r="CV263">
        <v>-0.31398418520100069</v>
      </c>
      <c r="CW263">
        <v>0.30831144502617858</v>
      </c>
      <c r="CX263">
        <v>0.61452040593161561</v>
      </c>
      <c r="CY263">
        <v>-0.50166064511078556</v>
      </c>
      <c r="CZ263">
        <v>1.0293841594164022</v>
      </c>
      <c r="DA263">
        <v>0.91085165842074867</v>
      </c>
      <c r="DB263">
        <v>-0.3633727272825229</v>
      </c>
      <c r="DC263">
        <v>-7.7752242955637018E-3</v>
      </c>
      <c r="DD263">
        <v>-0.17569626737273941</v>
      </c>
      <c r="DE263">
        <v>1.2466937445751001</v>
      </c>
      <c r="DF263">
        <v>0.25892290294465642</v>
      </c>
      <c r="DG263">
        <v>-0.27447335153578378</v>
      </c>
      <c r="DH263">
        <v>2.1024841207415777E-3</v>
      </c>
      <c r="DI263">
        <v>-0.57080460402491695</v>
      </c>
      <c r="DJ263">
        <v>-0.23496251787056549</v>
      </c>
      <c r="DK263">
        <v>-0.23496251787056549</v>
      </c>
      <c r="DL263">
        <v>2.1024841207415777E-3</v>
      </c>
      <c r="DM263">
        <v>-0.48190522827817645</v>
      </c>
      <c r="DN263">
        <v>0.67378665642944302</v>
      </c>
      <c r="DO263">
        <v>0.5651318638500934</v>
      </c>
      <c r="DP263">
        <v>-0.89676898176296305</v>
      </c>
      <c r="DQ263">
        <v>-0.62019314610643916</v>
      </c>
      <c r="DR263">
        <v>-0.81774731443252791</v>
      </c>
      <c r="DS263">
        <v>-0.24484022628686936</v>
      </c>
      <c r="DT263">
        <v>-2.7530641128172859E-2</v>
      </c>
      <c r="DU263">
        <v>-1.4202875278270979</v>
      </c>
      <c r="DV263">
        <v>0.11075727670008984</v>
      </c>
      <c r="DW263">
        <v>-0.5312937703596986</v>
      </c>
      <c r="DX263">
        <v>-0.2250848094542616</v>
      </c>
      <c r="DY263">
        <v>-0.20532939262165245</v>
      </c>
      <c r="DZ263">
        <v>0.7330529069272691</v>
      </c>
      <c r="EA263">
        <v>-0.29422876836839157</v>
      </c>
      <c r="EB263">
        <v>-0.51153835352708943</v>
      </c>
      <c r="EC263">
        <v>0.86146311633922656</v>
      </c>
      <c r="ED263">
        <v>-0.62019314610643916</v>
      </c>
      <c r="EE263">
        <v>0.61452040593161561</v>
      </c>
      <c r="EF263">
        <v>-0.38312814411513207</v>
      </c>
      <c r="EG263">
        <v>1.4047370792359706</v>
      </c>
      <c r="EH263">
        <v>7.1246443034871515E-2</v>
      </c>
      <c r="EI263">
        <v>6.1368734618567643E-2</v>
      </c>
      <c r="EJ263">
        <v>-0.13618543370752112</v>
      </c>
      <c r="EK263">
        <v>-1.5091869035738386</v>
      </c>
      <c r="EL263">
        <v>-0.69921481343687431</v>
      </c>
      <c r="EM263">
        <v>-1.0350568995912244</v>
      </c>
      <c r="EN263">
        <v>0.66390894801313782</v>
      </c>
      <c r="EO263">
        <v>0.80219686584140049</v>
      </c>
      <c r="EP263">
        <v>-1.5684531540716646</v>
      </c>
      <c r="EQ263">
        <v>1.4244924960685796</v>
      </c>
      <c r="ER263">
        <v>-1.4597983614923162</v>
      </c>
      <c r="ES263">
        <v>1.0392618678327075</v>
      </c>
      <c r="ET263">
        <v>-1.9339283654749291</v>
      </c>
      <c r="EU263">
        <v>-0.41276126936404506</v>
      </c>
      <c r="EV263">
        <v>0.76268603217618214</v>
      </c>
      <c r="EW263">
        <v>-0.87701356493035387</v>
      </c>
      <c r="EX263">
        <v>1.2466937445751001</v>
      </c>
      <c r="EY263">
        <v>-0.15594085054013027</v>
      </c>
      <c r="EZ263">
        <v>-1.5585754456553607</v>
      </c>
      <c r="FA263">
        <v>2.1024841207415777E-3</v>
      </c>
      <c r="FB263">
        <v>-1.1042008585053558</v>
      </c>
      <c r="FC263">
        <v>0.31818915344248244</v>
      </c>
      <c r="FD263">
        <v>-2.7530641128172859E-2</v>
      </c>
      <c r="FE263">
        <v>-0.88689127334665785</v>
      </c>
      <c r="FF263">
        <v>1.3454708287381445</v>
      </c>
      <c r="FG263">
        <v>0.26880061136096028</v>
      </c>
      <c r="FH263">
        <v>-0.19545168420534717</v>
      </c>
      <c r="FI263">
        <v>0.79231915742509662</v>
      </c>
      <c r="FJ263">
        <v>-0.15594085054013027</v>
      </c>
      <c r="FK263">
        <v>-1.0350568995912244</v>
      </c>
      <c r="FL263">
        <v>-1.7166187803162312</v>
      </c>
      <c r="FM263">
        <v>-0.20532939262165245</v>
      </c>
      <c r="FN263">
        <v>-0.20532939262165245</v>
      </c>
      <c r="FO263">
        <v>1.6220466643946685</v>
      </c>
      <c r="FP263">
        <v>-1.2819996099988353</v>
      </c>
      <c r="FQ263">
        <v>-0.90664669017926691</v>
      </c>
      <c r="FR263">
        <v>1.770212290639235</v>
      </c>
      <c r="FS263">
        <v>3.173560936965461E-2</v>
      </c>
      <c r="FT263">
        <v>1.197305202493578</v>
      </c>
      <c r="FU263">
        <v>1.2071829109098819</v>
      </c>
      <c r="FV263">
        <v>-0.86713585651405001</v>
      </c>
      <c r="FW263">
        <v>-0.55104918719230778</v>
      </c>
      <c r="FX263">
        <v>-0.19545168420534717</v>
      </c>
      <c r="FY263">
        <v>-0.85725814809774481</v>
      </c>
      <c r="FZ263">
        <v>1.6714352064761906</v>
      </c>
      <c r="GA263">
        <v>0.64415353118052998</v>
      </c>
      <c r="GB263">
        <v>0.55525415543378953</v>
      </c>
      <c r="GC263">
        <v>0.87134082475553176</v>
      </c>
      <c r="GD263">
        <v>-1.1634671090031832</v>
      </c>
      <c r="GE263">
        <v>2.1060543767935864</v>
      </c>
      <c r="GF263">
        <v>0.17002352719791589</v>
      </c>
      <c r="GG263">
        <v>1.3158377034892315</v>
      </c>
      <c r="GH263">
        <v>-0.66958168818796127</v>
      </c>
      <c r="GI263">
        <v>0.41696623760552681</v>
      </c>
      <c r="GJ263">
        <v>-0.63007085452274303</v>
      </c>
      <c r="GK263">
        <v>-0.26459564311947853</v>
      </c>
      <c r="GL263">
        <v>-1.4202875278270979</v>
      </c>
      <c r="GM263">
        <v>-0.26459564311947853</v>
      </c>
      <c r="GN263">
        <v>-0.31398418520100069</v>
      </c>
      <c r="GO263">
        <v>-0.65970397977165607</v>
      </c>
      <c r="GP263">
        <v>1.0590172846653152</v>
      </c>
      <c r="GQ263">
        <v>-0.323861893617306</v>
      </c>
      <c r="GR263">
        <v>2.1258097936261957</v>
      </c>
      <c r="GS263">
        <v>0.38733311235661377</v>
      </c>
      <c r="GT263">
        <v>0.15026811036530813</v>
      </c>
      <c r="GU263">
        <v>0.88121853317183563</v>
      </c>
      <c r="GV263">
        <v>-0.83750273126513564</v>
      </c>
      <c r="GW263">
        <v>-0.78811418918361342</v>
      </c>
      <c r="GX263">
        <v>-1.2819996099988353</v>
      </c>
      <c r="GY263">
        <v>1.1479166604120559</v>
      </c>
      <c r="GZ263">
        <v>-0.26459564311947853</v>
      </c>
      <c r="HA263">
        <v>0.51574332176857118</v>
      </c>
      <c r="HB263">
        <v>-0.47202751986187252</v>
      </c>
      <c r="HC263">
        <v>2.9357818837631582</v>
      </c>
      <c r="HD263">
        <v>-1.1140785669216611</v>
      </c>
      <c r="HE263">
        <v>-1.0745677332564427</v>
      </c>
      <c r="HF263">
        <v>0.75280832375987827</v>
      </c>
      <c r="HG263">
        <v>-0.3633727272825229</v>
      </c>
      <c r="HH263">
        <v>-5.7163766377085888E-2</v>
      </c>
      <c r="HI263">
        <v>1.7800899990555403</v>
      </c>
      <c r="HJ263">
        <v>-0.47202751986187252</v>
      </c>
      <c r="HK263">
        <v>-0.94615752384448526</v>
      </c>
      <c r="HL263">
        <v>0.2885560281935694</v>
      </c>
      <c r="HM263">
        <v>-1.4005321109944888</v>
      </c>
      <c r="HN263">
        <v>-0.12630772529121723</v>
      </c>
      <c r="HO263">
        <v>0.42684394602183212</v>
      </c>
      <c r="HP263">
        <v>-0.29422876836839157</v>
      </c>
      <c r="HQ263">
        <v>6.1368734618567643E-2</v>
      </c>
      <c r="HR263">
        <v>-0.59056002085752468</v>
      </c>
      <c r="HS263">
        <v>0.42684394602183212</v>
      </c>
      <c r="HT263">
        <v>-0.42263897778035037</v>
      </c>
      <c r="HU263">
        <v>0.24904519452835253</v>
      </c>
      <c r="HV263">
        <v>9.1001859867480675E-2</v>
      </c>
      <c r="HW263">
        <v>0.31818915344248244</v>
      </c>
      <c r="HX263">
        <v>0.57500957226639871</v>
      </c>
      <c r="HY263">
        <v>2.1159320852098902</v>
      </c>
      <c r="HZ263">
        <v>-0.94615752384448526</v>
      </c>
      <c r="IA263">
        <v>0.80219686584140049</v>
      </c>
      <c r="IB263">
        <v>-1.2523664847499223</v>
      </c>
      <c r="IC263">
        <v>2.5307958386946772</v>
      </c>
      <c r="ID263">
        <v>1.6418020812272776</v>
      </c>
      <c r="IE263">
        <v>2.0764212515446734</v>
      </c>
      <c r="IF263">
        <v>1.3553485371544485</v>
      </c>
      <c r="IG263">
        <v>-0.79799189759991873</v>
      </c>
      <c r="IH263">
        <v>1.503514163399015</v>
      </c>
      <c r="II263">
        <v>-0.86713585651405001</v>
      </c>
      <c r="IJ263">
        <v>1.2466937445751001</v>
      </c>
      <c r="IK263">
        <v>1.8887447916348885</v>
      </c>
      <c r="IL263">
        <v>0.88121853317183563</v>
      </c>
      <c r="IM263">
        <v>1.5924135391457555</v>
      </c>
    </row>
    <row r="264" spans="2:247">
      <c r="B264" t="s">
        <v>242</v>
      </c>
      <c r="C264">
        <v>-0.70909254387331488</v>
      </c>
      <c r="D264">
        <v>-0.92640219475967645</v>
      </c>
      <c r="E264">
        <v>-0.44239445000995697</v>
      </c>
      <c r="F264">
        <v>-0.59056002983473377</v>
      </c>
      <c r="G264">
        <v>0.75280837897124386</v>
      </c>
      <c r="H264">
        <v>0.19965656315993954</v>
      </c>
      <c r="I264">
        <v>-0.16581866755120059</v>
      </c>
      <c r="J264">
        <v>-0.38312806754377071</v>
      </c>
      <c r="K264">
        <v>-0.97579063773667274</v>
      </c>
      <c r="L264">
        <v>-0.37325037894837215</v>
      </c>
      <c r="M264">
        <v>-0.86713581229349013</v>
      </c>
      <c r="N264">
        <v>-0.14606303946661023</v>
      </c>
      <c r="O264">
        <v>-7.6919219298816871E-2</v>
      </c>
      <c r="P264">
        <v>0.93060702458221978</v>
      </c>
      <c r="Q264">
        <v>0.39721083685550407</v>
      </c>
      <c r="R264">
        <v>4.1613294739762469E-2</v>
      </c>
      <c r="S264">
        <v>0.39721083685550407</v>
      </c>
      <c r="T264">
        <v>0.50586566229868479</v>
      </c>
      <c r="U264">
        <v>-0.27447324210058988</v>
      </c>
      <c r="V264">
        <v>0.80219682194824016</v>
      </c>
      <c r="W264">
        <v>0.34782239387850955</v>
      </c>
      <c r="X264">
        <v>0.63427586493266452</v>
      </c>
      <c r="Y264">
        <v>-1.5783308965249725</v>
      </c>
      <c r="Z264">
        <v>-1.2227333544092318</v>
      </c>
      <c r="AA264">
        <v>-1.5882085851203709</v>
      </c>
      <c r="AB264">
        <v>-1.2523664201954283</v>
      </c>
      <c r="AC264">
        <v>-1.7561295421359466</v>
      </c>
      <c r="AD264">
        <v>-0.36337269035297359</v>
      </c>
      <c r="AE264">
        <v>-1.8252736131975322</v>
      </c>
      <c r="AF264">
        <v>-0.87701350088889052</v>
      </c>
      <c r="AG264">
        <v>-0.36337269035297359</v>
      </c>
      <c r="AH264">
        <v>-0.77823636404110819</v>
      </c>
      <c r="AI264">
        <v>-1.3116328026616146</v>
      </c>
      <c r="AJ264">
        <v>0.80219682194824016</v>
      </c>
      <c r="AK264">
        <v>2.2937308105789964</v>
      </c>
      <c r="AL264">
        <v>2.0467880939064353</v>
      </c>
      <c r="AM264">
        <v>0.84170757632983606</v>
      </c>
      <c r="AN264">
        <v>0.63427586493266452</v>
      </c>
      <c r="AO264">
        <v>1.5529026605613174</v>
      </c>
      <c r="AP264">
        <v>3.3407678088416288</v>
      </c>
      <c r="AQ264">
        <v>1.8591117597000628</v>
      </c>
      <c r="AR264">
        <v>1.1775497412547788</v>
      </c>
      <c r="AS264">
        <v>-1.6178416509065685</v>
      </c>
      <c r="AT264">
        <v>-1.0745677745844551</v>
      </c>
      <c r="AU264">
        <v>-1.8450289903883303</v>
      </c>
      <c r="AV264">
        <v>-0.88689118948428902</v>
      </c>
      <c r="AW264">
        <v>-2.1709934667178734</v>
      </c>
      <c r="AX264">
        <v>-0.56092696404853815</v>
      </c>
      <c r="AY264">
        <v>-1.4301653167001949</v>
      </c>
      <c r="AZ264">
        <v>-1.0251790807136671</v>
      </c>
      <c r="BA264">
        <v>-1.2622441087908276</v>
      </c>
      <c r="BB264">
        <v>-1.4597983824863923</v>
      </c>
      <c r="BC264">
        <v>0.75280837897124386</v>
      </c>
      <c r="BD264">
        <v>0.73305300178044674</v>
      </c>
      <c r="BE264">
        <v>1.1676720526593802</v>
      </c>
      <c r="BF264">
        <v>1.276326878102561</v>
      </c>
      <c r="BG264">
        <v>0.58488717106187671</v>
      </c>
      <c r="BH264">
        <v>1.2269384351255648</v>
      </c>
      <c r="BI264">
        <v>0.22928987983992843</v>
      </c>
      <c r="BJ264">
        <v>0.98987340704840432</v>
      </c>
      <c r="BK264">
        <v>0.72317531318504824</v>
      </c>
      <c r="BL264">
        <v>1.2960822552933582</v>
      </c>
      <c r="BM264">
        <v>0.78244144475744126</v>
      </c>
      <c r="BN264">
        <v>-0.8375027465072945</v>
      </c>
      <c r="BO264">
        <v>-0.57080465264393665</v>
      </c>
      <c r="BP264">
        <v>-1.3807766228294078</v>
      </c>
      <c r="BQ264">
        <v>-0.76835867544570791</v>
      </c>
      <c r="BR264">
        <v>-8.6796907894215417E-2</v>
      </c>
      <c r="BS264">
        <v>-0.94615757195047534</v>
      </c>
      <c r="BT264">
        <v>-0.93627988335507684</v>
      </c>
      <c r="BU264">
        <v>-1.6178416509065685</v>
      </c>
      <c r="BV264">
        <v>-0.89676887807968753</v>
      </c>
      <c r="BW264">
        <v>-1.341265868447812</v>
      </c>
      <c r="BX264">
        <v>0.25892294562612583</v>
      </c>
      <c r="BY264">
        <v>0.29843370000772179</v>
      </c>
      <c r="BZ264">
        <v>0.61452048774186563</v>
      </c>
      <c r="CA264">
        <v>0.33794445438931775</v>
      </c>
      <c r="CB264">
        <v>-0.33373962456677619</v>
      </c>
      <c r="CC264">
        <v>0.5354987280848823</v>
      </c>
      <c r="CD264">
        <v>0.2490452570307273</v>
      </c>
      <c r="CE264">
        <v>0.73305300178044674</v>
      </c>
      <c r="CF264">
        <v>-0.26459555350519137</v>
      </c>
      <c r="CG264">
        <v>-0.42263907281915813</v>
      </c>
      <c r="CH264">
        <v>-0.14606303946661023</v>
      </c>
      <c r="CI264">
        <v>-0.63007078421632967</v>
      </c>
      <c r="CJ264">
        <v>-0.58068234123933515</v>
      </c>
      <c r="CK264">
        <v>0.31818907719851891</v>
      </c>
      <c r="CL264">
        <v>8.1124049121358427E-2</v>
      </c>
      <c r="CM264">
        <v>-0.91652450616427794</v>
      </c>
      <c r="CN264">
        <v>0.50586566229868479</v>
      </c>
      <c r="CO264">
        <v>-0.35349500175757331</v>
      </c>
      <c r="CP264">
        <v>-7.6919219298816871E-2</v>
      </c>
      <c r="CQ264">
        <v>-0.56092696404853815</v>
      </c>
      <c r="CR264">
        <v>-0.41276138422375958</v>
      </c>
      <c r="CS264">
        <v>0.16014580877834358</v>
      </c>
      <c r="CT264">
        <v>0.25892294562612583</v>
      </c>
      <c r="CU264">
        <v>-3.740846491722092E-2</v>
      </c>
      <c r="CV264">
        <v>-0.31398424737597735</v>
      </c>
      <c r="CW264">
        <v>0.30831138860312035</v>
      </c>
      <c r="CX264">
        <v>0.61452048774186563</v>
      </c>
      <c r="CY264">
        <v>-0.50166058158235183</v>
      </c>
      <c r="CZ264">
        <v>1.0293841614300021</v>
      </c>
      <c r="DA264">
        <v>0.91085164739142088</v>
      </c>
      <c r="DB264">
        <v>-0.36337269035297359</v>
      </c>
      <c r="DC264">
        <v>-7.77514823723203E-3</v>
      </c>
      <c r="DD264">
        <v>-0.17569635614659912</v>
      </c>
      <c r="DE264">
        <v>1.2466938123163636</v>
      </c>
      <c r="DF264">
        <v>0.25892294562612583</v>
      </c>
      <c r="DG264">
        <v>-0.27447324210058988</v>
      </c>
      <c r="DH264">
        <v>2.1025403581665129E-3</v>
      </c>
      <c r="DI264">
        <v>-0.57080465264393665</v>
      </c>
      <c r="DJ264">
        <v>-0.23496248771899395</v>
      </c>
      <c r="DK264">
        <v>-0.23496248771899395</v>
      </c>
      <c r="DL264">
        <v>2.1025403581665129E-3</v>
      </c>
      <c r="DM264">
        <v>-0.48190520439155293</v>
      </c>
      <c r="DN264">
        <v>0.67378661931426043</v>
      </c>
      <c r="DO264">
        <v>0.5651317938710797</v>
      </c>
      <c r="DP264">
        <v>-0.89676887807968753</v>
      </c>
      <c r="DQ264">
        <v>-0.62019309562093117</v>
      </c>
      <c r="DR264">
        <v>-0.81774736931649572</v>
      </c>
      <c r="DS264">
        <v>-0.2448401763143925</v>
      </c>
      <c r="DT264">
        <v>-2.7530525428030899E-2</v>
      </c>
      <c r="DU264">
        <v>-1.4202876281047963</v>
      </c>
      <c r="DV264">
        <v>0.11075736580134909</v>
      </c>
      <c r="DW264">
        <v>-0.53129364736854745</v>
      </c>
      <c r="DX264">
        <v>-0.22508479912359364</v>
      </c>
      <c r="DY264">
        <v>-0.20532942193279655</v>
      </c>
      <c r="DZ264">
        <v>0.73305300178044674</v>
      </c>
      <c r="EA264">
        <v>-0.29422887018518024</v>
      </c>
      <c r="EB264">
        <v>-0.51153827017775033</v>
      </c>
      <c r="EC264">
        <v>0.86146320441442648</v>
      </c>
      <c r="ED264">
        <v>-0.62019309562093117</v>
      </c>
      <c r="EE264">
        <v>0.61452048774186563</v>
      </c>
      <c r="EF264">
        <v>-0.38312806754377071</v>
      </c>
      <c r="EG264">
        <v>1.4047370807365407</v>
      </c>
      <c r="EH264">
        <v>7.1246360525959881E-2</v>
      </c>
      <c r="EI264">
        <v>6.1368671930561336E-2</v>
      </c>
      <c r="EJ264">
        <v>-0.1361853508712117</v>
      </c>
      <c r="EK264">
        <v>-1.5091868254633876</v>
      </c>
      <c r="EL264">
        <v>-0.69921485527791638</v>
      </c>
      <c r="EM264">
        <v>-1.0350570202028591</v>
      </c>
      <c r="EN264">
        <v>0.66390893071886192</v>
      </c>
      <c r="EO264">
        <v>0.80219682194824016</v>
      </c>
      <c r="EP264">
        <v>-1.568453207929573</v>
      </c>
      <c r="EQ264">
        <v>1.4244924579273377</v>
      </c>
      <c r="ER264">
        <v>-1.4597983824863923</v>
      </c>
      <c r="ES264">
        <v>1.0392618500254005</v>
      </c>
      <c r="ET264">
        <v>-1.9339284386407132</v>
      </c>
      <c r="EU264">
        <v>-0.41276138422375958</v>
      </c>
      <c r="EV264">
        <v>0.76268606756664414</v>
      </c>
      <c r="EW264">
        <v>-0.87701350088889052</v>
      </c>
      <c r="EX264">
        <v>1.2466938123163636</v>
      </c>
      <c r="EY264">
        <v>-0.15594097895580203</v>
      </c>
      <c r="EZ264">
        <v>-1.5585755193341744</v>
      </c>
      <c r="FA264">
        <v>2.1025403581665129E-3</v>
      </c>
      <c r="FB264">
        <v>-1.1042008403706516</v>
      </c>
      <c r="FC264">
        <v>0.31818907719851891</v>
      </c>
      <c r="FD264">
        <v>-2.7530525428030899E-2</v>
      </c>
      <c r="FE264">
        <v>-0.88689118948428902</v>
      </c>
      <c r="FF264">
        <v>1.3454706982703544</v>
      </c>
      <c r="FG264">
        <v>0.26880063422152439</v>
      </c>
      <c r="FH264">
        <v>-0.19545173333739799</v>
      </c>
      <c r="FI264">
        <v>0.79231913335283977</v>
      </c>
      <c r="FJ264">
        <v>-0.15594097895580203</v>
      </c>
      <c r="FK264">
        <v>-1.0350570202028591</v>
      </c>
      <c r="FL264">
        <v>-1.7166187877543506</v>
      </c>
      <c r="FM264">
        <v>-0.20532942193279655</v>
      </c>
      <c r="FN264">
        <v>-0.20532942193279655</v>
      </c>
      <c r="FO264">
        <v>1.6220467316229024</v>
      </c>
      <c r="FP264">
        <v>-1.2819994859816257</v>
      </c>
      <c r="FQ264">
        <v>-0.90664656667508614</v>
      </c>
      <c r="FR264">
        <v>1.7702123114476791</v>
      </c>
      <c r="FS264">
        <v>3.1735606144363923E-2</v>
      </c>
      <c r="FT264">
        <v>1.1973051184455759</v>
      </c>
      <c r="FU264">
        <v>1.2071828070409762</v>
      </c>
      <c r="FV264">
        <v>-0.86713581229349013</v>
      </c>
      <c r="FW264">
        <v>-0.55104927545313775</v>
      </c>
      <c r="FX264">
        <v>-0.19545173333739799</v>
      </c>
      <c r="FY264">
        <v>-0.85725812369809162</v>
      </c>
      <c r="FZ264">
        <v>1.6714351745998968</v>
      </c>
      <c r="GA264">
        <v>0.64415355352806303</v>
      </c>
      <c r="GB264">
        <v>0.55525410527567931</v>
      </c>
      <c r="GC264">
        <v>0.87134089300982498</v>
      </c>
      <c r="GD264">
        <v>-1.1634672228368379</v>
      </c>
      <c r="GE264">
        <v>2.1060544763726217</v>
      </c>
      <c r="GF264">
        <v>0.17002349737374214</v>
      </c>
      <c r="GG264">
        <v>1.315837632484157</v>
      </c>
      <c r="GH264">
        <v>-0.66958178949171887</v>
      </c>
      <c r="GI264">
        <v>0.41696621404630113</v>
      </c>
      <c r="GJ264">
        <v>-0.63007078421632967</v>
      </c>
      <c r="GK264">
        <v>-0.26459555350519137</v>
      </c>
      <c r="GL264">
        <v>-1.4202876281047963</v>
      </c>
      <c r="GM264">
        <v>-0.26459555350519137</v>
      </c>
      <c r="GN264">
        <v>-0.31398424737597735</v>
      </c>
      <c r="GO264">
        <v>-0.65970410089631859</v>
      </c>
      <c r="GP264">
        <v>1.0590172272161977</v>
      </c>
      <c r="GQ264">
        <v>-0.32386193597137586</v>
      </c>
      <c r="GR264">
        <v>2.1258098535634207</v>
      </c>
      <c r="GS264">
        <v>0.38733314826010551</v>
      </c>
      <c r="GT264">
        <v>0.15026812018294505</v>
      </c>
      <c r="GU264">
        <v>0.88121858160522348</v>
      </c>
      <c r="GV264">
        <v>-0.8375027465072945</v>
      </c>
      <c r="GW264">
        <v>-0.78811430353029821</v>
      </c>
      <c r="GX264">
        <v>-1.2819994859816257</v>
      </c>
      <c r="GY264">
        <v>1.1479166754685814</v>
      </c>
      <c r="GZ264">
        <v>-0.26459555350519137</v>
      </c>
      <c r="HA264">
        <v>0.51574335089408341</v>
      </c>
      <c r="HB264">
        <v>-0.47202751579615443</v>
      </c>
      <c r="HC264">
        <v>2.9357818237488926</v>
      </c>
      <c r="HD264">
        <v>-1.11407852896605</v>
      </c>
      <c r="HE264">
        <v>-1.0745677745844551</v>
      </c>
      <c r="HF264">
        <v>0.75280837897124386</v>
      </c>
      <c r="HG264">
        <v>-0.36337269035297359</v>
      </c>
      <c r="HH264">
        <v>-5.7163842108019787E-2</v>
      </c>
      <c r="HI264">
        <v>1.7800900000430795</v>
      </c>
      <c r="HJ264">
        <v>-0.47202751579615443</v>
      </c>
      <c r="HK264">
        <v>-0.94615757195047534</v>
      </c>
      <c r="HL264">
        <v>0.28855601141232323</v>
      </c>
      <c r="HM264">
        <v>-1.4005320000202059</v>
      </c>
      <c r="HN264">
        <v>-0.12630766227581136</v>
      </c>
      <c r="HO264">
        <v>0.42684390264170147</v>
      </c>
      <c r="HP264">
        <v>-0.29422887018518024</v>
      </c>
      <c r="HQ264">
        <v>6.1368671930561336E-2</v>
      </c>
      <c r="HR264">
        <v>-0.59056002983473377</v>
      </c>
      <c r="HS264">
        <v>0.42684390264170147</v>
      </c>
      <c r="HT264">
        <v>-0.42263907281915813</v>
      </c>
      <c r="HU264">
        <v>0.2490452570307273</v>
      </c>
      <c r="HV264">
        <v>9.1001737716758749E-2</v>
      </c>
      <c r="HW264">
        <v>0.31818907719851891</v>
      </c>
      <c r="HX264">
        <v>0.57500948246647821</v>
      </c>
      <c r="HY264">
        <v>2.1159321649680223</v>
      </c>
      <c r="HZ264">
        <v>-0.94615757195047534</v>
      </c>
      <c r="IA264">
        <v>0.80219682194824016</v>
      </c>
      <c r="IB264">
        <v>-1.2523664201954283</v>
      </c>
      <c r="IC264">
        <v>2.5307958386561569</v>
      </c>
      <c r="ID264">
        <v>1.6418021088137011</v>
      </c>
      <c r="IE264">
        <v>2.0764211596926327</v>
      </c>
      <c r="IF264">
        <v>1.3553486377595445</v>
      </c>
      <c r="IG264">
        <v>-0.7979919921256986</v>
      </c>
      <c r="IH264">
        <v>1.503514217584323</v>
      </c>
      <c r="II264">
        <v>-0.86713581229349013</v>
      </c>
      <c r="IJ264">
        <v>1.2466938123163636</v>
      </c>
      <c r="IK264">
        <v>1.8887448254862602</v>
      </c>
      <c r="IL264">
        <v>0.88121858160522348</v>
      </c>
      <c r="IM264">
        <v>1.5924134149429134</v>
      </c>
    </row>
    <row r="265" spans="2:247">
      <c r="B265" t="s">
        <v>243</v>
      </c>
      <c r="C265">
        <v>-0.81547546831455897</v>
      </c>
      <c r="D265">
        <v>-0.1580914825260949</v>
      </c>
      <c r="E265">
        <v>-7.9831484217944476E-2</v>
      </c>
      <c r="F265">
        <v>0.23320850901465728</v>
      </c>
      <c r="G265">
        <v>0.34277250664606834</v>
      </c>
      <c r="H265">
        <v>1.2662404866822421</v>
      </c>
      <c r="I265">
        <v>9.2340512059985599E-2</v>
      </c>
      <c r="J265">
        <v>-0.40852347711217762</v>
      </c>
      <c r="K265">
        <v>2.9732513413466582E-2</v>
      </c>
      <c r="L265">
        <v>0.68711649920192841</v>
      </c>
      <c r="M265">
        <v>-0.23635148083424534</v>
      </c>
      <c r="N265">
        <v>1.250588487020613</v>
      </c>
      <c r="O265">
        <v>0.65581249987867007</v>
      </c>
      <c r="P265">
        <v>1.3914564839752823</v>
      </c>
      <c r="Q265">
        <v>6.1036512736724981E-2</v>
      </c>
      <c r="R265">
        <v>-7.9831484217944476E-2</v>
      </c>
      <c r="S265">
        <v>0.85928849547986075</v>
      </c>
      <c r="T265">
        <v>1.1410244893892019</v>
      </c>
      <c r="U265">
        <v>0.42103250495421873</v>
      </c>
      <c r="V265">
        <v>1.4540644826218037</v>
      </c>
      <c r="W265">
        <v>0.81233249649497097</v>
      </c>
      <c r="X265">
        <v>0.79668049683333952</v>
      </c>
      <c r="Y265">
        <v>-0.79982346865292986</v>
      </c>
      <c r="Z265">
        <v>-0.98764746459248909</v>
      </c>
      <c r="AA265">
        <v>-0.6119994727133683</v>
      </c>
      <c r="AB265">
        <v>-0.50243547508195729</v>
      </c>
      <c r="AC265">
        <v>-2.2554594371845273</v>
      </c>
      <c r="AD265">
        <v>-0.78417146899129841</v>
      </c>
      <c r="AE265">
        <v>-1.7545954480123642</v>
      </c>
      <c r="AF265">
        <v>-0.1580914825260949</v>
      </c>
      <c r="AG265">
        <v>1.4080513751835163E-2</v>
      </c>
      <c r="AH265">
        <v>0.13929651104487542</v>
      </c>
      <c r="AI265">
        <v>-0.81547546831455897</v>
      </c>
      <c r="AJ265">
        <v>1.3445004849903925</v>
      </c>
      <c r="AK265">
        <v>2.565356458597539</v>
      </c>
      <c r="AL265">
        <v>2.2053604663800472</v>
      </c>
      <c r="AM265">
        <v>1.0158084920961616</v>
      </c>
      <c r="AN265">
        <v>0.79668049683333952</v>
      </c>
      <c r="AO265">
        <v>0.43668450461584796</v>
      </c>
      <c r="AP265">
        <v>4.0522964264523971</v>
      </c>
      <c r="AQ265">
        <v>2.2523164653649372</v>
      </c>
      <c r="AR265">
        <v>0.98450449277290097</v>
      </c>
      <c r="AS265">
        <v>-1.801551446997254</v>
      </c>
      <c r="AT265">
        <v>-0.39287147745054624</v>
      </c>
      <c r="AU265">
        <v>-1.7545954480123642</v>
      </c>
      <c r="AV265">
        <v>-1.4572074544413918</v>
      </c>
      <c r="AW265">
        <v>-1.9580714436135549</v>
      </c>
      <c r="AX265">
        <v>-0.22069948117261615</v>
      </c>
      <c r="AY265">
        <v>-1.363295456471612</v>
      </c>
      <c r="AZ265">
        <v>-1.6606834500425847</v>
      </c>
      <c r="BA265">
        <v>-1.2693834585018324</v>
      </c>
      <c r="BB265">
        <v>-1.7389434483507351</v>
      </c>
      <c r="BC265">
        <v>-1.7223485571425456E-2</v>
      </c>
      <c r="BD265">
        <v>0.43668450461584796</v>
      </c>
      <c r="BE265">
        <v>0.95320049344964042</v>
      </c>
      <c r="BF265">
        <v>-0.42417547677380685</v>
      </c>
      <c r="BG265">
        <v>-1.7223485571425456E-2</v>
      </c>
      <c r="BH265">
        <v>0.53059650258562763</v>
      </c>
      <c r="BI265">
        <v>0.17060051036813603</v>
      </c>
      <c r="BJ265">
        <v>-4.8527484894683851E-2</v>
      </c>
      <c r="BK265">
        <v>-1.5714859097940351E-3</v>
      </c>
      <c r="BL265">
        <v>1.3445004849903925</v>
      </c>
      <c r="BM265">
        <v>0.70276849886355985</v>
      </c>
      <c r="BN265">
        <v>-0.90938746628433864</v>
      </c>
      <c r="BO265">
        <v>-1.2380794591785718</v>
      </c>
      <c r="BP265">
        <v>-0.56504347372847852</v>
      </c>
      <c r="BQ265">
        <v>-0.84677946763781964</v>
      </c>
      <c r="BR265">
        <v>-0.18939548184935553</v>
      </c>
      <c r="BS265">
        <v>-0.65895547169825819</v>
      </c>
      <c r="BT265">
        <v>-0.53373947440521785</v>
      </c>
      <c r="BU265">
        <v>-1.7389434483507351</v>
      </c>
      <c r="BV265">
        <v>-1.0502554632390104</v>
      </c>
      <c r="BW265">
        <v>-0.84677946763781964</v>
      </c>
      <c r="BX265">
        <v>-0.22069948117261615</v>
      </c>
      <c r="BY265">
        <v>-6.4179484556315267E-2</v>
      </c>
      <c r="BZ265">
        <v>7.6688512398356404E-2</v>
      </c>
      <c r="CA265">
        <v>-0.40852347711217762</v>
      </c>
      <c r="CB265">
        <v>-0.43982747643543602</v>
      </c>
      <c r="CC265">
        <v>-1.7223485571425456E-2</v>
      </c>
      <c r="CD265">
        <v>-0.73721547000640852</v>
      </c>
      <c r="CE265">
        <v>-0.54939147406684707</v>
      </c>
      <c r="CF265">
        <v>-0.54939147406684707</v>
      </c>
      <c r="CG265">
        <v>-0.43982747643543602</v>
      </c>
      <c r="CH265">
        <v>-0.92503946594597009</v>
      </c>
      <c r="CI265">
        <v>-6.4179484556315267E-2</v>
      </c>
      <c r="CJ265">
        <v>-0.22069948117261615</v>
      </c>
      <c r="CK265">
        <v>0.38972850563095812</v>
      </c>
      <c r="CL265">
        <v>0.13929651104487542</v>
      </c>
      <c r="CM265">
        <v>-0.6746074713598873</v>
      </c>
      <c r="CN265">
        <v>0.13929651104487542</v>
      </c>
      <c r="CO265">
        <v>0.2645125083379179</v>
      </c>
      <c r="CP265">
        <v>0.42103250495421873</v>
      </c>
      <c r="CQ265">
        <v>-0.54939147406684707</v>
      </c>
      <c r="CR265">
        <v>-1.0815594625622709</v>
      </c>
      <c r="CS265">
        <v>0.62450850055540941</v>
      </c>
      <c r="CT265">
        <v>0.31146850732280773</v>
      </c>
      <c r="CU265">
        <v>-0.22069948117261615</v>
      </c>
      <c r="CV265">
        <v>-0.22069948117261615</v>
      </c>
      <c r="CW265">
        <v>0.29581650766117629</v>
      </c>
      <c r="CX265">
        <v>-3.2875485233054655E-2</v>
      </c>
      <c r="CY265">
        <v>-0.48678347542032807</v>
      </c>
      <c r="CZ265">
        <v>0.60885650089377807</v>
      </c>
      <c r="DA265">
        <v>0.15494851070650684</v>
      </c>
      <c r="DB265">
        <v>0.37407650596932673</v>
      </c>
      <c r="DC265">
        <v>0.13929651104487542</v>
      </c>
      <c r="DD265">
        <v>-6.4179484556315267E-2</v>
      </c>
      <c r="DE265">
        <v>0.5149445029239984</v>
      </c>
      <c r="DF265">
        <v>-0.17374348218772634</v>
      </c>
      <c r="DG265">
        <v>1.4080513751835163E-2</v>
      </c>
      <c r="DH265">
        <v>-0.3459154784656564</v>
      </c>
      <c r="DI265">
        <v>-1.1128634618855315</v>
      </c>
      <c r="DJ265">
        <v>-1.5714859097940351E-3</v>
      </c>
      <c r="DK265">
        <v>-0.51808747474358652</v>
      </c>
      <c r="DL265">
        <v>0.71842049852518908</v>
      </c>
      <c r="DM265">
        <v>0.20190450969139664</v>
      </c>
      <c r="DN265">
        <v>0.68711649920192841</v>
      </c>
      <c r="DO265">
        <v>0.2645125083379179</v>
      </c>
      <c r="DP265">
        <v>-0.3459154784656564</v>
      </c>
      <c r="DQ265">
        <v>-0.70591147068314797</v>
      </c>
      <c r="DR265">
        <v>-0.89373546662270942</v>
      </c>
      <c r="DS265">
        <v>4.5384513075095778E-2</v>
      </c>
      <c r="DT265">
        <v>-0.18939548184935553</v>
      </c>
      <c r="DU265">
        <v>-1.0189514639157498</v>
      </c>
      <c r="DV265">
        <v>-3.2875485233054655E-2</v>
      </c>
      <c r="DW265">
        <v>-0.29895947948076657</v>
      </c>
      <c r="DX265">
        <v>-0.6119994727133683</v>
      </c>
      <c r="DY265">
        <v>-9.5483483879575892E-2</v>
      </c>
      <c r="DZ265">
        <v>0.54624850224725896</v>
      </c>
      <c r="EA265">
        <v>-1.1598194608704213</v>
      </c>
      <c r="EB265">
        <v>-0.20504748151098473</v>
      </c>
      <c r="EC265">
        <v>0.37407650596932673</v>
      </c>
      <c r="ED265">
        <v>-0.64330347203662896</v>
      </c>
      <c r="EE265">
        <v>0.13929651104487542</v>
      </c>
      <c r="EF265">
        <v>-0.22069948117261615</v>
      </c>
      <c r="EG265">
        <v>1.250588487020613</v>
      </c>
      <c r="EH265">
        <v>0.29581650766117629</v>
      </c>
      <c r="EI265">
        <v>-6.4179484556315267E-2</v>
      </c>
      <c r="EJ265">
        <v>-0.12678748320283428</v>
      </c>
      <c r="EK265">
        <v>-0.90938746628433864</v>
      </c>
      <c r="EL265">
        <v>0.43668450461584796</v>
      </c>
      <c r="EM265">
        <v>-0.69025947102151874</v>
      </c>
      <c r="EN265">
        <v>1.6262364788997337</v>
      </c>
      <c r="EO265">
        <v>1.0158084920961616</v>
      </c>
      <c r="EP265">
        <v>-1.191123460193682</v>
      </c>
      <c r="EQ265">
        <v>2.2210124660416786</v>
      </c>
      <c r="ER265">
        <v>-0.97199546493085986</v>
      </c>
      <c r="ES265">
        <v>2.299272464349829</v>
      </c>
      <c r="ET265">
        <v>-1.3476434568099829</v>
      </c>
      <c r="EU265">
        <v>-0.70591147068314797</v>
      </c>
      <c r="EV265">
        <v>0.82798449615660008</v>
      </c>
      <c r="EW265">
        <v>-0.22069948117261615</v>
      </c>
      <c r="EX265">
        <v>1.0471124914194223</v>
      </c>
      <c r="EY265">
        <v>0.43668450461584796</v>
      </c>
      <c r="EZ265">
        <v>-1.5511194524111735</v>
      </c>
      <c r="FA265">
        <v>-6.4179484556315267E-2</v>
      </c>
      <c r="FB265">
        <v>-1.2850354581634615</v>
      </c>
      <c r="FC265">
        <v>0.8436364958182293</v>
      </c>
      <c r="FD265">
        <v>0.59320450123214885</v>
      </c>
      <c r="FE265">
        <v>-1.5824234517344342</v>
      </c>
      <c r="FF265">
        <v>1.422760483298543</v>
      </c>
      <c r="FG265">
        <v>0.74972449784844974</v>
      </c>
      <c r="FH265">
        <v>-0.64330347203662896</v>
      </c>
      <c r="FI265">
        <v>1.1097204900659412</v>
      </c>
      <c r="FJ265">
        <v>-0.25200348049587679</v>
      </c>
      <c r="FK265">
        <v>-1.0815594625622709</v>
      </c>
      <c r="FL265">
        <v>-1.6450314503809531</v>
      </c>
      <c r="FM265">
        <v>-0.1580914825260949</v>
      </c>
      <c r="FN265">
        <v>2.9732513413466582E-2</v>
      </c>
      <c r="FO265">
        <v>2.299272464349829</v>
      </c>
      <c r="FP265">
        <v>-1.6450314503809531</v>
      </c>
      <c r="FQ265">
        <v>-0.51808747474358652</v>
      </c>
      <c r="FR265">
        <v>2.2210124660416786</v>
      </c>
      <c r="FS265">
        <v>0.34277250664606834</v>
      </c>
      <c r="FT265">
        <v>1.5949324795764752</v>
      </c>
      <c r="FU265">
        <v>1.5792804799148439</v>
      </c>
      <c r="FV265">
        <v>-1.2693834585018324</v>
      </c>
      <c r="FW265">
        <v>-0.56504347372847852</v>
      </c>
      <c r="FX265">
        <v>-0.65895547169825819</v>
      </c>
      <c r="FY265">
        <v>-0.25200348049587679</v>
      </c>
      <c r="FZ265">
        <v>1.422760483298543</v>
      </c>
      <c r="GA265">
        <v>0.68711649920192841</v>
      </c>
      <c r="GB265">
        <v>0.3271205069844369</v>
      </c>
      <c r="GC265">
        <v>0.53059650258562763</v>
      </c>
      <c r="GD265">
        <v>-1.1598194608704213</v>
      </c>
      <c r="GE265">
        <v>1.9862324711172274</v>
      </c>
      <c r="GF265">
        <v>0.46798850393910857</v>
      </c>
      <c r="GG265">
        <v>1.8923204731474457</v>
      </c>
      <c r="GH265">
        <v>-0.50243547508195729</v>
      </c>
      <c r="GI265">
        <v>0.13929651104487542</v>
      </c>
      <c r="GJ265">
        <v>-0.54939147406684707</v>
      </c>
      <c r="GK265">
        <v>0.20190450969139664</v>
      </c>
      <c r="GL265">
        <v>-0.11113548354120509</v>
      </c>
      <c r="GM265">
        <v>-0.86243146729944886</v>
      </c>
      <c r="GN265">
        <v>-7.9831484217944476E-2</v>
      </c>
      <c r="GO265">
        <v>-0.43982747643543602</v>
      </c>
      <c r="GP265">
        <v>0.90624449446475053</v>
      </c>
      <c r="GQ265">
        <v>0.45233650427747718</v>
      </c>
      <c r="GR265">
        <v>1.156676489050831</v>
      </c>
      <c r="GS265">
        <v>0.35842450630769751</v>
      </c>
      <c r="GT265">
        <v>6.1036512736724981E-2</v>
      </c>
      <c r="GU265">
        <v>0.31146850732280773</v>
      </c>
      <c r="GV265">
        <v>-1.2380794591785718</v>
      </c>
      <c r="GW265">
        <v>-0.89373546662270942</v>
      </c>
      <c r="GX265">
        <v>-1.6763354497042138</v>
      </c>
      <c r="GY265">
        <v>1.4540644826218037</v>
      </c>
      <c r="GZ265">
        <v>-9.5483483879575892E-2</v>
      </c>
      <c r="HA265">
        <v>0.70276849886355985</v>
      </c>
      <c r="HB265">
        <v>-0.56504347372847852</v>
      </c>
      <c r="HC265">
        <v>2.0488404697637463</v>
      </c>
      <c r="HD265">
        <v>-0.53373947440521785</v>
      </c>
      <c r="HE265">
        <v>-0.83112746797618819</v>
      </c>
      <c r="HF265">
        <v>0.82798449615660008</v>
      </c>
      <c r="HG265">
        <v>-0.81547546831455897</v>
      </c>
      <c r="HH265">
        <v>-0.54939147406684707</v>
      </c>
      <c r="HI265">
        <v>0.90624449446475053</v>
      </c>
      <c r="HJ265">
        <v>-0.64330347203662896</v>
      </c>
      <c r="HK265">
        <v>-1.2224274595169404</v>
      </c>
      <c r="HL265">
        <v>-0.23635148083424534</v>
      </c>
      <c r="HM265">
        <v>-1.9111154446286651</v>
      </c>
      <c r="HN265">
        <v>-0.40852347711217762</v>
      </c>
      <c r="HO265">
        <v>1.0784164907426805</v>
      </c>
      <c r="HP265">
        <v>-0.20504748151098473</v>
      </c>
      <c r="HQ265">
        <v>-0.42417547677380685</v>
      </c>
      <c r="HR265">
        <v>-1.5041634534262838</v>
      </c>
      <c r="HS265">
        <v>0.15494851070650684</v>
      </c>
      <c r="HT265">
        <v>-0.29895947948076657</v>
      </c>
      <c r="HU265">
        <v>7.6688512398356404E-2</v>
      </c>
      <c r="HV265">
        <v>-0.89373546662270942</v>
      </c>
      <c r="HW265">
        <v>-0.94069146560759931</v>
      </c>
      <c r="HX265">
        <v>0.21755650935302584</v>
      </c>
      <c r="HY265">
        <v>1.8923204731474457</v>
      </c>
      <c r="HZ265">
        <v>-0.81547546831455897</v>
      </c>
      <c r="IA265">
        <v>0.12364451138324621</v>
      </c>
      <c r="IB265">
        <v>-1.895463444967036</v>
      </c>
      <c r="IC265">
        <v>2.2836204646881977</v>
      </c>
      <c r="ID265">
        <v>1.4697164822834328</v>
      </c>
      <c r="IE265">
        <v>1.5792804799148439</v>
      </c>
      <c r="IF265">
        <v>0.29581650766117629</v>
      </c>
      <c r="IG265">
        <v>-0.83112746797618819</v>
      </c>
      <c r="IH265">
        <v>1.6105844792381045</v>
      </c>
      <c r="II265">
        <v>-1.7076394490274744</v>
      </c>
      <c r="IJ265">
        <v>0.74972449784844974</v>
      </c>
      <c r="IK265">
        <v>0.31146850732280773</v>
      </c>
      <c r="IL265">
        <v>-0.29895947948076657</v>
      </c>
      <c r="IM265">
        <v>1.156676489050831</v>
      </c>
    </row>
    <row r="266" spans="2:247">
      <c r="B266" t="s">
        <v>244</v>
      </c>
      <c r="C266">
        <v>-6.1288397573100652E-2</v>
      </c>
      <c r="D266">
        <v>-0.12298978973901509</v>
      </c>
      <c r="E266">
        <v>6.2114386758729684E-2</v>
      </c>
      <c r="F266">
        <v>0.16495004036858807</v>
      </c>
      <c r="G266">
        <v>0.80253109274971024</v>
      </c>
      <c r="H266">
        <v>1.3784107529649166</v>
      </c>
      <c r="I266">
        <v>-0.184691181904931</v>
      </c>
      <c r="J266">
        <v>0.1443829096466161</v>
      </c>
      <c r="K266">
        <v>0.74082970058379438</v>
      </c>
      <c r="L266">
        <v>0.78196396202773832</v>
      </c>
      <c r="M266">
        <v>8.2681517480701655E-2</v>
      </c>
      <c r="N266">
        <v>1.4195450144088604</v>
      </c>
      <c r="O266">
        <v>0.84366535419365274</v>
      </c>
      <c r="P266">
        <v>1.3784107529649166</v>
      </c>
      <c r="Q266">
        <v>1.9954246746240667</v>
      </c>
      <c r="R266">
        <v>0.78196396202773832</v>
      </c>
      <c r="S266">
        <v>1.1316051843012558</v>
      </c>
      <c r="T266">
        <v>1.5635149294626627</v>
      </c>
      <c r="U266">
        <v>1.008202399969427</v>
      </c>
      <c r="V266">
        <v>1.3372764915209727</v>
      </c>
      <c r="W266">
        <v>0.86423248491562465</v>
      </c>
      <c r="X266">
        <v>0.84366535419365274</v>
      </c>
      <c r="Y266">
        <v>-0.39036248912464772</v>
      </c>
      <c r="Z266">
        <v>-0.90454075717393956</v>
      </c>
      <c r="AA266">
        <v>-0.184691181904931</v>
      </c>
      <c r="AB266">
        <v>-0.88397362645196764</v>
      </c>
      <c r="AC266">
        <v>-1.5626889402770323</v>
      </c>
      <c r="AD266">
        <v>-0.36979535840267574</v>
      </c>
      <c r="AE266">
        <v>-1.8917630318285794</v>
      </c>
      <c r="AF266">
        <v>-8.1855528295072616E-2</v>
      </c>
      <c r="AG266">
        <v>-0.36979535840267574</v>
      </c>
      <c r="AH266">
        <v>-0.16412405118295903</v>
      </c>
      <c r="AI266">
        <v>-0.41092961984661969</v>
      </c>
      <c r="AJ266">
        <v>1.6046491909066039</v>
      </c>
      <c r="AK266">
        <v>2.4479015505074444</v>
      </c>
      <c r="AL266">
        <v>0.53515839336407756</v>
      </c>
      <c r="AM266">
        <v>0.86423248491562465</v>
      </c>
      <c r="AN266">
        <v>1.3784107529649166</v>
      </c>
      <c r="AO266">
        <v>0.41175560903224728</v>
      </c>
      <c r="AP266">
        <v>2.7152742498930755</v>
      </c>
      <c r="AQ266">
        <v>1.7280519752384356</v>
      </c>
      <c r="AR266">
        <v>1.1727394457451998</v>
      </c>
      <c r="AS266">
        <v>-1.9123301625505513</v>
      </c>
      <c r="AT266">
        <v>-0.184691181904931</v>
      </c>
      <c r="AU266">
        <v>-1.2336148487254868</v>
      </c>
      <c r="AV266">
        <v>-1.5009875481111179</v>
      </c>
      <c r="AW266">
        <v>-1.7889273782187209</v>
      </c>
      <c r="AX266">
        <v>-1.3775847637792875</v>
      </c>
      <c r="AY266">
        <v>-1.6243903324429483</v>
      </c>
      <c r="AZ266">
        <v>-2.0563000776043538</v>
      </c>
      <c r="BA266">
        <v>-1.3775847637792875</v>
      </c>
      <c r="BB266">
        <v>-1.5215546788330898</v>
      </c>
      <c r="BC266">
        <v>-0.43149675056859021</v>
      </c>
      <c r="BD266">
        <v>0.5762926548080215</v>
      </c>
      <c r="BE266">
        <v>0.51459126264210564</v>
      </c>
      <c r="BF266">
        <v>-4.0721266851128687E-2</v>
      </c>
      <c r="BG266">
        <v>0.26778569397844643</v>
      </c>
      <c r="BH266">
        <v>0.4734570011981632</v>
      </c>
      <c r="BI266">
        <v>0.32948708614436084</v>
      </c>
      <c r="BJ266">
        <v>0.35005421686633281</v>
      </c>
      <c r="BK266">
        <v>0.30891995542238893</v>
      </c>
      <c r="BL266">
        <v>1.1727394457451998</v>
      </c>
      <c r="BM266">
        <v>1.1316051843012558</v>
      </c>
      <c r="BN266">
        <v>-0.88397362645196764</v>
      </c>
      <c r="BO266">
        <v>-1.0279435415057698</v>
      </c>
      <c r="BP266">
        <v>-0.67830231923225093</v>
      </c>
      <c r="BQ266">
        <v>-1.6655245938868906</v>
      </c>
      <c r="BR266">
        <v>-0.55489953490042054</v>
      </c>
      <c r="BS266">
        <v>-8.1855528295072616E-2</v>
      </c>
      <c r="BT266">
        <v>-1.3158833716133731</v>
      </c>
      <c r="BU266">
        <v>-1.7272259860528065</v>
      </c>
      <c r="BV266">
        <v>-0.78113797284210928</v>
      </c>
      <c r="BW266">
        <v>-0.53433240417844863</v>
      </c>
      <c r="BX266">
        <v>-0.88397362645196764</v>
      </c>
      <c r="BY266">
        <v>-1.1924805872815427</v>
      </c>
      <c r="BZ266">
        <v>-0.57546666562239246</v>
      </c>
      <c r="CA266">
        <v>-0.92510788789591158</v>
      </c>
      <c r="CB266">
        <v>-0.92510788789591158</v>
      </c>
      <c r="CC266">
        <v>-8.1855528295072616E-2</v>
      </c>
      <c r="CD266">
        <v>-0.67830231923225093</v>
      </c>
      <c r="CE266">
        <v>-0.6166009270663364</v>
      </c>
      <c r="CF266">
        <v>-0.94567501861788206</v>
      </c>
      <c r="CG266">
        <v>-0.43149675056859021</v>
      </c>
      <c r="CH266">
        <v>-0.30809396623676133</v>
      </c>
      <c r="CI266">
        <v>0.35005421686633281</v>
      </c>
      <c r="CJ266">
        <v>0.22665143253450248</v>
      </c>
      <c r="CK266">
        <v>-0.20525831262690294</v>
      </c>
      <c r="CL266">
        <v>-8.1855528295072616E-2</v>
      </c>
      <c r="CM266">
        <v>-0.49319814273450613</v>
      </c>
      <c r="CN266">
        <v>-8.1855528295072616E-2</v>
      </c>
      <c r="CO266">
        <v>-0.39036248912464772</v>
      </c>
      <c r="CP266">
        <v>0.26778569397844643</v>
      </c>
      <c r="CQ266">
        <v>0.5762926548080215</v>
      </c>
      <c r="CR266">
        <v>-0.94567501861788206</v>
      </c>
      <c r="CS266">
        <v>0.69969543913985188</v>
      </c>
      <c r="CT266">
        <v>-6.1288397573100652E-2</v>
      </c>
      <c r="CU266">
        <v>4.1299459281378674E-4</v>
      </c>
      <c r="CV266">
        <v>0.1443829096466161</v>
      </c>
      <c r="CW266">
        <v>-4.0721266851128687E-2</v>
      </c>
      <c r="CX266">
        <v>4.154725603675772E-2</v>
      </c>
      <c r="CY266">
        <v>-0.94567501861788206</v>
      </c>
      <c r="CZ266">
        <v>0.39118847831027675</v>
      </c>
      <c r="DA266">
        <v>-0.71943658067619476</v>
      </c>
      <c r="DB266">
        <v>-0.36979535840267574</v>
      </c>
      <c r="DC266">
        <v>-0.36979535840267574</v>
      </c>
      <c r="DD266">
        <v>0.53515839336407756</v>
      </c>
      <c r="DE266">
        <v>0.9053667463595686</v>
      </c>
      <c r="DF266">
        <v>0.617426916251964</v>
      </c>
      <c r="DG266">
        <v>0.45288987047619123</v>
      </c>
      <c r="DH266">
        <v>4.1299459281378674E-4</v>
      </c>
      <c r="DI266">
        <v>-0.69886944995422284</v>
      </c>
      <c r="DJ266">
        <v>-0.10242265901704459</v>
      </c>
      <c r="DK266">
        <v>-0.51376527345647804</v>
      </c>
      <c r="DL266">
        <v>1.090470922857312</v>
      </c>
      <c r="DM266">
        <v>-0.16412405118295903</v>
      </c>
      <c r="DN266">
        <v>-0.16412405118295903</v>
      </c>
      <c r="DO266">
        <v>-0.45206388129056219</v>
      </c>
      <c r="DP266">
        <v>0.24721856325647446</v>
      </c>
      <c r="DQ266">
        <v>-0.24639257407084542</v>
      </c>
      <c r="DR266">
        <v>-0.16412405118295903</v>
      </c>
      <c r="DS266">
        <v>0.2883528247004184</v>
      </c>
      <c r="DT266">
        <v>0.2883528247004184</v>
      </c>
      <c r="DU266">
        <v>-1.1924805872815427</v>
      </c>
      <c r="DV266">
        <v>0.49402413192013511</v>
      </c>
      <c r="DW266">
        <v>-0.39036248912464772</v>
      </c>
      <c r="DX266">
        <v>-0.47263101201253416</v>
      </c>
      <c r="DY266">
        <v>0.20608430181253054</v>
      </c>
      <c r="DZ266">
        <v>0.39118847831027675</v>
      </c>
      <c r="EA266">
        <v>-0.6577351885102789</v>
      </c>
      <c r="EB266">
        <v>-0.67830231923225093</v>
      </c>
      <c r="EC266">
        <v>-8.1855528295072616E-2</v>
      </c>
      <c r="ED266">
        <v>-0.10242265901704459</v>
      </c>
      <c r="EE266">
        <v>0.88479961563759668</v>
      </c>
      <c r="EF266">
        <v>-0.24639257407084542</v>
      </c>
      <c r="EG266">
        <v>1.481246406574775</v>
      </c>
      <c r="EH266">
        <v>-4.0721266851128687E-2</v>
      </c>
      <c r="EI266">
        <v>0.22665143253450248</v>
      </c>
      <c r="EJ266">
        <v>-0.45206388129056219</v>
      </c>
      <c r="EK266">
        <v>-0.6577351885102789</v>
      </c>
      <c r="EL266">
        <v>-4.0721266851128687E-2</v>
      </c>
      <c r="EM266">
        <v>-0.59603379634436449</v>
      </c>
      <c r="EN266">
        <v>2.4479015505074444</v>
      </c>
      <c r="EO266">
        <v>1.8720218902922379</v>
      </c>
      <c r="EP266">
        <v>-1.5215546788330898</v>
      </c>
      <c r="EQ266">
        <v>1.7074848445164621</v>
      </c>
      <c r="ER266">
        <v>-0.49319814273450613</v>
      </c>
      <c r="ES266">
        <v>2.7975427727809632</v>
      </c>
      <c r="ET266">
        <v>-1.1719134565595708</v>
      </c>
      <c r="EU266">
        <v>-0.51376527345647804</v>
      </c>
      <c r="EV266">
        <v>0.5762926548080215</v>
      </c>
      <c r="EW266">
        <v>-0.41092961984661969</v>
      </c>
      <c r="EX266">
        <v>1.9131561517361788</v>
      </c>
      <c r="EY266">
        <v>0.30891995542238893</v>
      </c>
      <c r="EZ266">
        <v>-1.8917630318285794</v>
      </c>
      <c r="FA266">
        <v>2.0980125314785752E-2</v>
      </c>
      <c r="FB266">
        <v>-1.3981518945012594</v>
      </c>
      <c r="FC266">
        <v>0.43232273975421925</v>
      </c>
      <c r="FD266">
        <v>0.96706813852548301</v>
      </c>
      <c r="FE266">
        <v>-1.4187190252232313</v>
      </c>
      <c r="FF266">
        <v>0.92593387708153918</v>
      </c>
      <c r="FG266">
        <v>1.1316051843012558</v>
      </c>
      <c r="FH266">
        <v>-0.78113797284210928</v>
      </c>
      <c r="FI266">
        <v>0.82309822347168071</v>
      </c>
      <c r="FJ266">
        <v>0.16495004036858807</v>
      </c>
      <c r="FK266">
        <v>-0.94567501861788206</v>
      </c>
      <c r="FL266">
        <v>-1.9123301625505513</v>
      </c>
      <c r="FM266">
        <v>-0.30809396623676133</v>
      </c>
      <c r="FN266">
        <v>-2.015413612915672E-2</v>
      </c>
      <c r="FO266">
        <v>2.0365589360680105</v>
      </c>
      <c r="FP266">
        <v>-1.8506287703846369</v>
      </c>
      <c r="FQ266">
        <v>0.1443829096466161</v>
      </c>
      <c r="FR266">
        <v>2.1599617203998398</v>
      </c>
      <c r="FS266">
        <v>1.1110380535792854</v>
      </c>
      <c r="FT266">
        <v>2.0982603282339252</v>
      </c>
      <c r="FU266">
        <v>1.8103204981263206</v>
      </c>
      <c r="FV266">
        <v>-1.0690778029497123</v>
      </c>
      <c r="FW266">
        <v>-0.26695970479281739</v>
      </c>
      <c r="FX266">
        <v>-0.8017051035640812</v>
      </c>
      <c r="FY266">
        <v>-0.41092961984661969</v>
      </c>
      <c r="FZ266">
        <v>1.7280519752384356</v>
      </c>
      <c r="GA266">
        <v>0.86423248491562465</v>
      </c>
      <c r="GB266">
        <v>0.72026256986182235</v>
      </c>
      <c r="GC266">
        <v>0.45288987047619123</v>
      </c>
      <c r="GD266">
        <v>-1.0279435415057698</v>
      </c>
      <c r="GE266">
        <v>1.8925890210142085</v>
      </c>
      <c r="GF266">
        <v>0.26778569397844643</v>
      </c>
      <c r="GG266">
        <v>1.2344408379111143</v>
      </c>
      <c r="GH266">
        <v>0.18551717109056001</v>
      </c>
      <c r="GI266">
        <v>0.37062134758830478</v>
      </c>
      <c r="GJ266">
        <v>-0.32866109695873186</v>
      </c>
      <c r="GK266">
        <v>0.617426916251964</v>
      </c>
      <c r="GL266">
        <v>-0.36979535840267574</v>
      </c>
      <c r="GM266">
        <v>-0.16412405118295903</v>
      </c>
      <c r="GN266">
        <v>0.18551717109056001</v>
      </c>
      <c r="GO266">
        <v>-0.78113797284210928</v>
      </c>
      <c r="GP266">
        <v>1.9542904131801229</v>
      </c>
      <c r="GQ266">
        <v>0.26778569397844643</v>
      </c>
      <c r="GR266">
        <v>0.86423248491562465</v>
      </c>
      <c r="GS266">
        <v>0.82309822347168071</v>
      </c>
      <c r="GT266">
        <v>-8.1855528295072616E-2</v>
      </c>
      <c r="GU266">
        <v>0.2883528247004184</v>
      </c>
      <c r="GV266">
        <v>-1.2953162408914012</v>
      </c>
      <c r="GW266">
        <v>-0.67830231923225093</v>
      </c>
      <c r="GX266">
        <v>-1.6860917246088627</v>
      </c>
      <c r="GY266">
        <v>0.9053667463595686</v>
      </c>
      <c r="GZ266">
        <v>-0.6166009270663364</v>
      </c>
      <c r="HA266">
        <v>0.1443829096466161</v>
      </c>
      <c r="HB266">
        <v>-0.45206388129056219</v>
      </c>
      <c r="HC266">
        <v>0.65856117769590794</v>
      </c>
      <c r="HD266">
        <v>-1.1307791951156283</v>
      </c>
      <c r="HE266">
        <v>-0.94567501861788206</v>
      </c>
      <c r="HF266">
        <v>0.9465010078035111</v>
      </c>
      <c r="HG266">
        <v>-1.1513463258375989</v>
      </c>
      <c r="HH266">
        <v>-0.32866109695873186</v>
      </c>
      <c r="HI266">
        <v>1.008202399969427</v>
      </c>
      <c r="HJ266">
        <v>8.2681517480701655E-2</v>
      </c>
      <c r="HK266">
        <v>-1.0073764107837979</v>
      </c>
      <c r="HL266">
        <v>-0.39036248912464772</v>
      </c>
      <c r="HM266">
        <v>-1.7477931167747784</v>
      </c>
      <c r="HN266">
        <v>-0.55489953490042054</v>
      </c>
      <c r="HO266">
        <v>0.96706813852548301</v>
      </c>
      <c r="HP266">
        <v>-0.184691181904931</v>
      </c>
      <c r="HQ266">
        <v>-0.8017051035640812</v>
      </c>
      <c r="HR266">
        <v>-1.2953162408914012</v>
      </c>
      <c r="HS266">
        <v>4.1299459281378674E-4</v>
      </c>
      <c r="HT266">
        <v>-0.45206388129056219</v>
      </c>
      <c r="HU266">
        <v>-0.51376527345647804</v>
      </c>
      <c r="HV266">
        <v>-1.0279435415057698</v>
      </c>
      <c r="HW266">
        <v>-1.0073764107837979</v>
      </c>
      <c r="HX266">
        <v>4.1299459281378674E-4</v>
      </c>
      <c r="HY266">
        <v>0.84366535419365274</v>
      </c>
      <c r="HZ266">
        <v>0.39118847831027675</v>
      </c>
      <c r="IA266">
        <v>-2.015413612915672E-2</v>
      </c>
      <c r="IB266">
        <v>-1.768360247496749</v>
      </c>
      <c r="IC266">
        <v>0.41175560903224728</v>
      </c>
      <c r="ID266">
        <v>0.9053667463595686</v>
      </c>
      <c r="IE266">
        <v>1.2961422300770287</v>
      </c>
      <c r="IF266">
        <v>-0.22582544334887347</v>
      </c>
      <c r="IG266">
        <v>-1.0279435415057698</v>
      </c>
      <c r="IH266">
        <v>0.82309822347168071</v>
      </c>
      <c r="II266">
        <v>-1.9945986854384377</v>
      </c>
      <c r="IJ266">
        <v>6.2114386758729684E-2</v>
      </c>
      <c r="IK266">
        <v>0.20608430181253054</v>
      </c>
      <c r="IL266">
        <v>-0.67830231923225093</v>
      </c>
      <c r="IM266">
        <v>4.1299459281378674E-4</v>
      </c>
    </row>
    <row r="267" spans="2:247">
      <c r="B267" t="s">
        <v>245</v>
      </c>
      <c r="C267">
        <v>-0.54559936359069061</v>
      </c>
      <c r="D267">
        <v>-0.54559936359069061</v>
      </c>
      <c r="E267">
        <v>0.15108905453278676</v>
      </c>
      <c r="F267">
        <v>-0.54559936359069061</v>
      </c>
      <c r="G267">
        <v>1.5880089169124596</v>
      </c>
      <c r="H267">
        <v>1.5009228646470236</v>
      </c>
      <c r="I267">
        <v>-0.11016910226351767</v>
      </c>
      <c r="J267">
        <v>0.36880418519637326</v>
      </c>
      <c r="K267">
        <v>-0.11016910226351767</v>
      </c>
      <c r="L267">
        <v>1.3702937862488731</v>
      </c>
      <c r="M267">
        <v>0.499433263594527</v>
      </c>
      <c r="N267">
        <v>0.2817181329309405</v>
      </c>
      <c r="O267">
        <v>-0.11016910226351767</v>
      </c>
      <c r="P267">
        <v>1.2832077339834371</v>
      </c>
      <c r="Q267">
        <v>0.19463208066550466</v>
      </c>
      <c r="R267">
        <v>6.4003002267354003E-2</v>
      </c>
      <c r="S267">
        <v>0.97840655105441487</v>
      </c>
      <c r="T267">
        <v>0.63006234199267763</v>
      </c>
      <c r="U267">
        <v>6.4003002267354003E-2</v>
      </c>
      <c r="V267">
        <v>0.89132049878898212</v>
      </c>
      <c r="W267">
        <v>-0.24079818066166833</v>
      </c>
      <c r="X267">
        <v>0.89132049878898212</v>
      </c>
      <c r="Y267">
        <v>-1.4164598862450366</v>
      </c>
      <c r="Z267">
        <v>-1.0245726510505786</v>
      </c>
      <c r="AA267">
        <v>-1.3293738339796008</v>
      </c>
      <c r="AB267">
        <v>-0.80685752038699199</v>
      </c>
      <c r="AC267">
        <v>-1.6777180430413381</v>
      </c>
      <c r="AD267">
        <v>-1.1116587033160144</v>
      </c>
      <c r="AE267">
        <v>-1.7648040953067738</v>
      </c>
      <c r="AF267">
        <v>-1.4164598862450366</v>
      </c>
      <c r="AG267">
        <v>6.4003002267354003E-2</v>
      </c>
      <c r="AH267">
        <v>0.10754602840006883</v>
      </c>
      <c r="AI267">
        <v>-1.0245726510505786</v>
      </c>
      <c r="AJ267">
        <v>2.4588694395668056</v>
      </c>
      <c r="AK267">
        <v>2.0669822043723474</v>
      </c>
      <c r="AL267">
        <v>-0.11016910226351767</v>
      </c>
      <c r="AM267">
        <v>0.58651931585995976</v>
      </c>
      <c r="AN267">
        <v>1.2832077339834371</v>
      </c>
      <c r="AO267">
        <v>1.1090356294525685</v>
      </c>
      <c r="AP267">
        <v>0.45589023746180907</v>
      </c>
      <c r="AQ267">
        <v>1.0219495771871328</v>
      </c>
      <c r="AR267">
        <v>0.7171483942581135</v>
      </c>
      <c r="AS267">
        <v>-1.6777180430413381</v>
      </c>
      <c r="AT267">
        <v>-0.15371212839623249</v>
      </c>
      <c r="AU267">
        <v>-1.7648040953067738</v>
      </c>
      <c r="AV267">
        <v>-1.1987447555814501</v>
      </c>
      <c r="AW267">
        <v>-1.8083471214394917</v>
      </c>
      <c r="AX267">
        <v>-0.58914238972340549</v>
      </c>
      <c r="AY267">
        <v>-1.5906319907759052</v>
      </c>
      <c r="AZ267">
        <v>-2.1131483043685111</v>
      </c>
      <c r="BA267">
        <v>-0.41497028519253693</v>
      </c>
      <c r="BB267">
        <v>-1.5906319907759052</v>
      </c>
      <c r="BC267">
        <v>-0.24079818066166833</v>
      </c>
      <c r="BD267">
        <v>0.45589023746180907</v>
      </c>
      <c r="BE267">
        <v>0.54297628972724188</v>
      </c>
      <c r="BF267">
        <v>-0.24079818066166833</v>
      </c>
      <c r="BG267">
        <v>-0.37142725905981899</v>
      </c>
      <c r="BH267">
        <v>1.0219495771871328</v>
      </c>
      <c r="BI267">
        <v>-0.24079818066166833</v>
      </c>
      <c r="BJ267">
        <v>0.36880418519637326</v>
      </c>
      <c r="BK267">
        <v>0.67360536812539562</v>
      </c>
      <c r="BL267">
        <v>1.1525786555852866</v>
      </c>
      <c r="BM267">
        <v>0.7171483942581135</v>
      </c>
      <c r="BN267">
        <v>-1.0681156771832965</v>
      </c>
      <c r="BO267">
        <v>-1.3729168601123187</v>
      </c>
      <c r="BP267">
        <v>-0.50205633745797273</v>
      </c>
      <c r="BQ267">
        <v>-0.50205633745797273</v>
      </c>
      <c r="BR267">
        <v>2.0459976134636088E-2</v>
      </c>
      <c r="BS267">
        <v>-0.41497028519253693</v>
      </c>
      <c r="BT267">
        <v>-0.4585133113252548</v>
      </c>
      <c r="BU267">
        <v>-1.3729168601123187</v>
      </c>
      <c r="BV267">
        <v>-1.4600029123777516</v>
      </c>
      <c r="BW267">
        <v>0.499433263594527</v>
      </c>
      <c r="BX267">
        <v>-0.11016910226351767</v>
      </c>
      <c r="BY267">
        <v>-0.4585133113252548</v>
      </c>
      <c r="BZ267">
        <v>0.32526115906365533</v>
      </c>
      <c r="CA267">
        <v>-0.15371212839623249</v>
      </c>
      <c r="CB267">
        <v>-0.24079818066166833</v>
      </c>
      <c r="CC267">
        <v>0.19463208066550466</v>
      </c>
      <c r="CD267">
        <v>-0.89394357265242785</v>
      </c>
      <c r="CE267">
        <v>-0.85040054651970987</v>
      </c>
      <c r="CF267">
        <v>-0.32788423292710417</v>
      </c>
      <c r="CG267">
        <v>-0.37142725905981899</v>
      </c>
      <c r="CH267">
        <v>0.41234721132909119</v>
      </c>
      <c r="CI267">
        <v>-6.6626076130799752E-2</v>
      </c>
      <c r="CJ267">
        <v>0.58651931585995976</v>
      </c>
      <c r="CK267">
        <v>-0.15371212839623249</v>
      </c>
      <c r="CL267">
        <v>0.499433263594527</v>
      </c>
      <c r="CM267">
        <v>-0.11016910226351767</v>
      </c>
      <c r="CN267">
        <v>0.84777747265626413</v>
      </c>
      <c r="CO267">
        <v>0.45589023746180907</v>
      </c>
      <c r="CP267">
        <v>0.36880418519637326</v>
      </c>
      <c r="CQ267">
        <v>0.32526115906365533</v>
      </c>
      <c r="CR267">
        <v>-0.54559936359069061</v>
      </c>
      <c r="CS267">
        <v>0.19463208066550466</v>
      </c>
      <c r="CT267">
        <v>0.36880418519637326</v>
      </c>
      <c r="CU267">
        <v>-6.6626076130799752E-2</v>
      </c>
      <c r="CV267">
        <v>-6.6626076130799752E-2</v>
      </c>
      <c r="CW267">
        <v>0.54297628972724188</v>
      </c>
      <c r="CX267">
        <v>-1.0681156771832965</v>
      </c>
      <c r="CY267">
        <v>0.19463208066550466</v>
      </c>
      <c r="CZ267">
        <v>0.32526115906365533</v>
      </c>
      <c r="DA267">
        <v>6.4003002267354003E-2</v>
      </c>
      <c r="DB267">
        <v>0.63006234199267763</v>
      </c>
      <c r="DC267">
        <v>-0.76331449425427722</v>
      </c>
      <c r="DD267">
        <v>-0.24079818066166833</v>
      </c>
      <c r="DE267">
        <v>0.63006234199267763</v>
      </c>
      <c r="DF267">
        <v>-0.1972551545289504</v>
      </c>
      <c r="DG267">
        <v>-0.32788423292710417</v>
      </c>
      <c r="DH267">
        <v>-0.1972551545289504</v>
      </c>
      <c r="DI267">
        <v>-0.98102962491786372</v>
      </c>
      <c r="DJ267">
        <v>-6.6626076130799752E-2</v>
      </c>
      <c r="DK267">
        <v>0.10754602840006883</v>
      </c>
      <c r="DL267">
        <v>1.1090356294525685</v>
      </c>
      <c r="DM267">
        <v>0.2817181329309405</v>
      </c>
      <c r="DN267">
        <v>0.32526115906365533</v>
      </c>
      <c r="DO267">
        <v>0.84777747265626413</v>
      </c>
      <c r="DP267">
        <v>6.4003002267354003E-2</v>
      </c>
      <c r="DQ267">
        <v>-0.89394357265242785</v>
      </c>
      <c r="DR267">
        <v>-0.85040054651970987</v>
      </c>
      <c r="DS267">
        <v>-1.1116587033160144</v>
      </c>
      <c r="DT267">
        <v>-0.76331449425427722</v>
      </c>
      <c r="DU267">
        <v>-1.1987447555814501</v>
      </c>
      <c r="DV267">
        <v>0.19463208066550466</v>
      </c>
      <c r="DW267">
        <v>-0.71977146812155923</v>
      </c>
      <c r="DX267">
        <v>6.4003002267354003E-2</v>
      </c>
      <c r="DY267">
        <v>-2.308304999808183E-2</v>
      </c>
      <c r="DZ267">
        <v>-0.1972551545289504</v>
      </c>
      <c r="EA267">
        <v>-1.285830807846883</v>
      </c>
      <c r="EB267">
        <v>-0.71977146812155923</v>
      </c>
      <c r="EC267">
        <v>-0.28434120679438624</v>
      </c>
      <c r="ED267">
        <v>-1.0681156771832965</v>
      </c>
      <c r="EE267">
        <v>0.2817181329309405</v>
      </c>
      <c r="EF267">
        <v>-6.6626076130799752E-2</v>
      </c>
      <c r="EG267">
        <v>1.7186379953106101</v>
      </c>
      <c r="EH267">
        <v>0.45589023746180907</v>
      </c>
      <c r="EI267">
        <v>-0.15371212839623249</v>
      </c>
      <c r="EJ267">
        <v>-0.80685752038699199</v>
      </c>
      <c r="EK267">
        <v>-1.0681156771832965</v>
      </c>
      <c r="EL267">
        <v>-0.41497028519253693</v>
      </c>
      <c r="EM267">
        <v>-0.89394357265242785</v>
      </c>
      <c r="EN267">
        <v>2.1540682566377831</v>
      </c>
      <c r="EO267">
        <v>0.97840655105441487</v>
      </c>
      <c r="EP267">
        <v>-1.2422877817141651</v>
      </c>
      <c r="EQ267">
        <v>1.8057240475760461</v>
      </c>
      <c r="ER267">
        <v>-1.1552017294487322</v>
      </c>
      <c r="ES267">
        <v>2.1540682566377831</v>
      </c>
      <c r="ET267">
        <v>-0.76331449425427722</v>
      </c>
      <c r="EU267">
        <v>-0.50205633745797273</v>
      </c>
      <c r="EV267">
        <v>0.63006234199267763</v>
      </c>
      <c r="EW267">
        <v>-0.32788423292710417</v>
      </c>
      <c r="EX267">
        <v>0.63006234199267763</v>
      </c>
      <c r="EY267">
        <v>-2.308304999808183E-2</v>
      </c>
      <c r="EZ267">
        <v>-1.6341750169086231</v>
      </c>
      <c r="FA267">
        <v>0.19463208066550466</v>
      </c>
      <c r="FB267">
        <v>-0.85040054651970987</v>
      </c>
      <c r="FC267">
        <v>0.89132049878898212</v>
      </c>
      <c r="FD267">
        <v>-0.54559936359069061</v>
      </c>
      <c r="FE267">
        <v>-1.285830807846883</v>
      </c>
      <c r="FF267">
        <v>1.5009228646470236</v>
      </c>
      <c r="FG267">
        <v>1.1961216817180014</v>
      </c>
      <c r="FH267">
        <v>-1.8954331737049246</v>
      </c>
      <c r="FI267">
        <v>1.3702937862488731</v>
      </c>
      <c r="FJ267">
        <v>0.2381751067982226</v>
      </c>
      <c r="FK267">
        <v>-1.0245726510505786</v>
      </c>
      <c r="FL267">
        <v>-1.6341750169086231</v>
      </c>
      <c r="FM267">
        <v>-0.54559936359069061</v>
      </c>
      <c r="FN267">
        <v>-0.37142725905981899</v>
      </c>
      <c r="FO267">
        <v>1.6750949691778922</v>
      </c>
      <c r="FP267">
        <v>-1.6341750169086231</v>
      </c>
      <c r="FQ267">
        <v>-0.1972551545289504</v>
      </c>
      <c r="FR267">
        <v>1.762181021443328</v>
      </c>
      <c r="FS267">
        <v>0.41234721132909119</v>
      </c>
      <c r="FT267">
        <v>1.9798961521069145</v>
      </c>
      <c r="FU267">
        <v>1.8492670737087609</v>
      </c>
      <c r="FV267">
        <v>-1.0245726510505786</v>
      </c>
      <c r="FW267">
        <v>0.36880418519637326</v>
      </c>
      <c r="FX267">
        <v>0.15108905453278676</v>
      </c>
      <c r="FY267">
        <v>0.499433263594527</v>
      </c>
      <c r="FZ267">
        <v>1.1961216817180014</v>
      </c>
      <c r="GA267">
        <v>0.54297628972724188</v>
      </c>
      <c r="GB267">
        <v>1.1961216817180014</v>
      </c>
      <c r="GC267">
        <v>0.80423444652354625</v>
      </c>
      <c r="GD267">
        <v>-0.98102962491786372</v>
      </c>
      <c r="GE267">
        <v>2.8072136486285428</v>
      </c>
      <c r="GF267">
        <v>2.0459976134636088E-2</v>
      </c>
      <c r="GG267">
        <v>2.0669822043723474</v>
      </c>
      <c r="GH267">
        <v>0.15108905453278676</v>
      </c>
      <c r="GI267">
        <v>-6.6626076130799752E-2</v>
      </c>
      <c r="GJ267">
        <v>2.0459976134636088E-2</v>
      </c>
      <c r="GK267">
        <v>-0.24079818066166833</v>
      </c>
      <c r="GL267">
        <v>0.63006234199267763</v>
      </c>
      <c r="GM267">
        <v>0.19463208066550466</v>
      </c>
      <c r="GN267">
        <v>0.2817181329309405</v>
      </c>
      <c r="GO267">
        <v>-1.2422877817141651</v>
      </c>
      <c r="GP267">
        <v>-0.11016910226351767</v>
      </c>
      <c r="GQ267">
        <v>0.19463208066550466</v>
      </c>
      <c r="GR267">
        <v>0.76069142039082838</v>
      </c>
      <c r="GS267">
        <v>0.54297628972724188</v>
      </c>
      <c r="GT267">
        <v>-0.41497028519253693</v>
      </c>
      <c r="GU267">
        <v>0.36880418519637326</v>
      </c>
      <c r="GV267">
        <v>-1.0245726510505786</v>
      </c>
      <c r="GW267">
        <v>-0.15371212839623249</v>
      </c>
      <c r="GX267">
        <v>-1.5470889646431873</v>
      </c>
      <c r="GY267">
        <v>0.76069142039082838</v>
      </c>
      <c r="GZ267">
        <v>0.10754602840006883</v>
      </c>
      <c r="HA267">
        <v>1.0219495771871328</v>
      </c>
      <c r="HB267">
        <v>-0.1972551545289504</v>
      </c>
      <c r="HC267">
        <v>-0.71977146812155923</v>
      </c>
      <c r="HD267">
        <v>-0.89394357265242785</v>
      </c>
      <c r="HE267">
        <v>0.19463208066550466</v>
      </c>
      <c r="HF267">
        <v>0.2817181329309405</v>
      </c>
      <c r="HG267">
        <v>-1.0245726510505786</v>
      </c>
      <c r="HH267">
        <v>-0.1972551545289504</v>
      </c>
      <c r="HI267">
        <v>1.8057240475760461</v>
      </c>
      <c r="HJ267">
        <v>0.7171483942581135</v>
      </c>
      <c r="HK267">
        <v>-1.4600029123777516</v>
      </c>
      <c r="HL267">
        <v>-0.63268541585612337</v>
      </c>
      <c r="HM267">
        <v>-2.4179494872975331</v>
      </c>
      <c r="HN267">
        <v>-2.308304999808183E-2</v>
      </c>
      <c r="HO267">
        <v>1.762181021443328</v>
      </c>
      <c r="HP267">
        <v>-0.50205633745797273</v>
      </c>
      <c r="HQ267">
        <v>0.10754602840006883</v>
      </c>
      <c r="HR267">
        <v>-1.5470889646431873</v>
      </c>
      <c r="HS267">
        <v>2.0459976134636088E-2</v>
      </c>
      <c r="HT267">
        <v>0.15108905453278676</v>
      </c>
      <c r="HU267">
        <v>-1.1552017294487322</v>
      </c>
      <c r="HV267">
        <v>-1.2422877817141651</v>
      </c>
      <c r="HW267">
        <v>-0.63268541585612337</v>
      </c>
      <c r="HX267">
        <v>0.76069142039082838</v>
      </c>
      <c r="HY267">
        <v>1.1090356294525685</v>
      </c>
      <c r="HZ267">
        <v>0.2381751067982226</v>
      </c>
      <c r="IA267">
        <v>-0.1972551545289504</v>
      </c>
      <c r="IB267">
        <v>-2.2437773827666647</v>
      </c>
      <c r="IC267">
        <v>1.5444658907797415</v>
      </c>
      <c r="ID267">
        <v>1.6750949691778922</v>
      </c>
      <c r="IE267">
        <v>3.2426439099557158</v>
      </c>
      <c r="IF267">
        <v>0.10754602840006883</v>
      </c>
      <c r="IG267">
        <v>-0.4585133113252548</v>
      </c>
      <c r="IH267">
        <v>2.3717833873013698</v>
      </c>
      <c r="II267">
        <v>-1.6341750169086231</v>
      </c>
      <c r="IJ267">
        <v>0.97840655105441487</v>
      </c>
      <c r="IK267">
        <v>-0.54559936359069061</v>
      </c>
      <c r="IL267">
        <v>1.326750760116155</v>
      </c>
      <c r="IM267">
        <v>1.5880089169124596</v>
      </c>
    </row>
    <row r="268" spans="2:247">
      <c r="B268" t="s">
        <v>246</v>
      </c>
      <c r="C268">
        <v>-0.72129983392639785</v>
      </c>
      <c r="D268">
        <v>0.19132038277924551</v>
      </c>
      <c r="E268">
        <v>0.55636846946150376</v>
      </c>
      <c r="F268">
        <v>-0.17372770390301051</v>
      </c>
      <c r="G268">
        <v>0.55636846946150376</v>
      </c>
      <c r="H268">
        <v>1.5298300339475241</v>
      </c>
      <c r="I268">
        <v>-0.11288635612263559</v>
      </c>
      <c r="J268">
        <v>6.9637687218493505E-2</v>
      </c>
      <c r="K268">
        <v>0.43468577390075169</v>
      </c>
      <c r="L268">
        <v>1.1647819472652658</v>
      </c>
      <c r="M268">
        <v>1.286464642826018</v>
      </c>
      <c r="N268">
        <v>1.7123540772886512</v>
      </c>
      <c r="O268">
        <v>-0.96466522504790186</v>
      </c>
      <c r="P268">
        <v>0.37384442612037461</v>
      </c>
      <c r="Q268">
        <v>8.7963394381185781E-3</v>
      </c>
      <c r="R268">
        <v>-0.8429825294871498</v>
      </c>
      <c r="S268">
        <v>8.7963394381185781E-3</v>
      </c>
      <c r="T268">
        <v>0.79973386058300777</v>
      </c>
      <c r="U268">
        <v>-0.11288635612263559</v>
      </c>
      <c r="V268">
        <v>0.55636846946150376</v>
      </c>
      <c r="W268">
        <v>-0.59961713836564368</v>
      </c>
      <c r="X268">
        <v>0.92141655614376194</v>
      </c>
      <c r="Y268">
        <v>-0.5387757905852687</v>
      </c>
      <c r="Z268">
        <v>-0.59961713836564368</v>
      </c>
      <c r="AA268">
        <v>-0.11288635612263559</v>
      </c>
      <c r="AB268">
        <v>-0.3562517472441396</v>
      </c>
      <c r="AC268">
        <v>-1.0255065728282788</v>
      </c>
      <c r="AD268">
        <v>-1.268871963949783</v>
      </c>
      <c r="AE268">
        <v>-1.0863479206086539</v>
      </c>
      <c r="AF268">
        <v>-0.29541039946376252</v>
      </c>
      <c r="AG268">
        <v>6.579661899718749</v>
      </c>
      <c r="AH268">
        <v>-0.96466522504790186</v>
      </c>
      <c r="AI268">
        <v>0.86057520836338486</v>
      </c>
      <c r="AJ268">
        <v>1.286464642826018</v>
      </c>
      <c r="AK268">
        <v>1.9557194684101573</v>
      </c>
      <c r="AL268">
        <v>-0.72129983392639785</v>
      </c>
      <c r="AM268">
        <v>-0.29541039946376252</v>
      </c>
      <c r="AN268">
        <v>0.98225790392413681</v>
      </c>
      <c r="AO268">
        <v>0.98225790392413681</v>
      </c>
      <c r="AP268">
        <v>2.1382435117512864</v>
      </c>
      <c r="AQ268">
        <v>1.1647819472652658</v>
      </c>
      <c r="AR268">
        <v>-5.204500834225851E-2</v>
      </c>
      <c r="AS268">
        <v>-1.268871963949783</v>
      </c>
      <c r="AT268">
        <v>0.19132038277924551</v>
      </c>
      <c r="AU268">
        <v>-0.3562517472441396</v>
      </c>
      <c r="AV268">
        <v>-1.5122373550712871</v>
      </c>
      <c r="AW268">
        <v>-0.72129983392639785</v>
      </c>
      <c r="AX268">
        <v>-0.41709309502451669</v>
      </c>
      <c r="AY268">
        <v>-1.268871963949783</v>
      </c>
      <c r="AZ268">
        <v>-1.0255065728282788</v>
      </c>
      <c r="BA268">
        <v>-0.29541039946376252</v>
      </c>
      <c r="BB268">
        <v>-0.3562517472441396</v>
      </c>
      <c r="BC268">
        <v>-0.66045848614602076</v>
      </c>
      <c r="BD268">
        <v>-0.3562517472441396</v>
      </c>
      <c r="BE268">
        <v>-0.2345690516833876</v>
      </c>
      <c r="BF268">
        <v>-0.3562517472441396</v>
      </c>
      <c r="BG268">
        <v>-0.11288635612263559</v>
      </c>
      <c r="BH268">
        <v>8.7963394381185781E-3</v>
      </c>
      <c r="BI268">
        <v>-0.59961713836564368</v>
      </c>
      <c r="BJ268">
        <v>0.31300307833999969</v>
      </c>
      <c r="BK268">
        <v>-0.2345690516833876</v>
      </c>
      <c r="BL268">
        <v>0.98225790392413681</v>
      </c>
      <c r="BM268">
        <v>-0.2345690516833876</v>
      </c>
      <c r="BN268">
        <v>-0.8429825294871498</v>
      </c>
      <c r="BO268">
        <v>-0.96466522504790186</v>
      </c>
      <c r="BP268">
        <v>-0.41709309502451669</v>
      </c>
      <c r="BQ268">
        <v>-0.90382387726752478</v>
      </c>
      <c r="BR268">
        <v>-0.41709309502451669</v>
      </c>
      <c r="BS268">
        <v>-0.90382387726752478</v>
      </c>
      <c r="BT268">
        <v>8.7963394381185781E-3</v>
      </c>
      <c r="BU268">
        <v>-2.4248575717769305</v>
      </c>
      <c r="BV268">
        <v>-1.3297133117301601</v>
      </c>
      <c r="BW268">
        <v>0.67805116502225571</v>
      </c>
      <c r="BX268">
        <v>-0.78214118170677271</v>
      </c>
      <c r="BY268">
        <v>-0.96466522504790186</v>
      </c>
      <c r="BZ268">
        <v>-0.2345690516833876</v>
      </c>
      <c r="CA268">
        <v>0.37384442612037461</v>
      </c>
      <c r="CB268">
        <v>-0.66045848614602076</v>
      </c>
      <c r="CC268">
        <v>-5.204500834225851E-2</v>
      </c>
      <c r="CD268">
        <v>0.61720981724188084</v>
      </c>
      <c r="CE268">
        <v>-0.66045848614602076</v>
      </c>
      <c r="CF268">
        <v>6.4579792041579989</v>
      </c>
      <c r="CG268">
        <v>-0.78214118170677271</v>
      </c>
      <c r="CH268">
        <v>0.13047903499887059</v>
      </c>
      <c r="CI268">
        <v>0.43468577390075169</v>
      </c>
      <c r="CJ268">
        <v>0.79973386058300777</v>
      </c>
      <c r="CK268">
        <v>-0.3562517472441396</v>
      </c>
      <c r="CL268">
        <v>8.7963394381185781E-3</v>
      </c>
      <c r="CM268">
        <v>-0.59961713836564368</v>
      </c>
      <c r="CN268">
        <v>0.86057520836338486</v>
      </c>
      <c r="CO268">
        <v>0.92141655614376194</v>
      </c>
      <c r="CP268">
        <v>-0.11288635612263559</v>
      </c>
      <c r="CQ268">
        <v>0.13047903499887059</v>
      </c>
      <c r="CR268">
        <v>-0.72129983392639785</v>
      </c>
      <c r="CS268">
        <v>-0.47793444280489161</v>
      </c>
      <c r="CT268">
        <v>-0.47793444280489161</v>
      </c>
      <c r="CU268">
        <v>-0.41709309502451669</v>
      </c>
      <c r="CV268">
        <v>6.9637687218493505E-2</v>
      </c>
      <c r="CW268">
        <v>1.40814733838677</v>
      </c>
      <c r="CX268">
        <v>-0.66045848614602076</v>
      </c>
      <c r="CY268">
        <v>1.0430992517045139</v>
      </c>
      <c r="CZ268">
        <v>0.2521617305596226</v>
      </c>
      <c r="DA268">
        <v>0.19132038277924551</v>
      </c>
      <c r="DB268">
        <v>1.0430992517045139</v>
      </c>
      <c r="DC268">
        <v>-0.17372770390301051</v>
      </c>
      <c r="DD268">
        <v>-0.47793444280489161</v>
      </c>
      <c r="DE268">
        <v>0.31300307833999969</v>
      </c>
      <c r="DF268">
        <v>0.49552712168112661</v>
      </c>
      <c r="DG268">
        <v>-0.72129983392639785</v>
      </c>
      <c r="DH268">
        <v>-0.78214118170677271</v>
      </c>
      <c r="DI268">
        <v>-0.59961713836564368</v>
      </c>
      <c r="DJ268">
        <v>-0.17372770390301051</v>
      </c>
      <c r="DK268">
        <v>0.13047903499887059</v>
      </c>
      <c r="DL268">
        <v>1.0430992517045139</v>
      </c>
      <c r="DM268">
        <v>0.86057520836338486</v>
      </c>
      <c r="DN268">
        <v>0.92141655614376194</v>
      </c>
      <c r="DO268">
        <v>6.9637687218493505E-2</v>
      </c>
      <c r="DP268">
        <v>-0.29541039946376252</v>
      </c>
      <c r="DQ268">
        <v>-0.59961713836564368</v>
      </c>
      <c r="DR268">
        <v>0.2521617305596226</v>
      </c>
      <c r="DS268">
        <v>-0.72129983392639785</v>
      </c>
      <c r="DT268">
        <v>-0.5387757905852687</v>
      </c>
      <c r="DU268">
        <v>-1.3905546595105349</v>
      </c>
      <c r="DV268">
        <v>-0.78214118170677271</v>
      </c>
      <c r="DW268">
        <v>-0.5387757905852687</v>
      </c>
      <c r="DX268">
        <v>6.9637687218493505E-2</v>
      </c>
      <c r="DY268">
        <v>-5.204500834225851E-2</v>
      </c>
      <c r="DZ268">
        <v>-0.29541039946376252</v>
      </c>
      <c r="EA268">
        <v>-1.5730787028516642</v>
      </c>
      <c r="EB268">
        <v>-5.204500834225851E-2</v>
      </c>
      <c r="EC268">
        <v>-0.2345690516833876</v>
      </c>
      <c r="ED268">
        <v>-0.41709309502451669</v>
      </c>
      <c r="EE268">
        <v>0.43468577390075169</v>
      </c>
      <c r="EF268">
        <v>-0.3562517472441396</v>
      </c>
      <c r="EG268">
        <v>0.86057520836338486</v>
      </c>
      <c r="EH268">
        <v>-0.90382387726752478</v>
      </c>
      <c r="EI268">
        <v>-0.66045848614602076</v>
      </c>
      <c r="EJ268">
        <v>-0.47793444280489161</v>
      </c>
      <c r="EK268">
        <v>-0.2345690516833876</v>
      </c>
      <c r="EL268">
        <v>6.9637687218493505E-2</v>
      </c>
      <c r="EM268">
        <v>-0.66045848614602076</v>
      </c>
      <c r="EN268">
        <v>1.286464642826018</v>
      </c>
      <c r="EO268">
        <v>0.92141655614376194</v>
      </c>
      <c r="EP268">
        <v>-0.66045848614602076</v>
      </c>
      <c r="EQ268">
        <v>0.98225790392413681</v>
      </c>
      <c r="ER268">
        <v>-1.6339200506320413</v>
      </c>
      <c r="ES268">
        <v>1.2256232950456429</v>
      </c>
      <c r="ET268">
        <v>0.43468577390075169</v>
      </c>
      <c r="EU268">
        <v>-0.17372770390301051</v>
      </c>
      <c r="EV268">
        <v>1.1039405994848888</v>
      </c>
      <c r="EW268">
        <v>-0.8429825294871498</v>
      </c>
      <c r="EX268">
        <v>1.286464642826018</v>
      </c>
      <c r="EY268">
        <v>1.1647819472652658</v>
      </c>
      <c r="EZ268">
        <v>-0.78214118170677271</v>
      </c>
      <c r="FA268">
        <v>0.92141655614376194</v>
      </c>
      <c r="FB268">
        <v>-1.268871963949783</v>
      </c>
      <c r="FC268">
        <v>1.1647819472652658</v>
      </c>
      <c r="FD268">
        <v>0.2521617305596226</v>
      </c>
      <c r="FE268">
        <v>-1.6339200506320413</v>
      </c>
      <c r="FF268">
        <v>0.19132038277924551</v>
      </c>
      <c r="FG268">
        <v>1.5298300339475241</v>
      </c>
      <c r="FH268">
        <v>-0.72129983392639785</v>
      </c>
      <c r="FI268">
        <v>0.92141655614376194</v>
      </c>
      <c r="FJ268">
        <v>0.19132038277924551</v>
      </c>
      <c r="FK268">
        <v>-0.59961713836564368</v>
      </c>
      <c r="FL268">
        <v>-0.66045848614602076</v>
      </c>
      <c r="FM268">
        <v>-0.41709309502451669</v>
      </c>
      <c r="FN268">
        <v>-0.96466522504790186</v>
      </c>
      <c r="FO268">
        <v>0.55636846946150376</v>
      </c>
      <c r="FP268">
        <v>-0.5387757905852687</v>
      </c>
      <c r="FQ268">
        <v>-0.66045848614602076</v>
      </c>
      <c r="FR268">
        <v>1.0430992517045139</v>
      </c>
      <c r="FS268">
        <v>0.98225790392413681</v>
      </c>
      <c r="FT268">
        <v>1.6515127295082761</v>
      </c>
      <c r="FU268">
        <v>0.61720981724188084</v>
      </c>
      <c r="FV268">
        <v>-0.78214118170677271</v>
      </c>
      <c r="FW268">
        <v>-0.2345690516833876</v>
      </c>
      <c r="FX268">
        <v>-0.41709309502451669</v>
      </c>
      <c r="FY268">
        <v>-0.29541039946376252</v>
      </c>
      <c r="FZ268">
        <v>0.98225790392413681</v>
      </c>
      <c r="GA268">
        <v>0.2521617305596226</v>
      </c>
      <c r="GB268">
        <v>1.0430992517045139</v>
      </c>
      <c r="GC268">
        <v>-0.11288635612263559</v>
      </c>
      <c r="GD268">
        <v>-0.78214118170677271</v>
      </c>
      <c r="GE268">
        <v>1.4689886861671471</v>
      </c>
      <c r="GF268">
        <v>0.98225790392413681</v>
      </c>
      <c r="GG268">
        <v>1.7731954250690283</v>
      </c>
      <c r="GH268">
        <v>-0.41709309502451669</v>
      </c>
      <c r="GI268">
        <v>0.61720981724188084</v>
      </c>
      <c r="GJ268">
        <v>0.55636846946150376</v>
      </c>
      <c r="GK268">
        <v>-0.47793444280489161</v>
      </c>
      <c r="GL268">
        <v>-0.3562517472441396</v>
      </c>
      <c r="GM268">
        <v>0.61720981724188084</v>
      </c>
      <c r="GN268">
        <v>0.43468577390075169</v>
      </c>
      <c r="GO268">
        <v>-0.66045848614602076</v>
      </c>
      <c r="GP268">
        <v>0.37384442612037461</v>
      </c>
      <c r="GQ268">
        <v>0.55636846946150376</v>
      </c>
      <c r="GR268">
        <v>-0.78214118170677271</v>
      </c>
      <c r="GS268">
        <v>0.61720981724188084</v>
      </c>
      <c r="GT268">
        <v>-1.0255065728282788</v>
      </c>
      <c r="GU268">
        <v>0.13047903499887059</v>
      </c>
      <c r="GV268">
        <v>-0.3562517472441396</v>
      </c>
      <c r="GW268">
        <v>-0.29541039946376252</v>
      </c>
      <c r="GX268">
        <v>-0.8429825294871498</v>
      </c>
      <c r="GY268">
        <v>6.9637687218493505E-2</v>
      </c>
      <c r="GZ268">
        <v>-5.204500834225851E-2</v>
      </c>
      <c r="HA268">
        <v>1.4689886861671471</v>
      </c>
      <c r="HB268">
        <v>-0.78214118170677271</v>
      </c>
      <c r="HC268">
        <v>0.31300307833999969</v>
      </c>
      <c r="HD268">
        <v>-0.96466522504790186</v>
      </c>
      <c r="HE268">
        <v>-0.29541039946376252</v>
      </c>
      <c r="HF268">
        <v>-0.11288635612263559</v>
      </c>
      <c r="HG268">
        <v>-0.66045848614602076</v>
      </c>
      <c r="HH268">
        <v>0.49552712168112661</v>
      </c>
      <c r="HI268">
        <v>2.3816089028727903</v>
      </c>
      <c r="HJ268">
        <v>0.19132038277924551</v>
      </c>
      <c r="HK268">
        <v>-0.3562517472441396</v>
      </c>
      <c r="HL268">
        <v>-0.78214118170677271</v>
      </c>
      <c r="HM268">
        <v>-2.0598094850946742</v>
      </c>
      <c r="HN268">
        <v>-0.29541039946376252</v>
      </c>
      <c r="HO268">
        <v>0.19132038277924551</v>
      </c>
      <c r="HP268">
        <v>-0.3562517472441396</v>
      </c>
      <c r="HQ268">
        <v>6.9637687218493505E-2</v>
      </c>
      <c r="HR268">
        <v>-1.0863479206086539</v>
      </c>
      <c r="HS268">
        <v>-0.17372770390301051</v>
      </c>
      <c r="HT268">
        <v>0.31300307833999969</v>
      </c>
      <c r="HU268">
        <v>-1.268871963949783</v>
      </c>
      <c r="HV268">
        <v>-1.268871963949783</v>
      </c>
      <c r="HW268">
        <v>-0.2345690516833876</v>
      </c>
      <c r="HX268">
        <v>-5.204500834225851E-2</v>
      </c>
      <c r="HY268">
        <v>-0.47793444280489161</v>
      </c>
      <c r="HZ268">
        <v>-0.47793444280489161</v>
      </c>
      <c r="IA268">
        <v>0.55636846946150376</v>
      </c>
      <c r="IB268">
        <v>-1.8164440939731681</v>
      </c>
      <c r="IC268">
        <v>0.19132038277924551</v>
      </c>
      <c r="ID268">
        <v>0.92141655614376194</v>
      </c>
      <c r="IE268">
        <v>1.40814733838677</v>
      </c>
      <c r="IF268">
        <v>0.61720981724188084</v>
      </c>
      <c r="IG268">
        <v>-0.29541039946376252</v>
      </c>
      <c r="IH268">
        <v>-0.29541039946376252</v>
      </c>
      <c r="II268">
        <v>-0.96466522504790186</v>
      </c>
      <c r="IJ268">
        <v>6.9637687218493505E-2</v>
      </c>
      <c r="IK268">
        <v>-0.96466522504790186</v>
      </c>
      <c r="IL268">
        <v>-0.2345690516833876</v>
      </c>
      <c r="IM268">
        <v>0.92141655614376194</v>
      </c>
    </row>
    <row r="269" spans="2:247">
      <c r="B269" t="s">
        <v>247</v>
      </c>
      <c r="C269">
        <v>-8.0756885912233511E-2</v>
      </c>
      <c r="D269">
        <v>-0.59547867581356573</v>
      </c>
      <c r="E269">
        <v>-1.178830037701742</v>
      </c>
      <c r="F269">
        <v>5.6502258061454584E-2</v>
      </c>
      <c r="G269">
        <v>-1.2127313925388241E-2</v>
      </c>
      <c r="H269">
        <v>1.1888901958443867</v>
      </c>
      <c r="I269">
        <v>-0.11507167190565613</v>
      </c>
      <c r="J269">
        <v>-0.59547867581356573</v>
      </c>
      <c r="K269">
        <v>1.2575197678312295</v>
      </c>
      <c r="L269">
        <v>1.1545754098509642</v>
      </c>
      <c r="M269">
        <v>0.19376140203514267</v>
      </c>
      <c r="N269">
        <v>1.703611985745719</v>
      </c>
      <c r="O269">
        <v>9.0817044054877213E-2</v>
      </c>
      <c r="P269">
        <v>1.600667627765451</v>
      </c>
      <c r="Q269">
        <v>1.3261493398180748</v>
      </c>
      <c r="R269">
        <v>-0.3895899598530323</v>
      </c>
      <c r="S269">
        <v>1.3604641258114976</v>
      </c>
      <c r="T269">
        <v>2.0467598456799405</v>
      </c>
      <c r="U269">
        <v>1.703611985745719</v>
      </c>
      <c r="V269">
        <v>1.6692971997522963</v>
      </c>
      <c r="W269">
        <v>9.0817044054877213E-2</v>
      </c>
      <c r="X269">
        <v>0.26239097402198797</v>
      </c>
      <c r="Y269">
        <v>-1.4876631116425418</v>
      </c>
      <c r="Z269">
        <v>-0.83568217776752041</v>
      </c>
      <c r="AA269">
        <v>-0.3895899598530323</v>
      </c>
      <c r="AB269">
        <v>-0.80136739177409899</v>
      </c>
      <c r="AC269">
        <v>-1.2131448236951645</v>
      </c>
      <c r="AD269">
        <v>-1.0415708937280539</v>
      </c>
      <c r="AE269">
        <v>-0.59547867581356573</v>
      </c>
      <c r="AF269">
        <v>-0.73273781978725372</v>
      </c>
      <c r="AG269">
        <v>9.0817044054877213E-2</v>
      </c>
      <c r="AH269">
        <v>-0.73273781978725372</v>
      </c>
      <c r="AI269">
        <v>-1.1102004657148978</v>
      </c>
      <c r="AJ269">
        <v>1.8065563437259844</v>
      </c>
      <c r="AK269">
        <v>1.7379267717391391</v>
      </c>
      <c r="AL269">
        <v>-8.0756885912233511E-2</v>
      </c>
      <c r="AM269">
        <v>0.98300147988385345</v>
      </c>
      <c r="AN269">
        <v>0.33102054600883318</v>
      </c>
      <c r="AO269">
        <v>0.63985361994963197</v>
      </c>
      <c r="AP269">
        <v>1.4290936977983404</v>
      </c>
      <c r="AQ269">
        <v>1.5320380557786082</v>
      </c>
      <c r="AR269">
        <v>1.223204981837807</v>
      </c>
      <c r="AS269">
        <v>-2.1053292595241397</v>
      </c>
      <c r="AT269">
        <v>-0.86999696376094304</v>
      </c>
      <c r="AU269">
        <v>-1.4876631116425418</v>
      </c>
      <c r="AV269">
        <v>-1.178830037701742</v>
      </c>
      <c r="AW269">
        <v>-1.8651257575701847</v>
      </c>
      <c r="AX269">
        <v>-2.1396440455175623</v>
      </c>
      <c r="AY269">
        <v>-1.8994405435636075</v>
      </c>
      <c r="AZ269">
        <v>-0.90431174975436446</v>
      </c>
      <c r="BA269">
        <v>2.1497042036602059</v>
      </c>
      <c r="BB269">
        <v>-1.556292683629386</v>
      </c>
      <c r="BC269">
        <v>1.2575197678312295</v>
      </c>
      <c r="BD269">
        <v>0.29670576001541055</v>
      </c>
      <c r="BE269">
        <v>1.8751859157128297</v>
      </c>
      <c r="BF269">
        <v>-0.21801602988592159</v>
      </c>
      <c r="BG269">
        <v>0.77711276392332007</v>
      </c>
      <c r="BH269">
        <v>1.3604641258114976</v>
      </c>
      <c r="BI269">
        <v>9.0817044054877213E-2</v>
      </c>
      <c r="BJ269">
        <v>0.15944661604172247</v>
      </c>
      <c r="BK269">
        <v>0.46827968998252129</v>
      </c>
      <c r="BL269">
        <v>1.0516310518706964</v>
      </c>
      <c r="BM269">
        <v>0.88005712190358554</v>
      </c>
      <c r="BN269">
        <v>-0.90431174975436446</v>
      </c>
      <c r="BO269">
        <v>0.19376140203514267</v>
      </c>
      <c r="BP269">
        <v>0.12513183004829984</v>
      </c>
      <c r="BQ269">
        <v>-1.6935518276030741</v>
      </c>
      <c r="BR269">
        <v>-0.25233081587934425</v>
      </c>
      <c r="BS269">
        <v>-0.66410824780040967</v>
      </c>
      <c r="BT269">
        <v>-0.86999696376094304</v>
      </c>
      <c r="BU269">
        <v>-1.0072561077346311</v>
      </c>
      <c r="BV269">
        <v>-0.97294132174120973</v>
      </c>
      <c r="BW269">
        <v>-0.6984230337938323</v>
      </c>
      <c r="BX269">
        <v>-0.49253431783329898</v>
      </c>
      <c r="BY269">
        <v>-0.28664560187276689</v>
      </c>
      <c r="BZ269">
        <v>-0.66410824780040967</v>
      </c>
      <c r="CA269">
        <v>-0.97294132174120973</v>
      </c>
      <c r="CB269">
        <v>-0.80136739177409899</v>
      </c>
      <c r="CC269">
        <v>0.7084831919364748</v>
      </c>
      <c r="CD269">
        <v>-0.35527517385961088</v>
      </c>
      <c r="CE269">
        <v>-0.86999696376094304</v>
      </c>
      <c r="CF269">
        <v>5.6502258061454584E-2</v>
      </c>
      <c r="CG269">
        <v>0.12513183004829984</v>
      </c>
      <c r="CH269">
        <v>-1.0415708937280539</v>
      </c>
      <c r="CI269">
        <v>-0.6984230337938323</v>
      </c>
      <c r="CJ269">
        <v>-1.178830037701742</v>
      </c>
      <c r="CK269">
        <v>-1.0758856797214753</v>
      </c>
      <c r="CL269">
        <v>-0.28664560187276689</v>
      </c>
      <c r="CM269">
        <v>-0.73273781978725372</v>
      </c>
      <c r="CN269">
        <v>0.36533533200225338</v>
      </c>
      <c r="CO269">
        <v>-0.66410824780040967</v>
      </c>
      <c r="CP269">
        <v>-0.21801602988592159</v>
      </c>
      <c r="CQ269">
        <v>-0.56116388982014309</v>
      </c>
      <c r="CR269">
        <v>-0.21801602988592159</v>
      </c>
      <c r="CS269">
        <v>1.0516310518706964</v>
      </c>
      <c r="CT269">
        <v>-1.2127313925388241E-2</v>
      </c>
      <c r="CU269">
        <v>-1.4876631116425418</v>
      </c>
      <c r="CV269">
        <v>-0.42390474584645493</v>
      </c>
      <c r="CW269">
        <v>-0.42390474584645493</v>
      </c>
      <c r="CX269">
        <v>-0.73273781978725372</v>
      </c>
      <c r="CY269">
        <v>-0.42390474584645493</v>
      </c>
      <c r="CZ269">
        <v>-0.59547867581356573</v>
      </c>
      <c r="DA269">
        <v>0.98300147988385345</v>
      </c>
      <c r="DB269">
        <v>0.98300147988385345</v>
      </c>
      <c r="DC269">
        <v>-4.6442099918810875E-2</v>
      </c>
      <c r="DD269">
        <v>0.36533533200225338</v>
      </c>
      <c r="DE269">
        <v>0.43396490398909865</v>
      </c>
      <c r="DF269">
        <v>1.0516310518706964</v>
      </c>
      <c r="DG269">
        <v>-0.52684910382672168</v>
      </c>
      <c r="DH269">
        <v>-0.14938645789907756</v>
      </c>
      <c r="DI269">
        <v>-0.83568217776752041</v>
      </c>
      <c r="DJ269">
        <v>-0.80136739177409899</v>
      </c>
      <c r="DK269">
        <v>0.39965011799567601</v>
      </c>
      <c r="DL269">
        <v>0.46827968998252129</v>
      </c>
      <c r="DM269">
        <v>-4.6442099918810875E-2</v>
      </c>
      <c r="DN269">
        <v>0.57122404796278681</v>
      </c>
      <c r="DO269">
        <v>0.26239097402198797</v>
      </c>
      <c r="DP269">
        <v>0.74279797792989743</v>
      </c>
      <c r="DQ269">
        <v>-0.56116388982014309</v>
      </c>
      <c r="DR269">
        <v>0.74279797792989743</v>
      </c>
      <c r="DS269">
        <v>1.1545754098509642</v>
      </c>
      <c r="DT269">
        <v>0.53690926196936417</v>
      </c>
      <c r="DU269">
        <v>0.57122404796278681</v>
      </c>
      <c r="DV269">
        <v>0.36533533200225338</v>
      </c>
      <c r="DW269">
        <v>-0.21801602988592159</v>
      </c>
      <c r="DX269">
        <v>-1.6249222556162299</v>
      </c>
      <c r="DY269">
        <v>-0.35527517385961088</v>
      </c>
      <c r="DZ269">
        <v>0.43396490398909865</v>
      </c>
      <c r="EA269">
        <v>0.46827968998252129</v>
      </c>
      <c r="EB269">
        <v>0.60553883395620933</v>
      </c>
      <c r="EC269">
        <v>-0.45821953183987757</v>
      </c>
      <c r="ED269">
        <v>0.15944661604172247</v>
      </c>
      <c r="EE269">
        <v>0.7084831919364748</v>
      </c>
      <c r="EF269">
        <v>-0.18370124389250017</v>
      </c>
      <c r="EG269">
        <v>1.1202606238575417</v>
      </c>
      <c r="EH269">
        <v>-0.49253431783329898</v>
      </c>
      <c r="EI269">
        <v>-8.0756885912233511E-2</v>
      </c>
      <c r="EJ269">
        <v>-0.21801602988592159</v>
      </c>
      <c r="EK269">
        <v>-0.59547867581356573</v>
      </c>
      <c r="EL269">
        <v>-0.14938645789907756</v>
      </c>
      <c r="EM269">
        <v>0.43396490398909865</v>
      </c>
      <c r="EN269">
        <v>1.3261493398180748</v>
      </c>
      <c r="EO269">
        <v>0.36533533200225338</v>
      </c>
      <c r="EP269">
        <v>-2.2082736175044064</v>
      </c>
      <c r="EQ269">
        <v>1.2918345538246523</v>
      </c>
      <c r="ER269">
        <v>-0.21801602988592159</v>
      </c>
      <c r="ES269">
        <v>2.1497042036602059</v>
      </c>
      <c r="ET269">
        <v>-1.5219778976359633</v>
      </c>
      <c r="EU269">
        <v>-0.56116388982014309</v>
      </c>
      <c r="EV269">
        <v>0.50259447597594398</v>
      </c>
      <c r="EW269">
        <v>-1.2127313925388241E-2</v>
      </c>
      <c r="EX269">
        <v>1.0173162658772761</v>
      </c>
      <c r="EY269">
        <v>-0.21801602988592159</v>
      </c>
      <c r="EZ269">
        <v>-1.7964961855833408</v>
      </c>
      <c r="FA269">
        <v>-0.73273781978725372</v>
      </c>
      <c r="FB269">
        <v>-1.7964961855833408</v>
      </c>
      <c r="FC269">
        <v>-0.32096038786618825</v>
      </c>
      <c r="FD269">
        <v>0.43396490398909865</v>
      </c>
      <c r="FE269">
        <v>-1.3504039676688526</v>
      </c>
      <c r="FF269">
        <v>0.60553883395620933</v>
      </c>
      <c r="FG269">
        <v>1.4290936977983404</v>
      </c>
      <c r="FH269">
        <v>-0.6984230337938323</v>
      </c>
      <c r="FI269">
        <v>1.703611985745719</v>
      </c>
      <c r="FJ269">
        <v>9.0817044054877213E-2</v>
      </c>
      <c r="FK269">
        <v>-0.62979346180698825</v>
      </c>
      <c r="FL269">
        <v>-2.5514214774386277</v>
      </c>
      <c r="FM269">
        <v>-0.42390474584645493</v>
      </c>
      <c r="FN269">
        <v>5.6502258061454584E-2</v>
      </c>
      <c r="FO269">
        <v>1.0859458378641189</v>
      </c>
      <c r="FP269">
        <v>-0.42390474584645493</v>
      </c>
      <c r="FQ269">
        <v>-0.25233081587934425</v>
      </c>
      <c r="FR269">
        <v>0.74279797792989743</v>
      </c>
      <c r="FS269">
        <v>0.88005712190358554</v>
      </c>
      <c r="FT269">
        <v>2.3555929196207392</v>
      </c>
      <c r="FU269">
        <v>1.1545754098509642</v>
      </c>
      <c r="FV269">
        <v>-0.28664560187276689</v>
      </c>
      <c r="FW269">
        <v>-0.76705260578067636</v>
      </c>
      <c r="FX269">
        <v>-0.59547867581356573</v>
      </c>
      <c r="FY269">
        <v>0.2280761880285653</v>
      </c>
      <c r="FZ269">
        <v>1.703611985745719</v>
      </c>
      <c r="GA269">
        <v>1.4290936977983404</v>
      </c>
      <c r="GB269">
        <v>1.4977232697851857</v>
      </c>
      <c r="GC269">
        <v>0.39965011799567601</v>
      </c>
      <c r="GD269">
        <v>-0.90431174975436446</v>
      </c>
      <c r="GE269">
        <v>1.6692971997522963</v>
      </c>
      <c r="GF269">
        <v>0.60553883395620933</v>
      </c>
      <c r="GG269">
        <v>0.50259447597594398</v>
      </c>
      <c r="GH269">
        <v>-0.18370124389250017</v>
      </c>
      <c r="GI269">
        <v>0.2280761880285653</v>
      </c>
      <c r="GJ269">
        <v>-0.35527517385961088</v>
      </c>
      <c r="GK269">
        <v>-0.49253431783329898</v>
      </c>
      <c r="GL269">
        <v>-0.56116388982014309</v>
      </c>
      <c r="GM269">
        <v>0.53690926196936417</v>
      </c>
      <c r="GN269">
        <v>-0.18370124389250017</v>
      </c>
      <c r="GO269">
        <v>-0.97294132174120973</v>
      </c>
      <c r="GP269">
        <v>-4.6442099918810875E-2</v>
      </c>
      <c r="GQ269">
        <v>0.2280761880285653</v>
      </c>
      <c r="GR269">
        <v>0.88005712190358554</v>
      </c>
      <c r="GS269">
        <v>1.7379267717391391</v>
      </c>
      <c r="GT269">
        <v>0.29670576001541055</v>
      </c>
      <c r="GU269">
        <v>1.5320380557786082</v>
      </c>
      <c r="GV269">
        <v>-0.28664560187276689</v>
      </c>
      <c r="GW269">
        <v>-1.1102004657148978</v>
      </c>
      <c r="GX269">
        <v>-0.45821953183987757</v>
      </c>
      <c r="GY269">
        <v>1.5663528417720285</v>
      </c>
      <c r="GZ269">
        <v>-0.93862653574778709</v>
      </c>
      <c r="HA269">
        <v>0.15944661604172247</v>
      </c>
      <c r="HB269">
        <v>-1.2474596096885859</v>
      </c>
      <c r="HC269">
        <v>0.84574233591016534</v>
      </c>
      <c r="HD269">
        <v>-0.32096038786618825</v>
      </c>
      <c r="HE269">
        <v>-1.6249222556162299</v>
      </c>
      <c r="HF269">
        <v>1.1888901958443867</v>
      </c>
      <c r="HG269">
        <v>-1.2817743956820085</v>
      </c>
      <c r="HH269">
        <v>-0.28664560187276689</v>
      </c>
      <c r="HI269">
        <v>2.1153894176667833</v>
      </c>
      <c r="HJ269">
        <v>-1.4876631116425418</v>
      </c>
      <c r="HK269">
        <v>-0.97294132174120973</v>
      </c>
      <c r="HL269">
        <v>0.63985361994963197</v>
      </c>
      <c r="HM269">
        <v>-2.3798475474715168</v>
      </c>
      <c r="HN269">
        <v>0.39965011799567601</v>
      </c>
      <c r="HO269">
        <v>0.33102054600883318</v>
      </c>
      <c r="HP269">
        <v>0.81142754991674271</v>
      </c>
      <c r="HQ269">
        <v>5.6502258061454584E-2</v>
      </c>
      <c r="HR269">
        <v>-0.18370124389250017</v>
      </c>
      <c r="HS269">
        <v>-0.14938645789907756</v>
      </c>
      <c r="HT269">
        <v>-0.45821953183987757</v>
      </c>
      <c r="HU269">
        <v>-1.5219778976359633</v>
      </c>
      <c r="HV269">
        <v>-0.32096038786618825</v>
      </c>
      <c r="HW269">
        <v>-0.66410824780040967</v>
      </c>
      <c r="HX269">
        <v>0.12513183004829984</v>
      </c>
      <c r="HY269">
        <v>0.98300147988385345</v>
      </c>
      <c r="HZ269">
        <v>-0.83568217776752041</v>
      </c>
      <c r="IA269">
        <v>1.2575197678312295</v>
      </c>
      <c r="IB269">
        <v>-1.2817743956820085</v>
      </c>
      <c r="IC269">
        <v>0.91437190789700817</v>
      </c>
      <c r="ID269">
        <v>1.1545754098509642</v>
      </c>
      <c r="IE269">
        <v>1.0516310518706964</v>
      </c>
      <c r="IF269">
        <v>-4.6442099918810875E-2</v>
      </c>
      <c r="IG269">
        <v>-1.0415708937280539</v>
      </c>
      <c r="IH269">
        <v>1.8065563437259844</v>
      </c>
      <c r="II269">
        <v>-2.2769031894912501</v>
      </c>
      <c r="IJ269">
        <v>1.0173162658772761</v>
      </c>
      <c r="IK269">
        <v>-0.32096038786618825</v>
      </c>
      <c r="IL269">
        <v>-0.59547867581356573</v>
      </c>
      <c r="IM269">
        <v>0.50259447597594398</v>
      </c>
    </row>
    <row r="270" spans="2:247">
      <c r="B270" t="s">
        <v>248</v>
      </c>
      <c r="C270">
        <v>-0.63420083767329127</v>
      </c>
      <c r="D270">
        <v>0.10975020777575009</v>
      </c>
      <c r="E270">
        <v>-1.7253290376652184</v>
      </c>
      <c r="F270">
        <v>0.35773388959209723</v>
      </c>
      <c r="G270">
        <v>-0.48541062858348266</v>
      </c>
      <c r="H270">
        <v>0.95289472595133173</v>
      </c>
      <c r="I270">
        <v>-0.43581389222021255</v>
      </c>
      <c r="J270">
        <v>0.15934694413902023</v>
      </c>
      <c r="K270">
        <v>1.2008784077676788</v>
      </c>
      <c r="L270">
        <v>0.65531430777171451</v>
      </c>
      <c r="M270">
        <v>0.35773388959209723</v>
      </c>
      <c r="N270">
        <v>0.75450778049825296</v>
      </c>
      <c r="O270">
        <v>-3.9040001314056785E-2</v>
      </c>
      <c r="P270">
        <v>1.4488620895840261</v>
      </c>
      <c r="Q270">
        <v>0.90329798958806162</v>
      </c>
      <c r="R270">
        <v>-1.1301682013059855</v>
      </c>
      <c r="S270">
        <v>1.0520881986778703</v>
      </c>
      <c r="T270">
        <v>1.4488620895840261</v>
      </c>
      <c r="U270">
        <v>0.90329798958806162</v>
      </c>
      <c r="V270">
        <v>0.70491104413498462</v>
      </c>
      <c r="W270">
        <v>0.80410451686152318</v>
      </c>
      <c r="X270">
        <v>2.0440229259432572</v>
      </c>
      <c r="Y270">
        <v>-1.3781518831223327</v>
      </c>
      <c r="Z270">
        <v>-0.98137799221617694</v>
      </c>
      <c r="AA270">
        <v>-0.33662041949367405</v>
      </c>
      <c r="AB270">
        <v>-0.23742694676713555</v>
      </c>
      <c r="AC270">
        <v>-0.83258778312636827</v>
      </c>
      <c r="AD270">
        <v>-1.0309747285794453</v>
      </c>
      <c r="AE270">
        <v>-0.38621715585694416</v>
      </c>
      <c r="AF270">
        <v>-0.98137799221617694</v>
      </c>
      <c r="AG270">
        <v>-0.48541062858348266</v>
      </c>
      <c r="AH270">
        <v>-1.1301682013059855</v>
      </c>
      <c r="AI270">
        <v>0.65531430777171451</v>
      </c>
      <c r="AJ270">
        <v>1.399265353220756</v>
      </c>
      <c r="AK270">
        <v>1.4984588259472944</v>
      </c>
      <c r="AL270">
        <v>0.55612083504517595</v>
      </c>
      <c r="AM270">
        <v>0.95289472595133173</v>
      </c>
      <c r="AN270">
        <v>0.90329798958806162</v>
      </c>
      <c r="AO270">
        <v>1.1512816714044087</v>
      </c>
      <c r="AP270">
        <v>1.9944261895799904</v>
      </c>
      <c r="AQ270">
        <v>0.55612083504517595</v>
      </c>
      <c r="AR270">
        <v>1.399265353220756</v>
      </c>
      <c r="AS270">
        <v>-2.7668605012938752</v>
      </c>
      <c r="AT270">
        <v>-0.63420083767329127</v>
      </c>
      <c r="AU270">
        <v>-1.2293616740325242</v>
      </c>
      <c r="AV270">
        <v>-1.5765388285754098</v>
      </c>
      <c r="AW270">
        <v>-1.4277486194856011</v>
      </c>
      <c r="AX270">
        <v>-1.4277486194856011</v>
      </c>
      <c r="AY270">
        <v>-1.2789584103957925</v>
      </c>
      <c r="AZ270">
        <v>-1.3285551467590626</v>
      </c>
      <c r="BA270">
        <v>-0.63420083767329127</v>
      </c>
      <c r="BB270">
        <v>-0.58460410131002116</v>
      </c>
      <c r="BC270">
        <v>0.75450778049825296</v>
      </c>
      <c r="BD270">
        <v>-0.18783021040386541</v>
      </c>
      <c r="BE270">
        <v>1.1016849350411386</v>
      </c>
      <c r="BF270">
        <v>6.0153471412481722E-2</v>
      </c>
      <c r="BG270">
        <v>0.45692736231863751</v>
      </c>
      <c r="BH270">
        <v>1.5480555623105645</v>
      </c>
      <c r="BI270">
        <v>0.55612083504517595</v>
      </c>
      <c r="BJ270">
        <v>0.6057175714084444</v>
      </c>
      <c r="BK270">
        <v>0.15934694413902023</v>
      </c>
      <c r="BL270">
        <v>1.2008784077676788</v>
      </c>
      <c r="BM270">
        <v>0.70491104413498462</v>
      </c>
      <c r="BN270">
        <v>-0.63420083767329127</v>
      </c>
      <c r="BO270">
        <v>-0.63420083767329127</v>
      </c>
      <c r="BP270">
        <v>-0.28702368313040394</v>
      </c>
      <c r="BQ270">
        <v>-0.78299104676309816</v>
      </c>
      <c r="BR270">
        <v>-0.68379757403655972</v>
      </c>
      <c r="BS270">
        <v>-0.68379757403655972</v>
      </c>
      <c r="BT270">
        <v>-0.68379757403655972</v>
      </c>
      <c r="BU270">
        <v>-1.4773453558488712</v>
      </c>
      <c r="BV270">
        <v>-0.83258778312636827</v>
      </c>
      <c r="BW270">
        <v>0.25854041686555873</v>
      </c>
      <c r="BX270">
        <v>-1.4773453558488712</v>
      </c>
      <c r="BY270">
        <v>-0.93178125585290683</v>
      </c>
      <c r="BZ270">
        <v>1.0556735049211587E-2</v>
      </c>
      <c r="CA270">
        <v>-0.73339431039982983</v>
      </c>
      <c r="CB270">
        <v>-1.7253290376652184</v>
      </c>
      <c r="CC270">
        <v>0.45692736231863751</v>
      </c>
      <c r="CD270">
        <v>-0.68379757403655972</v>
      </c>
      <c r="CE270">
        <v>-1.1797649376692541</v>
      </c>
      <c r="CF270">
        <v>-0.48541062858348266</v>
      </c>
      <c r="CG270">
        <v>-0.33662041949367405</v>
      </c>
      <c r="CH270">
        <v>-0.13823347404059705</v>
      </c>
      <c r="CI270">
        <v>0.30813715322882884</v>
      </c>
      <c r="CJ270">
        <v>0.45692736231863751</v>
      </c>
      <c r="CK270">
        <v>-0.48541062858348266</v>
      </c>
      <c r="CL270">
        <v>-0.13823347404059705</v>
      </c>
      <c r="CM270">
        <v>-0.23742694676713555</v>
      </c>
      <c r="CN270">
        <v>0.45692736231863751</v>
      </c>
      <c r="CO270">
        <v>-0.38621715585694416</v>
      </c>
      <c r="CP270">
        <v>0.70491104413498462</v>
      </c>
      <c r="CQ270">
        <v>-0.43581389222021255</v>
      </c>
      <c r="CR270">
        <v>-0.58460410131002116</v>
      </c>
      <c r="CS270">
        <v>1.1016849350411386</v>
      </c>
      <c r="CT270">
        <v>1.1512816714044087</v>
      </c>
      <c r="CU270">
        <v>-1.2293616740325242</v>
      </c>
      <c r="CV270">
        <v>0.25854041686555873</v>
      </c>
      <c r="CW270">
        <v>0.80410451686152318</v>
      </c>
      <c r="CX270">
        <v>-0.73339431039982983</v>
      </c>
      <c r="CY270">
        <v>0.35773388959209723</v>
      </c>
      <c r="CZ270">
        <v>-8.863673767732691E-2</v>
      </c>
      <c r="DA270">
        <v>0.45692736231863751</v>
      </c>
      <c r="DB270">
        <v>1.0024914623146002</v>
      </c>
      <c r="DC270">
        <v>-1.3285551467590626</v>
      </c>
      <c r="DD270">
        <v>-0.23742694676713555</v>
      </c>
      <c r="DE270">
        <v>-0.43581389222021255</v>
      </c>
      <c r="DF270">
        <v>1.2008784077676788</v>
      </c>
      <c r="DG270">
        <v>-0.53500736494675105</v>
      </c>
      <c r="DH270">
        <v>-0.68379757403655972</v>
      </c>
      <c r="DI270">
        <v>-1.1797649376692541</v>
      </c>
      <c r="DJ270">
        <v>-0.33662041949367405</v>
      </c>
      <c r="DK270">
        <v>0.55612083504517595</v>
      </c>
      <c r="DL270">
        <v>0.40733062595536734</v>
      </c>
      <c r="DM270">
        <v>-3.9040001314056785E-2</v>
      </c>
      <c r="DN270">
        <v>1.2504751441309472</v>
      </c>
      <c r="DO270">
        <v>0.45692736231863751</v>
      </c>
      <c r="DP270">
        <v>-0.33662041949367405</v>
      </c>
      <c r="DQ270">
        <v>-0.58460410131002116</v>
      </c>
      <c r="DR270">
        <v>0.25854041686555873</v>
      </c>
      <c r="DS270">
        <v>0.75450778049825296</v>
      </c>
      <c r="DT270">
        <v>0.80410451686152318</v>
      </c>
      <c r="DU270">
        <v>-0.23742694676713555</v>
      </c>
      <c r="DV270">
        <v>0.45692736231863751</v>
      </c>
      <c r="DW270">
        <v>-0.43581389222021255</v>
      </c>
      <c r="DX270">
        <v>-1.0805714649427154</v>
      </c>
      <c r="DY270">
        <v>-0.13823347404059705</v>
      </c>
      <c r="DZ270">
        <v>-3.9040001314056785E-2</v>
      </c>
      <c r="EA270">
        <v>0.30813715322882884</v>
      </c>
      <c r="EB270">
        <v>0.55612083504517595</v>
      </c>
      <c r="EC270">
        <v>6.0153471412481722E-2</v>
      </c>
      <c r="ED270">
        <v>-0.18783021040386541</v>
      </c>
      <c r="EE270">
        <v>-0.13823347404059705</v>
      </c>
      <c r="EF270">
        <v>-0.63420083767329127</v>
      </c>
      <c r="EG270">
        <v>0.55612083504517595</v>
      </c>
      <c r="EH270">
        <v>-0.38621715585694416</v>
      </c>
      <c r="EI270">
        <v>-8.863673767732691E-2</v>
      </c>
      <c r="EJ270">
        <v>-0.58460410131002116</v>
      </c>
      <c r="EK270">
        <v>-0.73339431039982983</v>
      </c>
      <c r="EL270">
        <v>0.50652409868190584</v>
      </c>
      <c r="EM270">
        <v>-0.18783021040386541</v>
      </c>
      <c r="EN270">
        <v>0.80410451686152318</v>
      </c>
      <c r="EO270">
        <v>0.50652409868190584</v>
      </c>
      <c r="EP270">
        <v>-1.7253290376652184</v>
      </c>
      <c r="EQ270">
        <v>0.85370125322479151</v>
      </c>
      <c r="ER270">
        <v>0.15934694413902023</v>
      </c>
      <c r="ES270">
        <v>2.5399902895759512</v>
      </c>
      <c r="ET270">
        <v>-1.1797649376692541</v>
      </c>
      <c r="EU270">
        <v>-0.18783021040386541</v>
      </c>
      <c r="EV270">
        <v>0.25854041686555873</v>
      </c>
      <c r="EW270">
        <v>-0.48541062858348266</v>
      </c>
      <c r="EX270">
        <v>1.0024914623146002</v>
      </c>
      <c r="EY270">
        <v>-0.33662041949367405</v>
      </c>
      <c r="EZ270">
        <v>3.0855543895719157</v>
      </c>
      <c r="FA270">
        <v>-0.23742694676713555</v>
      </c>
      <c r="FB270">
        <v>-1.1797649376692541</v>
      </c>
      <c r="FC270">
        <v>0.25854041686555873</v>
      </c>
      <c r="FD270">
        <v>0.95289472595133173</v>
      </c>
      <c r="FE270">
        <v>-1.2293616740325242</v>
      </c>
      <c r="FF270">
        <v>1.2504751441309472</v>
      </c>
      <c r="FG270">
        <v>2.4903935532126846</v>
      </c>
      <c r="FH270">
        <v>1.0556735049211587E-2</v>
      </c>
      <c r="FI270">
        <v>2.1928131350330675</v>
      </c>
      <c r="FJ270">
        <v>0.55612083504517595</v>
      </c>
      <c r="FK270">
        <v>-0.63420083767329127</v>
      </c>
      <c r="FL270">
        <v>-1.3781518831223327</v>
      </c>
      <c r="FM270">
        <v>1.0556735049211587E-2</v>
      </c>
      <c r="FN270">
        <v>-0.13823347404059705</v>
      </c>
      <c r="FO270">
        <v>-3.8083919649225337</v>
      </c>
      <c r="FP270">
        <v>-0.8821845194896385</v>
      </c>
      <c r="FQ270">
        <v>-1.0309747285794453</v>
      </c>
      <c r="FR270">
        <v>0.40733062595536734</v>
      </c>
      <c r="FS270">
        <v>0.80410451686152318</v>
      </c>
      <c r="FT270">
        <v>1.8952327168534502</v>
      </c>
      <c r="FU270">
        <v>0.15934694413902023</v>
      </c>
      <c r="FV270">
        <v>-0.18783021040386541</v>
      </c>
      <c r="FW270">
        <v>-1.1301682013059855</v>
      </c>
      <c r="FX270">
        <v>0.10975020777575009</v>
      </c>
      <c r="FY270">
        <v>0.30813715322882884</v>
      </c>
      <c r="FZ270">
        <v>1.5480555623105645</v>
      </c>
      <c r="GA270">
        <v>0.85370125322479151</v>
      </c>
      <c r="GB270">
        <v>1.8456359804901801</v>
      </c>
      <c r="GC270">
        <v>0.25854041686555873</v>
      </c>
      <c r="GD270">
        <v>-0.68379757403655972</v>
      </c>
      <c r="GE270">
        <v>1.2504751441309472</v>
      </c>
      <c r="GF270">
        <v>0.70491104413498462</v>
      </c>
      <c r="GG270">
        <v>0.6057175714084444</v>
      </c>
      <c r="GH270">
        <v>-0.78299104676309816</v>
      </c>
      <c r="GI270">
        <v>0.55612083504517595</v>
      </c>
      <c r="GJ270">
        <v>-0.68379757403655972</v>
      </c>
      <c r="GK270">
        <v>-0.43581389222021255</v>
      </c>
      <c r="GL270">
        <v>0.65531430777171451</v>
      </c>
      <c r="GM270">
        <v>6.0153471412481722E-2</v>
      </c>
      <c r="GN270">
        <v>-0.13823347404059705</v>
      </c>
      <c r="GO270">
        <v>-1.0309747285794453</v>
      </c>
      <c r="GP270">
        <v>0.10975020777575009</v>
      </c>
      <c r="GQ270">
        <v>0.25854041686555873</v>
      </c>
      <c r="GR270">
        <v>1.0024914623146002</v>
      </c>
      <c r="GS270">
        <v>-2.7668605012938752</v>
      </c>
      <c r="GT270">
        <v>0.40733062595536734</v>
      </c>
      <c r="GU270">
        <v>1.4488620895840261</v>
      </c>
      <c r="GV270">
        <v>-0.58460410131002116</v>
      </c>
      <c r="GW270">
        <v>-1.2293616740325242</v>
      </c>
      <c r="GX270">
        <v>6.0153471412481722E-2</v>
      </c>
      <c r="GY270">
        <v>1.1512816714044087</v>
      </c>
      <c r="GZ270">
        <v>-0.38621715585694416</v>
      </c>
      <c r="HA270">
        <v>0.65531430777171451</v>
      </c>
      <c r="HB270">
        <v>-0.98137799221617694</v>
      </c>
      <c r="HC270">
        <v>0.20894368050229034</v>
      </c>
      <c r="HD270">
        <v>-1.1797649376692541</v>
      </c>
      <c r="HE270">
        <v>-1.3781518831223327</v>
      </c>
      <c r="HF270">
        <v>0.85370125322479151</v>
      </c>
      <c r="HG270">
        <v>-1.4773453558488712</v>
      </c>
      <c r="HH270">
        <v>0.6057175714084444</v>
      </c>
      <c r="HI270">
        <v>1.647249035037103</v>
      </c>
      <c r="HJ270">
        <v>-0.83258778312636827</v>
      </c>
      <c r="HK270">
        <v>-0.93178125585290683</v>
      </c>
      <c r="HL270">
        <v>1.2008784077676788</v>
      </c>
      <c r="HM270">
        <v>-3.3124246012898397</v>
      </c>
      <c r="HN270">
        <v>0.30813715322882884</v>
      </c>
      <c r="HO270">
        <v>0.65531430777171451</v>
      </c>
      <c r="HP270">
        <v>0.70491104413498462</v>
      </c>
      <c r="HQ270">
        <v>0.50652409868190584</v>
      </c>
      <c r="HR270">
        <v>-0.68379757403655972</v>
      </c>
      <c r="HS270">
        <v>0.20894368050229034</v>
      </c>
      <c r="HT270">
        <v>0.45692736231863751</v>
      </c>
      <c r="HU270">
        <v>-1.2789584103957925</v>
      </c>
      <c r="HV270">
        <v>1.0556735049211587E-2</v>
      </c>
      <c r="HW270">
        <v>-1.1797649376692541</v>
      </c>
      <c r="HX270">
        <v>-8.863673767732691E-2</v>
      </c>
      <c r="HY270">
        <v>0.45692736231863751</v>
      </c>
      <c r="HZ270">
        <v>0.10975020777575009</v>
      </c>
      <c r="IA270">
        <v>0.90329798958806162</v>
      </c>
      <c r="IB270">
        <v>-1.9237159831182953</v>
      </c>
      <c r="IC270">
        <v>0.70491104413498462</v>
      </c>
      <c r="ID270">
        <v>1.0024914623146002</v>
      </c>
      <c r="IE270">
        <v>0.55612083504517595</v>
      </c>
      <c r="IF270">
        <v>0.30813715322882884</v>
      </c>
      <c r="IG270">
        <v>-0.68379757403655972</v>
      </c>
      <c r="IH270">
        <v>1.9448294532167203</v>
      </c>
      <c r="II270">
        <v>-1.4773453558488712</v>
      </c>
      <c r="IJ270">
        <v>-3.9040001314056785E-2</v>
      </c>
      <c r="IK270">
        <v>-0.73339431039982983</v>
      </c>
      <c r="IL270">
        <v>0.35773388959209723</v>
      </c>
      <c r="IM270">
        <v>0.65531430777171451</v>
      </c>
    </row>
    <row r="271" spans="2:247">
      <c r="B271" t="s">
        <v>249</v>
      </c>
      <c r="C271">
        <v>-1.2398114675182517</v>
      </c>
      <c r="D271">
        <v>-3.0034620517010589E-2</v>
      </c>
      <c r="E271">
        <v>-1.7897100343369987</v>
      </c>
      <c r="F271">
        <v>-3.0034620517010589E-2</v>
      </c>
      <c r="G271">
        <v>-0.57993318733575761</v>
      </c>
      <c r="H271">
        <v>0.62984365966548739</v>
      </c>
      <c r="I271">
        <v>-0.57993318733575761</v>
      </c>
      <c r="J271">
        <v>0.62984365966548739</v>
      </c>
      <c r="K271">
        <v>-3.0034620517010589E-2</v>
      </c>
      <c r="L271">
        <v>1.0697625131204835</v>
      </c>
      <c r="M271">
        <v>0.29990451957423842</v>
      </c>
      <c r="N271">
        <v>0.84980308639298541</v>
      </c>
      <c r="O271">
        <v>-0.57993318733575761</v>
      </c>
      <c r="P271">
        <v>0.62984365966548739</v>
      </c>
      <c r="Q271">
        <v>-3.0034620517010589E-2</v>
      </c>
      <c r="R271">
        <v>-1.4597708942457537</v>
      </c>
      <c r="S271">
        <v>-1.0198520407907536</v>
      </c>
      <c r="T271">
        <v>1.1797422264842345</v>
      </c>
      <c r="U271">
        <v>0.29990451957423842</v>
      </c>
      <c r="V271">
        <v>-3.0034620517010589E-2</v>
      </c>
      <c r="W271">
        <v>0.18992480621048743</v>
      </c>
      <c r="X271">
        <v>1.8396205066667286</v>
      </c>
      <c r="Y271">
        <v>-1.6797303209732517</v>
      </c>
      <c r="Z271">
        <v>-1.2398114675182517</v>
      </c>
      <c r="AA271">
        <v>-0.68991290069950473</v>
      </c>
      <c r="AB271">
        <v>-0.57993318733575761</v>
      </c>
      <c r="AC271">
        <v>-1.8996897477007497</v>
      </c>
      <c r="AD271">
        <v>-1.3497911808820027</v>
      </c>
      <c r="AE271">
        <v>-1.1298317541545047</v>
      </c>
      <c r="AF271">
        <v>-0.68991290069950473</v>
      </c>
      <c r="AG271">
        <v>0.18992480621048743</v>
      </c>
      <c r="AH271">
        <v>-0.35997376060825959</v>
      </c>
      <c r="AI271">
        <v>0.62984365966548739</v>
      </c>
      <c r="AJ271">
        <v>0.51986394630173649</v>
      </c>
      <c r="AK271">
        <v>1.6196610799392306</v>
      </c>
      <c r="AL271">
        <v>-1.3497911808820027</v>
      </c>
      <c r="AM271">
        <v>0.84980308639298541</v>
      </c>
      <c r="AN271">
        <v>1.2897219398479816</v>
      </c>
      <c r="AO271">
        <v>7.9945092846740382E-2</v>
      </c>
      <c r="AP271">
        <v>3.4893162071229695</v>
      </c>
      <c r="AQ271">
        <v>0.18992480621048743</v>
      </c>
      <c r="AR271">
        <v>0.62984365966548739</v>
      </c>
      <c r="AS271">
        <v>-2.3396086011557458</v>
      </c>
      <c r="AT271">
        <v>7.9945092846740382E-2</v>
      </c>
      <c r="AU271">
        <v>-1.0198520407907536</v>
      </c>
      <c r="AV271">
        <v>-2.1196491744282477</v>
      </c>
      <c r="AW271">
        <v>-1.5697506076095007</v>
      </c>
      <c r="AX271">
        <v>-1.0198520407907536</v>
      </c>
      <c r="AY271">
        <v>-1.1298317541545047</v>
      </c>
      <c r="AZ271">
        <v>-1.4597708942457537</v>
      </c>
      <c r="BA271">
        <v>0.29990451957423842</v>
      </c>
      <c r="BB271">
        <v>0.29990451957423842</v>
      </c>
      <c r="BC271">
        <v>0.73982337302923451</v>
      </c>
      <c r="BD271">
        <v>0.29990451957423842</v>
      </c>
      <c r="BE271">
        <v>1.0697625131204835</v>
      </c>
      <c r="BF271">
        <v>-3.0034620517010589E-2</v>
      </c>
      <c r="BG271">
        <v>0.29990451957423842</v>
      </c>
      <c r="BH271">
        <v>2.1695596467579774</v>
      </c>
      <c r="BI271">
        <v>7.9945092846740382E-2</v>
      </c>
      <c r="BJ271">
        <v>0.95978279975673642</v>
      </c>
      <c r="BK271">
        <v>0.62984365966548739</v>
      </c>
      <c r="BL271">
        <v>0.18992480621048743</v>
      </c>
      <c r="BM271">
        <v>0.51986394630173649</v>
      </c>
      <c r="BN271">
        <v>-0.90987232742700663</v>
      </c>
      <c r="BO271">
        <v>0.51986394630173649</v>
      </c>
      <c r="BP271">
        <v>-0.14001433388075765</v>
      </c>
      <c r="BQ271">
        <v>-1.0198520407907536</v>
      </c>
      <c r="BR271">
        <v>0.40988423293798937</v>
      </c>
      <c r="BS271">
        <v>7.9945092846740382E-2</v>
      </c>
      <c r="BT271">
        <v>-3.0034620517010589E-2</v>
      </c>
      <c r="BU271">
        <v>-1.4597708942457537</v>
      </c>
      <c r="BV271">
        <v>-1.5697506076095007</v>
      </c>
      <c r="BW271">
        <v>-0.14001433388075765</v>
      </c>
      <c r="BX271">
        <v>0.62984365966548739</v>
      </c>
      <c r="BY271">
        <v>7.9945092846740382E-2</v>
      </c>
      <c r="BZ271">
        <v>0.84980308639298541</v>
      </c>
      <c r="CA271">
        <v>0.84980308639298541</v>
      </c>
      <c r="CB271">
        <v>-0.57993318733575761</v>
      </c>
      <c r="CC271">
        <v>0.84980308639298541</v>
      </c>
      <c r="CD271">
        <v>1.0697625131204835</v>
      </c>
      <c r="CE271">
        <v>-0.24999404724450863</v>
      </c>
      <c r="CF271">
        <v>-3.0034620517010589E-2</v>
      </c>
      <c r="CG271">
        <v>0.62984365966548739</v>
      </c>
      <c r="CH271">
        <v>-0.14001433388075765</v>
      </c>
      <c r="CI271">
        <v>0.62984365966548739</v>
      </c>
      <c r="CJ271">
        <v>0.51986394630173649</v>
      </c>
      <c r="CK271">
        <v>-0.57993318733575761</v>
      </c>
      <c r="CL271">
        <v>0.62984365966548739</v>
      </c>
      <c r="CM271">
        <v>0.18992480621048743</v>
      </c>
      <c r="CN271">
        <v>0.95978279975673642</v>
      </c>
      <c r="CO271">
        <v>-0.46995347397200665</v>
      </c>
      <c r="CP271">
        <v>0.29990451957423842</v>
      </c>
      <c r="CQ271">
        <v>-3.0034620517010589E-2</v>
      </c>
      <c r="CR271">
        <v>-3.0034620517010589E-2</v>
      </c>
      <c r="CS271">
        <v>7.9945092846740382E-2</v>
      </c>
      <c r="CT271">
        <v>0.40988423293798937</v>
      </c>
      <c r="CU271">
        <v>-1.3497911808820027</v>
      </c>
      <c r="CV271">
        <v>0.18992480621048743</v>
      </c>
      <c r="CW271">
        <v>1.6196610799392306</v>
      </c>
      <c r="CX271">
        <v>-0.57993318733575761</v>
      </c>
      <c r="CY271">
        <v>0.62984365966548739</v>
      </c>
      <c r="CZ271">
        <v>-0.14001433388075765</v>
      </c>
      <c r="DA271">
        <v>0.95978279975673642</v>
      </c>
      <c r="DB271">
        <v>1.0697625131204835</v>
      </c>
      <c r="DC271">
        <v>-1.0198520407907536</v>
      </c>
      <c r="DD271">
        <v>-0.14001433388075765</v>
      </c>
      <c r="DE271">
        <v>-0.90987232742700663</v>
      </c>
      <c r="DF271">
        <v>1.7296407933029816</v>
      </c>
      <c r="DG271">
        <v>-0.90987232742700663</v>
      </c>
      <c r="DH271">
        <v>-0.79989261406325562</v>
      </c>
      <c r="DI271">
        <v>-1.0198520407907536</v>
      </c>
      <c r="DJ271">
        <v>-0.14001433388075765</v>
      </c>
      <c r="DK271">
        <v>1.3997016532117326</v>
      </c>
      <c r="DL271">
        <v>0.29990451957423842</v>
      </c>
      <c r="DM271">
        <v>-0.24999404724450863</v>
      </c>
      <c r="DN271">
        <v>1.3997016532117326</v>
      </c>
      <c r="DO271">
        <v>0.18992480621048743</v>
      </c>
      <c r="DP271">
        <v>-0.68991290069950473</v>
      </c>
      <c r="DQ271">
        <v>-0.68991290069950473</v>
      </c>
      <c r="DR271">
        <v>-0.24999404724450863</v>
      </c>
      <c r="DS271">
        <v>-0.68991290069950473</v>
      </c>
      <c r="DT271">
        <v>-1.1298317541545047</v>
      </c>
      <c r="DU271">
        <v>-0.90987232742700663</v>
      </c>
      <c r="DV271">
        <v>-0.14001433388075765</v>
      </c>
      <c r="DW271">
        <v>-0.57993318733575761</v>
      </c>
      <c r="DX271">
        <v>-0.68991290069950473</v>
      </c>
      <c r="DY271">
        <v>-1.2398114675182517</v>
      </c>
      <c r="DZ271">
        <v>-0.35997376060825959</v>
      </c>
      <c r="EA271">
        <v>-1.0198520407907536</v>
      </c>
      <c r="EB271">
        <v>-0.14001433388075765</v>
      </c>
      <c r="EC271">
        <v>-0.68991290069950473</v>
      </c>
      <c r="ED271">
        <v>-1.2398114675182517</v>
      </c>
      <c r="EE271">
        <v>-0.57993318733575761</v>
      </c>
      <c r="EF271">
        <v>-0.68991290069950473</v>
      </c>
      <c r="EG271">
        <v>0.51986394630173649</v>
      </c>
      <c r="EH271">
        <v>-1.7897100343369987</v>
      </c>
      <c r="EI271">
        <v>-0.46995347397200665</v>
      </c>
      <c r="EJ271">
        <v>-0.35997376060825959</v>
      </c>
      <c r="EK271">
        <v>-3.0034620517010589E-2</v>
      </c>
      <c r="EL271">
        <v>7.9945092846740382E-2</v>
      </c>
      <c r="EM271">
        <v>-1.0198520407907536</v>
      </c>
      <c r="EN271">
        <v>0.51986394630173649</v>
      </c>
      <c r="EO271">
        <v>0.18992480621048743</v>
      </c>
      <c r="EP271">
        <v>-1.4597708942457537</v>
      </c>
      <c r="EQ271">
        <v>0.18992480621048743</v>
      </c>
      <c r="ER271">
        <v>-0.46995347397200665</v>
      </c>
      <c r="ES271">
        <v>1.5096813665754836</v>
      </c>
      <c r="ET271">
        <v>-0.90987232742700663</v>
      </c>
      <c r="EU271">
        <v>-0.35997376060825959</v>
      </c>
      <c r="EV271">
        <v>1.2897219398479816</v>
      </c>
      <c r="EW271">
        <v>-0.57993318733575761</v>
      </c>
      <c r="EX271">
        <v>0.95978279975673642</v>
      </c>
      <c r="EY271">
        <v>0.40988423293798937</v>
      </c>
      <c r="EZ271">
        <v>-1.4597708942457537</v>
      </c>
      <c r="FA271">
        <v>-3.0034620517010589E-2</v>
      </c>
      <c r="FB271">
        <v>-1.8996897477007497</v>
      </c>
      <c r="FC271">
        <v>0.95978279975673642</v>
      </c>
      <c r="FD271">
        <v>1.6196610799392306</v>
      </c>
      <c r="FE271">
        <v>-1.8996897477007497</v>
      </c>
      <c r="FF271">
        <v>0.29990451957423842</v>
      </c>
      <c r="FG271">
        <v>1.2897219398479816</v>
      </c>
      <c r="FH271">
        <v>-0.57993318733575761</v>
      </c>
      <c r="FI271">
        <v>1.7296407933029816</v>
      </c>
      <c r="FJ271">
        <v>-0.90987232742700663</v>
      </c>
      <c r="FK271">
        <v>-0.57993318733575761</v>
      </c>
      <c r="FL271">
        <v>-1.4597708942457537</v>
      </c>
      <c r="FM271">
        <v>-0.57993318733575761</v>
      </c>
      <c r="FN271">
        <v>-0.46995347397200665</v>
      </c>
      <c r="FO271">
        <v>2.0595799333942306</v>
      </c>
      <c r="FP271">
        <v>-1.4597708942457537</v>
      </c>
      <c r="FQ271">
        <v>-1.6797303209732517</v>
      </c>
      <c r="FR271">
        <v>0.18992480621048743</v>
      </c>
      <c r="FS271">
        <v>-0.14001433388075765</v>
      </c>
      <c r="FT271">
        <v>1.8396205066667286</v>
      </c>
      <c r="FU271">
        <v>0.84980308639298541</v>
      </c>
      <c r="FV271">
        <v>-1.1298317541545047</v>
      </c>
      <c r="FW271">
        <v>-0.90987232742700663</v>
      </c>
      <c r="FX271">
        <v>-0.57993318733575761</v>
      </c>
      <c r="FY271">
        <v>-3.0034620517010589E-2</v>
      </c>
      <c r="FZ271">
        <v>1.9496002200304796</v>
      </c>
      <c r="GA271">
        <v>0.95978279975673642</v>
      </c>
      <c r="GB271">
        <v>0.62984365966548739</v>
      </c>
      <c r="GC271">
        <v>0.29990451957423842</v>
      </c>
      <c r="GD271">
        <v>-0.35997376060825959</v>
      </c>
      <c r="GE271">
        <v>1.8396205066667286</v>
      </c>
      <c r="GF271">
        <v>0.51986394630173649</v>
      </c>
      <c r="GG271">
        <v>0.29990451957423842</v>
      </c>
      <c r="GH271">
        <v>-1.2398114675182517</v>
      </c>
      <c r="GI271">
        <v>0.62984365966548739</v>
      </c>
      <c r="GJ271">
        <v>-0.90987232742700663</v>
      </c>
      <c r="GK271">
        <v>-1.4597708942457537</v>
      </c>
      <c r="GL271">
        <v>0.29990451957423842</v>
      </c>
      <c r="GM271">
        <v>0.62984365966548739</v>
      </c>
      <c r="GN271">
        <v>0.40988423293798937</v>
      </c>
      <c r="GO271">
        <v>-0.90987232742700663</v>
      </c>
      <c r="GP271">
        <v>0.51986394630173649</v>
      </c>
      <c r="GQ271">
        <v>0.18992480621048743</v>
      </c>
      <c r="GR271">
        <v>-0.90987232742700663</v>
      </c>
      <c r="GS271">
        <v>1.2897219398479816</v>
      </c>
      <c r="GT271">
        <v>-1.0198520407907536</v>
      </c>
      <c r="GU271">
        <v>0.18992480621048743</v>
      </c>
      <c r="GV271">
        <v>-0.57993318733575761</v>
      </c>
      <c r="GW271">
        <v>-0.68991290069950473</v>
      </c>
      <c r="GX271">
        <v>-0.90987232742700663</v>
      </c>
      <c r="GY271">
        <v>0.73982337302923451</v>
      </c>
      <c r="GZ271">
        <v>0.40988423293798937</v>
      </c>
      <c r="HA271">
        <v>0.84980308639298541</v>
      </c>
      <c r="HB271">
        <v>-0.24999404724450863</v>
      </c>
      <c r="HC271">
        <v>0.18992480621048743</v>
      </c>
      <c r="HD271">
        <v>-0.46995347397200665</v>
      </c>
      <c r="HE271">
        <v>0.40988423293798937</v>
      </c>
      <c r="HF271">
        <v>1.0697625131204835</v>
      </c>
      <c r="HG271">
        <v>-1.2398114675182517</v>
      </c>
      <c r="HH271">
        <v>0.73982337302923451</v>
      </c>
      <c r="HI271">
        <v>1.5096813665754836</v>
      </c>
      <c r="HJ271">
        <v>-0.46995347397200665</v>
      </c>
      <c r="HK271">
        <v>-1.3497911808820027</v>
      </c>
      <c r="HL271">
        <v>1.0697625131204835</v>
      </c>
      <c r="HM271">
        <v>-2.669547741246995</v>
      </c>
      <c r="HN271">
        <v>0.62984365966548739</v>
      </c>
      <c r="HO271">
        <v>0.18992480621048743</v>
      </c>
      <c r="HP271">
        <v>0.62984365966548739</v>
      </c>
      <c r="HQ271">
        <v>0.84980308639298541</v>
      </c>
      <c r="HR271">
        <v>-1.4597708942457537</v>
      </c>
      <c r="HS271">
        <v>0.84980308639298541</v>
      </c>
      <c r="HT271">
        <v>-0.24999404724450863</v>
      </c>
      <c r="HU271">
        <v>-0.68991290069950473</v>
      </c>
      <c r="HV271">
        <v>7.9945092846740382E-2</v>
      </c>
      <c r="HW271">
        <v>7.9945092846740382E-2</v>
      </c>
      <c r="HX271">
        <v>0.84980308639298541</v>
      </c>
      <c r="HY271">
        <v>0.29990451957423842</v>
      </c>
      <c r="HZ271">
        <v>7.9945092846740382E-2</v>
      </c>
      <c r="IA271">
        <v>0.95978279975673642</v>
      </c>
      <c r="IB271">
        <v>-1.8996897477007497</v>
      </c>
      <c r="IC271">
        <v>1.2897219398479816</v>
      </c>
      <c r="ID271">
        <v>1.3997016532117326</v>
      </c>
      <c r="IE271">
        <v>1.3997016532117326</v>
      </c>
      <c r="IF271">
        <v>0.29990451957423842</v>
      </c>
      <c r="IG271">
        <v>0.29990451957423842</v>
      </c>
      <c r="IH271">
        <v>0.62984365966548739</v>
      </c>
      <c r="II271">
        <v>0.29990451957423842</v>
      </c>
      <c r="IJ271">
        <v>2.0595799333942306</v>
      </c>
      <c r="IK271">
        <v>-0.24999404724450863</v>
      </c>
      <c r="IL271">
        <v>1.7296407933029816</v>
      </c>
      <c r="IM271">
        <v>2.9394176403042227</v>
      </c>
    </row>
    <row r="287" spans="1:39">
      <c r="A287" t="s">
        <v>285</v>
      </c>
      <c r="B287">
        <f t="shared" ref="B287:P287" si="17">AVERAGEA(B291:B539)</f>
        <v>1.0556244979919676</v>
      </c>
      <c r="C287">
        <f t="shared" si="17"/>
        <v>44.903614457831324</v>
      </c>
      <c r="D287">
        <f t="shared" si="17"/>
        <v>178.32248995983937</v>
      </c>
      <c r="E287">
        <f t="shared" si="17"/>
        <v>70.312248995983936</v>
      </c>
      <c r="F287">
        <f t="shared" si="17"/>
        <v>37.96144578313249</v>
      </c>
      <c r="G287">
        <f t="shared" si="17"/>
        <v>100.74779116465869</v>
      </c>
      <c r="H287">
        <f t="shared" si="17"/>
        <v>92.378714859437736</v>
      </c>
      <c r="I287">
        <f t="shared" si="17"/>
        <v>36.369572799196789</v>
      </c>
      <c r="J287">
        <f t="shared" si="17"/>
        <v>99.710040160642521</v>
      </c>
      <c r="K287">
        <f t="shared" si="17"/>
        <v>59.297991967871468</v>
      </c>
      <c r="L287">
        <f t="shared" si="17"/>
        <v>38.553012048192805</v>
      </c>
      <c r="M287">
        <f t="shared" si="17"/>
        <v>23.085542168674714</v>
      </c>
      <c r="N287">
        <f t="shared" si="17"/>
        <v>32.235341365461856</v>
      </c>
      <c r="O287">
        <f t="shared" si="17"/>
        <v>28.678714859437747</v>
      </c>
      <c r="P287">
        <f t="shared" si="17"/>
        <v>18.227309236947793</v>
      </c>
      <c r="S287">
        <f>AVERAGEA(S291:S539)</f>
        <v>19.108032128514054</v>
      </c>
    </row>
    <row r="288" spans="1:39">
      <c r="A288" t="s">
        <v>286</v>
      </c>
      <c r="B288">
        <f t="shared" ref="B288:P288" si="18">_xlfn.STDEV.S(B291:B539)</f>
        <v>1.8608951254255619E-2</v>
      </c>
      <c r="C288">
        <f t="shared" si="18"/>
        <v>12.673901101913355</v>
      </c>
      <c r="D288">
        <f t="shared" si="18"/>
        <v>26.823352402294553</v>
      </c>
      <c r="E288">
        <f t="shared" si="18"/>
        <v>2.6178167003174004</v>
      </c>
      <c r="F288">
        <f t="shared" si="18"/>
        <v>2.2798644197079554</v>
      </c>
      <c r="G288">
        <f t="shared" si="18"/>
        <v>8.0563342353114091</v>
      </c>
      <c r="H288">
        <f t="shared" si="18"/>
        <v>10.123805622257187</v>
      </c>
      <c r="I288">
        <f t="shared" si="18"/>
        <v>3.9857502714084738</v>
      </c>
      <c r="J288">
        <f t="shared" si="18"/>
        <v>6.3889600154505395</v>
      </c>
      <c r="K288">
        <f t="shared" si="18"/>
        <v>4.8621269224088186</v>
      </c>
      <c r="L288">
        <f t="shared" si="18"/>
        <v>2.2965790134843691</v>
      </c>
      <c r="M288">
        <f t="shared" si="18"/>
        <v>1.643619078935888</v>
      </c>
      <c r="N288">
        <f t="shared" si="18"/>
        <v>2.9141956478810376</v>
      </c>
      <c r="O288">
        <f t="shared" si="18"/>
        <v>2.0162617005190375</v>
      </c>
      <c r="P288">
        <f t="shared" si="18"/>
        <v>0.909258598167625</v>
      </c>
      <c r="S288">
        <f>_xlfn.STDEV.S(S291:S539)</f>
        <v>8.2220111580339434</v>
      </c>
      <c r="V288" t="s">
        <v>154</v>
      </c>
      <c r="W288" t="s">
        <v>155</v>
      </c>
      <c r="X288" t="s">
        <v>156</v>
      </c>
      <c r="Y288" t="s">
        <v>157</v>
      </c>
      <c r="Z288" t="s">
        <v>158</v>
      </c>
      <c r="AA288" t="s">
        <v>159</v>
      </c>
      <c r="AB288" t="s">
        <v>160</v>
      </c>
      <c r="AC288" t="s">
        <v>161</v>
      </c>
      <c r="AD288" t="s">
        <v>162</v>
      </c>
      <c r="AE288" t="s">
        <v>163</v>
      </c>
      <c r="AF288" t="s">
        <v>164</v>
      </c>
      <c r="AG288" t="s">
        <v>165</v>
      </c>
      <c r="AH288" t="s">
        <v>166</v>
      </c>
      <c r="AI288" t="s">
        <v>167</v>
      </c>
      <c r="AJ288" t="s">
        <v>168</v>
      </c>
      <c r="AM288" t="s">
        <v>169</v>
      </c>
    </row>
    <row r="289" spans="2:39">
      <c r="B289" t="s">
        <v>154</v>
      </c>
      <c r="C289" t="s">
        <v>155</v>
      </c>
      <c r="D289" t="s">
        <v>156</v>
      </c>
      <c r="E289" t="s">
        <v>157</v>
      </c>
      <c r="F289" t="s">
        <v>158</v>
      </c>
      <c r="G289" t="s">
        <v>159</v>
      </c>
      <c r="H289" t="s">
        <v>160</v>
      </c>
      <c r="I289" t="s">
        <v>161</v>
      </c>
      <c r="J289" t="s">
        <v>162</v>
      </c>
      <c r="K289" t="s">
        <v>163</v>
      </c>
      <c r="L289" t="s">
        <v>164</v>
      </c>
      <c r="M289" t="s">
        <v>165</v>
      </c>
      <c r="N289" t="s">
        <v>166</v>
      </c>
      <c r="O289" t="s">
        <v>167</v>
      </c>
      <c r="P289" t="s">
        <v>168</v>
      </c>
      <c r="S289" t="s">
        <v>169</v>
      </c>
      <c r="V289" t="s">
        <v>224</v>
      </c>
      <c r="W289" t="s">
        <v>225</v>
      </c>
      <c r="X289" t="s">
        <v>237</v>
      </c>
      <c r="Y289" t="s">
        <v>238</v>
      </c>
      <c r="Z289" t="s">
        <v>239</v>
      </c>
      <c r="AA289" t="s">
        <v>240</v>
      </c>
      <c r="AB289" t="s">
        <v>241</v>
      </c>
      <c r="AC289" t="s">
        <v>242</v>
      </c>
      <c r="AD289" t="s">
        <v>243</v>
      </c>
      <c r="AE289" t="s">
        <v>244</v>
      </c>
      <c r="AF289" t="s">
        <v>245</v>
      </c>
      <c r="AG289" t="s">
        <v>246</v>
      </c>
      <c r="AH289" t="s">
        <v>247</v>
      </c>
      <c r="AI289" t="s">
        <v>248</v>
      </c>
      <c r="AJ289" t="s">
        <v>249</v>
      </c>
      <c r="AM289" t="s">
        <v>226</v>
      </c>
    </row>
    <row r="290" spans="2:39">
      <c r="B290" t="s">
        <v>224</v>
      </c>
      <c r="C290" t="s">
        <v>225</v>
      </c>
      <c r="D290" t="s">
        <v>237</v>
      </c>
      <c r="E290" t="s">
        <v>238</v>
      </c>
      <c r="F290" t="s">
        <v>239</v>
      </c>
      <c r="G290" t="s">
        <v>240</v>
      </c>
      <c r="H290" t="s">
        <v>241</v>
      </c>
      <c r="I290" t="s">
        <v>242</v>
      </c>
      <c r="J290" t="s">
        <v>243</v>
      </c>
      <c r="K290" t="s">
        <v>244</v>
      </c>
      <c r="L290" t="s">
        <v>245</v>
      </c>
      <c r="M290" t="s">
        <v>246</v>
      </c>
      <c r="N290" t="s">
        <v>247</v>
      </c>
      <c r="O290" t="s">
        <v>248</v>
      </c>
      <c r="P290" t="s">
        <v>249</v>
      </c>
      <c r="S290" t="s">
        <v>226</v>
      </c>
      <c r="V290" cm="1">
        <f t="array" ref="V290:V538">STANDARDIZE(B291:B539,B$287,B$288)</f>
        <v>0.81549474769901287</v>
      </c>
      <c r="W290" cm="1">
        <f t="array" ref="W290:W538">STANDARDIZE(C291:C539,C$287,C$288)</f>
        <v>-1.7282456507826605</v>
      </c>
      <c r="X290" cm="1">
        <f t="array" ref="X290:X538">STANDARDIZE(D291:D539,D$287,D$288)</f>
        <v>-0.89744524095281009</v>
      </c>
      <c r="Y290" cm="1">
        <f t="array" ref="Y290:Y538">STANDARDIZE(E291:E539,E$287,E$288)</f>
        <v>-0.97877326387033614</v>
      </c>
      <c r="Z290" cm="1">
        <f t="array" ref="Z290:Z538">STANDARDIZE(F291:F539,F$287,F$288)</f>
        <v>-0.77260988324828705</v>
      </c>
      <c r="AA290" cm="1">
        <f t="array" ref="AA290:AA538">STANDARDIZE(G291:G539,G$287,G$288)</f>
        <v>-0.94928921036294145</v>
      </c>
      <c r="AB290" cm="1">
        <f t="array" ref="AB290:AB538">STANDARDIZE(H291:H539,H$287,H$288)</f>
        <v>-0.70909252185317817</v>
      </c>
      <c r="AC290" cm="1">
        <f t="array" ref="AC290:AC538">STANDARDIZE(I291:I539,I$287,I$288)</f>
        <v>-0.70909254387331488</v>
      </c>
      <c r="AD290" cm="1">
        <f t="array" ref="AD290:AD538">STANDARDIZE(J291:J539,J$287,J$288)</f>
        <v>-0.81547546831455897</v>
      </c>
      <c r="AE290" cm="1">
        <f t="array" ref="AE290:AE538">STANDARDIZE(K291:K539,K$287,K$288)</f>
        <v>-6.1288397573100652E-2</v>
      </c>
      <c r="AF290" cm="1">
        <f t="array" ref="AF290:AF538">STANDARDIZE(L291:L539,L$287,L$288)</f>
        <v>-0.54559936359069061</v>
      </c>
      <c r="AG290" cm="1">
        <f t="array" ref="AG290:AG538">STANDARDIZE(M291:M539,M$287,M$288)</f>
        <v>-0.72129983392639785</v>
      </c>
      <c r="AH290" cm="1">
        <f t="array" ref="AH290:AH538">STANDARDIZE(N291:N539,N$287,N$288)</f>
        <v>-8.0756885912233511E-2</v>
      </c>
      <c r="AI290" cm="1">
        <f t="array" ref="AI290:AI538">STANDARDIZE(O291:O539,O$287,O$288)</f>
        <v>-0.63420083767329127</v>
      </c>
      <c r="AJ290" cm="1">
        <f t="array" ref="AJ290:AJ538">STANDARDIZE(P291:P539,P$287,P$288)</f>
        <v>-1.2398114675182517</v>
      </c>
      <c r="AM290" cm="1">
        <f t="array" ref="AM290:AM538">STANDARDIZE(S291:S539,S$287,S$288)</f>
        <v>-0.82802516290211381</v>
      </c>
    </row>
    <row r="291" spans="2:39">
      <c r="B291">
        <v>1.0708</v>
      </c>
      <c r="C291">
        <v>23</v>
      </c>
      <c r="D291">
        <v>154.25</v>
      </c>
      <c r="E291">
        <v>67.75</v>
      </c>
      <c r="F291">
        <v>36.200000000000003</v>
      </c>
      <c r="G291">
        <v>93.1</v>
      </c>
      <c r="H291">
        <v>85.2</v>
      </c>
      <c r="I291">
        <v>33.543306999999999</v>
      </c>
      <c r="J291">
        <v>94.5</v>
      </c>
      <c r="K291">
        <v>59</v>
      </c>
      <c r="L291">
        <v>37.299999999999997</v>
      </c>
      <c r="M291">
        <v>21.9</v>
      </c>
      <c r="N291">
        <v>32</v>
      </c>
      <c r="O291">
        <v>27.4</v>
      </c>
      <c r="P291">
        <v>17.100000000000001</v>
      </c>
      <c r="S291">
        <v>12.3</v>
      </c>
      <c r="V291">
        <v>1.5946896524459422</v>
      </c>
      <c r="W291">
        <v>-1.8071479549713079</v>
      </c>
      <c r="X291">
        <v>-0.18910723327056825</v>
      </c>
      <c r="Y291">
        <v>0.74021645739410225</v>
      </c>
      <c r="Z291">
        <v>0.23622203680712625</v>
      </c>
      <c r="AA291">
        <v>-0.88722624408127082</v>
      </c>
      <c r="AB291">
        <v>-0.92640210701187609</v>
      </c>
      <c r="AC291">
        <v>-0.92640219475967645</v>
      </c>
      <c r="AD291">
        <v>-0.1580914825260949</v>
      </c>
      <c r="AE291">
        <v>-0.12298978973901509</v>
      </c>
      <c r="AF291">
        <v>-0.54559936359069061</v>
      </c>
      <c r="AG291">
        <v>0.19132038277924551</v>
      </c>
      <c r="AH291">
        <v>-0.59547867581356573</v>
      </c>
      <c r="AI291">
        <v>0.10975020777575009</v>
      </c>
      <c r="AJ291">
        <v>-3.0034620517010589E-2</v>
      </c>
      <c r="AM291">
        <v>-1.5820985739971374</v>
      </c>
    </row>
    <row r="292" spans="2:39">
      <c r="B292">
        <v>1.0852999999999999</v>
      </c>
      <c r="C292">
        <v>22</v>
      </c>
      <c r="D292">
        <v>173.25</v>
      </c>
      <c r="E292">
        <v>72.25</v>
      </c>
      <c r="F292">
        <v>38.5</v>
      </c>
      <c r="G292">
        <v>93.6</v>
      </c>
      <c r="H292">
        <v>83</v>
      </c>
      <c r="I292">
        <v>32.677165000000002</v>
      </c>
      <c r="J292">
        <v>98.7</v>
      </c>
      <c r="K292">
        <v>58.7</v>
      </c>
      <c r="L292">
        <v>37.299999999999997</v>
      </c>
      <c r="M292">
        <v>23.4</v>
      </c>
      <c r="N292">
        <v>30.5</v>
      </c>
      <c r="O292">
        <v>28.9</v>
      </c>
      <c r="P292">
        <v>18.2</v>
      </c>
      <c r="S292">
        <v>6.1</v>
      </c>
      <c r="V292">
        <v>-0.76439009364993116</v>
      </c>
      <c r="W292">
        <v>-1.8071479549713079</v>
      </c>
      <c r="X292">
        <v>-0.90676547789599748</v>
      </c>
      <c r="Y292">
        <v>-1.551769837625149</v>
      </c>
      <c r="Z292">
        <v>-1.737579545909989</v>
      </c>
      <c r="AA292">
        <v>-0.61414919244192012</v>
      </c>
      <c r="AB292">
        <v>-0.4423943946129581</v>
      </c>
      <c r="AC292">
        <v>-0.44239445000995697</v>
      </c>
      <c r="AD292">
        <v>-7.9831484217944476E-2</v>
      </c>
      <c r="AE292">
        <v>6.2114386758729684E-2</v>
      </c>
      <c r="AF292">
        <v>0.15108905453278676</v>
      </c>
      <c r="AG292">
        <v>0.55636846946150376</v>
      </c>
      <c r="AH292">
        <v>-1.178830037701742</v>
      </c>
      <c r="AI292">
        <v>-1.7253290376652184</v>
      </c>
      <c r="AJ292">
        <v>-1.7897100343369987</v>
      </c>
      <c r="AM292">
        <v>0.75309650552293539</v>
      </c>
    </row>
    <row r="293" spans="2:39">
      <c r="B293">
        <v>1.0414000000000001</v>
      </c>
      <c r="C293">
        <v>22</v>
      </c>
      <c r="D293">
        <v>154</v>
      </c>
      <c r="E293">
        <v>66.25</v>
      </c>
      <c r="F293">
        <v>34</v>
      </c>
      <c r="G293">
        <v>95.8</v>
      </c>
      <c r="H293">
        <v>87.9</v>
      </c>
      <c r="I293">
        <v>34.606299</v>
      </c>
      <c r="J293">
        <v>99.2</v>
      </c>
      <c r="K293">
        <v>59.6</v>
      </c>
      <c r="L293">
        <v>38.9</v>
      </c>
      <c r="M293">
        <v>24</v>
      </c>
      <c r="N293">
        <v>28.8</v>
      </c>
      <c r="O293">
        <v>25.2</v>
      </c>
      <c r="P293">
        <v>16.600000000000001</v>
      </c>
      <c r="S293">
        <v>25.3</v>
      </c>
      <c r="V293">
        <v>1.0465663401412049</v>
      </c>
      <c r="W293">
        <v>-1.4915387382167185</v>
      </c>
      <c r="X293">
        <v>0.23962366611605182</v>
      </c>
      <c r="Y293">
        <v>0.74021645739410225</v>
      </c>
      <c r="Z293">
        <v>-0.24626279452372479</v>
      </c>
      <c r="AA293">
        <v>0.13060640293812636</v>
      </c>
      <c r="AB293">
        <v>-0.59056002085752468</v>
      </c>
      <c r="AC293">
        <v>-0.59056002983473377</v>
      </c>
      <c r="AD293">
        <v>0.23320850901465728</v>
      </c>
      <c r="AE293">
        <v>0.16495004036858807</v>
      </c>
      <c r="AF293">
        <v>-0.54559936359069061</v>
      </c>
      <c r="AG293">
        <v>-0.17372770390301051</v>
      </c>
      <c r="AH293">
        <v>5.6502258061454584E-2</v>
      </c>
      <c r="AI293">
        <v>0.35773388959209723</v>
      </c>
      <c r="AJ293">
        <v>-3.0034620517010589E-2</v>
      </c>
      <c r="AM293">
        <v>-1.0591121759796212</v>
      </c>
    </row>
    <row r="294" spans="2:39">
      <c r="B294">
        <v>1.0750999999999999</v>
      </c>
      <c r="C294">
        <v>26</v>
      </c>
      <c r="D294">
        <v>184.75</v>
      </c>
      <c r="E294">
        <v>72.25</v>
      </c>
      <c r="F294">
        <v>37.4</v>
      </c>
      <c r="G294">
        <v>101.8</v>
      </c>
      <c r="H294">
        <v>86.4</v>
      </c>
      <c r="I294">
        <v>34.015748000000002</v>
      </c>
      <c r="J294">
        <v>101.2</v>
      </c>
      <c r="K294">
        <v>60.1</v>
      </c>
      <c r="L294">
        <v>37.299999999999997</v>
      </c>
      <c r="M294">
        <v>22.8</v>
      </c>
      <c r="N294">
        <v>32.4</v>
      </c>
      <c r="O294">
        <v>29.4</v>
      </c>
      <c r="P294">
        <v>18.2</v>
      </c>
      <c r="S294">
        <v>10.4</v>
      </c>
      <c r="V294">
        <v>-1.1620481829690588</v>
      </c>
      <c r="W294">
        <v>-1.6493433465940133</v>
      </c>
      <c r="X294">
        <v>0.22098319222967705</v>
      </c>
      <c r="Y294">
        <v>0.35821874155756039</v>
      </c>
      <c r="Z294">
        <v>-1.5621305163351349</v>
      </c>
      <c r="AA294">
        <v>-0.42796029359690851</v>
      </c>
      <c r="AB294">
        <v>0.75280832375987827</v>
      </c>
      <c r="AC294">
        <v>0.75280837897124386</v>
      </c>
      <c r="AD294">
        <v>0.34277250664606834</v>
      </c>
      <c r="AE294">
        <v>0.80253109274971024</v>
      </c>
      <c r="AF294">
        <v>1.5880089169124596</v>
      </c>
      <c r="AG294">
        <v>0.55636846946150376</v>
      </c>
      <c r="AH294">
        <v>-1.2127313925388241E-2</v>
      </c>
      <c r="AI294">
        <v>-0.48541062858348266</v>
      </c>
      <c r="AJ294">
        <v>-0.57993318733575761</v>
      </c>
      <c r="AM294">
        <v>1.1666206341879481</v>
      </c>
    </row>
    <row r="295" spans="2:39">
      <c r="B295">
        <v>1.034</v>
      </c>
      <c r="C295">
        <v>24</v>
      </c>
      <c r="D295">
        <v>184.25</v>
      </c>
      <c r="E295">
        <v>71.25</v>
      </c>
      <c r="F295">
        <v>34.4</v>
      </c>
      <c r="G295">
        <v>97.3</v>
      </c>
      <c r="H295">
        <v>100</v>
      </c>
      <c r="I295">
        <v>39.370078999999997</v>
      </c>
      <c r="J295">
        <v>101.9</v>
      </c>
      <c r="K295">
        <v>63.2</v>
      </c>
      <c r="L295">
        <v>42.2</v>
      </c>
      <c r="M295">
        <v>24</v>
      </c>
      <c r="N295">
        <v>32.200000000000003</v>
      </c>
      <c r="O295">
        <v>27.7</v>
      </c>
      <c r="P295">
        <v>17.7</v>
      </c>
      <c r="S295">
        <v>28.7</v>
      </c>
      <c r="V295">
        <v>-0.29149939283800458</v>
      </c>
      <c r="W295">
        <v>-1.6493433465940133</v>
      </c>
      <c r="X295">
        <v>1.1902878343211658</v>
      </c>
      <c r="Y295">
        <v>1.6952107469854569</v>
      </c>
      <c r="Z295">
        <v>0.45553332377569461</v>
      </c>
      <c r="AA295">
        <v>0.46574642085914764</v>
      </c>
      <c r="AB295">
        <v>0.19965665244683034</v>
      </c>
      <c r="AC295">
        <v>0.19965656315993954</v>
      </c>
      <c r="AD295">
        <v>1.2662404866822421</v>
      </c>
      <c r="AE295">
        <v>1.3784107529649166</v>
      </c>
      <c r="AF295">
        <v>1.5009228646470236</v>
      </c>
      <c r="AG295">
        <v>1.5298300339475241</v>
      </c>
      <c r="AH295">
        <v>1.1888901958443867</v>
      </c>
      <c r="AI295">
        <v>0.95289472595133173</v>
      </c>
      <c r="AJ295">
        <v>0.62984365966548739</v>
      </c>
      <c r="AM295">
        <v>0.21794763313291851</v>
      </c>
    </row>
    <row r="296" spans="2:39">
      <c r="B296">
        <v>1.0502</v>
      </c>
      <c r="C296">
        <v>24</v>
      </c>
      <c r="D296">
        <v>210.25</v>
      </c>
      <c r="E296">
        <v>74.75</v>
      </c>
      <c r="F296">
        <v>39</v>
      </c>
      <c r="G296">
        <v>104.5</v>
      </c>
      <c r="H296">
        <v>94.4</v>
      </c>
      <c r="I296">
        <v>37.165354000000001</v>
      </c>
      <c r="J296">
        <v>107.8</v>
      </c>
      <c r="K296">
        <v>66</v>
      </c>
      <c r="L296">
        <v>42</v>
      </c>
      <c r="M296">
        <v>25.6</v>
      </c>
      <c r="N296">
        <v>35.700000000000003</v>
      </c>
      <c r="O296">
        <v>30.6</v>
      </c>
      <c r="P296">
        <v>18.8</v>
      </c>
      <c r="S296">
        <v>20.9</v>
      </c>
      <c r="V296">
        <v>-3.8932768540727233E-2</v>
      </c>
      <c r="W296">
        <v>-1.4915387382167185</v>
      </c>
      <c r="X296">
        <v>9.9820111968240935E-2</v>
      </c>
      <c r="Y296">
        <v>-0.21477783219725241</v>
      </c>
      <c r="Z296">
        <v>-0.68488536846086157</v>
      </c>
      <c r="AA296">
        <v>0.54022198039715152</v>
      </c>
      <c r="AB296">
        <v>-0.16581855895643413</v>
      </c>
      <c r="AC296">
        <v>-0.16581866755120059</v>
      </c>
      <c r="AD296">
        <v>9.2340512059985599E-2</v>
      </c>
      <c r="AE296">
        <v>-0.184691181904931</v>
      </c>
      <c r="AF296">
        <v>-0.11016910226351767</v>
      </c>
      <c r="AG296">
        <v>-0.11288635612263559</v>
      </c>
      <c r="AH296">
        <v>-0.11507167190565613</v>
      </c>
      <c r="AI296">
        <v>-0.43581389222021255</v>
      </c>
      <c r="AJ296">
        <v>-0.57993318733575761</v>
      </c>
      <c r="AM296">
        <v>1.1185568800412157E-2</v>
      </c>
    </row>
    <row r="297" spans="2:39">
      <c r="B297">
        <v>1.0548999999999999</v>
      </c>
      <c r="C297">
        <v>26</v>
      </c>
      <c r="D297">
        <v>181</v>
      </c>
      <c r="E297">
        <v>69.75</v>
      </c>
      <c r="F297">
        <v>36.4</v>
      </c>
      <c r="G297">
        <v>105.1</v>
      </c>
      <c r="H297">
        <v>90.7</v>
      </c>
      <c r="I297">
        <v>35.708660999999999</v>
      </c>
      <c r="J297">
        <v>100.3</v>
      </c>
      <c r="K297">
        <v>58.4</v>
      </c>
      <c r="L297">
        <v>38.299999999999997</v>
      </c>
      <c r="M297">
        <v>22.9</v>
      </c>
      <c r="N297">
        <v>31.9</v>
      </c>
      <c r="O297">
        <v>27.8</v>
      </c>
      <c r="P297">
        <v>17.7</v>
      </c>
      <c r="S297">
        <v>19.2</v>
      </c>
      <c r="V297">
        <v>0.79399971584392748</v>
      </c>
      <c r="W297">
        <v>-1.5704410424053659</v>
      </c>
      <c r="X297">
        <v>-8.658462689550693E-2</v>
      </c>
      <c r="Y297">
        <v>0.83571588635323768</v>
      </c>
      <c r="Z297">
        <v>-7.0813764948870719E-2</v>
      </c>
      <c r="AA297">
        <v>-0.14247064870122439</v>
      </c>
      <c r="AB297">
        <v>-0.38312814411513207</v>
      </c>
      <c r="AC297">
        <v>-0.38312806754377071</v>
      </c>
      <c r="AD297">
        <v>-0.40852347711217762</v>
      </c>
      <c r="AE297">
        <v>0.1443829096466161</v>
      </c>
      <c r="AF297">
        <v>0.36880418519637326</v>
      </c>
      <c r="AG297">
        <v>6.9637687218493505E-2</v>
      </c>
      <c r="AH297">
        <v>-0.59547867581356573</v>
      </c>
      <c r="AI297">
        <v>0.15934694413902023</v>
      </c>
      <c r="AJ297">
        <v>0.62984365966548739</v>
      </c>
      <c r="AM297">
        <v>-0.81586268852961352</v>
      </c>
    </row>
    <row r="298" spans="2:39">
      <c r="B298">
        <v>1.0704</v>
      </c>
      <c r="C298">
        <v>25</v>
      </c>
      <c r="D298">
        <v>176</v>
      </c>
      <c r="E298">
        <v>72.5</v>
      </c>
      <c r="F298">
        <v>37.799999999999997</v>
      </c>
      <c r="G298">
        <v>99.6</v>
      </c>
      <c r="H298">
        <v>88.5</v>
      </c>
      <c r="I298">
        <v>34.84252</v>
      </c>
      <c r="J298">
        <v>97.1</v>
      </c>
      <c r="K298">
        <v>60</v>
      </c>
      <c r="L298">
        <v>39.4</v>
      </c>
      <c r="M298">
        <v>23.2</v>
      </c>
      <c r="N298">
        <v>30.5</v>
      </c>
      <c r="O298">
        <v>29</v>
      </c>
      <c r="P298">
        <v>18.8</v>
      </c>
      <c r="S298">
        <v>12.4</v>
      </c>
      <c r="V298">
        <v>1.8472562767432315</v>
      </c>
      <c r="W298">
        <v>-1.5704410424053659</v>
      </c>
      <c r="X298">
        <v>0.47262958969573665</v>
      </c>
      <c r="Y298">
        <v>1.4087124601080505</v>
      </c>
      <c r="Z298">
        <v>6.0773007232272171E-2</v>
      </c>
      <c r="AA298">
        <v>1.8893063631120439E-2</v>
      </c>
      <c r="AB298">
        <v>-0.9757906490933983</v>
      </c>
      <c r="AC298">
        <v>-0.97579063773667274</v>
      </c>
      <c r="AD298">
        <v>2.9732513413466582E-2</v>
      </c>
      <c r="AE298">
        <v>0.74082970058379438</v>
      </c>
      <c r="AF298">
        <v>-0.11016910226351767</v>
      </c>
      <c r="AG298">
        <v>0.43468577390075169</v>
      </c>
      <c r="AH298">
        <v>1.2575197678312295</v>
      </c>
      <c r="AI298">
        <v>1.2008784077676788</v>
      </c>
      <c r="AJ298">
        <v>-3.0034620517010589E-2</v>
      </c>
      <c r="AM298">
        <v>-1.8253480614471451</v>
      </c>
    </row>
    <row r="299" spans="2:39">
      <c r="B299">
        <v>1.0900000000000001</v>
      </c>
      <c r="C299">
        <v>25</v>
      </c>
      <c r="D299">
        <v>191</v>
      </c>
      <c r="E299">
        <v>74</v>
      </c>
      <c r="F299">
        <v>38.1</v>
      </c>
      <c r="G299">
        <v>100.9</v>
      </c>
      <c r="H299">
        <v>82.5</v>
      </c>
      <c r="I299">
        <v>32.480314999999997</v>
      </c>
      <c r="J299">
        <v>99.9</v>
      </c>
      <c r="K299">
        <v>62.9</v>
      </c>
      <c r="L299">
        <v>38.299999999999997</v>
      </c>
      <c r="M299">
        <v>23.8</v>
      </c>
      <c r="N299">
        <v>35.9</v>
      </c>
      <c r="O299">
        <v>31.1</v>
      </c>
      <c r="P299">
        <v>18.2</v>
      </c>
      <c r="S299">
        <v>4.0999999999999996</v>
      </c>
      <c r="V299">
        <v>0.89072735919182378</v>
      </c>
      <c r="W299">
        <v>-1.7282456507826605</v>
      </c>
      <c r="X299">
        <v>0.742916461048171</v>
      </c>
      <c r="Y299">
        <v>1.2177136021897796</v>
      </c>
      <c r="Z299">
        <v>1.8152633029808192</v>
      </c>
      <c r="AA299">
        <v>-0.14247064870122439</v>
      </c>
      <c r="AB299">
        <v>-0.37325043569882815</v>
      </c>
      <c r="AC299">
        <v>-0.37325037894837215</v>
      </c>
      <c r="AD299">
        <v>0.68711649920192841</v>
      </c>
      <c r="AE299">
        <v>0.78196396202773832</v>
      </c>
      <c r="AF299">
        <v>1.3702937862488731</v>
      </c>
      <c r="AG299">
        <v>1.1647819472652658</v>
      </c>
      <c r="AH299">
        <v>1.1545754098509642</v>
      </c>
      <c r="AI299">
        <v>0.65531430777171451</v>
      </c>
      <c r="AJ299">
        <v>1.0697625131204835</v>
      </c>
      <c r="AM299">
        <v>-0.90100000913711631</v>
      </c>
    </row>
    <row r="300" spans="2:39">
      <c r="B300">
        <v>1.0722</v>
      </c>
      <c r="C300">
        <v>23</v>
      </c>
      <c r="D300">
        <v>198.25</v>
      </c>
      <c r="E300">
        <v>73.5</v>
      </c>
      <c r="F300">
        <v>42.1</v>
      </c>
      <c r="G300">
        <v>99.6</v>
      </c>
      <c r="H300">
        <v>88.6</v>
      </c>
      <c r="I300">
        <v>34.881889999999999</v>
      </c>
      <c r="J300">
        <v>104.1</v>
      </c>
      <c r="K300">
        <v>63.1</v>
      </c>
      <c r="L300">
        <v>41.7</v>
      </c>
      <c r="M300">
        <v>25</v>
      </c>
      <c r="N300">
        <v>35.6</v>
      </c>
      <c r="O300">
        <v>30</v>
      </c>
      <c r="P300">
        <v>19.2</v>
      </c>
      <c r="S300">
        <v>11.7</v>
      </c>
      <c r="V300">
        <v>1.4710932192791892</v>
      </c>
      <c r="W300">
        <v>-1.4915387382167185</v>
      </c>
      <c r="X300">
        <v>0.29554508777517619</v>
      </c>
      <c r="Y300">
        <v>1.5997113180263214</v>
      </c>
      <c r="Z300">
        <v>0.23622203680712625</v>
      </c>
      <c r="AA300">
        <v>9.3368623169124379E-2</v>
      </c>
      <c r="AB300">
        <v>-0.86713585651405001</v>
      </c>
      <c r="AC300">
        <v>-0.86713581229349013</v>
      </c>
      <c r="AD300">
        <v>-0.23635148083424534</v>
      </c>
      <c r="AE300">
        <v>8.2681517480701655E-2</v>
      </c>
      <c r="AF300">
        <v>0.499433263594527</v>
      </c>
      <c r="AG300">
        <v>1.286464642826018</v>
      </c>
      <c r="AH300">
        <v>0.19376140203514267</v>
      </c>
      <c r="AI300">
        <v>0.35773388959209723</v>
      </c>
      <c r="AJ300">
        <v>0.29990451957423842</v>
      </c>
      <c r="AM300">
        <v>-1.4604738302721336</v>
      </c>
    </row>
    <row r="301" spans="2:39">
      <c r="B301">
        <v>1.083</v>
      </c>
      <c r="C301">
        <v>26</v>
      </c>
      <c r="D301">
        <v>186.25</v>
      </c>
      <c r="E301">
        <v>74.5</v>
      </c>
      <c r="F301">
        <v>38.5</v>
      </c>
      <c r="G301">
        <v>101.5</v>
      </c>
      <c r="H301">
        <v>83.6</v>
      </c>
      <c r="I301">
        <v>32.913386000000003</v>
      </c>
      <c r="J301">
        <v>98.2</v>
      </c>
      <c r="K301">
        <v>59.7</v>
      </c>
      <c r="L301">
        <v>39.700000000000003</v>
      </c>
      <c r="M301">
        <v>25.2</v>
      </c>
      <c r="N301">
        <v>32.799999999999997</v>
      </c>
      <c r="O301">
        <v>29.4</v>
      </c>
      <c r="P301">
        <v>18.5</v>
      </c>
      <c r="S301">
        <v>7.1</v>
      </c>
      <c r="V301">
        <v>1.3743655759312929</v>
      </c>
      <c r="W301">
        <v>-1.4126364340280713</v>
      </c>
      <c r="X301">
        <v>1.4046532840144759</v>
      </c>
      <c r="Y301">
        <v>2.1727078917811342</v>
      </c>
      <c r="Z301">
        <v>0.63098235335054864</v>
      </c>
      <c r="AA301">
        <v>0.35403308155213992</v>
      </c>
      <c r="AB301">
        <v>-0.14606314212382498</v>
      </c>
      <c r="AC301">
        <v>-0.14606303946661023</v>
      </c>
      <c r="AD301">
        <v>1.250588487020613</v>
      </c>
      <c r="AE301">
        <v>1.4195450144088604</v>
      </c>
      <c r="AF301">
        <v>0.2817181329309405</v>
      </c>
      <c r="AG301">
        <v>1.7123540772886512</v>
      </c>
      <c r="AH301">
        <v>1.703611985745719</v>
      </c>
      <c r="AI301">
        <v>0.75450778049825296</v>
      </c>
      <c r="AJ301">
        <v>0.84980308639298541</v>
      </c>
      <c r="AM301">
        <v>-1.3753365096646308</v>
      </c>
    </row>
    <row r="302" spans="2:39">
      <c r="B302">
        <v>1.0811999999999999</v>
      </c>
      <c r="C302">
        <v>27</v>
      </c>
      <c r="D302">
        <v>216</v>
      </c>
      <c r="E302">
        <v>76</v>
      </c>
      <c r="F302">
        <v>39.4</v>
      </c>
      <c r="G302">
        <v>103.6</v>
      </c>
      <c r="H302">
        <v>90.9</v>
      </c>
      <c r="I302">
        <v>35.787402</v>
      </c>
      <c r="J302">
        <v>107.7</v>
      </c>
      <c r="K302">
        <v>66.2</v>
      </c>
      <c r="L302">
        <v>39.200000000000003</v>
      </c>
      <c r="M302">
        <v>25.9</v>
      </c>
      <c r="N302">
        <v>37.200000000000003</v>
      </c>
      <c r="O302">
        <v>30.2</v>
      </c>
      <c r="P302">
        <v>19</v>
      </c>
      <c r="S302">
        <v>7.8</v>
      </c>
      <c r="V302">
        <v>-0.2323880552365197</v>
      </c>
      <c r="W302">
        <v>-1.0181249130848347</v>
      </c>
      <c r="X302">
        <v>8.1179638081866151E-2</v>
      </c>
      <c r="Y302">
        <v>-0.31027726115638787</v>
      </c>
      <c r="Z302">
        <v>0.19235977941341195</v>
      </c>
      <c r="AA302">
        <v>0.15543158945079491</v>
      </c>
      <c r="AB302">
        <v>-7.6919183209695041E-2</v>
      </c>
      <c r="AC302">
        <v>-7.6919219298816871E-2</v>
      </c>
      <c r="AD302">
        <v>0.65581249987867007</v>
      </c>
      <c r="AE302">
        <v>0.84366535419365274</v>
      </c>
      <c r="AF302">
        <v>-0.11016910226351767</v>
      </c>
      <c r="AG302">
        <v>-0.96466522504790186</v>
      </c>
      <c r="AH302">
        <v>9.0817044054877213E-2</v>
      </c>
      <c r="AI302">
        <v>-3.9040001314056785E-2</v>
      </c>
      <c r="AJ302">
        <v>-0.57993318733575761</v>
      </c>
      <c r="AM302">
        <v>0.20578515876041839</v>
      </c>
    </row>
    <row r="303" spans="2:39">
      <c r="B303">
        <v>1.0512999999999999</v>
      </c>
      <c r="C303">
        <v>32</v>
      </c>
      <c r="D303">
        <v>180.5</v>
      </c>
      <c r="E303">
        <v>69.5</v>
      </c>
      <c r="F303">
        <v>38.4</v>
      </c>
      <c r="G303">
        <v>102</v>
      </c>
      <c r="H303">
        <v>91.6</v>
      </c>
      <c r="I303">
        <v>36.062992000000001</v>
      </c>
      <c r="J303">
        <v>103.9</v>
      </c>
      <c r="K303">
        <v>63.4</v>
      </c>
      <c r="L303">
        <v>38.299999999999997</v>
      </c>
      <c r="M303">
        <v>21.5</v>
      </c>
      <c r="N303">
        <v>32.5</v>
      </c>
      <c r="O303">
        <v>28.6</v>
      </c>
      <c r="P303">
        <v>17.7</v>
      </c>
      <c r="S303">
        <v>20.8</v>
      </c>
      <c r="V303">
        <v>-0.27537811894669051</v>
      </c>
      <c r="W303">
        <v>-1.1759295214621293</v>
      </c>
      <c r="X303">
        <v>1.0038830954574181</v>
      </c>
      <c r="Y303">
        <v>0.35821874155756039</v>
      </c>
      <c r="Z303">
        <v>0.63098235335054864</v>
      </c>
      <c r="AA303">
        <v>0.41609604783381049</v>
      </c>
      <c r="AB303">
        <v>0.93060707525335784</v>
      </c>
      <c r="AC303">
        <v>0.93060702458221978</v>
      </c>
      <c r="AD303">
        <v>1.3914564839752823</v>
      </c>
      <c r="AE303">
        <v>1.3784107529649166</v>
      </c>
      <c r="AF303">
        <v>1.2832077339834371</v>
      </c>
      <c r="AG303">
        <v>0.37384442612037461</v>
      </c>
      <c r="AH303">
        <v>1.600667627765451</v>
      </c>
      <c r="AI303">
        <v>1.4488620895840261</v>
      </c>
      <c r="AJ303">
        <v>0.62984365966548739</v>
      </c>
      <c r="AM303">
        <v>0.25443505625041973</v>
      </c>
    </row>
    <row r="304" spans="2:39">
      <c r="B304">
        <v>1.0505</v>
      </c>
      <c r="C304">
        <v>30</v>
      </c>
      <c r="D304">
        <v>205.25</v>
      </c>
      <c r="E304">
        <v>71.25</v>
      </c>
      <c r="F304">
        <v>39.4</v>
      </c>
      <c r="G304">
        <v>104.1</v>
      </c>
      <c r="H304">
        <v>101.8</v>
      </c>
      <c r="I304">
        <v>40.078740000000003</v>
      </c>
      <c r="J304">
        <v>108.6</v>
      </c>
      <c r="K304">
        <v>66</v>
      </c>
      <c r="L304">
        <v>41.5</v>
      </c>
      <c r="M304">
        <v>23.7</v>
      </c>
      <c r="N304">
        <v>36.9</v>
      </c>
      <c r="O304">
        <v>31.6</v>
      </c>
      <c r="P304">
        <v>18.8</v>
      </c>
      <c r="S304">
        <v>21.2</v>
      </c>
      <c r="V304">
        <v>-0.38822703618590082</v>
      </c>
      <c r="W304">
        <v>-0.78141800051889265</v>
      </c>
      <c r="X304">
        <v>0.35146650943430052</v>
      </c>
      <c r="Y304">
        <v>-0.31027726115638787</v>
      </c>
      <c r="Z304">
        <v>1.1134671846813997</v>
      </c>
      <c r="AA304">
        <v>6.8543436656455806E-2</v>
      </c>
      <c r="AB304">
        <v>0.39721082077291908</v>
      </c>
      <c r="AC304">
        <v>0.39721083685550407</v>
      </c>
      <c r="AD304">
        <v>6.1036512736724981E-2</v>
      </c>
      <c r="AE304">
        <v>1.9954246746240667</v>
      </c>
      <c r="AF304">
        <v>0.19463208066550466</v>
      </c>
      <c r="AG304">
        <v>8.7963394381185781E-3</v>
      </c>
      <c r="AH304">
        <v>1.3261493398180748</v>
      </c>
      <c r="AI304">
        <v>0.90329798958806162</v>
      </c>
      <c r="AJ304">
        <v>-3.0034620517010589E-2</v>
      </c>
      <c r="AM304">
        <v>0.36389732560292343</v>
      </c>
    </row>
    <row r="305" spans="2:39">
      <c r="B305">
        <v>1.0484</v>
      </c>
      <c r="C305">
        <v>35</v>
      </c>
      <c r="D305">
        <v>187.75</v>
      </c>
      <c r="E305">
        <v>69.5</v>
      </c>
      <c r="F305">
        <v>40.5</v>
      </c>
      <c r="G305">
        <v>101.3</v>
      </c>
      <c r="H305">
        <v>96.4</v>
      </c>
      <c r="I305">
        <v>37.952756000000001</v>
      </c>
      <c r="J305">
        <v>100.1</v>
      </c>
      <c r="K305">
        <v>69</v>
      </c>
      <c r="L305">
        <v>39</v>
      </c>
      <c r="M305">
        <v>23.1</v>
      </c>
      <c r="N305">
        <v>36.1</v>
      </c>
      <c r="O305">
        <v>30.5</v>
      </c>
      <c r="P305">
        <v>18.2</v>
      </c>
      <c r="S305">
        <v>22.1</v>
      </c>
      <c r="V305">
        <v>-0.23776181320029105</v>
      </c>
      <c r="W305">
        <v>-0.78141800051889265</v>
      </c>
      <c r="X305">
        <v>-0.58055718488443875</v>
      </c>
      <c r="Y305">
        <v>-1.6472692665842843</v>
      </c>
      <c r="Z305">
        <v>-0.68488536846086157</v>
      </c>
      <c r="AA305">
        <v>-0.20453361498289491</v>
      </c>
      <c r="AB305">
        <v>4.1613317785958483E-2</v>
      </c>
      <c r="AC305">
        <v>4.1613294739762469E-2</v>
      </c>
      <c r="AD305">
        <v>-7.9831484217944476E-2</v>
      </c>
      <c r="AE305">
        <v>0.78196396202773832</v>
      </c>
      <c r="AF305">
        <v>6.4003002267354003E-2</v>
      </c>
      <c r="AG305">
        <v>-0.8429825294871498</v>
      </c>
      <c r="AH305">
        <v>-0.3895899598530323</v>
      </c>
      <c r="AI305">
        <v>-1.1301682013059855</v>
      </c>
      <c r="AJ305">
        <v>-1.4597708942457537</v>
      </c>
      <c r="AM305">
        <v>0.21794763313291851</v>
      </c>
    </row>
    <row r="306" spans="2:39">
      <c r="B306">
        <v>1.0511999999999999</v>
      </c>
      <c r="C306">
        <v>35</v>
      </c>
      <c r="D306">
        <v>162.75</v>
      </c>
      <c r="E306">
        <v>66</v>
      </c>
      <c r="F306">
        <v>36.4</v>
      </c>
      <c r="G306">
        <v>99.1</v>
      </c>
      <c r="H306">
        <v>92.8</v>
      </c>
      <c r="I306">
        <v>36.535432999999998</v>
      </c>
      <c r="J306">
        <v>99.2</v>
      </c>
      <c r="K306">
        <v>63.1</v>
      </c>
      <c r="L306">
        <v>38.700000000000003</v>
      </c>
      <c r="M306">
        <v>21.7</v>
      </c>
      <c r="N306">
        <v>31.1</v>
      </c>
      <c r="O306">
        <v>26.4</v>
      </c>
      <c r="P306">
        <v>16.899999999999999</v>
      </c>
      <c r="S306">
        <v>20.9</v>
      </c>
      <c r="V306">
        <v>-1.1996644887154582</v>
      </c>
      <c r="W306">
        <v>-0.86032030470753995</v>
      </c>
      <c r="X306">
        <v>0.64971409161629712</v>
      </c>
      <c r="Y306">
        <v>0.2627193125984249</v>
      </c>
      <c r="Z306">
        <v>0.41167106638198031</v>
      </c>
      <c r="AA306">
        <v>0.14301899619446151</v>
      </c>
      <c r="AB306">
        <v>0.39721082077291908</v>
      </c>
      <c r="AC306">
        <v>0.39721083685550407</v>
      </c>
      <c r="AD306">
        <v>0.85928849547986075</v>
      </c>
      <c r="AE306">
        <v>1.1316051843012558</v>
      </c>
      <c r="AF306">
        <v>0.97840655105441487</v>
      </c>
      <c r="AG306">
        <v>8.7963394381185781E-3</v>
      </c>
      <c r="AH306">
        <v>1.3604641258114976</v>
      </c>
      <c r="AI306">
        <v>1.0520881986778703</v>
      </c>
      <c r="AJ306">
        <v>-1.0198520407907536</v>
      </c>
      <c r="AM306">
        <v>1.2031080573054493</v>
      </c>
    </row>
    <row r="307" spans="2:39">
      <c r="B307">
        <v>1.0333000000000001</v>
      </c>
      <c r="C307">
        <v>34</v>
      </c>
      <c r="D307">
        <v>195.75</v>
      </c>
      <c r="E307">
        <v>71</v>
      </c>
      <c r="F307">
        <v>38.9</v>
      </c>
      <c r="G307">
        <v>101.9</v>
      </c>
      <c r="H307">
        <v>96.4</v>
      </c>
      <c r="I307">
        <v>37.952756000000001</v>
      </c>
      <c r="J307">
        <v>105.2</v>
      </c>
      <c r="K307">
        <v>64.8</v>
      </c>
      <c r="L307">
        <v>40.799999999999997</v>
      </c>
      <c r="M307">
        <v>23.1</v>
      </c>
      <c r="N307">
        <v>36.200000000000003</v>
      </c>
      <c r="O307">
        <v>30.8</v>
      </c>
      <c r="P307">
        <v>17.3</v>
      </c>
      <c r="S307">
        <v>29</v>
      </c>
      <c r="V307">
        <v>-0.47420716360625431</v>
      </c>
      <c r="W307">
        <v>-1.0181249130848347</v>
      </c>
      <c r="X307">
        <v>1.1530068865484164</v>
      </c>
      <c r="Y307">
        <v>0.2627193125984249</v>
      </c>
      <c r="Z307">
        <v>1.8152633029808192</v>
      </c>
      <c r="AA307">
        <v>0.85053681180550422</v>
      </c>
      <c r="AB307">
        <v>0.50586561335226732</v>
      </c>
      <c r="AC307">
        <v>0.50586566229868479</v>
      </c>
      <c r="AD307">
        <v>1.1410244893892019</v>
      </c>
      <c r="AE307">
        <v>1.5635149294626627</v>
      </c>
      <c r="AF307">
        <v>0.63006234199267763</v>
      </c>
      <c r="AG307">
        <v>0.79973386058300777</v>
      </c>
      <c r="AH307">
        <v>2.0467598456799405</v>
      </c>
      <c r="AI307">
        <v>1.4488620895840261</v>
      </c>
      <c r="AJ307">
        <v>1.1797422264842345</v>
      </c>
      <c r="AM307">
        <v>0.46119712058292611</v>
      </c>
    </row>
    <row r="308" spans="2:39">
      <c r="B308">
        <v>1.0468</v>
      </c>
      <c r="C308">
        <v>32</v>
      </c>
      <c r="D308">
        <v>209.25</v>
      </c>
      <c r="E308">
        <v>71</v>
      </c>
      <c r="F308">
        <v>42.1</v>
      </c>
      <c r="G308">
        <v>107.6</v>
      </c>
      <c r="H308">
        <v>97.5</v>
      </c>
      <c r="I308">
        <v>38.385826999999999</v>
      </c>
      <c r="J308">
        <v>107</v>
      </c>
      <c r="K308">
        <v>66.900000000000006</v>
      </c>
      <c r="L308">
        <v>40</v>
      </c>
      <c r="M308">
        <v>24.4</v>
      </c>
      <c r="N308">
        <v>38.200000000000003</v>
      </c>
      <c r="O308">
        <v>31.6</v>
      </c>
      <c r="P308">
        <v>19.3</v>
      </c>
      <c r="S308">
        <v>22.9</v>
      </c>
      <c r="V308">
        <v>0.35335156281462904</v>
      </c>
      <c r="W308">
        <v>-1.3337341298394239</v>
      </c>
      <c r="X308">
        <v>0.20234271834330225</v>
      </c>
      <c r="Y308">
        <v>-0.97877326387033614</v>
      </c>
      <c r="Z308">
        <v>1.6910749838557875E-2</v>
      </c>
      <c r="AA308">
        <v>0.75123606575483171</v>
      </c>
      <c r="AB308">
        <v>-0.27447335153578378</v>
      </c>
      <c r="AC308">
        <v>-0.27447324210058988</v>
      </c>
      <c r="AD308">
        <v>0.42103250495421873</v>
      </c>
      <c r="AE308">
        <v>1.008202399969427</v>
      </c>
      <c r="AF308">
        <v>6.4003002267354003E-2</v>
      </c>
      <c r="AG308">
        <v>-0.11288635612263559</v>
      </c>
      <c r="AH308">
        <v>1.703611985745719</v>
      </c>
      <c r="AI308">
        <v>0.90329798958806162</v>
      </c>
      <c r="AJ308">
        <v>0.29990451957423842</v>
      </c>
      <c r="AM308">
        <v>-0.37801361111959986</v>
      </c>
    </row>
    <row r="309" spans="2:39">
      <c r="B309">
        <v>1.0622</v>
      </c>
      <c r="C309">
        <v>28</v>
      </c>
      <c r="D309">
        <v>183.75</v>
      </c>
      <c r="E309">
        <v>67.75</v>
      </c>
      <c r="F309">
        <v>38</v>
      </c>
      <c r="G309">
        <v>106.8</v>
      </c>
      <c r="H309">
        <v>89.6</v>
      </c>
      <c r="I309">
        <v>35.275590999999999</v>
      </c>
      <c r="J309">
        <v>102.4</v>
      </c>
      <c r="K309">
        <v>64.2</v>
      </c>
      <c r="L309">
        <v>38.700000000000003</v>
      </c>
      <c r="M309">
        <v>22.9</v>
      </c>
      <c r="N309">
        <v>37.200000000000003</v>
      </c>
      <c r="O309">
        <v>30.5</v>
      </c>
      <c r="P309">
        <v>18.5</v>
      </c>
      <c r="S309">
        <v>16</v>
      </c>
      <c r="V309">
        <v>0.28886646724936094</v>
      </c>
      <c r="W309">
        <v>-0.93922260889618725</v>
      </c>
      <c r="X309">
        <v>1.2462092559802902</v>
      </c>
      <c r="Y309">
        <v>1.2177136021897796</v>
      </c>
      <c r="Z309">
        <v>0.89415589771283133</v>
      </c>
      <c r="AA309">
        <v>0.67676050621682782</v>
      </c>
      <c r="AB309">
        <v>0.80219686584140049</v>
      </c>
      <c r="AC309">
        <v>0.80219682194824016</v>
      </c>
      <c r="AD309">
        <v>1.4540644826218037</v>
      </c>
      <c r="AE309">
        <v>1.3372764915209727</v>
      </c>
      <c r="AF309">
        <v>0.89132049878898212</v>
      </c>
      <c r="AG309">
        <v>0.55636846946150376</v>
      </c>
      <c r="AH309">
        <v>1.6692971997522963</v>
      </c>
      <c r="AI309">
        <v>0.70491104413498462</v>
      </c>
      <c r="AJ309">
        <v>-3.0034620517010589E-2</v>
      </c>
      <c r="AM309">
        <v>-0.31720123925709798</v>
      </c>
    </row>
    <row r="310" spans="2:39">
      <c r="B310">
        <v>1.0609999999999999</v>
      </c>
      <c r="C310">
        <v>33</v>
      </c>
      <c r="D310">
        <v>211.75</v>
      </c>
      <c r="E310">
        <v>73.5</v>
      </c>
      <c r="F310">
        <v>40</v>
      </c>
      <c r="G310">
        <v>106.2</v>
      </c>
      <c r="H310">
        <v>100.5</v>
      </c>
      <c r="I310">
        <v>39.566929000000002</v>
      </c>
      <c r="J310">
        <v>109</v>
      </c>
      <c r="K310">
        <v>65.8</v>
      </c>
      <c r="L310">
        <v>40.6</v>
      </c>
      <c r="M310">
        <v>24</v>
      </c>
      <c r="N310">
        <v>37.1</v>
      </c>
      <c r="O310">
        <v>30.1</v>
      </c>
      <c r="P310">
        <v>18.2</v>
      </c>
      <c r="S310">
        <v>16.5</v>
      </c>
      <c r="V310">
        <v>-2.8185252613184535E-2</v>
      </c>
      <c r="W310">
        <v>-1.3337341298394239</v>
      </c>
      <c r="X310">
        <v>2.5258216422741786E-2</v>
      </c>
      <c r="Y310">
        <v>-0.88327383491120071</v>
      </c>
      <c r="Z310">
        <v>0.49939558116940891</v>
      </c>
      <c r="AA310">
        <v>0.31679530178313797</v>
      </c>
      <c r="AB310">
        <v>0.34782227869139687</v>
      </c>
      <c r="AC310">
        <v>0.34782239387850955</v>
      </c>
      <c r="AD310">
        <v>0.81233249649497097</v>
      </c>
      <c r="AE310">
        <v>0.86423248491562465</v>
      </c>
      <c r="AF310">
        <v>-0.24079818066166833</v>
      </c>
      <c r="AG310">
        <v>-0.59961713836564368</v>
      </c>
      <c r="AH310">
        <v>9.0817044054877213E-2</v>
      </c>
      <c r="AI310">
        <v>0.80410451686152318</v>
      </c>
      <c r="AJ310">
        <v>0.18992480621048743</v>
      </c>
      <c r="AM310">
        <v>-9.7690557208796394E-4</v>
      </c>
    </row>
    <row r="311" spans="2:39">
      <c r="B311">
        <v>1.0550999999999999</v>
      </c>
      <c r="C311">
        <v>28</v>
      </c>
      <c r="D311">
        <v>179</v>
      </c>
      <c r="E311">
        <v>68</v>
      </c>
      <c r="F311">
        <v>39.1</v>
      </c>
      <c r="G311">
        <v>103.3</v>
      </c>
      <c r="H311">
        <v>95.9</v>
      </c>
      <c r="I311">
        <v>37.755906000000003</v>
      </c>
      <c r="J311">
        <v>104.9</v>
      </c>
      <c r="K311">
        <v>63.5</v>
      </c>
      <c r="L311">
        <v>38</v>
      </c>
      <c r="M311">
        <v>22.1</v>
      </c>
      <c r="N311">
        <v>32.5</v>
      </c>
      <c r="O311">
        <v>30.3</v>
      </c>
      <c r="P311">
        <v>18.399999999999999</v>
      </c>
      <c r="S311">
        <v>19.100000000000001</v>
      </c>
      <c r="V311">
        <v>0.45007920616252528</v>
      </c>
      <c r="W311">
        <v>-1.3337341298394239</v>
      </c>
      <c r="X311">
        <v>0.82679859353685758</v>
      </c>
      <c r="Y311">
        <v>-0.21477783219725241</v>
      </c>
      <c r="Z311">
        <v>1.4643652438311079</v>
      </c>
      <c r="AA311">
        <v>1.3222153555462017</v>
      </c>
      <c r="AB311">
        <v>0.63427582276422478</v>
      </c>
      <c r="AC311">
        <v>0.63427586493266452</v>
      </c>
      <c r="AD311">
        <v>0.79668049683333952</v>
      </c>
      <c r="AE311">
        <v>0.84366535419365274</v>
      </c>
      <c r="AF311">
        <v>0.89132049878898212</v>
      </c>
      <c r="AG311">
        <v>0.92141655614376194</v>
      </c>
      <c r="AH311">
        <v>0.26239097402198797</v>
      </c>
      <c r="AI311">
        <v>2.0440229259432572</v>
      </c>
      <c r="AJ311">
        <v>1.8396205066667286</v>
      </c>
      <c r="AM311">
        <v>-0.47531340609960299</v>
      </c>
    </row>
    <row r="312" spans="2:39">
      <c r="B312">
        <v>1.0640000000000001</v>
      </c>
      <c r="C312">
        <v>28</v>
      </c>
      <c r="D312">
        <v>200.5</v>
      </c>
      <c r="E312">
        <v>69.75</v>
      </c>
      <c r="F312">
        <v>41.3</v>
      </c>
      <c r="G312">
        <v>111.4</v>
      </c>
      <c r="H312">
        <v>98.8</v>
      </c>
      <c r="I312">
        <v>38.897638000000001</v>
      </c>
      <c r="J312">
        <v>104.8</v>
      </c>
      <c r="K312">
        <v>63.4</v>
      </c>
      <c r="L312">
        <v>40.6</v>
      </c>
      <c r="M312">
        <v>24.6</v>
      </c>
      <c r="N312">
        <v>33</v>
      </c>
      <c r="O312">
        <v>32.799999999999997</v>
      </c>
      <c r="P312">
        <v>19.899999999999999</v>
      </c>
      <c r="S312">
        <v>15.2</v>
      </c>
      <c r="V312">
        <v>0.40171538448857119</v>
      </c>
      <c r="W312">
        <v>-1.0970272172734818</v>
      </c>
      <c r="X312">
        <v>-1.4193785097713041</v>
      </c>
      <c r="Y312">
        <v>-0.78777440595206516</v>
      </c>
      <c r="Z312">
        <v>-1.7814418033037034</v>
      </c>
      <c r="AA312">
        <v>-1.8305833315626623</v>
      </c>
      <c r="AB312">
        <v>-1.5783308624879684</v>
      </c>
      <c r="AC312">
        <v>-1.5783308965249725</v>
      </c>
      <c r="AD312">
        <v>-0.79982346865292986</v>
      </c>
      <c r="AE312">
        <v>-0.39036248912464772</v>
      </c>
      <c r="AF312">
        <v>-1.4164598862450366</v>
      </c>
      <c r="AG312">
        <v>-0.5387757905852687</v>
      </c>
      <c r="AH312">
        <v>-1.4876631116425418</v>
      </c>
      <c r="AI312">
        <v>-1.3781518831223327</v>
      </c>
      <c r="AJ312">
        <v>-1.6797303209732517</v>
      </c>
      <c r="AM312">
        <v>-0.42666350860960145</v>
      </c>
    </row>
    <row r="313" spans="2:39">
      <c r="B313">
        <v>1.0630999999999999</v>
      </c>
      <c r="C313">
        <v>31</v>
      </c>
      <c r="D313">
        <v>140.25</v>
      </c>
      <c r="E313">
        <v>68.25</v>
      </c>
      <c r="F313">
        <v>33.9</v>
      </c>
      <c r="G313">
        <v>86</v>
      </c>
      <c r="H313">
        <v>76.400000000000006</v>
      </c>
      <c r="I313">
        <v>30.07874</v>
      </c>
      <c r="J313">
        <v>94.6</v>
      </c>
      <c r="K313">
        <v>57.4</v>
      </c>
      <c r="L313">
        <v>35.299999999999997</v>
      </c>
      <c r="M313">
        <v>22.2</v>
      </c>
      <c r="N313">
        <v>27.9</v>
      </c>
      <c r="O313">
        <v>25.9</v>
      </c>
      <c r="P313">
        <v>16.7</v>
      </c>
      <c r="S313">
        <v>15.6</v>
      </c>
      <c r="V313">
        <v>0.14914876019129389</v>
      </c>
      <c r="W313">
        <v>-1.0181249130848347</v>
      </c>
      <c r="X313">
        <v>-1.1024904537029327</v>
      </c>
      <c r="Y313">
        <v>-0.11927840323811695</v>
      </c>
      <c r="Z313">
        <v>-1.0796456850042839</v>
      </c>
      <c r="AA313">
        <v>-1.7436951787683233</v>
      </c>
      <c r="AB313">
        <v>-1.2227333595010093</v>
      </c>
      <c r="AC313">
        <v>-1.2227333544092318</v>
      </c>
      <c r="AD313">
        <v>-0.98764746459248909</v>
      </c>
      <c r="AE313">
        <v>-0.90454075717393956</v>
      </c>
      <c r="AF313">
        <v>-1.0245726510505786</v>
      </c>
      <c r="AG313">
        <v>-0.59961713836564368</v>
      </c>
      <c r="AH313">
        <v>-0.83568217776752041</v>
      </c>
      <c r="AI313">
        <v>-0.98137799221617694</v>
      </c>
      <c r="AJ313">
        <v>-1.2398114675182517</v>
      </c>
      <c r="AM313">
        <v>-0.17125154678709353</v>
      </c>
    </row>
    <row r="314" spans="2:39">
      <c r="B314">
        <v>1.0584</v>
      </c>
      <c r="C314">
        <v>32</v>
      </c>
      <c r="D314">
        <v>148.75</v>
      </c>
      <c r="E314">
        <v>70</v>
      </c>
      <c r="F314">
        <v>35.5</v>
      </c>
      <c r="G314">
        <v>86.7</v>
      </c>
      <c r="H314">
        <v>80</v>
      </c>
      <c r="I314">
        <v>31.496062999999999</v>
      </c>
      <c r="J314">
        <v>93.4</v>
      </c>
      <c r="K314">
        <v>54.9</v>
      </c>
      <c r="L314">
        <v>36.200000000000003</v>
      </c>
      <c r="M314">
        <v>22.1</v>
      </c>
      <c r="N314">
        <v>29.8</v>
      </c>
      <c r="O314">
        <v>26.7</v>
      </c>
      <c r="P314">
        <v>17.100000000000001</v>
      </c>
      <c r="S314">
        <v>17.7</v>
      </c>
      <c r="V314">
        <v>0.60054442914813499</v>
      </c>
      <c r="W314">
        <v>-1.3337341298394239</v>
      </c>
      <c r="X314">
        <v>-1.0092880842710588</v>
      </c>
      <c r="Y314">
        <v>-0.97877326387033614</v>
      </c>
      <c r="Z314">
        <v>-1.5182682589414207</v>
      </c>
      <c r="AA314">
        <v>-1.3092544147966294</v>
      </c>
      <c r="AB314">
        <v>-1.5882085709042737</v>
      </c>
      <c r="AC314">
        <v>-1.5882085851203709</v>
      </c>
      <c r="AD314">
        <v>-0.6119994727133683</v>
      </c>
      <c r="AE314">
        <v>-0.184691181904931</v>
      </c>
      <c r="AF314">
        <v>-1.3293738339796008</v>
      </c>
      <c r="AG314">
        <v>-0.11288635612263559</v>
      </c>
      <c r="AH314">
        <v>-0.3895899598530323</v>
      </c>
      <c r="AI314">
        <v>-0.33662041949367405</v>
      </c>
      <c r="AJ314">
        <v>-0.68991290069950473</v>
      </c>
      <c r="AM314">
        <v>-0.62126309856960749</v>
      </c>
    </row>
    <row r="315" spans="2:39">
      <c r="B315">
        <v>1.0668</v>
      </c>
      <c r="C315">
        <v>28</v>
      </c>
      <c r="D315">
        <v>151.25</v>
      </c>
      <c r="E315">
        <v>67.75</v>
      </c>
      <c r="F315">
        <v>34.5</v>
      </c>
      <c r="G315">
        <v>90.2</v>
      </c>
      <c r="H315">
        <v>76.3</v>
      </c>
      <c r="I315">
        <v>30.039370000000002</v>
      </c>
      <c r="J315">
        <v>95.8</v>
      </c>
      <c r="K315">
        <v>58.4</v>
      </c>
      <c r="L315">
        <v>35.5</v>
      </c>
      <c r="M315">
        <v>22.9</v>
      </c>
      <c r="N315">
        <v>31.1</v>
      </c>
      <c r="O315">
        <v>28</v>
      </c>
      <c r="P315">
        <v>17.600000000000001</v>
      </c>
      <c r="S315">
        <v>14</v>
      </c>
      <c r="V315">
        <v>1.9063676143447164</v>
      </c>
      <c r="W315">
        <v>-1.4126364340280713</v>
      </c>
      <c r="X315">
        <v>-0.71104050208906222</v>
      </c>
      <c r="Y315">
        <v>0.45371817051669583</v>
      </c>
      <c r="Z315">
        <v>-0.99192117021685533</v>
      </c>
      <c r="AA315">
        <v>-1.3837299743346352</v>
      </c>
      <c r="AB315">
        <v>-1.2523664847499223</v>
      </c>
      <c r="AC315">
        <v>-1.2523664201954283</v>
      </c>
      <c r="AD315">
        <v>-0.50243547508195729</v>
      </c>
      <c r="AE315">
        <v>-0.88397362645196764</v>
      </c>
      <c r="AF315">
        <v>-0.80685752038699199</v>
      </c>
      <c r="AG315">
        <v>-0.3562517472441396</v>
      </c>
      <c r="AH315">
        <v>-0.80136739177409899</v>
      </c>
      <c r="AI315">
        <v>-0.23742694676713555</v>
      </c>
      <c r="AJ315">
        <v>-0.57993318733575761</v>
      </c>
      <c r="AM315">
        <v>-1.8739979589371465</v>
      </c>
    </row>
    <row r="316" spans="2:39">
      <c r="B316">
        <v>1.0911</v>
      </c>
      <c r="C316">
        <v>27</v>
      </c>
      <c r="D316">
        <v>159.25</v>
      </c>
      <c r="E316">
        <v>71.5</v>
      </c>
      <c r="F316">
        <v>35.700000000000003</v>
      </c>
      <c r="G316">
        <v>89.6</v>
      </c>
      <c r="H316">
        <v>79.7</v>
      </c>
      <c r="I316">
        <v>31.377953000000002</v>
      </c>
      <c r="J316">
        <v>96.5</v>
      </c>
      <c r="K316">
        <v>55</v>
      </c>
      <c r="L316">
        <v>36.700000000000003</v>
      </c>
      <c r="M316">
        <v>22.5</v>
      </c>
      <c r="N316">
        <v>29.9</v>
      </c>
      <c r="O316">
        <v>28.2</v>
      </c>
      <c r="P316">
        <v>17.7</v>
      </c>
      <c r="S316">
        <v>3.7</v>
      </c>
      <c r="V316">
        <v>1.3689918179675216</v>
      </c>
      <c r="W316">
        <v>-0.86032030470753995</v>
      </c>
      <c r="X316">
        <v>-1.7455868027828629</v>
      </c>
      <c r="Y316">
        <v>-1.0742726928294717</v>
      </c>
      <c r="Z316">
        <v>-0.77260988324828705</v>
      </c>
      <c r="AA316">
        <v>-1.5078559068979762</v>
      </c>
      <c r="AB316">
        <v>-1.7561296139814495</v>
      </c>
      <c r="AC316">
        <v>-1.7561295421359466</v>
      </c>
      <c r="AD316">
        <v>-2.2554594371845273</v>
      </c>
      <c r="AE316">
        <v>-1.5626889402770323</v>
      </c>
      <c r="AF316">
        <v>-1.6777180430413381</v>
      </c>
      <c r="AG316">
        <v>-1.0255065728282788</v>
      </c>
      <c r="AH316">
        <v>-1.2131448236951645</v>
      </c>
      <c r="AI316">
        <v>-0.83258778312636827</v>
      </c>
      <c r="AJ316">
        <v>-1.8996897477007497</v>
      </c>
      <c r="AM316">
        <v>-1.3631740352921304</v>
      </c>
    </row>
    <row r="317" spans="2:39">
      <c r="B317">
        <v>1.0810999999999999</v>
      </c>
      <c r="C317">
        <v>34</v>
      </c>
      <c r="D317">
        <v>131.5</v>
      </c>
      <c r="E317">
        <v>67.5</v>
      </c>
      <c r="F317">
        <v>36.200000000000003</v>
      </c>
      <c r="G317">
        <v>88.6</v>
      </c>
      <c r="H317">
        <v>74.599999999999994</v>
      </c>
      <c r="I317">
        <v>29.370079</v>
      </c>
      <c r="J317">
        <v>85.3</v>
      </c>
      <c r="K317">
        <v>51.7</v>
      </c>
      <c r="L317">
        <v>34.700000000000003</v>
      </c>
      <c r="M317">
        <v>21.4</v>
      </c>
      <c r="N317">
        <v>28.7</v>
      </c>
      <c r="O317">
        <v>27</v>
      </c>
      <c r="P317">
        <v>16.5</v>
      </c>
      <c r="S317">
        <v>7.9</v>
      </c>
      <c r="V317">
        <v>-0.47420716360625431</v>
      </c>
      <c r="W317">
        <v>-1.0970272172734818</v>
      </c>
      <c r="X317">
        <v>-1.1304511645324948</v>
      </c>
      <c r="Y317">
        <v>-1.0742726928294717</v>
      </c>
      <c r="Z317">
        <v>0.36780880898826601</v>
      </c>
      <c r="AA317">
        <v>-0.41554770034057337</v>
      </c>
      <c r="AB317">
        <v>-0.3633727272825229</v>
      </c>
      <c r="AC317">
        <v>-0.36337269035297359</v>
      </c>
      <c r="AD317">
        <v>-0.78417146899129841</v>
      </c>
      <c r="AE317">
        <v>-0.36979535840267574</v>
      </c>
      <c r="AF317">
        <v>-1.1116587033160144</v>
      </c>
      <c r="AG317">
        <v>-1.268871963949783</v>
      </c>
      <c r="AH317">
        <v>-1.0415708937280539</v>
      </c>
      <c r="AI317">
        <v>-1.0309747285794453</v>
      </c>
      <c r="AJ317">
        <v>-1.3497911808820027</v>
      </c>
      <c r="AM317">
        <v>0.46119712058292611</v>
      </c>
    </row>
    <row r="318" spans="2:39">
      <c r="B318">
        <v>1.0468</v>
      </c>
      <c r="C318">
        <v>31</v>
      </c>
      <c r="D318">
        <v>148</v>
      </c>
      <c r="E318">
        <v>67.5</v>
      </c>
      <c r="F318">
        <v>38.799999999999997</v>
      </c>
      <c r="G318">
        <v>97.4</v>
      </c>
      <c r="H318">
        <v>88.7</v>
      </c>
      <c r="I318">
        <v>34.921259999999997</v>
      </c>
      <c r="J318">
        <v>94.7</v>
      </c>
      <c r="K318">
        <v>57.5</v>
      </c>
      <c r="L318">
        <v>36</v>
      </c>
      <c r="M318">
        <v>21</v>
      </c>
      <c r="N318">
        <v>29.2</v>
      </c>
      <c r="O318">
        <v>26.6</v>
      </c>
      <c r="P318">
        <v>17</v>
      </c>
      <c r="S318">
        <v>22.9</v>
      </c>
      <c r="V318">
        <v>1.900993856380945</v>
      </c>
      <c r="W318">
        <v>-1.4126364340280713</v>
      </c>
      <c r="X318">
        <v>-1.680345144180551</v>
      </c>
      <c r="Y318">
        <v>-2.1247664113799618</v>
      </c>
      <c r="Z318">
        <v>-0.68488536846086157</v>
      </c>
      <c r="AA318">
        <v>-0.8996388373376043</v>
      </c>
      <c r="AB318">
        <v>-1.8252735728955793</v>
      </c>
      <c r="AC318">
        <v>-1.8252736131975322</v>
      </c>
      <c r="AD318">
        <v>-1.7545954480123642</v>
      </c>
      <c r="AE318">
        <v>-1.8917630318285794</v>
      </c>
      <c r="AF318">
        <v>-1.7648040953067738</v>
      </c>
      <c r="AG318">
        <v>-1.0863479206086539</v>
      </c>
      <c r="AH318">
        <v>-0.59547867581356573</v>
      </c>
      <c r="AI318">
        <v>-0.38621715585694416</v>
      </c>
      <c r="AJ318">
        <v>-1.1298317541545047</v>
      </c>
      <c r="AM318">
        <v>-1.8739979589371465</v>
      </c>
    </row>
    <row r="319" spans="2:39">
      <c r="B319">
        <v>1.091</v>
      </c>
      <c r="C319">
        <v>27</v>
      </c>
      <c r="D319">
        <v>133.25</v>
      </c>
      <c r="E319">
        <v>64.75</v>
      </c>
      <c r="F319">
        <v>36.4</v>
      </c>
      <c r="G319">
        <v>93.5</v>
      </c>
      <c r="H319">
        <v>73.900000000000006</v>
      </c>
      <c r="I319">
        <v>29.094487999999998</v>
      </c>
      <c r="J319">
        <v>88.5</v>
      </c>
      <c r="K319">
        <v>50.1</v>
      </c>
      <c r="L319">
        <v>34.5</v>
      </c>
      <c r="M319">
        <v>21.3</v>
      </c>
      <c r="N319">
        <v>30.5</v>
      </c>
      <c r="O319">
        <v>27.9</v>
      </c>
      <c r="P319">
        <v>17.2</v>
      </c>
      <c r="S319">
        <v>3.7</v>
      </c>
      <c r="V319">
        <v>1.2561429007283114</v>
      </c>
      <c r="W319">
        <v>-1.2548318256507767</v>
      </c>
      <c r="X319">
        <v>-0.65511908042993794</v>
      </c>
      <c r="Y319">
        <v>-0.50127611907465885</v>
      </c>
      <c r="Z319">
        <v>-0.55329859627971867</v>
      </c>
      <c r="AA319">
        <v>-0.41554770034057337</v>
      </c>
      <c r="AB319">
        <v>-0.87701356493035387</v>
      </c>
      <c r="AC319">
        <v>-0.87701350088889052</v>
      </c>
      <c r="AD319">
        <v>-0.1580914825260949</v>
      </c>
      <c r="AE319">
        <v>-8.1855528295072616E-2</v>
      </c>
      <c r="AF319">
        <v>-1.4164598862450366</v>
      </c>
      <c r="AG319">
        <v>-0.29541039946376252</v>
      </c>
      <c r="AH319">
        <v>-0.73273781978725372</v>
      </c>
      <c r="AI319">
        <v>-0.98137799221617694</v>
      </c>
      <c r="AJ319">
        <v>-0.68991290069950473</v>
      </c>
      <c r="AM319">
        <v>-1.2537117659396271</v>
      </c>
    </row>
    <row r="320" spans="2:39">
      <c r="B320">
        <v>1.079</v>
      </c>
      <c r="C320">
        <v>29</v>
      </c>
      <c r="D320">
        <v>160.75</v>
      </c>
      <c r="E320">
        <v>69</v>
      </c>
      <c r="F320">
        <v>36.700000000000003</v>
      </c>
      <c r="G320">
        <v>97.4</v>
      </c>
      <c r="H320">
        <v>83.5</v>
      </c>
      <c r="I320">
        <v>32.874015999999997</v>
      </c>
      <c r="J320">
        <v>98.7</v>
      </c>
      <c r="K320">
        <v>58.9</v>
      </c>
      <c r="L320">
        <v>35.299999999999997</v>
      </c>
      <c r="M320">
        <v>22.6</v>
      </c>
      <c r="N320">
        <v>30.1</v>
      </c>
      <c r="O320">
        <v>26.7</v>
      </c>
      <c r="P320">
        <v>17.600000000000001</v>
      </c>
      <c r="S320">
        <v>8.8000000000000007</v>
      </c>
      <c r="V320">
        <v>0.85848481140919564</v>
      </c>
      <c r="W320">
        <v>-1.0181249130848347</v>
      </c>
      <c r="X320">
        <v>0.13710105974099052</v>
      </c>
      <c r="Y320">
        <v>1.313213031148915</v>
      </c>
      <c r="Z320">
        <v>0.32394655159455482</v>
      </c>
      <c r="AA320">
        <v>-3.0757309394216701E-2</v>
      </c>
      <c r="AB320">
        <v>-0.3633727272825229</v>
      </c>
      <c r="AC320">
        <v>-0.36337269035297359</v>
      </c>
      <c r="AD320">
        <v>1.4080513751835163E-2</v>
      </c>
      <c r="AE320">
        <v>-0.36979535840267574</v>
      </c>
      <c r="AF320">
        <v>6.4003002267354003E-2</v>
      </c>
      <c r="AG320">
        <v>6.579661899718749</v>
      </c>
      <c r="AH320">
        <v>9.0817044054877213E-2</v>
      </c>
      <c r="AI320">
        <v>-0.48541062858348266</v>
      </c>
      <c r="AJ320">
        <v>0.18992480621048743</v>
      </c>
      <c r="AM320">
        <v>-0.8766750603921154</v>
      </c>
    </row>
    <row r="321" spans="2:39">
      <c r="B321">
        <v>1.0716000000000001</v>
      </c>
      <c r="C321">
        <v>32</v>
      </c>
      <c r="D321">
        <v>182</v>
      </c>
      <c r="E321">
        <v>73.75</v>
      </c>
      <c r="F321">
        <v>38.700000000000003</v>
      </c>
      <c r="G321">
        <v>100.5</v>
      </c>
      <c r="H321">
        <v>88.7</v>
      </c>
      <c r="I321">
        <v>34.921259999999997</v>
      </c>
      <c r="J321">
        <v>99.8</v>
      </c>
      <c r="K321">
        <v>57.5</v>
      </c>
      <c r="L321">
        <v>38.700000000000003</v>
      </c>
      <c r="M321">
        <v>33.9</v>
      </c>
      <c r="N321">
        <v>32.5</v>
      </c>
      <c r="O321">
        <v>27.7</v>
      </c>
      <c r="P321">
        <v>18.399999999999999</v>
      </c>
      <c r="S321">
        <v>11.9</v>
      </c>
      <c r="V321">
        <v>1.6430534741198963</v>
      </c>
      <c r="W321">
        <v>-1.2548318256507767</v>
      </c>
      <c r="X321">
        <v>-0.67375955431631274</v>
      </c>
      <c r="Y321">
        <v>0.35821874155756039</v>
      </c>
      <c r="Z321">
        <v>-0.29012505191743909</v>
      </c>
      <c r="AA321">
        <v>-0.8996388373376043</v>
      </c>
      <c r="AB321">
        <v>-0.77823648076730956</v>
      </c>
      <c r="AC321">
        <v>-0.77823636404110819</v>
      </c>
      <c r="AD321">
        <v>0.13929651104487542</v>
      </c>
      <c r="AE321">
        <v>-0.16412405118295903</v>
      </c>
      <c r="AF321">
        <v>0.10754602840006883</v>
      </c>
      <c r="AG321">
        <v>-0.96466522504790186</v>
      </c>
      <c r="AH321">
        <v>-0.73273781978725372</v>
      </c>
      <c r="AI321">
        <v>-1.1301682013059855</v>
      </c>
      <c r="AJ321">
        <v>-0.35997376060825959</v>
      </c>
      <c r="AM321">
        <v>-1.630748471487139</v>
      </c>
    </row>
    <row r="322" spans="2:39">
      <c r="B322">
        <v>1.0862000000000001</v>
      </c>
      <c r="C322">
        <v>29</v>
      </c>
      <c r="D322">
        <v>160.25</v>
      </c>
      <c r="E322">
        <v>71.25</v>
      </c>
      <c r="F322">
        <v>37.299999999999997</v>
      </c>
      <c r="G322">
        <v>93.5</v>
      </c>
      <c r="H322">
        <v>84.5</v>
      </c>
      <c r="I322">
        <v>33.267716999999998</v>
      </c>
      <c r="J322">
        <v>100.6</v>
      </c>
      <c r="K322">
        <v>58.5</v>
      </c>
      <c r="L322">
        <v>38.799999999999997</v>
      </c>
      <c r="M322">
        <v>21.5</v>
      </c>
      <c r="N322">
        <v>30.1</v>
      </c>
      <c r="O322">
        <v>26.4</v>
      </c>
      <c r="P322">
        <v>17.899999999999999</v>
      </c>
      <c r="S322">
        <v>5.7</v>
      </c>
      <c r="V322">
        <v>0.87460608530050965</v>
      </c>
      <c r="W322">
        <v>-1.4126364340280713</v>
      </c>
      <c r="X322">
        <v>-0.38483220907750348</v>
      </c>
      <c r="Y322">
        <v>0.35821874155756039</v>
      </c>
      <c r="Z322">
        <v>6.0773007232272171E-2</v>
      </c>
      <c r="AA322">
        <v>-0.96170180361927482</v>
      </c>
      <c r="AB322">
        <v>-1.3116327352477497</v>
      </c>
      <c r="AC322">
        <v>-1.3116328026616146</v>
      </c>
      <c r="AD322">
        <v>-0.81547546831455897</v>
      </c>
      <c r="AE322">
        <v>-0.41092961984661969</v>
      </c>
      <c r="AF322">
        <v>-1.0245726510505786</v>
      </c>
      <c r="AG322">
        <v>0.86057520836338486</v>
      </c>
      <c r="AH322">
        <v>-1.1102004657148978</v>
      </c>
      <c r="AI322">
        <v>0.65531430777171451</v>
      </c>
      <c r="AJ322">
        <v>0.62984365966548739</v>
      </c>
      <c r="AM322">
        <v>-0.88883753476461569</v>
      </c>
    </row>
    <row r="323" spans="2:39">
      <c r="B323">
        <v>1.0719000000000001</v>
      </c>
      <c r="C323">
        <v>27</v>
      </c>
      <c r="D323">
        <v>168</v>
      </c>
      <c r="E323">
        <v>71.25</v>
      </c>
      <c r="F323">
        <v>38.1</v>
      </c>
      <c r="G323">
        <v>93</v>
      </c>
      <c r="H323">
        <v>79.099999999999994</v>
      </c>
      <c r="I323">
        <v>31.141732000000001</v>
      </c>
      <c r="J323">
        <v>94.5</v>
      </c>
      <c r="K323">
        <v>57.3</v>
      </c>
      <c r="L323">
        <v>36.200000000000003</v>
      </c>
      <c r="M323">
        <v>24.5</v>
      </c>
      <c r="N323">
        <v>29</v>
      </c>
      <c r="O323">
        <v>30</v>
      </c>
      <c r="P323">
        <v>18.8</v>
      </c>
      <c r="S323">
        <v>11.8</v>
      </c>
      <c r="V323">
        <v>-0.29149939283800458</v>
      </c>
      <c r="W323">
        <v>-0.30800417538700875</v>
      </c>
      <c r="X323">
        <v>1.4978556534463499</v>
      </c>
      <c r="Y323">
        <v>0.2627193125984249</v>
      </c>
      <c r="Z323">
        <v>0.80643138292540273</v>
      </c>
      <c r="AA323">
        <v>1.3594531353152037</v>
      </c>
      <c r="AB323">
        <v>0.80219686584140049</v>
      </c>
      <c r="AC323">
        <v>0.80219682194824016</v>
      </c>
      <c r="AD323">
        <v>1.3445004849903925</v>
      </c>
      <c r="AE323">
        <v>1.6046491909066039</v>
      </c>
      <c r="AF323">
        <v>2.4588694395668056</v>
      </c>
      <c r="AG323">
        <v>1.286464642826018</v>
      </c>
      <c r="AH323">
        <v>1.8065563437259844</v>
      </c>
      <c r="AI323">
        <v>1.399265353220756</v>
      </c>
      <c r="AJ323">
        <v>0.51986394630173649</v>
      </c>
      <c r="AM323">
        <v>0.2665975306229203</v>
      </c>
    </row>
    <row r="324" spans="2:39">
      <c r="B324">
        <v>1.0502</v>
      </c>
      <c r="C324">
        <v>41</v>
      </c>
      <c r="D324">
        <v>218.5</v>
      </c>
      <c r="E324">
        <v>71</v>
      </c>
      <c r="F324">
        <v>39.799999999999997</v>
      </c>
      <c r="G324">
        <v>111.7</v>
      </c>
      <c r="H324">
        <v>100.5</v>
      </c>
      <c r="I324">
        <v>39.566929000000002</v>
      </c>
      <c r="J324">
        <v>108.3</v>
      </c>
      <c r="K324">
        <v>67.099999999999994</v>
      </c>
      <c r="L324">
        <v>44.2</v>
      </c>
      <c r="M324">
        <v>25.2</v>
      </c>
      <c r="N324">
        <v>37.5</v>
      </c>
      <c r="O324">
        <v>31.5</v>
      </c>
      <c r="P324">
        <v>18.7</v>
      </c>
      <c r="S324">
        <v>21.3</v>
      </c>
      <c r="V324">
        <v>-1.5758275461795004</v>
      </c>
      <c r="W324">
        <v>-0.30800417538700875</v>
      </c>
      <c r="X324">
        <v>2.5696829019129002</v>
      </c>
      <c r="Y324">
        <v>1.2177136021897796</v>
      </c>
      <c r="Z324">
        <v>1.8152633029808192</v>
      </c>
      <c r="AA324">
        <v>2.0173205779009109</v>
      </c>
      <c r="AB324">
        <v>2.2937308367033697</v>
      </c>
      <c r="AC324">
        <v>2.2937308105789964</v>
      </c>
      <c r="AD324">
        <v>2.565356458597539</v>
      </c>
      <c r="AE324">
        <v>2.4479015505074444</v>
      </c>
      <c r="AF324">
        <v>2.0669822043723474</v>
      </c>
      <c r="AG324">
        <v>1.9557194684101573</v>
      </c>
      <c r="AH324">
        <v>1.7379267717391391</v>
      </c>
      <c r="AI324">
        <v>1.4984588259472944</v>
      </c>
      <c r="AJ324">
        <v>1.6196610799392306</v>
      </c>
      <c r="AM324">
        <v>1.6044697115979616</v>
      </c>
    </row>
    <row r="325" spans="2:39">
      <c r="B325">
        <v>1.0263</v>
      </c>
      <c r="C325">
        <v>41</v>
      </c>
      <c r="D325">
        <v>247.25</v>
      </c>
      <c r="E325">
        <v>73.5</v>
      </c>
      <c r="F325">
        <v>42.1</v>
      </c>
      <c r="G325">
        <v>117</v>
      </c>
      <c r="H325">
        <v>115.6</v>
      </c>
      <c r="I325">
        <v>45.511811000000002</v>
      </c>
      <c r="J325">
        <v>116.1</v>
      </c>
      <c r="K325">
        <v>71.2</v>
      </c>
      <c r="L325">
        <v>43.3</v>
      </c>
      <c r="M325">
        <v>26.3</v>
      </c>
      <c r="N325">
        <v>37.299999999999997</v>
      </c>
      <c r="O325">
        <v>31.7</v>
      </c>
      <c r="P325">
        <v>19.7</v>
      </c>
      <c r="S325">
        <v>32.299999999999997</v>
      </c>
      <c r="V325">
        <v>-2.4463763363105548</v>
      </c>
      <c r="W325">
        <v>0.32321425812216986</v>
      </c>
      <c r="X325">
        <v>0.50059030052529885</v>
      </c>
      <c r="Y325">
        <v>-2.0292669824208263</v>
      </c>
      <c r="Z325">
        <v>0.19235977941341195</v>
      </c>
      <c r="AA325">
        <v>2.2035094767459227</v>
      </c>
      <c r="AB325">
        <v>2.046788126295759</v>
      </c>
      <c r="AC325">
        <v>2.0467880939064353</v>
      </c>
      <c r="AD325">
        <v>2.2053604663800472</v>
      </c>
      <c r="AE325">
        <v>0.53515839336407756</v>
      </c>
      <c r="AF325">
        <v>-0.11016910226351767</v>
      </c>
      <c r="AG325">
        <v>-0.72129983392639785</v>
      </c>
      <c r="AH325">
        <v>-8.0756885912233511E-2</v>
      </c>
      <c r="AI325">
        <v>0.55612083504517595</v>
      </c>
      <c r="AJ325">
        <v>-1.3497911808820027</v>
      </c>
      <c r="AM325">
        <v>2.5531427126529915</v>
      </c>
    </row>
    <row r="326" spans="2:39">
      <c r="B326">
        <v>1.0101</v>
      </c>
      <c r="C326">
        <v>49</v>
      </c>
      <c r="D326">
        <v>191.75</v>
      </c>
      <c r="E326">
        <v>65</v>
      </c>
      <c r="F326">
        <v>38.4</v>
      </c>
      <c r="G326">
        <v>118.5</v>
      </c>
      <c r="H326">
        <v>113.1</v>
      </c>
      <c r="I326">
        <v>44.527558999999997</v>
      </c>
      <c r="J326">
        <v>113.8</v>
      </c>
      <c r="K326">
        <v>61.9</v>
      </c>
      <c r="L326">
        <v>38.299999999999997</v>
      </c>
      <c r="M326">
        <v>21.9</v>
      </c>
      <c r="N326">
        <v>32</v>
      </c>
      <c r="O326">
        <v>29.8</v>
      </c>
      <c r="P326">
        <v>17</v>
      </c>
      <c r="S326">
        <v>40.1</v>
      </c>
      <c r="V326">
        <v>-0.63541990251940672</v>
      </c>
      <c r="W326">
        <v>-0.38690647957565605</v>
      </c>
      <c r="X326">
        <v>0.89204025213916938</v>
      </c>
      <c r="Y326">
        <v>-0.11927840323811695</v>
      </c>
      <c r="Z326">
        <v>0.23622203680712625</v>
      </c>
      <c r="AA326">
        <v>0.71399828598582982</v>
      </c>
      <c r="AB326">
        <v>0.84170769950661872</v>
      </c>
      <c r="AC326">
        <v>0.84170757632983606</v>
      </c>
      <c r="AD326">
        <v>1.0158084920961616</v>
      </c>
      <c r="AE326">
        <v>0.86423248491562465</v>
      </c>
      <c r="AF326">
        <v>0.58651931585995976</v>
      </c>
      <c r="AG326">
        <v>-0.29541039946376252</v>
      </c>
      <c r="AH326">
        <v>0.98300147988385345</v>
      </c>
      <c r="AI326">
        <v>0.95289472595133173</v>
      </c>
      <c r="AJ326">
        <v>0.84980308639298541</v>
      </c>
      <c r="AM326">
        <v>0.61930928742543112</v>
      </c>
    </row>
    <row r="327" spans="2:39">
      <c r="B327">
        <v>1.0438000000000001</v>
      </c>
      <c r="C327">
        <v>40</v>
      </c>
      <c r="D327">
        <v>202.25</v>
      </c>
      <c r="E327">
        <v>70</v>
      </c>
      <c r="F327">
        <v>38.5</v>
      </c>
      <c r="G327">
        <v>106.5</v>
      </c>
      <c r="H327">
        <v>100.9</v>
      </c>
      <c r="I327">
        <v>39.724409000000001</v>
      </c>
      <c r="J327">
        <v>106.2</v>
      </c>
      <c r="K327">
        <v>63.5</v>
      </c>
      <c r="L327">
        <v>39.9</v>
      </c>
      <c r="M327">
        <v>22.6</v>
      </c>
      <c r="N327">
        <v>35.1</v>
      </c>
      <c r="O327">
        <v>30.6</v>
      </c>
      <c r="P327">
        <v>19</v>
      </c>
      <c r="S327">
        <v>24.2</v>
      </c>
      <c r="V327">
        <v>-1.1298056351864307</v>
      </c>
      <c r="W327">
        <v>0.40211656231081716</v>
      </c>
      <c r="X327">
        <v>0.68699503938904671</v>
      </c>
      <c r="Y327">
        <v>-0.78777440595206516</v>
      </c>
      <c r="Z327">
        <v>1.8152633029808192</v>
      </c>
      <c r="AA327">
        <v>0.60228494667882215</v>
      </c>
      <c r="AB327">
        <v>0.63427582276422478</v>
      </c>
      <c r="AC327">
        <v>0.63427586493266452</v>
      </c>
      <c r="AD327">
        <v>0.79668049683333952</v>
      </c>
      <c r="AE327">
        <v>1.3784107529649166</v>
      </c>
      <c r="AF327">
        <v>1.2832077339834371</v>
      </c>
      <c r="AG327">
        <v>0.98225790392413681</v>
      </c>
      <c r="AH327">
        <v>0.33102054600883318</v>
      </c>
      <c r="AI327">
        <v>0.90329798958806162</v>
      </c>
      <c r="AJ327">
        <v>1.2897219398479816</v>
      </c>
      <c r="AM327">
        <v>1.130133211070447</v>
      </c>
    </row>
    <row r="328" spans="2:39">
      <c r="B328">
        <v>1.0346</v>
      </c>
      <c r="C328">
        <v>50</v>
      </c>
      <c r="D328">
        <v>196.75</v>
      </c>
      <c r="E328">
        <v>68.25</v>
      </c>
      <c r="F328">
        <v>42.1</v>
      </c>
      <c r="G328">
        <v>105.6</v>
      </c>
      <c r="H328">
        <v>98.8</v>
      </c>
      <c r="I328">
        <v>38.897638000000001</v>
      </c>
      <c r="J328">
        <v>104.8</v>
      </c>
      <c r="K328">
        <v>66</v>
      </c>
      <c r="L328">
        <v>41.5</v>
      </c>
      <c r="M328">
        <v>24.7</v>
      </c>
      <c r="N328">
        <v>33.200000000000003</v>
      </c>
      <c r="O328">
        <v>30.5</v>
      </c>
      <c r="P328">
        <v>19.399999999999999</v>
      </c>
      <c r="S328">
        <v>28.4</v>
      </c>
      <c r="V328">
        <v>-1.6026963359983573</v>
      </c>
      <c r="W328">
        <v>0.40211656231081716</v>
      </c>
      <c r="X328">
        <v>0.92000096296873146</v>
      </c>
      <c r="Y328">
        <v>-1.2652715507477426</v>
      </c>
      <c r="Z328">
        <v>0.98188041250025992</v>
      </c>
      <c r="AA328">
        <v>1.7442435262615603</v>
      </c>
      <c r="AB328">
        <v>1.5529027054805371</v>
      </c>
      <c r="AC328">
        <v>1.5529026605613174</v>
      </c>
      <c r="AD328">
        <v>0.43668450461584796</v>
      </c>
      <c r="AE328">
        <v>0.41175560903224728</v>
      </c>
      <c r="AF328">
        <v>1.1090356294525685</v>
      </c>
      <c r="AG328">
        <v>0.98225790392413681</v>
      </c>
      <c r="AH328">
        <v>0.63985361994963197</v>
      </c>
      <c r="AI328">
        <v>1.1512816714044087</v>
      </c>
      <c r="AJ328">
        <v>7.9945092846740382E-2</v>
      </c>
      <c r="AM328">
        <v>1.6409571347154632</v>
      </c>
    </row>
    <row r="329" spans="2:39">
      <c r="B329">
        <v>1.0258</v>
      </c>
      <c r="C329">
        <v>50</v>
      </c>
      <c r="D329">
        <v>203</v>
      </c>
      <c r="E329">
        <v>67</v>
      </c>
      <c r="F329">
        <v>40.200000000000003</v>
      </c>
      <c r="G329">
        <v>114.8</v>
      </c>
      <c r="H329">
        <v>108.1</v>
      </c>
      <c r="I329">
        <v>42.559055000000001</v>
      </c>
      <c r="J329">
        <v>102.5</v>
      </c>
      <c r="K329">
        <v>61.3</v>
      </c>
      <c r="L329">
        <v>41.1</v>
      </c>
      <c r="M329">
        <v>24.7</v>
      </c>
      <c r="N329">
        <v>34.1</v>
      </c>
      <c r="O329">
        <v>31</v>
      </c>
      <c r="P329">
        <v>18.3</v>
      </c>
      <c r="S329">
        <v>32.6</v>
      </c>
      <c r="V329">
        <v>-1.8230204125130065</v>
      </c>
      <c r="W329">
        <v>7.6050413675805596E-3</v>
      </c>
      <c r="X329">
        <v>3.1475375923905182</v>
      </c>
      <c r="Y329">
        <v>-0.59677554803379429</v>
      </c>
      <c r="Z329">
        <v>2.2977481343116701</v>
      </c>
      <c r="AA329">
        <v>3.419943615866667</v>
      </c>
      <c r="AB329">
        <v>3.340767928831641</v>
      </c>
      <c r="AC329">
        <v>3.3407678088416288</v>
      </c>
      <c r="AD329">
        <v>4.0522964264523971</v>
      </c>
      <c r="AE329">
        <v>2.7152742498930755</v>
      </c>
      <c r="AF329">
        <v>0.45589023746180907</v>
      </c>
      <c r="AG329">
        <v>2.1382435117512864</v>
      </c>
      <c r="AH329">
        <v>1.4290936977983404</v>
      </c>
      <c r="AI329">
        <v>1.9944261895799904</v>
      </c>
      <c r="AJ329">
        <v>3.4893162071229695</v>
      </c>
      <c r="AM329">
        <v>1.8720441477929701</v>
      </c>
    </row>
    <row r="330" spans="2:39">
      <c r="B330">
        <v>1.0217000000000001</v>
      </c>
      <c r="C330">
        <v>45</v>
      </c>
      <c r="D330">
        <v>262.75</v>
      </c>
      <c r="E330">
        <v>68.75</v>
      </c>
      <c r="F330">
        <v>43.2</v>
      </c>
      <c r="G330">
        <v>128.30000000000001</v>
      </c>
      <c r="H330">
        <v>126.2</v>
      </c>
      <c r="I330">
        <v>49.685039000000003</v>
      </c>
      <c r="J330">
        <v>125.6</v>
      </c>
      <c r="K330">
        <v>72.5</v>
      </c>
      <c r="L330">
        <v>39.6</v>
      </c>
      <c r="M330">
        <v>26.6</v>
      </c>
      <c r="N330">
        <v>36.4</v>
      </c>
      <c r="O330">
        <v>32.700000000000003</v>
      </c>
      <c r="P330">
        <v>21.4</v>
      </c>
      <c r="S330">
        <v>34.5</v>
      </c>
      <c r="V330">
        <v>-1.4898474187591468</v>
      </c>
      <c r="W330">
        <v>0.24431195393352251</v>
      </c>
      <c r="X330">
        <v>1.4419342317872255</v>
      </c>
      <c r="Y330">
        <v>-0.11927840323811695</v>
      </c>
      <c r="Z330">
        <v>-0.29012505191743909</v>
      </c>
      <c r="AA330">
        <v>1.5580546274165488</v>
      </c>
      <c r="AB330">
        <v>1.8591116663859755</v>
      </c>
      <c r="AC330">
        <v>1.8591117597000628</v>
      </c>
      <c r="AD330">
        <v>2.2523164653649372</v>
      </c>
      <c r="AE330">
        <v>1.7280519752384356</v>
      </c>
      <c r="AF330">
        <v>1.0219495771871328</v>
      </c>
      <c r="AG330">
        <v>1.1647819472652658</v>
      </c>
      <c r="AH330">
        <v>1.5320380557786082</v>
      </c>
      <c r="AI330">
        <v>0.55612083504517595</v>
      </c>
      <c r="AJ330">
        <v>0.18992480621048743</v>
      </c>
      <c r="AM330">
        <v>1.5193323909904595</v>
      </c>
    </row>
    <row r="331" spans="2:39">
      <c r="B331">
        <v>1.0279</v>
      </c>
      <c r="C331">
        <v>48</v>
      </c>
      <c r="D331">
        <v>217</v>
      </c>
      <c r="E331">
        <v>70</v>
      </c>
      <c r="F331">
        <v>37.299999999999997</v>
      </c>
      <c r="G331">
        <v>113.3</v>
      </c>
      <c r="H331">
        <v>111.2</v>
      </c>
      <c r="I331">
        <v>43.779527999999999</v>
      </c>
      <c r="J331">
        <v>114.1</v>
      </c>
      <c r="K331">
        <v>67.7</v>
      </c>
      <c r="L331">
        <v>40.9</v>
      </c>
      <c r="M331">
        <v>25</v>
      </c>
      <c r="N331">
        <v>36.700000000000003</v>
      </c>
      <c r="O331">
        <v>29.8</v>
      </c>
      <c r="P331">
        <v>18.399999999999999</v>
      </c>
      <c r="S331">
        <v>31.6</v>
      </c>
      <c r="V331">
        <v>-1.5435849983968724</v>
      </c>
      <c r="W331">
        <v>-0.30800417538700875</v>
      </c>
      <c r="X331">
        <v>1.2555294929234777</v>
      </c>
      <c r="Y331">
        <v>0.45371817051669583</v>
      </c>
      <c r="Z331">
        <v>1.5520897586185365</v>
      </c>
      <c r="AA331">
        <v>0.72641087924216319</v>
      </c>
      <c r="AB331">
        <v>1.1775497856609689</v>
      </c>
      <c r="AC331">
        <v>1.1775497412547788</v>
      </c>
      <c r="AD331">
        <v>0.98450449277290097</v>
      </c>
      <c r="AE331">
        <v>1.1727394457451998</v>
      </c>
      <c r="AF331">
        <v>0.7171483942581135</v>
      </c>
      <c r="AG331">
        <v>-5.204500834225851E-2</v>
      </c>
      <c r="AH331">
        <v>1.223204981837807</v>
      </c>
      <c r="AI331">
        <v>1.399265353220756</v>
      </c>
      <c r="AJ331">
        <v>0.62984365966548739</v>
      </c>
      <c r="AM331">
        <v>1.5679822884804608</v>
      </c>
    </row>
    <row r="332" spans="2:39">
      <c r="B332">
        <v>1.0268999999999999</v>
      </c>
      <c r="C332">
        <v>41</v>
      </c>
      <c r="D332">
        <v>212</v>
      </c>
      <c r="E332">
        <v>71.5</v>
      </c>
      <c r="F332">
        <v>41.5</v>
      </c>
      <c r="G332">
        <v>106.6</v>
      </c>
      <c r="H332">
        <v>104.3</v>
      </c>
      <c r="I332">
        <v>41.062992000000001</v>
      </c>
      <c r="J332">
        <v>106</v>
      </c>
      <c r="K332">
        <v>65</v>
      </c>
      <c r="L332">
        <v>40.200000000000003</v>
      </c>
      <c r="M332">
        <v>23</v>
      </c>
      <c r="N332">
        <v>35.799999999999997</v>
      </c>
      <c r="O332">
        <v>31.5</v>
      </c>
      <c r="P332">
        <v>18.8</v>
      </c>
      <c r="S332">
        <v>32</v>
      </c>
      <c r="V332">
        <v>1.3851130918588357</v>
      </c>
      <c r="W332">
        <v>-0.46580878376430335</v>
      </c>
      <c r="X332">
        <v>-1.9785927263625478</v>
      </c>
      <c r="Y332">
        <v>-0.88327383491120071</v>
      </c>
      <c r="Z332">
        <v>-2.8341359807528308</v>
      </c>
      <c r="AA332">
        <v>-1.9422966708696701</v>
      </c>
      <c r="AB332">
        <v>-1.6178416961531867</v>
      </c>
      <c r="AC332">
        <v>-1.6178416509065685</v>
      </c>
      <c r="AD332">
        <v>-1.801551446997254</v>
      </c>
      <c r="AE332">
        <v>-1.9123301625505513</v>
      </c>
      <c r="AF332">
        <v>-1.6777180430413381</v>
      </c>
      <c r="AG332">
        <v>-1.268871963949783</v>
      </c>
      <c r="AH332">
        <v>-2.1053292595241397</v>
      </c>
      <c r="AI332">
        <v>-2.7668605012938752</v>
      </c>
      <c r="AJ332">
        <v>-2.3396086011557458</v>
      </c>
      <c r="AM332">
        <v>-1.3874989840371315</v>
      </c>
    </row>
    <row r="333" spans="2:39">
      <c r="B333">
        <v>1.0813999999999999</v>
      </c>
      <c r="C333">
        <v>39</v>
      </c>
      <c r="D333">
        <v>125.25</v>
      </c>
      <c r="E333">
        <v>68</v>
      </c>
      <c r="F333">
        <v>31.5</v>
      </c>
      <c r="G333">
        <v>85.1</v>
      </c>
      <c r="H333">
        <v>76</v>
      </c>
      <c r="I333">
        <v>29.92126</v>
      </c>
      <c r="J333">
        <v>88.2</v>
      </c>
      <c r="K333">
        <v>50</v>
      </c>
      <c r="L333">
        <v>34.700000000000003</v>
      </c>
      <c r="M333">
        <v>21</v>
      </c>
      <c r="N333">
        <v>26.1</v>
      </c>
      <c r="O333">
        <v>23.1</v>
      </c>
      <c r="P333">
        <v>16.100000000000001</v>
      </c>
      <c r="S333">
        <v>7.7</v>
      </c>
      <c r="V333">
        <v>0.61129194507567775</v>
      </c>
      <c r="W333">
        <v>-0.15019956700971407</v>
      </c>
      <c r="X333">
        <v>-0.52463576322531436</v>
      </c>
      <c r="Y333">
        <v>1.1222141732306441</v>
      </c>
      <c r="Z333">
        <v>-0.99192117021685533</v>
      </c>
      <c r="AA333">
        <v>-0.51484844639124761</v>
      </c>
      <c r="AB333">
        <v>-1.0745677332564427</v>
      </c>
      <c r="AC333">
        <v>-1.0745677745844551</v>
      </c>
      <c r="AD333">
        <v>-0.39287147745054624</v>
      </c>
      <c r="AE333">
        <v>-0.184691181904931</v>
      </c>
      <c r="AF333">
        <v>-0.15371212839623249</v>
      </c>
      <c r="AG333">
        <v>0.19132038277924551</v>
      </c>
      <c r="AH333">
        <v>-0.86999696376094304</v>
      </c>
      <c r="AI333">
        <v>-0.63420083767329127</v>
      </c>
      <c r="AJ333">
        <v>7.9945092846740382E-2</v>
      </c>
      <c r="AM333">
        <v>-0.63342557294210777</v>
      </c>
    </row>
    <row r="334" spans="2:39">
      <c r="B334">
        <v>1.0669999999999999</v>
      </c>
      <c r="C334">
        <v>43</v>
      </c>
      <c r="D334">
        <v>164.25</v>
      </c>
      <c r="E334">
        <v>73.25</v>
      </c>
      <c r="F334">
        <v>35.700000000000003</v>
      </c>
      <c r="G334">
        <v>96.6</v>
      </c>
      <c r="H334">
        <v>81.5</v>
      </c>
      <c r="I334">
        <v>32.086613999999997</v>
      </c>
      <c r="J334">
        <v>97.2</v>
      </c>
      <c r="K334">
        <v>58.4</v>
      </c>
      <c r="L334">
        <v>38.200000000000003</v>
      </c>
      <c r="M334">
        <v>23.4</v>
      </c>
      <c r="N334">
        <v>29.7</v>
      </c>
      <c r="O334">
        <v>27.4</v>
      </c>
      <c r="P334">
        <v>18.3</v>
      </c>
      <c r="S334">
        <v>13.9</v>
      </c>
      <c r="V334">
        <v>0.99820251846726271</v>
      </c>
      <c r="W334">
        <v>-0.38690647957565605</v>
      </c>
      <c r="X334">
        <v>-1.6710249072373637</v>
      </c>
      <c r="Y334">
        <v>-1.0742726928294717</v>
      </c>
      <c r="Z334">
        <v>-1.9130285754848431</v>
      </c>
      <c r="AA334">
        <v>-1.5575062799233117</v>
      </c>
      <c r="AB334">
        <v>-1.8450289897281886</v>
      </c>
      <c r="AC334">
        <v>-1.8450289903883303</v>
      </c>
      <c r="AD334">
        <v>-1.7545954480123642</v>
      </c>
      <c r="AE334">
        <v>-1.2336148487254868</v>
      </c>
      <c r="AF334">
        <v>-1.7648040953067738</v>
      </c>
      <c r="AG334">
        <v>-0.3562517472441396</v>
      </c>
      <c r="AH334">
        <v>-1.4876631116425418</v>
      </c>
      <c r="AI334">
        <v>-1.2293616740325242</v>
      </c>
      <c r="AJ334">
        <v>-1.0198520407907536</v>
      </c>
      <c r="AM334">
        <v>-1.0104622784896196</v>
      </c>
    </row>
    <row r="335" spans="2:39">
      <c r="B335">
        <v>1.0742</v>
      </c>
      <c r="C335">
        <v>40</v>
      </c>
      <c r="D335">
        <v>133.5</v>
      </c>
      <c r="E335">
        <v>67.5</v>
      </c>
      <c r="F335">
        <v>33.6</v>
      </c>
      <c r="G335">
        <v>88.2</v>
      </c>
      <c r="H335">
        <v>73.7</v>
      </c>
      <c r="I335">
        <v>29.015747999999999</v>
      </c>
      <c r="J335">
        <v>88.5</v>
      </c>
      <c r="K335">
        <v>53.3</v>
      </c>
      <c r="L335">
        <v>34.5</v>
      </c>
      <c r="M335">
        <v>22.5</v>
      </c>
      <c r="N335">
        <v>27.9</v>
      </c>
      <c r="O335">
        <v>26.2</v>
      </c>
      <c r="P335">
        <v>17.3</v>
      </c>
      <c r="S335">
        <v>10.8</v>
      </c>
      <c r="V335">
        <v>0.58442315525682098</v>
      </c>
      <c r="W335">
        <v>-0.46580878376430335</v>
      </c>
      <c r="X335">
        <v>-1.1118106906461203</v>
      </c>
      <c r="Y335">
        <v>0.35821874155756039</v>
      </c>
      <c r="Z335">
        <v>-1.4744060015477063</v>
      </c>
      <c r="AA335">
        <v>-1.3589047878219667</v>
      </c>
      <c r="AB335">
        <v>-1.2721219015825314</v>
      </c>
      <c r="AC335">
        <v>-1.2721217973862262</v>
      </c>
      <c r="AD335">
        <v>-1.0972114622239002</v>
      </c>
      <c r="AE335">
        <v>-1.3570176330573156</v>
      </c>
      <c r="AF335">
        <v>-0.4585133113252548</v>
      </c>
      <c r="AG335">
        <v>-0.72129983392639785</v>
      </c>
      <c r="AH335">
        <v>-1.178830037701742</v>
      </c>
      <c r="AI335">
        <v>-0.93178125585290683</v>
      </c>
      <c r="AJ335">
        <v>-0.35997376060825959</v>
      </c>
      <c r="AM335">
        <v>-1.6429109458596394</v>
      </c>
    </row>
    <row r="336" spans="2:39">
      <c r="B336">
        <v>1.0665</v>
      </c>
      <c r="C336">
        <v>39</v>
      </c>
      <c r="D336">
        <v>148.5</v>
      </c>
      <c r="E336">
        <v>71.25</v>
      </c>
      <c r="F336">
        <v>34.6</v>
      </c>
      <c r="G336">
        <v>89.8</v>
      </c>
      <c r="H336">
        <v>79.5</v>
      </c>
      <c r="I336">
        <v>31.299213000000002</v>
      </c>
      <c r="J336">
        <v>92.7</v>
      </c>
      <c r="K336">
        <v>52.7</v>
      </c>
      <c r="L336">
        <v>37.5</v>
      </c>
      <c r="M336">
        <v>21.9</v>
      </c>
      <c r="N336">
        <v>28.8</v>
      </c>
      <c r="O336">
        <v>26.8</v>
      </c>
      <c r="P336">
        <v>17.899999999999999</v>
      </c>
      <c r="S336">
        <v>5.6</v>
      </c>
      <c r="V336">
        <v>0.65428200878586051</v>
      </c>
      <c r="W336">
        <v>7.6050413675805596E-3</v>
      </c>
      <c r="X336">
        <v>-1.5871427747486773</v>
      </c>
      <c r="Y336">
        <v>-0.69227497699292972</v>
      </c>
      <c r="Z336">
        <v>-2.2639266346345543</v>
      </c>
      <c r="AA336">
        <v>-1.0485899564136139</v>
      </c>
      <c r="AB336">
        <v>-0.88689127334665785</v>
      </c>
      <c r="AC336">
        <v>-0.88689118948428902</v>
      </c>
      <c r="AD336">
        <v>-1.4572074544413918</v>
      </c>
      <c r="AE336">
        <v>-1.5009875481111179</v>
      </c>
      <c r="AF336">
        <v>-1.1987447555814501</v>
      </c>
      <c r="AG336">
        <v>-1.5122373550712871</v>
      </c>
      <c r="AH336">
        <v>-1.178830037701742</v>
      </c>
      <c r="AI336">
        <v>-1.5765388285754098</v>
      </c>
      <c r="AJ336">
        <v>-2.1196491744282477</v>
      </c>
      <c r="AM336">
        <v>-0.66991299605960897</v>
      </c>
    </row>
    <row r="337" spans="2:39">
      <c r="B337">
        <v>1.0678000000000001</v>
      </c>
      <c r="C337">
        <v>45</v>
      </c>
      <c r="D337">
        <v>135.75</v>
      </c>
      <c r="E337">
        <v>68.5</v>
      </c>
      <c r="F337">
        <v>32.799999999999997</v>
      </c>
      <c r="G337">
        <v>92.3</v>
      </c>
      <c r="H337">
        <v>83.4</v>
      </c>
      <c r="I337">
        <v>32.834645999999999</v>
      </c>
      <c r="J337">
        <v>90.4</v>
      </c>
      <c r="K337">
        <v>52</v>
      </c>
      <c r="L337">
        <v>35.799999999999997</v>
      </c>
      <c r="M337">
        <v>20.6</v>
      </c>
      <c r="N337">
        <v>28.8</v>
      </c>
      <c r="O337">
        <v>25.5</v>
      </c>
      <c r="P337">
        <v>16.3</v>
      </c>
      <c r="S337">
        <v>13.6</v>
      </c>
      <c r="V337">
        <v>1.8633775506345456</v>
      </c>
      <c r="W337">
        <v>0.16540964974487521</v>
      </c>
      <c r="X337">
        <v>-1.8947105938738611</v>
      </c>
      <c r="Y337">
        <v>-1.3607709797068781</v>
      </c>
      <c r="Z337">
        <v>-1.737579545909989</v>
      </c>
      <c r="AA337">
        <v>-2.1533107562273486</v>
      </c>
      <c r="AB337">
        <v>-2.1709933674662345</v>
      </c>
      <c r="AC337">
        <v>-2.1709934667178734</v>
      </c>
      <c r="AD337">
        <v>-1.9580714436135549</v>
      </c>
      <c r="AE337">
        <v>-1.7889273782187209</v>
      </c>
      <c r="AF337">
        <v>-1.8083471214394917</v>
      </c>
      <c r="AG337">
        <v>-0.72129983392639785</v>
      </c>
      <c r="AH337">
        <v>-1.8651257575701847</v>
      </c>
      <c r="AI337">
        <v>-1.4277486194856011</v>
      </c>
      <c r="AJ337">
        <v>-1.5697506076095007</v>
      </c>
      <c r="AM337">
        <v>-1.8375105358196453</v>
      </c>
    </row>
    <row r="338" spans="2:39">
      <c r="B338">
        <v>1.0903</v>
      </c>
      <c r="C338">
        <v>47</v>
      </c>
      <c r="D338">
        <v>127.5</v>
      </c>
      <c r="E338">
        <v>66.75</v>
      </c>
      <c r="F338">
        <v>34</v>
      </c>
      <c r="G338">
        <v>83.4</v>
      </c>
      <c r="H338">
        <v>70.400000000000006</v>
      </c>
      <c r="I338">
        <v>27.716535</v>
      </c>
      <c r="J338">
        <v>87.2</v>
      </c>
      <c r="K338">
        <v>50.6</v>
      </c>
      <c r="L338">
        <v>34.4</v>
      </c>
      <c r="M338">
        <v>21.9</v>
      </c>
      <c r="N338">
        <v>26.8</v>
      </c>
      <c r="O338">
        <v>25.8</v>
      </c>
      <c r="P338">
        <v>16.8</v>
      </c>
      <c r="S338">
        <v>4</v>
      </c>
      <c r="V338">
        <v>1.0734351299600615</v>
      </c>
      <c r="W338">
        <v>0.16540964974487521</v>
      </c>
      <c r="X338">
        <v>-0.74832144986181182</v>
      </c>
      <c r="Y338">
        <v>0.74021645739410225</v>
      </c>
      <c r="Z338">
        <v>-1.3428192293665666</v>
      </c>
      <c r="AA338">
        <v>-1.3092544147966294</v>
      </c>
      <c r="AB338">
        <v>-0.56092689560861164</v>
      </c>
      <c r="AC338">
        <v>-0.56092696404853815</v>
      </c>
      <c r="AD338">
        <v>-0.22069948117261615</v>
      </c>
      <c r="AE338">
        <v>-1.3775847637792875</v>
      </c>
      <c r="AF338">
        <v>-0.58914238972340549</v>
      </c>
      <c r="AG338">
        <v>-0.41709309502451669</v>
      </c>
      <c r="AH338">
        <v>-2.1396440455175623</v>
      </c>
      <c r="AI338">
        <v>-1.4277486194856011</v>
      </c>
      <c r="AJ338">
        <v>-1.0198520407907536</v>
      </c>
      <c r="AM338">
        <v>-1.0834371247246219</v>
      </c>
    </row>
    <row r="339" spans="2:39">
      <c r="B339">
        <v>1.0755999999999999</v>
      </c>
      <c r="C339">
        <v>47</v>
      </c>
      <c r="D339">
        <v>158.25</v>
      </c>
      <c r="E339">
        <v>72.25</v>
      </c>
      <c r="F339">
        <v>34.9</v>
      </c>
      <c r="G339">
        <v>90.2</v>
      </c>
      <c r="H339">
        <v>86.7</v>
      </c>
      <c r="I339">
        <v>34.133857999999996</v>
      </c>
      <c r="J339">
        <v>98.3</v>
      </c>
      <c r="K339">
        <v>52.6</v>
      </c>
      <c r="L339">
        <v>37.200000000000003</v>
      </c>
      <c r="M339">
        <v>22.4</v>
      </c>
      <c r="N339">
        <v>26</v>
      </c>
      <c r="O339">
        <v>25.8</v>
      </c>
      <c r="P339">
        <v>17.3</v>
      </c>
      <c r="S339">
        <v>10.199999999999999</v>
      </c>
      <c r="V339">
        <v>1.5248307989169148</v>
      </c>
      <c r="W339">
        <v>-0.38690647957565605</v>
      </c>
      <c r="X339">
        <v>-1.4566594575440537</v>
      </c>
      <c r="Y339">
        <v>-0.50127611907465885</v>
      </c>
      <c r="Z339">
        <v>-1.6059927737288493</v>
      </c>
      <c r="AA339">
        <v>-1.4333803473599707</v>
      </c>
      <c r="AB339">
        <v>-1.4301652362434019</v>
      </c>
      <c r="AC339">
        <v>-1.4301653167001949</v>
      </c>
      <c r="AD339">
        <v>-1.363295456471612</v>
      </c>
      <c r="AE339">
        <v>-1.6243903324429483</v>
      </c>
      <c r="AF339">
        <v>-1.5906319907759052</v>
      </c>
      <c r="AG339">
        <v>-1.268871963949783</v>
      </c>
      <c r="AH339">
        <v>-1.8994405435636075</v>
      </c>
      <c r="AI339">
        <v>-1.2789584103957925</v>
      </c>
      <c r="AJ339">
        <v>-1.1298317541545047</v>
      </c>
      <c r="AM339">
        <v>-1.5212862021346356</v>
      </c>
    </row>
    <row r="340" spans="2:39">
      <c r="B340">
        <v>1.0840000000000001</v>
      </c>
      <c r="C340">
        <v>40</v>
      </c>
      <c r="D340">
        <v>139.25</v>
      </c>
      <c r="E340">
        <v>69</v>
      </c>
      <c r="F340">
        <v>34.299999999999997</v>
      </c>
      <c r="G340">
        <v>89.2</v>
      </c>
      <c r="H340">
        <v>77.900000000000006</v>
      </c>
      <c r="I340">
        <v>30.669291000000001</v>
      </c>
      <c r="J340">
        <v>91</v>
      </c>
      <c r="K340">
        <v>51.4</v>
      </c>
      <c r="L340">
        <v>34.9</v>
      </c>
      <c r="M340">
        <v>21</v>
      </c>
      <c r="N340">
        <v>26.7</v>
      </c>
      <c r="O340">
        <v>26.1</v>
      </c>
      <c r="P340">
        <v>17.2</v>
      </c>
      <c r="S340">
        <v>6.6</v>
      </c>
      <c r="V340">
        <v>1.3474967861124363</v>
      </c>
      <c r="W340">
        <v>0.48101886649946446</v>
      </c>
      <c r="X340">
        <v>-1.5312213530895529</v>
      </c>
      <c r="Y340">
        <v>-0.97877326387033614</v>
      </c>
      <c r="Z340">
        <v>-0.64102311106714727</v>
      </c>
      <c r="AA340">
        <v>-1.3713173810782999</v>
      </c>
      <c r="AB340">
        <v>-1.0251791911749204</v>
      </c>
      <c r="AC340">
        <v>-1.0251790807136671</v>
      </c>
      <c r="AD340">
        <v>-1.6606834500425847</v>
      </c>
      <c r="AE340">
        <v>-2.0563000776043538</v>
      </c>
      <c r="AF340">
        <v>-2.1131483043685111</v>
      </c>
      <c r="AG340">
        <v>-1.0255065728282788</v>
      </c>
      <c r="AH340">
        <v>-0.90431174975436446</v>
      </c>
      <c r="AI340">
        <v>-1.3285551467590626</v>
      </c>
      <c r="AJ340">
        <v>-1.4597708942457537</v>
      </c>
      <c r="AM340">
        <v>-1.3510115609196303</v>
      </c>
    </row>
    <row r="341" spans="2:39">
      <c r="B341">
        <v>1.0807</v>
      </c>
      <c r="C341">
        <v>51</v>
      </c>
      <c r="D341">
        <v>137.25</v>
      </c>
      <c r="E341">
        <v>67.75</v>
      </c>
      <c r="F341">
        <v>36.5</v>
      </c>
      <c r="G341">
        <v>89.7</v>
      </c>
      <c r="H341">
        <v>82</v>
      </c>
      <c r="I341">
        <v>32.283465</v>
      </c>
      <c r="J341">
        <v>89.1</v>
      </c>
      <c r="K341">
        <v>49.3</v>
      </c>
      <c r="L341">
        <v>33.700000000000003</v>
      </c>
      <c r="M341">
        <v>21.4</v>
      </c>
      <c r="N341">
        <v>29.6</v>
      </c>
      <c r="O341">
        <v>26</v>
      </c>
      <c r="P341">
        <v>16.899999999999999</v>
      </c>
      <c r="S341">
        <v>8</v>
      </c>
      <c r="V341">
        <v>1.5678208626270855</v>
      </c>
      <c r="W341">
        <v>0.32321425812216986</v>
      </c>
      <c r="X341">
        <v>-0.95336666261193448</v>
      </c>
      <c r="Y341">
        <v>1.2177136021897796</v>
      </c>
      <c r="Z341">
        <v>-1.255094714579138</v>
      </c>
      <c r="AA341">
        <v>-0.92446402385027282</v>
      </c>
      <c r="AB341">
        <v>-1.2622441931662276</v>
      </c>
      <c r="AC341">
        <v>-1.2622441087908276</v>
      </c>
      <c r="AD341">
        <v>-1.2693834585018324</v>
      </c>
      <c r="AE341">
        <v>-1.3775847637792875</v>
      </c>
      <c r="AF341">
        <v>-0.41497028519253693</v>
      </c>
      <c r="AG341">
        <v>-0.29541039946376252</v>
      </c>
      <c r="AH341">
        <v>2.1497042036602059</v>
      </c>
      <c r="AI341">
        <v>-0.63420083767329127</v>
      </c>
      <c r="AJ341">
        <v>0.29990451957423842</v>
      </c>
      <c r="AM341">
        <v>-1.5577736252521366</v>
      </c>
    </row>
    <row r="342" spans="2:39">
      <c r="B342">
        <v>1.0848</v>
      </c>
      <c r="C342">
        <v>49</v>
      </c>
      <c r="D342">
        <v>152.75</v>
      </c>
      <c r="E342">
        <v>73.5</v>
      </c>
      <c r="F342">
        <v>35.1</v>
      </c>
      <c r="G342">
        <v>93.3</v>
      </c>
      <c r="H342">
        <v>79.599999999999994</v>
      </c>
      <c r="I342">
        <v>31.338583</v>
      </c>
      <c r="J342">
        <v>91.6</v>
      </c>
      <c r="K342">
        <v>52.6</v>
      </c>
      <c r="L342">
        <v>37.6</v>
      </c>
      <c r="M342">
        <v>22.6</v>
      </c>
      <c r="N342">
        <v>38.5</v>
      </c>
      <c r="O342">
        <v>27.4</v>
      </c>
      <c r="P342">
        <v>18.5</v>
      </c>
      <c r="S342">
        <v>6.3</v>
      </c>
      <c r="V342">
        <v>1.8794988245258595</v>
      </c>
      <c r="W342">
        <v>-0.2291018711983614</v>
      </c>
      <c r="X342">
        <v>-1.5685023008623025</v>
      </c>
      <c r="Y342">
        <v>-1.0742726928294717</v>
      </c>
      <c r="Z342">
        <v>-7.0813764948870719E-2</v>
      </c>
      <c r="AA342">
        <v>-1.6319818394613173</v>
      </c>
      <c r="AB342">
        <v>-1.4597983614923162</v>
      </c>
      <c r="AC342">
        <v>-1.4597983824863923</v>
      </c>
      <c r="AD342">
        <v>-1.7389434483507351</v>
      </c>
      <c r="AE342">
        <v>-1.5215546788330898</v>
      </c>
      <c r="AF342">
        <v>-1.5906319907759052</v>
      </c>
      <c r="AG342">
        <v>-0.3562517472441396</v>
      </c>
      <c r="AH342">
        <v>-1.556292683629386</v>
      </c>
      <c r="AI342">
        <v>-0.58460410131002116</v>
      </c>
      <c r="AJ342">
        <v>0.29990451957423842</v>
      </c>
      <c r="AM342">
        <v>-1.8496730101921457</v>
      </c>
    </row>
    <row r="343" spans="2:39">
      <c r="B343">
        <v>1.0906</v>
      </c>
      <c r="C343">
        <v>42</v>
      </c>
      <c r="D343">
        <v>136.25</v>
      </c>
      <c r="E343">
        <v>67.5</v>
      </c>
      <c r="F343">
        <v>37.799999999999997</v>
      </c>
      <c r="G343">
        <v>87.6</v>
      </c>
      <c r="H343">
        <v>77.599999999999994</v>
      </c>
      <c r="I343">
        <v>30.551181</v>
      </c>
      <c r="J343">
        <v>88.6</v>
      </c>
      <c r="K343">
        <v>51.9</v>
      </c>
      <c r="L343">
        <v>34.9</v>
      </c>
      <c r="M343">
        <v>22.5</v>
      </c>
      <c r="N343">
        <v>27.7</v>
      </c>
      <c r="O343">
        <v>27.5</v>
      </c>
      <c r="P343">
        <v>18.5</v>
      </c>
      <c r="S343">
        <v>3.9</v>
      </c>
      <c r="V343">
        <v>-0.4473383737873976</v>
      </c>
      <c r="W343">
        <v>0.71772577906540647</v>
      </c>
      <c r="X343">
        <v>0.73359622410498371</v>
      </c>
      <c r="Y343">
        <v>0.64471702843496681</v>
      </c>
      <c r="Z343">
        <v>0.85029364031911703</v>
      </c>
      <c r="AA343">
        <v>0.85053681180550422</v>
      </c>
      <c r="AB343">
        <v>0.75280832375987827</v>
      </c>
      <c r="AC343">
        <v>0.75280837897124386</v>
      </c>
      <c r="AD343">
        <v>-1.7223485571425456E-2</v>
      </c>
      <c r="AE343">
        <v>-0.43149675056859021</v>
      </c>
      <c r="AF343">
        <v>-0.24079818066166833</v>
      </c>
      <c r="AG343">
        <v>-0.66045848614602076</v>
      </c>
      <c r="AH343">
        <v>1.2575197678312295</v>
      </c>
      <c r="AI343">
        <v>0.75450778049825296</v>
      </c>
      <c r="AJ343">
        <v>0.73982337302923451</v>
      </c>
      <c r="AM343">
        <v>0.42470969746542531</v>
      </c>
    </row>
    <row r="344" spans="2:39">
      <c r="B344">
        <v>1.0472999999999999</v>
      </c>
      <c r="C344">
        <v>54</v>
      </c>
      <c r="D344">
        <v>198</v>
      </c>
      <c r="E344">
        <v>72</v>
      </c>
      <c r="F344">
        <v>39.9</v>
      </c>
      <c r="G344">
        <v>107.6</v>
      </c>
      <c r="H344">
        <v>100</v>
      </c>
      <c r="I344">
        <v>39.370078999999997</v>
      </c>
      <c r="J344">
        <v>99.6</v>
      </c>
      <c r="K344">
        <v>57.2</v>
      </c>
      <c r="L344">
        <v>38</v>
      </c>
      <c r="M344">
        <v>22</v>
      </c>
      <c r="N344">
        <v>35.9</v>
      </c>
      <c r="O344">
        <v>30.2</v>
      </c>
      <c r="P344">
        <v>18.899999999999999</v>
      </c>
      <c r="S344">
        <v>22.6</v>
      </c>
      <c r="V344">
        <v>-0.17327671763502292</v>
      </c>
      <c r="W344">
        <v>1.0333349958199958</v>
      </c>
      <c r="X344">
        <v>0.11846058585461572</v>
      </c>
      <c r="Y344">
        <v>-0.88327383491120071</v>
      </c>
      <c r="Z344">
        <v>0.49939558116940891</v>
      </c>
      <c r="AA344">
        <v>-9.2820275675887243E-2</v>
      </c>
      <c r="AB344">
        <v>0.7330529069272691</v>
      </c>
      <c r="AC344">
        <v>0.73305300178044674</v>
      </c>
      <c r="AD344">
        <v>0.43668450461584796</v>
      </c>
      <c r="AE344">
        <v>0.5762926548080215</v>
      </c>
      <c r="AF344">
        <v>0.45589023746180907</v>
      </c>
      <c r="AG344">
        <v>-0.3562517472441396</v>
      </c>
      <c r="AH344">
        <v>0.29670576001541055</v>
      </c>
      <c r="AI344">
        <v>-0.18783021040386541</v>
      </c>
      <c r="AJ344">
        <v>0.29990451957423842</v>
      </c>
      <c r="AM344">
        <v>0.1571352612704166</v>
      </c>
    </row>
    <row r="345" spans="2:39">
      <c r="B345">
        <v>1.0524</v>
      </c>
      <c r="C345">
        <v>58</v>
      </c>
      <c r="D345">
        <v>181.5</v>
      </c>
      <c r="E345">
        <v>68</v>
      </c>
      <c r="F345">
        <v>39.1</v>
      </c>
      <c r="G345">
        <v>100</v>
      </c>
      <c r="H345">
        <v>99.8</v>
      </c>
      <c r="I345">
        <v>39.291339000000001</v>
      </c>
      <c r="J345">
        <v>102.5</v>
      </c>
      <c r="K345">
        <v>62.1</v>
      </c>
      <c r="L345">
        <v>39.6</v>
      </c>
      <c r="M345">
        <v>22.5</v>
      </c>
      <c r="N345">
        <v>33.1</v>
      </c>
      <c r="O345">
        <v>28.3</v>
      </c>
      <c r="P345">
        <v>18.5</v>
      </c>
      <c r="S345">
        <v>20.399999999999999</v>
      </c>
      <c r="V345">
        <v>-1.0760680555487052</v>
      </c>
      <c r="W345">
        <v>1.348944212574585</v>
      </c>
      <c r="X345">
        <v>0.85475930436641978</v>
      </c>
      <c r="Y345">
        <v>-0.31027726115638787</v>
      </c>
      <c r="Z345">
        <v>1.1134671846813997</v>
      </c>
      <c r="AA345">
        <v>1.3346279488025352</v>
      </c>
      <c r="AB345">
        <v>1.1676720772446649</v>
      </c>
      <c r="AC345">
        <v>1.1676720526593802</v>
      </c>
      <c r="AD345">
        <v>0.95320049344964042</v>
      </c>
      <c r="AE345">
        <v>0.51459126264210564</v>
      </c>
      <c r="AF345">
        <v>0.54297628972724188</v>
      </c>
      <c r="AG345">
        <v>-0.2345690516833876</v>
      </c>
      <c r="AH345">
        <v>1.8751859157128297</v>
      </c>
      <c r="AI345">
        <v>1.1016849350411386</v>
      </c>
      <c r="AJ345">
        <v>1.0697625131204835</v>
      </c>
      <c r="AM345">
        <v>1.0814833135804456</v>
      </c>
    </row>
    <row r="346" spans="2:39">
      <c r="B346">
        <v>1.0356000000000001</v>
      </c>
      <c r="C346">
        <v>62</v>
      </c>
      <c r="D346">
        <v>201.25</v>
      </c>
      <c r="E346">
        <v>69.5</v>
      </c>
      <c r="F346">
        <v>40.5</v>
      </c>
      <c r="G346">
        <v>111.5</v>
      </c>
      <c r="H346">
        <v>104.2</v>
      </c>
      <c r="I346">
        <v>41.023622000000003</v>
      </c>
      <c r="J346">
        <v>105.8</v>
      </c>
      <c r="K346">
        <v>61.8</v>
      </c>
      <c r="L346">
        <v>39.799999999999997</v>
      </c>
      <c r="M346">
        <v>22.7</v>
      </c>
      <c r="N346">
        <v>37.700000000000003</v>
      </c>
      <c r="O346">
        <v>30.9</v>
      </c>
      <c r="P346">
        <v>19.2</v>
      </c>
      <c r="S346">
        <v>28</v>
      </c>
      <c r="V346">
        <v>-1.4844736607953755</v>
      </c>
      <c r="W346">
        <v>0.71772577906540647</v>
      </c>
      <c r="X346">
        <v>0.90136048908235678</v>
      </c>
      <c r="Y346">
        <v>0.16721988363928944</v>
      </c>
      <c r="Z346">
        <v>1.1134671846813997</v>
      </c>
      <c r="AA346">
        <v>1.8187190857995661</v>
      </c>
      <c r="AB346">
        <v>1.2763268698240131</v>
      </c>
      <c r="AC346">
        <v>1.276326878102561</v>
      </c>
      <c r="AD346">
        <v>-0.42417547677380685</v>
      </c>
      <c r="AE346">
        <v>-4.0721266851128687E-2</v>
      </c>
      <c r="AF346">
        <v>-0.24079818066166833</v>
      </c>
      <c r="AG346">
        <v>-0.3562517472441396</v>
      </c>
      <c r="AH346">
        <v>-0.21801602988592159</v>
      </c>
      <c r="AI346">
        <v>6.0153471412481722E-2</v>
      </c>
      <c r="AJ346">
        <v>-3.0034620517010589E-2</v>
      </c>
      <c r="AM346">
        <v>1.5071699166179588</v>
      </c>
    </row>
    <row r="347" spans="2:39">
      <c r="B347">
        <v>1.028</v>
      </c>
      <c r="C347">
        <v>54</v>
      </c>
      <c r="D347">
        <v>202.5</v>
      </c>
      <c r="E347">
        <v>70.75</v>
      </c>
      <c r="F347">
        <v>40.5</v>
      </c>
      <c r="G347">
        <v>115.4</v>
      </c>
      <c r="H347">
        <v>105.3</v>
      </c>
      <c r="I347">
        <v>41.456693000000001</v>
      </c>
      <c r="J347">
        <v>97</v>
      </c>
      <c r="K347">
        <v>59.1</v>
      </c>
      <c r="L347">
        <v>38</v>
      </c>
      <c r="M347">
        <v>22.5</v>
      </c>
      <c r="N347">
        <v>31.6</v>
      </c>
      <c r="O347">
        <v>28.8</v>
      </c>
      <c r="P347">
        <v>18.2</v>
      </c>
      <c r="S347">
        <v>31.5</v>
      </c>
      <c r="V347">
        <v>-0.67840996622958949</v>
      </c>
      <c r="W347">
        <v>1.2700419083859378</v>
      </c>
      <c r="X347">
        <v>5.3218927252303969E-2</v>
      </c>
      <c r="Y347">
        <v>-1.7427686955434198</v>
      </c>
      <c r="Z347">
        <v>0.19235977941341195</v>
      </c>
      <c r="AA347">
        <v>0.50298420062814964</v>
      </c>
      <c r="AB347">
        <v>0.58488728068270257</v>
      </c>
      <c r="AC347">
        <v>0.58488717106187671</v>
      </c>
      <c r="AD347">
        <v>-1.7223485571425456E-2</v>
      </c>
      <c r="AE347">
        <v>0.26778569397844643</v>
      </c>
      <c r="AF347">
        <v>-0.37142725905981899</v>
      </c>
      <c r="AG347">
        <v>-0.11288635612263559</v>
      </c>
      <c r="AH347">
        <v>0.77711276392332007</v>
      </c>
      <c r="AI347">
        <v>0.45692736231863751</v>
      </c>
      <c r="AJ347">
        <v>0.29990451957423842</v>
      </c>
      <c r="AM347">
        <v>0.66795918491543282</v>
      </c>
    </row>
    <row r="348" spans="2:39">
      <c r="B348">
        <v>1.0429999999999999</v>
      </c>
      <c r="C348">
        <v>61</v>
      </c>
      <c r="D348">
        <v>179.75</v>
      </c>
      <c r="E348">
        <v>65.75</v>
      </c>
      <c r="F348">
        <v>38.4</v>
      </c>
      <c r="G348">
        <v>104.8</v>
      </c>
      <c r="H348">
        <v>98.3</v>
      </c>
      <c r="I348">
        <v>38.700786999999998</v>
      </c>
      <c r="J348">
        <v>99.6</v>
      </c>
      <c r="K348">
        <v>60.6</v>
      </c>
      <c r="L348">
        <v>37.700000000000003</v>
      </c>
      <c r="M348">
        <v>22.9</v>
      </c>
      <c r="N348">
        <v>34.5</v>
      </c>
      <c r="O348">
        <v>29.6</v>
      </c>
      <c r="P348">
        <v>18.5</v>
      </c>
      <c r="S348">
        <v>24.6</v>
      </c>
      <c r="V348">
        <v>-0.86111773699782734</v>
      </c>
      <c r="W348">
        <v>1.348944212574585</v>
      </c>
      <c r="X348">
        <v>1.4046532840144759</v>
      </c>
      <c r="Y348">
        <v>1.1222141732306441</v>
      </c>
      <c r="Z348">
        <v>1.5082275012248221</v>
      </c>
      <c r="AA348">
        <v>1.4339286948532077</v>
      </c>
      <c r="AB348">
        <v>1.226938327742491</v>
      </c>
      <c r="AC348">
        <v>1.2269384351255648</v>
      </c>
      <c r="AD348">
        <v>0.53059650258562763</v>
      </c>
      <c r="AE348">
        <v>0.4734570011981632</v>
      </c>
      <c r="AF348">
        <v>1.0219495771871328</v>
      </c>
      <c r="AG348">
        <v>8.7963394381185781E-3</v>
      </c>
      <c r="AH348">
        <v>1.3604641258114976</v>
      </c>
      <c r="AI348">
        <v>1.5480555623105645</v>
      </c>
      <c r="AJ348">
        <v>2.1695596467579774</v>
      </c>
      <c r="AM348">
        <v>0.85039630050293857</v>
      </c>
    </row>
    <row r="349" spans="2:39">
      <c r="B349">
        <v>1.0396000000000001</v>
      </c>
      <c r="C349">
        <v>62</v>
      </c>
      <c r="D349">
        <v>216</v>
      </c>
      <c r="E349">
        <v>73.25</v>
      </c>
      <c r="F349">
        <v>41.4</v>
      </c>
      <c r="G349">
        <v>112.3</v>
      </c>
      <c r="H349">
        <v>104.8</v>
      </c>
      <c r="I349">
        <v>41.259842999999996</v>
      </c>
      <c r="J349">
        <v>103.1</v>
      </c>
      <c r="K349">
        <v>61.6</v>
      </c>
      <c r="L349">
        <v>40.9</v>
      </c>
      <c r="M349">
        <v>23.1</v>
      </c>
      <c r="N349">
        <v>36.200000000000003</v>
      </c>
      <c r="O349">
        <v>31.8</v>
      </c>
      <c r="P349">
        <v>20.2</v>
      </c>
      <c r="S349">
        <v>26.1</v>
      </c>
      <c r="V349">
        <v>-1.2856446161358117</v>
      </c>
      <c r="W349">
        <v>0.87553038744270106</v>
      </c>
      <c r="X349">
        <v>1.5937979479554394E-2</v>
      </c>
      <c r="Y349">
        <v>-0.69227497699292972</v>
      </c>
      <c r="Z349">
        <v>-1.0357834276105697</v>
      </c>
      <c r="AA349">
        <v>0.2671449287578026</v>
      </c>
      <c r="AB349">
        <v>0.22928977769574335</v>
      </c>
      <c r="AC349">
        <v>0.22928987983992843</v>
      </c>
      <c r="AD349">
        <v>0.17060051036813603</v>
      </c>
      <c r="AE349">
        <v>0.32948708614436084</v>
      </c>
      <c r="AF349">
        <v>-0.24079818066166833</v>
      </c>
      <c r="AG349">
        <v>-0.59961713836564368</v>
      </c>
      <c r="AH349">
        <v>9.0817044054877213E-2</v>
      </c>
      <c r="AI349">
        <v>0.55612083504517595</v>
      </c>
      <c r="AJ349">
        <v>7.9945092846740382E-2</v>
      </c>
      <c r="AM349">
        <v>1.3004078522854525</v>
      </c>
    </row>
    <row r="350" spans="2:39">
      <c r="B350">
        <v>1.0317000000000001</v>
      </c>
      <c r="C350">
        <v>56</v>
      </c>
      <c r="D350">
        <v>178.75</v>
      </c>
      <c r="E350">
        <v>68.5</v>
      </c>
      <c r="F350">
        <v>35.6</v>
      </c>
      <c r="G350">
        <v>102.9</v>
      </c>
      <c r="H350">
        <v>94.7</v>
      </c>
      <c r="I350">
        <v>37.283465</v>
      </c>
      <c r="J350">
        <v>100.8</v>
      </c>
      <c r="K350">
        <v>60.9</v>
      </c>
      <c r="L350">
        <v>38</v>
      </c>
      <c r="M350">
        <v>22.1</v>
      </c>
      <c r="N350">
        <v>32.5</v>
      </c>
      <c r="O350">
        <v>29.8</v>
      </c>
      <c r="P350">
        <v>18.3</v>
      </c>
      <c r="S350">
        <v>29.8</v>
      </c>
      <c r="V350">
        <v>-1.3877460174474794</v>
      </c>
      <c r="W350">
        <v>0.71772577906540647</v>
      </c>
      <c r="X350">
        <v>0.55651172218442324</v>
      </c>
      <c r="Y350">
        <v>-2.3778974278981478E-2</v>
      </c>
      <c r="Z350">
        <v>1.6910749838557875E-2</v>
      </c>
      <c r="AA350">
        <v>0.85053681180550422</v>
      </c>
      <c r="AB350">
        <v>0.98987332575118536</v>
      </c>
      <c r="AC350">
        <v>0.98987340704840432</v>
      </c>
      <c r="AD350">
        <v>-4.8527484894683851E-2</v>
      </c>
      <c r="AE350">
        <v>0.35005421686633281</v>
      </c>
      <c r="AF350">
        <v>0.36880418519637326</v>
      </c>
      <c r="AG350">
        <v>0.31300307833999969</v>
      </c>
      <c r="AH350">
        <v>0.15944661604172247</v>
      </c>
      <c r="AI350">
        <v>0.6057175714084444</v>
      </c>
      <c r="AJ350">
        <v>0.95978279975673642</v>
      </c>
      <c r="AM350">
        <v>1.4098701216379557</v>
      </c>
    </row>
    <row r="351" spans="2:39">
      <c r="B351">
        <v>1.0298</v>
      </c>
      <c r="C351">
        <v>54</v>
      </c>
      <c r="D351">
        <v>193.25</v>
      </c>
      <c r="E351">
        <v>70.25</v>
      </c>
      <c r="F351">
        <v>38</v>
      </c>
      <c r="G351">
        <v>107.6</v>
      </c>
      <c r="H351">
        <v>102.4</v>
      </c>
      <c r="I351">
        <v>40.314960999999997</v>
      </c>
      <c r="J351">
        <v>99.4</v>
      </c>
      <c r="K351">
        <v>61</v>
      </c>
      <c r="L351">
        <v>39.4</v>
      </c>
      <c r="M351">
        <v>23.6</v>
      </c>
      <c r="N351">
        <v>32.700000000000003</v>
      </c>
      <c r="O351">
        <v>29.9</v>
      </c>
      <c r="P351">
        <v>19.100000000000001</v>
      </c>
      <c r="S351">
        <v>30.7</v>
      </c>
      <c r="V351">
        <v>-0.82350143125142794</v>
      </c>
      <c r="W351">
        <v>1.2700419083859378</v>
      </c>
      <c r="X351">
        <v>-1.2022731350007785E-2</v>
      </c>
      <c r="Y351">
        <v>-1.2652715507477426</v>
      </c>
      <c r="Z351">
        <v>-0.24626279452372479</v>
      </c>
      <c r="AA351">
        <v>0.56504716690982015</v>
      </c>
      <c r="AB351">
        <v>0.72317519851096523</v>
      </c>
      <c r="AC351">
        <v>0.72317531318504824</v>
      </c>
      <c r="AD351">
        <v>-1.5714859097940351E-3</v>
      </c>
      <c r="AE351">
        <v>0.30891995542238893</v>
      </c>
      <c r="AF351">
        <v>0.67360536812539562</v>
      </c>
      <c r="AG351">
        <v>-0.2345690516833876</v>
      </c>
      <c r="AH351">
        <v>0.46827968998252129</v>
      </c>
      <c r="AI351">
        <v>0.15934694413902023</v>
      </c>
      <c r="AJ351">
        <v>0.62984365966548739</v>
      </c>
      <c r="AM351">
        <v>0.81390887738543738</v>
      </c>
    </row>
    <row r="352" spans="2:39">
      <c r="B352">
        <v>1.0403</v>
      </c>
      <c r="C352">
        <v>61</v>
      </c>
      <c r="D352">
        <v>178</v>
      </c>
      <c r="E352">
        <v>67</v>
      </c>
      <c r="F352">
        <v>37.4</v>
      </c>
      <c r="G352">
        <v>105.3</v>
      </c>
      <c r="H352">
        <v>99.7</v>
      </c>
      <c r="I352">
        <v>39.251969000000003</v>
      </c>
      <c r="J352">
        <v>99.7</v>
      </c>
      <c r="K352">
        <v>60.8</v>
      </c>
      <c r="L352">
        <v>40.1</v>
      </c>
      <c r="M352">
        <v>22.7</v>
      </c>
      <c r="N352">
        <v>33.6</v>
      </c>
      <c r="O352">
        <v>29</v>
      </c>
      <c r="P352">
        <v>18.8</v>
      </c>
      <c r="S352">
        <v>25.8</v>
      </c>
      <c r="V352">
        <v>-1.570453788215729</v>
      </c>
      <c r="W352">
        <v>0.95443269163134836</v>
      </c>
      <c r="X352">
        <v>1.0132033324006053</v>
      </c>
      <c r="Y352">
        <v>-0.11927840323811695</v>
      </c>
      <c r="Z352">
        <v>0.93801815510654563</v>
      </c>
      <c r="AA352">
        <v>0.56504716690982015</v>
      </c>
      <c r="AB352">
        <v>1.2960822866566224</v>
      </c>
      <c r="AC352">
        <v>1.2960822552933582</v>
      </c>
      <c r="AD352">
        <v>1.3445004849903925</v>
      </c>
      <c r="AE352">
        <v>1.1727394457451998</v>
      </c>
      <c r="AF352">
        <v>1.1525786555852866</v>
      </c>
      <c r="AG352">
        <v>0.98225790392413681</v>
      </c>
      <c r="AH352">
        <v>1.0516310518706964</v>
      </c>
      <c r="AI352">
        <v>1.2008784077676788</v>
      </c>
      <c r="AJ352">
        <v>0.18992480621048743</v>
      </c>
      <c r="AM352">
        <v>1.6044697115979616</v>
      </c>
    </row>
    <row r="353" spans="2:39">
      <c r="B353">
        <v>1.0264</v>
      </c>
      <c r="C353">
        <v>57</v>
      </c>
      <c r="D353">
        <v>205.5</v>
      </c>
      <c r="E353">
        <v>70</v>
      </c>
      <c r="F353">
        <v>40.1</v>
      </c>
      <c r="G353">
        <v>105.3</v>
      </c>
      <c r="H353">
        <v>105.5</v>
      </c>
      <c r="I353">
        <v>41.535432999999998</v>
      </c>
      <c r="J353">
        <v>108.3</v>
      </c>
      <c r="K353">
        <v>65</v>
      </c>
      <c r="L353">
        <v>41.2</v>
      </c>
      <c r="M353">
        <v>24.7</v>
      </c>
      <c r="N353">
        <v>35.299999999999997</v>
      </c>
      <c r="O353">
        <v>31.1</v>
      </c>
      <c r="P353">
        <v>18.399999999999999</v>
      </c>
      <c r="S353">
        <v>32.299999999999997</v>
      </c>
      <c r="V353">
        <v>-1.3071396479908972</v>
      </c>
      <c r="W353">
        <v>0.79662808325405376</v>
      </c>
      <c r="X353">
        <v>0.19302248140011485</v>
      </c>
      <c r="Y353">
        <v>-1.0742726928294717</v>
      </c>
      <c r="Z353">
        <v>1.2889162142562538</v>
      </c>
      <c r="AA353">
        <v>0.27955752201413597</v>
      </c>
      <c r="AB353">
        <v>0.78244144900879131</v>
      </c>
      <c r="AC353">
        <v>0.78244144475744126</v>
      </c>
      <c r="AD353">
        <v>0.70276849886355985</v>
      </c>
      <c r="AE353">
        <v>1.1316051843012558</v>
      </c>
      <c r="AF353">
        <v>0.7171483942581135</v>
      </c>
      <c r="AG353">
        <v>-0.2345690516833876</v>
      </c>
      <c r="AH353">
        <v>0.88005712190358554</v>
      </c>
      <c r="AI353">
        <v>0.70491104413498462</v>
      </c>
      <c r="AJ353">
        <v>0.51986394630173649</v>
      </c>
      <c r="AM353">
        <v>1.3247328010304531</v>
      </c>
    </row>
    <row r="354" spans="2:39">
      <c r="B354">
        <v>1.0313000000000001</v>
      </c>
      <c r="C354">
        <v>55</v>
      </c>
      <c r="D354">
        <v>183.5</v>
      </c>
      <c r="E354">
        <v>67.5</v>
      </c>
      <c r="F354">
        <v>40.9</v>
      </c>
      <c r="G354">
        <v>103</v>
      </c>
      <c r="H354">
        <v>100.3</v>
      </c>
      <c r="I354">
        <v>39.488188999999998</v>
      </c>
      <c r="J354">
        <v>104.2</v>
      </c>
      <c r="K354">
        <v>64.8</v>
      </c>
      <c r="L354">
        <v>40.200000000000003</v>
      </c>
      <c r="M354">
        <v>22.7</v>
      </c>
      <c r="N354">
        <v>34.799999999999997</v>
      </c>
      <c r="O354">
        <v>30.1</v>
      </c>
      <c r="P354">
        <v>18.7</v>
      </c>
      <c r="S354">
        <v>30</v>
      </c>
      <c r="V354">
        <v>-0.30762066672931859</v>
      </c>
      <c r="W354">
        <v>0.71772577906540647</v>
      </c>
      <c r="X354">
        <v>-0.99996784732787147</v>
      </c>
      <c r="Y354">
        <v>0.16721988363928944</v>
      </c>
      <c r="Z354">
        <v>-1.0357834276105697</v>
      </c>
      <c r="AA354">
        <v>-1.3340796013092981</v>
      </c>
      <c r="AB354">
        <v>-0.83750273126513564</v>
      </c>
      <c r="AC354">
        <v>-0.8375027465072945</v>
      </c>
      <c r="AD354">
        <v>-0.90938746628433864</v>
      </c>
      <c r="AE354">
        <v>-0.88397362645196764</v>
      </c>
      <c r="AF354">
        <v>-1.0681156771832965</v>
      </c>
      <c r="AG354">
        <v>-0.8429825294871498</v>
      </c>
      <c r="AH354">
        <v>-0.90431174975436446</v>
      </c>
      <c r="AI354">
        <v>-0.63420083767329127</v>
      </c>
      <c r="AJ354">
        <v>-0.90987232742700663</v>
      </c>
      <c r="AM354">
        <v>0.29092247936792098</v>
      </c>
    </row>
    <row r="355" spans="2:39">
      <c r="B355">
        <v>1.0499000000000001</v>
      </c>
      <c r="C355">
        <v>54</v>
      </c>
      <c r="D355">
        <v>151.5</v>
      </c>
      <c r="E355">
        <v>70.75</v>
      </c>
      <c r="F355">
        <v>35.6</v>
      </c>
      <c r="G355">
        <v>90</v>
      </c>
      <c r="H355">
        <v>83.9</v>
      </c>
      <c r="I355">
        <v>33.031495999999997</v>
      </c>
      <c r="J355">
        <v>93.9</v>
      </c>
      <c r="K355">
        <v>55</v>
      </c>
      <c r="L355">
        <v>36.1</v>
      </c>
      <c r="M355">
        <v>21.7</v>
      </c>
      <c r="N355">
        <v>29.6</v>
      </c>
      <c r="O355">
        <v>27.4</v>
      </c>
      <c r="P355">
        <v>17.399999999999999</v>
      </c>
      <c r="S355">
        <v>21.5</v>
      </c>
      <c r="V355">
        <v>0.62741321896699176</v>
      </c>
      <c r="W355">
        <v>0.79662808325405376</v>
      </c>
      <c r="X355">
        <v>-0.87880476706643529</v>
      </c>
      <c r="Y355">
        <v>0.45371817051669583</v>
      </c>
      <c r="Z355">
        <v>-0.46557408149229318</v>
      </c>
      <c r="AA355">
        <v>-0.66379956546725549</v>
      </c>
      <c r="AB355">
        <v>-0.57080460402491695</v>
      </c>
      <c r="AC355">
        <v>-0.57080465264393665</v>
      </c>
      <c r="AD355">
        <v>-1.2380794591785718</v>
      </c>
      <c r="AE355">
        <v>-1.0279435415057698</v>
      </c>
      <c r="AF355">
        <v>-1.3729168601123187</v>
      </c>
      <c r="AG355">
        <v>-0.96466522504790186</v>
      </c>
      <c r="AH355">
        <v>0.19376140203514267</v>
      </c>
      <c r="AI355">
        <v>-0.63420083767329127</v>
      </c>
      <c r="AJ355">
        <v>0.51986394630173649</v>
      </c>
      <c r="AM355">
        <v>-0.64558804731460817</v>
      </c>
    </row>
    <row r="356" spans="2:39">
      <c r="B356">
        <v>1.0672999999999999</v>
      </c>
      <c r="C356">
        <v>55</v>
      </c>
      <c r="D356">
        <v>154.75</v>
      </c>
      <c r="E356">
        <v>71.5</v>
      </c>
      <c r="F356">
        <v>36.9</v>
      </c>
      <c r="G356">
        <v>95.4</v>
      </c>
      <c r="H356">
        <v>86.6</v>
      </c>
      <c r="I356">
        <v>34.094487999999998</v>
      </c>
      <c r="J356">
        <v>91.8</v>
      </c>
      <c r="K356">
        <v>54.3</v>
      </c>
      <c r="L356">
        <v>35.4</v>
      </c>
      <c r="M356">
        <v>21.5</v>
      </c>
      <c r="N356">
        <v>32.799999999999997</v>
      </c>
      <c r="O356">
        <v>27.4</v>
      </c>
      <c r="P356">
        <v>18.7</v>
      </c>
      <c r="S356">
        <v>13.8</v>
      </c>
      <c r="V356">
        <v>1.5624471046633142</v>
      </c>
      <c r="W356">
        <v>0.71772577906540647</v>
      </c>
      <c r="X356">
        <v>-0.8601642931800606</v>
      </c>
      <c r="Y356">
        <v>-0.40577669011552336</v>
      </c>
      <c r="Z356">
        <v>-0.20240053713001049</v>
      </c>
      <c r="AA356">
        <v>-1.4209677541036372</v>
      </c>
      <c r="AB356">
        <v>-1.3807766941618798</v>
      </c>
      <c r="AC356">
        <v>-1.3807766228294078</v>
      </c>
      <c r="AD356">
        <v>-0.56504347372847852</v>
      </c>
      <c r="AE356">
        <v>-0.67830231923225093</v>
      </c>
      <c r="AF356">
        <v>-0.50205633745797273</v>
      </c>
      <c r="AG356">
        <v>-0.41709309502451669</v>
      </c>
      <c r="AH356">
        <v>0.12513183004829984</v>
      </c>
      <c r="AI356">
        <v>-0.28702368313040394</v>
      </c>
      <c r="AJ356">
        <v>-0.14001433388075765</v>
      </c>
      <c r="AM356">
        <v>-1.5577736252521366</v>
      </c>
    </row>
    <row r="357" spans="2:39">
      <c r="B357">
        <v>1.0847</v>
      </c>
      <c r="C357">
        <v>54</v>
      </c>
      <c r="D357">
        <v>155.25</v>
      </c>
      <c r="E357">
        <v>69.25</v>
      </c>
      <c r="F357">
        <v>37.5</v>
      </c>
      <c r="G357">
        <v>89.3</v>
      </c>
      <c r="H357">
        <v>78.400000000000006</v>
      </c>
      <c r="I357">
        <v>30.866142</v>
      </c>
      <c r="J357">
        <v>96.1</v>
      </c>
      <c r="K357">
        <v>56</v>
      </c>
      <c r="L357">
        <v>37.4</v>
      </c>
      <c r="M357">
        <v>22.4</v>
      </c>
      <c r="N357">
        <v>32.6</v>
      </c>
      <c r="O357">
        <v>28.1</v>
      </c>
      <c r="P357">
        <v>18.100000000000001</v>
      </c>
      <c r="S357">
        <v>6.3</v>
      </c>
      <c r="V357">
        <v>0.7348883782424307</v>
      </c>
      <c r="W357">
        <v>0.79662808325405376</v>
      </c>
      <c r="X357">
        <v>-0.80424287152093621</v>
      </c>
      <c r="Y357">
        <v>0.45371817051669583</v>
      </c>
      <c r="Z357">
        <v>-0.72874762585457586</v>
      </c>
      <c r="AA357">
        <v>-0.78792549803059664</v>
      </c>
      <c r="AB357">
        <v>-0.76835877235100569</v>
      </c>
      <c r="AC357">
        <v>-0.76835867544570791</v>
      </c>
      <c r="AD357">
        <v>-0.84677946763781964</v>
      </c>
      <c r="AE357">
        <v>-1.6655245938868906</v>
      </c>
      <c r="AF357">
        <v>-0.50205633745797273</v>
      </c>
      <c r="AG357">
        <v>-0.90382387726752478</v>
      </c>
      <c r="AH357">
        <v>-1.6935518276030741</v>
      </c>
      <c r="AI357">
        <v>-0.78299104676309816</v>
      </c>
      <c r="AJ357">
        <v>-1.0198520407907536</v>
      </c>
      <c r="AM357">
        <v>-0.75505031666711153</v>
      </c>
    </row>
    <row r="358" spans="2:39">
      <c r="B358">
        <v>1.0692999999999999</v>
      </c>
      <c r="C358">
        <v>55</v>
      </c>
      <c r="D358">
        <v>156.75</v>
      </c>
      <c r="E358">
        <v>71.5</v>
      </c>
      <c r="F358">
        <v>36.299999999999997</v>
      </c>
      <c r="G358">
        <v>94.4</v>
      </c>
      <c r="H358">
        <v>84.6</v>
      </c>
      <c r="I358">
        <v>33.307087000000003</v>
      </c>
      <c r="J358">
        <v>94.3</v>
      </c>
      <c r="K358">
        <v>51.2</v>
      </c>
      <c r="L358">
        <v>37.4</v>
      </c>
      <c r="M358">
        <v>21.6</v>
      </c>
      <c r="N358">
        <v>27.3</v>
      </c>
      <c r="O358">
        <v>27.1</v>
      </c>
      <c r="P358">
        <v>17.3</v>
      </c>
      <c r="S358">
        <v>12.9</v>
      </c>
      <c r="V358">
        <v>-0.63004614455563546</v>
      </c>
      <c r="W358">
        <v>1.348944212574585</v>
      </c>
      <c r="X358">
        <v>-0.40347268296387828</v>
      </c>
      <c r="Y358">
        <v>0.45371817051669583</v>
      </c>
      <c r="Z358">
        <v>-1.0796456850042839</v>
      </c>
      <c r="AA358">
        <v>-0.39072251382790651</v>
      </c>
      <c r="AB358">
        <v>-8.679689162599892E-2</v>
      </c>
      <c r="AC358">
        <v>-8.6796907894215417E-2</v>
      </c>
      <c r="AD358">
        <v>-0.18939548184935553</v>
      </c>
      <c r="AE358">
        <v>-0.55489953490042054</v>
      </c>
      <c r="AF358">
        <v>2.0459976134636088E-2</v>
      </c>
      <c r="AG358">
        <v>-0.41709309502451669</v>
      </c>
      <c r="AH358">
        <v>-0.25233081587934425</v>
      </c>
      <c r="AI358">
        <v>-0.68379757403655972</v>
      </c>
      <c r="AJ358">
        <v>0.40988423293798937</v>
      </c>
      <c r="AM358">
        <v>0.63147176179793163</v>
      </c>
    </row>
    <row r="359" spans="2:39">
      <c r="B359">
        <v>1.0439000000000001</v>
      </c>
      <c r="C359">
        <v>62</v>
      </c>
      <c r="D359">
        <v>167.5</v>
      </c>
      <c r="E359">
        <v>71.5</v>
      </c>
      <c r="F359">
        <v>35.5</v>
      </c>
      <c r="G359">
        <v>97.6</v>
      </c>
      <c r="H359">
        <v>91.5</v>
      </c>
      <c r="I359">
        <v>36.023622000000003</v>
      </c>
      <c r="J359">
        <v>98.5</v>
      </c>
      <c r="K359">
        <v>56.6</v>
      </c>
      <c r="L359">
        <v>38.6</v>
      </c>
      <c r="M359">
        <v>22.4</v>
      </c>
      <c r="N359">
        <v>31.5</v>
      </c>
      <c r="O359">
        <v>27.3</v>
      </c>
      <c r="P359">
        <v>18.600000000000001</v>
      </c>
      <c r="S359">
        <v>24.3</v>
      </c>
      <c r="V359">
        <v>1.2453953848007686</v>
      </c>
      <c r="W359">
        <v>0.79662808325405376</v>
      </c>
      <c r="X359">
        <v>-1.1770523492484319</v>
      </c>
      <c r="Y359">
        <v>-0.59677554803379429</v>
      </c>
      <c r="Z359">
        <v>0.32394655159455482</v>
      </c>
      <c r="AA359">
        <v>-1.5202685001543097</v>
      </c>
      <c r="AB359">
        <v>-0.94615752384448526</v>
      </c>
      <c r="AC359">
        <v>-0.94615757195047534</v>
      </c>
      <c r="AD359">
        <v>-0.65895547169825819</v>
      </c>
      <c r="AE359">
        <v>-8.1855528295072616E-2</v>
      </c>
      <c r="AF359">
        <v>-0.41497028519253693</v>
      </c>
      <c r="AG359">
        <v>-0.90382387726752478</v>
      </c>
      <c r="AH359">
        <v>-0.66410824780040967</v>
      </c>
      <c r="AI359">
        <v>-0.68379757403655972</v>
      </c>
      <c r="AJ359">
        <v>7.9945092846740382E-2</v>
      </c>
      <c r="AM359">
        <v>-1.2537117659396271</v>
      </c>
    </row>
    <row r="360" spans="2:39">
      <c r="B360">
        <v>1.0788</v>
      </c>
      <c r="C360">
        <v>55</v>
      </c>
      <c r="D360">
        <v>146.75</v>
      </c>
      <c r="E360">
        <v>68.75</v>
      </c>
      <c r="F360">
        <v>38.700000000000003</v>
      </c>
      <c r="G360">
        <v>88.5</v>
      </c>
      <c r="H360">
        <v>82.8</v>
      </c>
      <c r="I360">
        <v>32.598424999999999</v>
      </c>
      <c r="J360">
        <v>95.5</v>
      </c>
      <c r="K360">
        <v>58.9</v>
      </c>
      <c r="L360">
        <v>37.6</v>
      </c>
      <c r="M360">
        <v>21.6</v>
      </c>
      <c r="N360">
        <v>30.3</v>
      </c>
      <c r="O360">
        <v>27.3</v>
      </c>
      <c r="P360">
        <v>18.3</v>
      </c>
      <c r="S360">
        <v>8.8000000000000007</v>
      </c>
      <c r="V360">
        <v>1.2883854485109394</v>
      </c>
      <c r="W360">
        <v>0.87553038744270106</v>
      </c>
      <c r="X360">
        <v>-0.65511908042993794</v>
      </c>
      <c r="Y360">
        <v>1.313213031148915</v>
      </c>
      <c r="Z360">
        <v>-0.68488536846086157</v>
      </c>
      <c r="AA360">
        <v>-0.88722624408127082</v>
      </c>
      <c r="AB360">
        <v>-0.93627981542817995</v>
      </c>
      <c r="AC360">
        <v>-0.93627988335507684</v>
      </c>
      <c r="AD360">
        <v>-0.53373947440521785</v>
      </c>
      <c r="AE360">
        <v>-1.3158833716133731</v>
      </c>
      <c r="AF360">
        <v>-0.4585133113252548</v>
      </c>
      <c r="AG360">
        <v>8.7963394381185781E-3</v>
      </c>
      <c r="AH360">
        <v>-0.86999696376094304</v>
      </c>
      <c r="AI360">
        <v>-0.68379757403655972</v>
      </c>
      <c r="AJ360">
        <v>-3.0034620517010589E-2</v>
      </c>
      <c r="AM360">
        <v>-1.2901991890571283</v>
      </c>
    </row>
    <row r="361" spans="2:39">
      <c r="B361">
        <v>1.0795999999999999</v>
      </c>
      <c r="C361">
        <v>56</v>
      </c>
      <c r="D361">
        <v>160.75</v>
      </c>
      <c r="E361">
        <v>73.75</v>
      </c>
      <c r="F361">
        <v>36.4</v>
      </c>
      <c r="G361">
        <v>93.6</v>
      </c>
      <c r="H361">
        <v>82.9</v>
      </c>
      <c r="I361">
        <v>32.637794999999997</v>
      </c>
      <c r="J361">
        <v>96.3</v>
      </c>
      <c r="K361">
        <v>52.9</v>
      </c>
      <c r="L361">
        <v>37.5</v>
      </c>
      <c r="M361">
        <v>23.1</v>
      </c>
      <c r="N361">
        <v>29.7</v>
      </c>
      <c r="O361">
        <v>27.3</v>
      </c>
      <c r="P361">
        <v>18.2</v>
      </c>
      <c r="S361">
        <v>8.5</v>
      </c>
      <c r="V361">
        <v>0.66502952471340315</v>
      </c>
      <c r="W361">
        <v>0.79662808325405376</v>
      </c>
      <c r="X361">
        <v>-1.9879129633057351</v>
      </c>
      <c r="Y361">
        <v>-2.411264698257368</v>
      </c>
      <c r="Z361">
        <v>-2.0884776050596972</v>
      </c>
      <c r="AA361">
        <v>-1.6195692462049822</v>
      </c>
      <c r="AB361">
        <v>-1.6178416961531867</v>
      </c>
      <c r="AC361">
        <v>-1.6178416509065685</v>
      </c>
      <c r="AD361">
        <v>-1.7389434483507351</v>
      </c>
      <c r="AE361">
        <v>-1.7272259860528065</v>
      </c>
      <c r="AF361">
        <v>-1.3729168601123187</v>
      </c>
      <c r="AG361">
        <v>-2.4248575717769305</v>
      </c>
      <c r="AH361">
        <v>-1.0072561077346311</v>
      </c>
      <c r="AI361">
        <v>-1.4773453558488712</v>
      </c>
      <c r="AJ361">
        <v>-1.4597708942457537</v>
      </c>
      <c r="AM361">
        <v>-0.68207547043210937</v>
      </c>
    </row>
    <row r="362" spans="2:39">
      <c r="B362">
        <v>1.0680000000000001</v>
      </c>
      <c r="C362">
        <v>55</v>
      </c>
      <c r="D362">
        <v>125</v>
      </c>
      <c r="E362">
        <v>64</v>
      </c>
      <c r="F362">
        <v>33.200000000000003</v>
      </c>
      <c r="G362">
        <v>87.7</v>
      </c>
      <c r="H362">
        <v>76</v>
      </c>
      <c r="I362">
        <v>29.92126</v>
      </c>
      <c r="J362">
        <v>88.6</v>
      </c>
      <c r="K362">
        <v>50.9</v>
      </c>
      <c r="L362">
        <v>35.4</v>
      </c>
      <c r="M362">
        <v>19.100000000000001</v>
      </c>
      <c r="N362">
        <v>29.3</v>
      </c>
      <c r="O362">
        <v>25.7</v>
      </c>
      <c r="P362">
        <v>16.899999999999999</v>
      </c>
      <c r="S362">
        <v>13.5</v>
      </c>
      <c r="V362">
        <v>0.87997984326428103</v>
      </c>
      <c r="W362">
        <v>1.2700419083859378</v>
      </c>
      <c r="X362">
        <v>-1.3168559033962428</v>
      </c>
      <c r="Y362">
        <v>-1.7427686955434198</v>
      </c>
      <c r="Z362">
        <v>-0.64102311106714727</v>
      </c>
      <c r="AA362">
        <v>-0.91205143059393767</v>
      </c>
      <c r="AB362">
        <v>-0.89676898176296305</v>
      </c>
      <c r="AC362">
        <v>-0.89676887807968753</v>
      </c>
      <c r="AD362">
        <v>-1.0502554632390104</v>
      </c>
      <c r="AE362">
        <v>-0.78113797284210928</v>
      </c>
      <c r="AF362">
        <v>-1.4600029123777516</v>
      </c>
      <c r="AG362">
        <v>-1.3297133117301601</v>
      </c>
      <c r="AH362">
        <v>-0.97294132174120973</v>
      </c>
      <c r="AI362">
        <v>-0.83258778312636827</v>
      </c>
      <c r="AJ362">
        <v>-1.5697506076095007</v>
      </c>
      <c r="AM362">
        <v>-0.88883753476461569</v>
      </c>
    </row>
    <row r="363" spans="2:39">
      <c r="B363">
        <v>1.0720000000000001</v>
      </c>
      <c r="C363">
        <v>61</v>
      </c>
      <c r="D363">
        <v>143</v>
      </c>
      <c r="E363">
        <v>65.75</v>
      </c>
      <c r="F363">
        <v>36.5</v>
      </c>
      <c r="G363">
        <v>93.4</v>
      </c>
      <c r="H363">
        <v>83.3</v>
      </c>
      <c r="I363">
        <v>32.795276000000001</v>
      </c>
      <c r="J363">
        <v>93</v>
      </c>
      <c r="K363">
        <v>55.5</v>
      </c>
      <c r="L363">
        <v>35.200000000000003</v>
      </c>
      <c r="M363">
        <v>20.9</v>
      </c>
      <c r="N363">
        <v>29.4</v>
      </c>
      <c r="O363">
        <v>27</v>
      </c>
      <c r="P363">
        <v>16.8</v>
      </c>
      <c r="S363">
        <v>11.8</v>
      </c>
      <c r="V363">
        <v>0.58979691322059236</v>
      </c>
      <c r="W363">
        <v>1.2700419083859378</v>
      </c>
      <c r="X363">
        <v>-1.1211309275893075</v>
      </c>
      <c r="Y363">
        <v>-1.0742726928294717</v>
      </c>
      <c r="Z363">
        <v>-0.86033439803571554</v>
      </c>
      <c r="AA363">
        <v>-1.1354781092079531</v>
      </c>
      <c r="AB363">
        <v>-1.0449346080075297</v>
      </c>
      <c r="AC363">
        <v>-1.0449347087982577</v>
      </c>
      <c r="AD363">
        <v>-0.76851946932966919</v>
      </c>
      <c r="AE363">
        <v>-0.986809280061826</v>
      </c>
      <c r="AF363">
        <v>-0.67622844198884136</v>
      </c>
      <c r="AG363">
        <v>-1.0255065728282788</v>
      </c>
      <c r="AH363">
        <v>-1.0072561077346311</v>
      </c>
      <c r="AI363">
        <v>-0.83258778312636827</v>
      </c>
      <c r="AJ363">
        <v>7.9945092846740382E-2</v>
      </c>
      <c r="AM363">
        <v>-7.3951751807090405E-2</v>
      </c>
    </row>
    <row r="364" spans="2:39">
      <c r="B364">
        <v>1.0666</v>
      </c>
      <c r="C364">
        <v>61</v>
      </c>
      <c r="D364">
        <v>148.25</v>
      </c>
      <c r="E364">
        <v>67.5</v>
      </c>
      <c r="F364">
        <v>36</v>
      </c>
      <c r="G364">
        <v>91.6</v>
      </c>
      <c r="H364">
        <v>81.8</v>
      </c>
      <c r="I364">
        <v>32.204723999999999</v>
      </c>
      <c r="J364">
        <v>94.8</v>
      </c>
      <c r="K364">
        <v>54.5</v>
      </c>
      <c r="L364">
        <v>37</v>
      </c>
      <c r="M364">
        <v>21.4</v>
      </c>
      <c r="N364">
        <v>29.3</v>
      </c>
      <c r="O364">
        <v>27</v>
      </c>
      <c r="P364">
        <v>18.3</v>
      </c>
      <c r="S364">
        <v>18.5</v>
      </c>
      <c r="V364">
        <v>1.2561429007283114</v>
      </c>
      <c r="W364">
        <v>0.95443269163134836</v>
      </c>
      <c r="X364">
        <v>-0.58987742182762615</v>
      </c>
      <c r="Y364">
        <v>-0.31027726115638787</v>
      </c>
      <c r="Z364">
        <v>0.32394655159455482</v>
      </c>
      <c r="AA364">
        <v>-1.1354781092079531</v>
      </c>
      <c r="AB364">
        <v>-1.3412658604966627</v>
      </c>
      <c r="AC364">
        <v>-1.341265868447812</v>
      </c>
      <c r="AD364">
        <v>-0.84677946763781964</v>
      </c>
      <c r="AE364">
        <v>-0.53433240417844863</v>
      </c>
      <c r="AF364">
        <v>0.499433263594527</v>
      </c>
      <c r="AG364">
        <v>0.67805116502225571</v>
      </c>
      <c r="AH364">
        <v>-0.6984230337938323</v>
      </c>
      <c r="AI364">
        <v>0.25854041686555873</v>
      </c>
      <c r="AJ364">
        <v>-0.14001433388075765</v>
      </c>
      <c r="AM364">
        <v>-1.2537117659396271</v>
      </c>
    </row>
    <row r="365" spans="2:39">
      <c r="B365">
        <v>1.079</v>
      </c>
      <c r="C365">
        <v>57</v>
      </c>
      <c r="D365">
        <v>162.5</v>
      </c>
      <c r="E365">
        <v>69.5</v>
      </c>
      <c r="F365">
        <v>38.700000000000003</v>
      </c>
      <c r="G365">
        <v>91.6</v>
      </c>
      <c r="H365">
        <v>78.8</v>
      </c>
      <c r="I365">
        <v>31.023622</v>
      </c>
      <c r="J365">
        <v>94.3</v>
      </c>
      <c r="K365">
        <v>56.7</v>
      </c>
      <c r="L365">
        <v>39.700000000000003</v>
      </c>
      <c r="M365">
        <v>24.2</v>
      </c>
      <c r="N365">
        <v>30.2</v>
      </c>
      <c r="O365">
        <v>29.2</v>
      </c>
      <c r="P365">
        <v>18.100000000000001</v>
      </c>
      <c r="S365">
        <v>8.8000000000000007</v>
      </c>
      <c r="V365">
        <v>-0.39360079414967214</v>
      </c>
      <c r="W365">
        <v>1.9012603418951162</v>
      </c>
      <c r="X365">
        <v>-2.1342968293195177E-2</v>
      </c>
      <c r="Y365">
        <v>-0.69227497699292972</v>
      </c>
      <c r="Z365">
        <v>0.32394655159455482</v>
      </c>
      <c r="AA365">
        <v>0.15543158945079491</v>
      </c>
      <c r="AB365">
        <v>0.25892290294465642</v>
      </c>
      <c r="AC365">
        <v>0.25892294562612583</v>
      </c>
      <c r="AD365">
        <v>-0.22069948117261615</v>
      </c>
      <c r="AE365">
        <v>-0.88397362645196764</v>
      </c>
      <c r="AF365">
        <v>-0.11016910226351767</v>
      </c>
      <c r="AG365">
        <v>-0.78214118170677271</v>
      </c>
      <c r="AH365">
        <v>-0.49253431783329898</v>
      </c>
      <c r="AI365">
        <v>-1.4773453558488712</v>
      </c>
      <c r="AJ365">
        <v>0.62984365966548739</v>
      </c>
      <c r="AM365">
        <v>0.37605979997542355</v>
      </c>
    </row>
    <row r="366" spans="2:39">
      <c r="B366">
        <v>1.0483</v>
      </c>
      <c r="C366">
        <v>69</v>
      </c>
      <c r="D366">
        <v>177.75</v>
      </c>
      <c r="E366">
        <v>68.5</v>
      </c>
      <c r="F366">
        <v>38.700000000000003</v>
      </c>
      <c r="G366">
        <v>102</v>
      </c>
      <c r="H366">
        <v>95</v>
      </c>
      <c r="I366">
        <v>37.401575000000001</v>
      </c>
      <c r="J366">
        <v>98.3</v>
      </c>
      <c r="K366">
        <v>55</v>
      </c>
      <c r="L366">
        <v>38.299999999999997</v>
      </c>
      <c r="M366">
        <v>21.8</v>
      </c>
      <c r="N366">
        <v>30.8</v>
      </c>
      <c r="O366">
        <v>25.7</v>
      </c>
      <c r="P366">
        <v>18.8</v>
      </c>
      <c r="S366">
        <v>22.2</v>
      </c>
      <c r="V366">
        <v>-0.31299442469308997</v>
      </c>
      <c r="W366">
        <v>2.848087992158884</v>
      </c>
      <c r="X366">
        <v>-0.63647860654356314</v>
      </c>
      <c r="Y366">
        <v>-2.3778974278981478E-2</v>
      </c>
      <c r="Z366">
        <v>-7.0813764948870719E-2</v>
      </c>
      <c r="AA366">
        <v>-0.53967363290391446</v>
      </c>
      <c r="AB366">
        <v>0.29843373660987471</v>
      </c>
      <c r="AC366">
        <v>0.29843370000772179</v>
      </c>
      <c r="AD366">
        <v>-6.4179484556315267E-2</v>
      </c>
      <c r="AE366">
        <v>-1.1924805872815427</v>
      </c>
      <c r="AF366">
        <v>-0.4585133113252548</v>
      </c>
      <c r="AG366">
        <v>-0.96466522504790186</v>
      </c>
      <c r="AH366">
        <v>-0.28664560187276689</v>
      </c>
      <c r="AI366">
        <v>-0.93178125585290683</v>
      </c>
      <c r="AJ366">
        <v>7.9945092846740382E-2</v>
      </c>
      <c r="AM366">
        <v>0.29092247936792098</v>
      </c>
    </row>
    <row r="367" spans="2:39">
      <c r="B367">
        <v>1.0498000000000001</v>
      </c>
      <c r="C367">
        <v>81</v>
      </c>
      <c r="D367">
        <v>161.25</v>
      </c>
      <c r="E367">
        <v>70.25</v>
      </c>
      <c r="F367">
        <v>37.799999999999997</v>
      </c>
      <c r="G367">
        <v>96.4</v>
      </c>
      <c r="H367">
        <v>95.4</v>
      </c>
      <c r="I367">
        <v>37.559055000000001</v>
      </c>
      <c r="J367">
        <v>99.3</v>
      </c>
      <c r="K367">
        <v>53.5</v>
      </c>
      <c r="L367">
        <v>37.5</v>
      </c>
      <c r="M367">
        <v>21.5</v>
      </c>
      <c r="N367">
        <v>31.4</v>
      </c>
      <c r="O367">
        <v>26.8</v>
      </c>
      <c r="P367">
        <v>18.3</v>
      </c>
      <c r="S367">
        <v>21.5</v>
      </c>
      <c r="V367">
        <v>2.0178569060769549E-2</v>
      </c>
      <c r="W367">
        <v>1.6645534293291744</v>
      </c>
      <c r="X367">
        <v>-0.26366912881606741</v>
      </c>
      <c r="Y367">
        <v>-0.40577669011552336</v>
      </c>
      <c r="Z367">
        <v>-0.24626279452372479</v>
      </c>
      <c r="AA367">
        <v>0.24231974224513403</v>
      </c>
      <c r="AB367">
        <v>0.61452040593161561</v>
      </c>
      <c r="AC367">
        <v>0.61452048774186563</v>
      </c>
      <c r="AD367">
        <v>7.6688512398356404E-2</v>
      </c>
      <c r="AE367">
        <v>-0.57546666562239246</v>
      </c>
      <c r="AF367">
        <v>0.32526115906365533</v>
      </c>
      <c r="AG367">
        <v>-0.2345690516833876</v>
      </c>
      <c r="AH367">
        <v>-0.66410824780040967</v>
      </c>
      <c r="AI367">
        <v>1.0556735049211587E-2</v>
      </c>
      <c r="AJ367">
        <v>0.84980308639298541</v>
      </c>
      <c r="AM367">
        <v>-3.7464328689589189E-2</v>
      </c>
    </row>
    <row r="368" spans="2:39">
      <c r="B368">
        <v>1.056</v>
      </c>
      <c r="C368">
        <v>66</v>
      </c>
      <c r="D368">
        <v>171.25</v>
      </c>
      <c r="E368">
        <v>69.25</v>
      </c>
      <c r="F368">
        <v>37.4</v>
      </c>
      <c r="G368">
        <v>102.7</v>
      </c>
      <c r="H368">
        <v>98.6</v>
      </c>
      <c r="I368">
        <v>38.818897999999997</v>
      </c>
      <c r="J368">
        <v>100.2</v>
      </c>
      <c r="K368">
        <v>56.5</v>
      </c>
      <c r="L368">
        <v>39.299999999999997</v>
      </c>
      <c r="M368">
        <v>22.7</v>
      </c>
      <c r="N368">
        <v>30.3</v>
      </c>
      <c r="O368">
        <v>28.7</v>
      </c>
      <c r="P368">
        <v>19</v>
      </c>
      <c r="S368">
        <v>18.8</v>
      </c>
      <c r="V368">
        <v>-1.4683523869040616</v>
      </c>
      <c r="W368">
        <v>1.7434557335178216</v>
      </c>
      <c r="X368">
        <v>-0.54327623711168915</v>
      </c>
      <c r="Y368">
        <v>-0.97877326387033614</v>
      </c>
      <c r="Z368">
        <v>0.19235977941341195</v>
      </c>
      <c r="AA368">
        <v>-0.37830992057157137</v>
      </c>
      <c r="AB368">
        <v>0.33794457027509162</v>
      </c>
      <c r="AC368">
        <v>0.33794445438931775</v>
      </c>
      <c r="AD368">
        <v>-0.40852347711217762</v>
      </c>
      <c r="AE368">
        <v>-0.92510788789591158</v>
      </c>
      <c r="AF368">
        <v>-0.15371212839623249</v>
      </c>
      <c r="AG368">
        <v>0.37384442612037461</v>
      </c>
      <c r="AH368">
        <v>-0.97294132174120973</v>
      </c>
      <c r="AI368">
        <v>-0.73339431039982983</v>
      </c>
      <c r="AJ368">
        <v>0.84980308639298541</v>
      </c>
      <c r="AM368">
        <v>1.4950074422454582</v>
      </c>
    </row>
    <row r="369" spans="2:39">
      <c r="B369">
        <v>1.0283</v>
      </c>
      <c r="C369">
        <v>67</v>
      </c>
      <c r="D369">
        <v>163.75</v>
      </c>
      <c r="E369">
        <v>67.75</v>
      </c>
      <c r="F369">
        <v>38.4</v>
      </c>
      <c r="G369">
        <v>97.7</v>
      </c>
      <c r="H369">
        <v>95.8</v>
      </c>
      <c r="I369">
        <v>37.716535</v>
      </c>
      <c r="J369">
        <v>97.1</v>
      </c>
      <c r="K369">
        <v>54.8</v>
      </c>
      <c r="L369">
        <v>38.200000000000003</v>
      </c>
      <c r="M369">
        <v>23.7</v>
      </c>
      <c r="N369">
        <v>29.4</v>
      </c>
      <c r="O369">
        <v>27.2</v>
      </c>
      <c r="P369">
        <v>19</v>
      </c>
      <c r="S369">
        <v>31.4</v>
      </c>
      <c r="V369">
        <v>-0.93635034849063814</v>
      </c>
      <c r="W369">
        <v>1.5067488209518796</v>
      </c>
      <c r="X369">
        <v>-1.0465690320438084</v>
      </c>
      <c r="Y369">
        <v>-1.169772121788607</v>
      </c>
      <c r="Z369">
        <v>6.0773007232272171E-2</v>
      </c>
      <c r="AA369">
        <v>-0.45278548010957709</v>
      </c>
      <c r="AB369">
        <v>-0.33373960203360986</v>
      </c>
      <c r="AC369">
        <v>-0.33373962456677619</v>
      </c>
      <c r="AD369">
        <v>-0.43982747643543602</v>
      </c>
      <c r="AE369">
        <v>-0.92510788789591158</v>
      </c>
      <c r="AF369">
        <v>-0.24079818066166833</v>
      </c>
      <c r="AG369">
        <v>-0.66045848614602076</v>
      </c>
      <c r="AH369">
        <v>-0.80136739177409899</v>
      </c>
      <c r="AI369">
        <v>-1.7253290376652184</v>
      </c>
      <c r="AJ369">
        <v>-0.57993318733575761</v>
      </c>
      <c r="AM369">
        <v>0.93553362111044114</v>
      </c>
    </row>
    <row r="370" spans="2:39">
      <c r="B370">
        <v>1.0382</v>
      </c>
      <c r="C370">
        <v>64</v>
      </c>
      <c r="D370">
        <v>150.25</v>
      </c>
      <c r="E370">
        <v>67.25</v>
      </c>
      <c r="F370">
        <v>38.1</v>
      </c>
      <c r="G370">
        <v>97.1</v>
      </c>
      <c r="H370">
        <v>89</v>
      </c>
      <c r="I370">
        <v>35.039369999999998</v>
      </c>
      <c r="J370">
        <v>96.9</v>
      </c>
      <c r="K370">
        <v>54.8</v>
      </c>
      <c r="L370">
        <v>38</v>
      </c>
      <c r="M370">
        <v>22</v>
      </c>
      <c r="N370">
        <v>29.9</v>
      </c>
      <c r="O370">
        <v>25.2</v>
      </c>
      <c r="P370">
        <v>17.7</v>
      </c>
      <c r="S370">
        <v>26.8</v>
      </c>
      <c r="V370">
        <v>6.3168632770940356E-2</v>
      </c>
      <c r="W370">
        <v>1.5067488209518796</v>
      </c>
      <c r="X370">
        <v>0.44466887886617446</v>
      </c>
      <c r="Y370">
        <v>0.93121531531237323</v>
      </c>
      <c r="Z370">
        <v>0.58712009595683434</v>
      </c>
      <c r="AA370">
        <v>0.2919701152704694</v>
      </c>
      <c r="AB370">
        <v>0.53549873860118036</v>
      </c>
      <c r="AC370">
        <v>0.5354987280848823</v>
      </c>
      <c r="AD370">
        <v>-1.7223485571425456E-2</v>
      </c>
      <c r="AE370">
        <v>-8.1855528295072616E-2</v>
      </c>
      <c r="AF370">
        <v>0.19463208066550466</v>
      </c>
      <c r="AG370">
        <v>-5.204500834225851E-2</v>
      </c>
      <c r="AH370">
        <v>0.7084831919364748</v>
      </c>
      <c r="AI370">
        <v>0.45692736231863751</v>
      </c>
      <c r="AJ370">
        <v>0.84980308639298541</v>
      </c>
      <c r="AM370">
        <v>-8.6114226179590955E-2</v>
      </c>
    </row>
    <row r="371" spans="2:39">
      <c r="B371">
        <v>1.0568</v>
      </c>
      <c r="C371">
        <v>64</v>
      </c>
      <c r="D371">
        <v>190.25</v>
      </c>
      <c r="E371">
        <v>72.75</v>
      </c>
      <c r="F371">
        <v>39.299999999999997</v>
      </c>
      <c r="G371">
        <v>103.1</v>
      </c>
      <c r="H371">
        <v>97.8</v>
      </c>
      <c r="I371">
        <v>38.503937000000001</v>
      </c>
      <c r="J371">
        <v>99.6</v>
      </c>
      <c r="K371">
        <v>58.9</v>
      </c>
      <c r="L371">
        <v>39</v>
      </c>
      <c r="M371">
        <v>23</v>
      </c>
      <c r="N371">
        <v>34.299999999999997</v>
      </c>
      <c r="O371">
        <v>29.6</v>
      </c>
      <c r="P371">
        <v>19</v>
      </c>
      <c r="S371">
        <v>18.399999999999999</v>
      </c>
      <c r="V371">
        <v>-0.9632191383094949</v>
      </c>
      <c r="W371">
        <v>1.9801626460837636</v>
      </c>
      <c r="X371">
        <v>-0.28230960270244221</v>
      </c>
      <c r="Y371">
        <v>-0.11927840323811695</v>
      </c>
      <c r="Z371">
        <v>0.32394655159455482</v>
      </c>
      <c r="AA371">
        <v>0.13060640293812636</v>
      </c>
      <c r="AB371">
        <v>0.24904519452835253</v>
      </c>
      <c r="AC371">
        <v>0.2490452570307273</v>
      </c>
      <c r="AD371">
        <v>-0.73721547000640852</v>
      </c>
      <c r="AE371">
        <v>-0.67830231923225093</v>
      </c>
      <c r="AF371">
        <v>-0.89394357265242785</v>
      </c>
      <c r="AG371">
        <v>0.61720981724188084</v>
      </c>
      <c r="AH371">
        <v>-0.35527517385961088</v>
      </c>
      <c r="AI371">
        <v>-0.68379757403655972</v>
      </c>
      <c r="AJ371">
        <v>1.0697625131204835</v>
      </c>
      <c r="AM371">
        <v>0.95985856985544182</v>
      </c>
    </row>
    <row r="372" spans="2:39">
      <c r="B372">
        <v>1.0377000000000001</v>
      </c>
      <c r="C372">
        <v>70</v>
      </c>
      <c r="D372">
        <v>170.75</v>
      </c>
      <c r="E372">
        <v>70</v>
      </c>
      <c r="F372">
        <v>38.700000000000003</v>
      </c>
      <c r="G372">
        <v>101.8</v>
      </c>
      <c r="H372">
        <v>94.9</v>
      </c>
      <c r="I372">
        <v>37.362205000000003</v>
      </c>
      <c r="J372">
        <v>95</v>
      </c>
      <c r="K372">
        <v>56</v>
      </c>
      <c r="L372">
        <v>36.5</v>
      </c>
      <c r="M372">
        <v>24.1</v>
      </c>
      <c r="N372">
        <v>31.2</v>
      </c>
      <c r="O372">
        <v>27.3</v>
      </c>
      <c r="P372">
        <v>19.2</v>
      </c>
      <c r="S372">
        <v>27</v>
      </c>
      <c r="V372">
        <v>-0.95784538034572353</v>
      </c>
      <c r="W372">
        <v>2.1379672544610582</v>
      </c>
      <c r="X372">
        <v>-0.38483220907750348</v>
      </c>
      <c r="Y372">
        <v>-0.40577669011552336</v>
      </c>
      <c r="Z372">
        <v>0.23622203680712625</v>
      </c>
      <c r="AA372">
        <v>8.095602991279098E-2</v>
      </c>
      <c r="AB372">
        <v>0.7330529069272691</v>
      </c>
      <c r="AC372">
        <v>0.73305300178044674</v>
      </c>
      <c r="AD372">
        <v>-0.54939147406684707</v>
      </c>
      <c r="AE372">
        <v>-0.6166009270663364</v>
      </c>
      <c r="AF372">
        <v>-0.85040054651970987</v>
      </c>
      <c r="AG372">
        <v>-0.66045848614602076</v>
      </c>
      <c r="AH372">
        <v>-0.86999696376094304</v>
      </c>
      <c r="AI372">
        <v>-1.1797649376692541</v>
      </c>
      <c r="AJ372">
        <v>-0.24999404724450863</v>
      </c>
      <c r="AM372">
        <v>0.95985856985544182</v>
      </c>
    </row>
    <row r="373" spans="2:39">
      <c r="B373">
        <v>1.0378000000000001</v>
      </c>
      <c r="C373">
        <v>72</v>
      </c>
      <c r="D373">
        <v>168</v>
      </c>
      <c r="E373">
        <v>69.25</v>
      </c>
      <c r="F373">
        <v>38.5</v>
      </c>
      <c r="G373">
        <v>101.4</v>
      </c>
      <c r="H373">
        <v>99.8</v>
      </c>
      <c r="I373">
        <v>39.291339000000001</v>
      </c>
      <c r="J373">
        <v>96.2</v>
      </c>
      <c r="K373">
        <v>56.3</v>
      </c>
      <c r="L373">
        <v>36.6</v>
      </c>
      <c r="M373">
        <v>22</v>
      </c>
      <c r="N373">
        <v>29.7</v>
      </c>
      <c r="O373">
        <v>26.3</v>
      </c>
      <c r="P373">
        <v>18</v>
      </c>
      <c r="S373">
        <v>27</v>
      </c>
      <c r="V373">
        <v>-0.91485531663555275</v>
      </c>
      <c r="W373">
        <v>1.7434557335178216</v>
      </c>
      <c r="X373">
        <v>-0.42211315685025308</v>
      </c>
      <c r="Y373">
        <v>-1.0742726928294717</v>
      </c>
      <c r="Z373">
        <v>-0.64102311106714727</v>
      </c>
      <c r="AA373">
        <v>-0.22935880149556173</v>
      </c>
      <c r="AB373">
        <v>-0.26459564311947853</v>
      </c>
      <c r="AC373">
        <v>-0.26459555350519137</v>
      </c>
      <c r="AD373">
        <v>-0.54939147406684707</v>
      </c>
      <c r="AE373">
        <v>-0.94567501861788206</v>
      </c>
      <c r="AF373">
        <v>-0.32788423292710417</v>
      </c>
      <c r="AG373">
        <v>6.4579792041579989</v>
      </c>
      <c r="AH373">
        <v>5.6502258061454584E-2</v>
      </c>
      <c r="AI373">
        <v>-0.48541062858348266</v>
      </c>
      <c r="AJ373">
        <v>-3.0034620517010589E-2</v>
      </c>
      <c r="AM373">
        <v>0.91120867236544045</v>
      </c>
    </row>
    <row r="374" spans="2:39">
      <c r="B374">
        <v>1.0386</v>
      </c>
      <c r="C374">
        <v>67</v>
      </c>
      <c r="D374">
        <v>167</v>
      </c>
      <c r="E374">
        <v>67.5</v>
      </c>
      <c r="F374">
        <v>36.5</v>
      </c>
      <c r="G374">
        <v>98.9</v>
      </c>
      <c r="H374">
        <v>89.7</v>
      </c>
      <c r="I374">
        <v>35.314960999999997</v>
      </c>
      <c r="J374">
        <v>96.2</v>
      </c>
      <c r="K374">
        <v>54.7</v>
      </c>
      <c r="L374">
        <v>37.799999999999997</v>
      </c>
      <c r="M374">
        <v>33.700000000000003</v>
      </c>
      <c r="N374">
        <v>32.4</v>
      </c>
      <c r="O374">
        <v>27.7</v>
      </c>
      <c r="P374">
        <v>18.2</v>
      </c>
      <c r="S374">
        <v>26.6</v>
      </c>
      <c r="V374">
        <v>0.49306926987269611</v>
      </c>
      <c r="W374">
        <v>2.1379672544610582</v>
      </c>
      <c r="X374">
        <v>-0.76696192374818661</v>
      </c>
      <c r="Y374">
        <v>-1.169772121788607</v>
      </c>
      <c r="Z374">
        <v>-0.1146760223425819</v>
      </c>
      <c r="AA374">
        <v>-0.40313510708423994</v>
      </c>
      <c r="AB374">
        <v>-0.42263897778035037</v>
      </c>
      <c r="AC374">
        <v>-0.42263907281915813</v>
      </c>
      <c r="AD374">
        <v>-0.43982747643543602</v>
      </c>
      <c r="AE374">
        <v>-0.43149675056859021</v>
      </c>
      <c r="AF374">
        <v>-0.37142725905981899</v>
      </c>
      <c r="AG374">
        <v>-0.78214118170677271</v>
      </c>
      <c r="AH374">
        <v>0.12513183004829984</v>
      </c>
      <c r="AI374">
        <v>-0.33662041949367405</v>
      </c>
      <c r="AJ374">
        <v>0.62984365966548739</v>
      </c>
      <c r="AM374">
        <v>-0.51180082921710401</v>
      </c>
    </row>
    <row r="375" spans="2:39">
      <c r="B375">
        <v>1.0648</v>
      </c>
      <c r="C375">
        <v>72</v>
      </c>
      <c r="D375">
        <v>157.75</v>
      </c>
      <c r="E375">
        <v>67.25</v>
      </c>
      <c r="F375">
        <v>37.700000000000003</v>
      </c>
      <c r="G375">
        <v>97.5</v>
      </c>
      <c r="H375">
        <v>88.1</v>
      </c>
      <c r="I375">
        <v>34.685039000000003</v>
      </c>
      <c r="J375">
        <v>96.9</v>
      </c>
      <c r="K375">
        <v>57.2</v>
      </c>
      <c r="L375">
        <v>37.700000000000003</v>
      </c>
      <c r="M375">
        <v>21.8</v>
      </c>
      <c r="N375">
        <v>32.6</v>
      </c>
      <c r="O375">
        <v>28</v>
      </c>
      <c r="P375">
        <v>18.8</v>
      </c>
      <c r="S375">
        <v>14.9</v>
      </c>
      <c r="V375">
        <v>-0.5064497113888824</v>
      </c>
      <c r="W375">
        <v>1.5067488209518796</v>
      </c>
      <c r="X375">
        <v>-0.68307979125950014</v>
      </c>
      <c r="Y375">
        <v>-1.7427686955434198</v>
      </c>
      <c r="Z375">
        <v>-0.64102311106714727</v>
      </c>
      <c r="AA375">
        <v>0.44092123434647906</v>
      </c>
      <c r="AB375">
        <v>-0.14606314212382498</v>
      </c>
      <c r="AC375">
        <v>-0.14606303946661023</v>
      </c>
      <c r="AD375">
        <v>-0.92503946594597009</v>
      </c>
      <c r="AE375">
        <v>-0.30809396623676133</v>
      </c>
      <c r="AF375">
        <v>0.41234721132909119</v>
      </c>
      <c r="AG375">
        <v>0.13047903499887059</v>
      </c>
      <c r="AH375">
        <v>-1.0415708937280539</v>
      </c>
      <c r="AI375">
        <v>-0.13823347404059705</v>
      </c>
      <c r="AJ375">
        <v>-0.14001433388075765</v>
      </c>
      <c r="AM375">
        <v>0.48552206932792719</v>
      </c>
    </row>
    <row r="376" spans="2:39">
      <c r="B376">
        <v>1.0462</v>
      </c>
      <c r="C376">
        <v>64</v>
      </c>
      <c r="D376">
        <v>160</v>
      </c>
      <c r="E376">
        <v>65.75</v>
      </c>
      <c r="F376">
        <v>36.5</v>
      </c>
      <c r="G376">
        <v>104.3</v>
      </c>
      <c r="H376">
        <v>90.9</v>
      </c>
      <c r="I376">
        <v>35.787402</v>
      </c>
      <c r="J376">
        <v>93.8</v>
      </c>
      <c r="K376">
        <v>57.8</v>
      </c>
      <c r="L376">
        <v>39.5</v>
      </c>
      <c r="M376">
        <v>23.3</v>
      </c>
      <c r="N376">
        <v>29.2</v>
      </c>
      <c r="O376">
        <v>28.4</v>
      </c>
      <c r="P376">
        <v>18.100000000000001</v>
      </c>
      <c r="S376">
        <v>23.1</v>
      </c>
      <c r="V376">
        <v>1.3098804803660369</v>
      </c>
      <c r="W376">
        <v>8.6507345556227883E-2</v>
      </c>
      <c r="X376">
        <v>-5.8623916065944748E-2</v>
      </c>
      <c r="Y376">
        <v>0.83571588635323768</v>
      </c>
      <c r="Z376">
        <v>1.6910749838557875E-2</v>
      </c>
      <c r="AA376">
        <v>-0.42796029359690851</v>
      </c>
      <c r="AB376">
        <v>-0.63007085452274303</v>
      </c>
      <c r="AC376">
        <v>-0.63007078421632967</v>
      </c>
      <c r="AD376">
        <v>-6.4179484556315267E-2</v>
      </c>
      <c r="AE376">
        <v>0.35005421686633281</v>
      </c>
      <c r="AF376">
        <v>-6.6626076130799752E-2</v>
      </c>
      <c r="AG376">
        <v>0.43468577390075169</v>
      </c>
      <c r="AH376">
        <v>-0.6984230337938323</v>
      </c>
      <c r="AI376">
        <v>0.30813715322882884</v>
      </c>
      <c r="AJ376">
        <v>0.62984365966548739</v>
      </c>
      <c r="AM376">
        <v>-1.3145241378021291</v>
      </c>
    </row>
    <row r="377" spans="2:39">
      <c r="B377">
        <v>1.08</v>
      </c>
      <c r="C377">
        <v>46</v>
      </c>
      <c r="D377">
        <v>176.75</v>
      </c>
      <c r="E377">
        <v>72.5</v>
      </c>
      <c r="F377">
        <v>38</v>
      </c>
      <c r="G377">
        <v>97.3</v>
      </c>
      <c r="H377">
        <v>86</v>
      </c>
      <c r="I377">
        <v>33.858268000000002</v>
      </c>
      <c r="J377">
        <v>99.3</v>
      </c>
      <c r="K377">
        <v>61</v>
      </c>
      <c r="L377">
        <v>38.4</v>
      </c>
      <c r="M377">
        <v>23.8</v>
      </c>
      <c r="N377">
        <v>30.2</v>
      </c>
      <c r="O377">
        <v>29.3</v>
      </c>
      <c r="P377">
        <v>18.8</v>
      </c>
      <c r="S377">
        <v>8.3000000000000007</v>
      </c>
      <c r="V377">
        <v>0.58979691322059236</v>
      </c>
      <c r="W377">
        <v>0.24431195393352251</v>
      </c>
      <c r="X377">
        <v>-8.658462689550693E-2</v>
      </c>
      <c r="Y377">
        <v>1.0267147442715086</v>
      </c>
      <c r="Z377">
        <v>-0.55329859627971867</v>
      </c>
      <c r="AA377">
        <v>-0.50243585313491246</v>
      </c>
      <c r="AB377">
        <v>-0.58068231244122082</v>
      </c>
      <c r="AC377">
        <v>-0.58068234123933515</v>
      </c>
      <c r="AD377">
        <v>-0.22069948117261615</v>
      </c>
      <c r="AE377">
        <v>0.22665143253450248</v>
      </c>
      <c r="AF377">
        <v>0.58651931585995976</v>
      </c>
      <c r="AG377">
        <v>0.79973386058300777</v>
      </c>
      <c r="AH377">
        <v>-1.178830037701742</v>
      </c>
      <c r="AI377">
        <v>0.45692736231863751</v>
      </c>
      <c r="AJ377">
        <v>0.51986394630173649</v>
      </c>
      <c r="AM377">
        <v>-0.60910062419710709</v>
      </c>
    </row>
    <row r="378" spans="2:39">
      <c r="B378">
        <v>1.0666</v>
      </c>
      <c r="C378">
        <v>48</v>
      </c>
      <c r="D378">
        <v>176</v>
      </c>
      <c r="E378">
        <v>73</v>
      </c>
      <c r="F378">
        <v>36.700000000000003</v>
      </c>
      <c r="G378">
        <v>96.7</v>
      </c>
      <c r="H378">
        <v>86.5</v>
      </c>
      <c r="I378">
        <v>34.055118</v>
      </c>
      <c r="J378">
        <v>98.3</v>
      </c>
      <c r="K378">
        <v>60.4</v>
      </c>
      <c r="L378">
        <v>39.9</v>
      </c>
      <c r="M378">
        <v>24.4</v>
      </c>
      <c r="N378">
        <v>28.8</v>
      </c>
      <c r="O378">
        <v>29.6</v>
      </c>
      <c r="P378">
        <v>18.7</v>
      </c>
      <c r="S378">
        <v>14.1</v>
      </c>
      <c r="V378">
        <v>-0.19477174949010834</v>
      </c>
      <c r="W378">
        <v>8.6507345556227883E-2</v>
      </c>
      <c r="X378">
        <v>-4.9303679122757356E-2</v>
      </c>
      <c r="Y378">
        <v>-0.11927840323811695</v>
      </c>
      <c r="Z378">
        <v>-0.33398730931115028</v>
      </c>
      <c r="AA378">
        <v>-0.13005805544488921</v>
      </c>
      <c r="AB378">
        <v>0.31818915344248244</v>
      </c>
      <c r="AC378">
        <v>0.31818907719851891</v>
      </c>
      <c r="AD378">
        <v>0.38972850563095812</v>
      </c>
      <c r="AE378">
        <v>-0.20525831262690294</v>
      </c>
      <c r="AF378">
        <v>-0.15371212839623249</v>
      </c>
      <c r="AG378">
        <v>-0.3562517472441396</v>
      </c>
      <c r="AH378">
        <v>-1.0758856797214753</v>
      </c>
      <c r="AI378">
        <v>-0.48541062858348266</v>
      </c>
      <c r="AJ378">
        <v>-0.57993318733575761</v>
      </c>
      <c r="AM378">
        <v>0.16929773564291717</v>
      </c>
    </row>
    <row r="379" spans="2:39">
      <c r="B379">
        <v>1.052</v>
      </c>
      <c r="C379">
        <v>46</v>
      </c>
      <c r="D379">
        <v>177</v>
      </c>
      <c r="E379">
        <v>70</v>
      </c>
      <c r="F379">
        <v>37.200000000000003</v>
      </c>
      <c r="G379">
        <v>99.7</v>
      </c>
      <c r="H379">
        <v>95.6</v>
      </c>
      <c r="I379">
        <v>37.637794999999997</v>
      </c>
      <c r="J379">
        <v>102.2</v>
      </c>
      <c r="K379">
        <v>58.3</v>
      </c>
      <c r="L379">
        <v>38.200000000000003</v>
      </c>
      <c r="M379">
        <v>22.5</v>
      </c>
      <c r="N379">
        <v>29.1</v>
      </c>
      <c r="O379">
        <v>27.7</v>
      </c>
      <c r="P379">
        <v>17.7</v>
      </c>
      <c r="S379">
        <v>20.5</v>
      </c>
      <c r="V379">
        <v>9.0037422589797106E-2</v>
      </c>
      <c r="W379">
        <v>-7.1297262821066756E-2</v>
      </c>
      <c r="X379">
        <v>5.3218927252303969E-2</v>
      </c>
      <c r="Y379">
        <v>-0.31027726115638787</v>
      </c>
      <c r="Z379">
        <v>0.54325783856312315</v>
      </c>
      <c r="AA379">
        <v>0.14301899619446151</v>
      </c>
      <c r="AB379">
        <v>8.1124151451176796E-2</v>
      </c>
      <c r="AC379">
        <v>8.1124049121358427E-2</v>
      </c>
      <c r="AD379">
        <v>0.13929651104487542</v>
      </c>
      <c r="AE379">
        <v>-8.1855528295072616E-2</v>
      </c>
      <c r="AF379">
        <v>0.499433263594527</v>
      </c>
      <c r="AG379">
        <v>8.7963394381185781E-3</v>
      </c>
      <c r="AH379">
        <v>-0.28664560187276689</v>
      </c>
      <c r="AI379">
        <v>-0.13823347404059705</v>
      </c>
      <c r="AJ379">
        <v>0.62984365966548739</v>
      </c>
      <c r="AM379">
        <v>-0.11043917492459163</v>
      </c>
    </row>
    <row r="380" spans="2:39">
      <c r="B380">
        <v>1.0572999999999999</v>
      </c>
      <c r="C380">
        <v>44</v>
      </c>
      <c r="D380">
        <v>179.75</v>
      </c>
      <c r="E380">
        <v>69.5</v>
      </c>
      <c r="F380">
        <v>39.200000000000003</v>
      </c>
      <c r="G380">
        <v>101.9</v>
      </c>
      <c r="H380">
        <v>93.2</v>
      </c>
      <c r="I380">
        <v>36.692912999999997</v>
      </c>
      <c r="J380">
        <v>100.6</v>
      </c>
      <c r="K380">
        <v>58.9</v>
      </c>
      <c r="L380">
        <v>39.700000000000003</v>
      </c>
      <c r="M380">
        <v>23.1</v>
      </c>
      <c r="N380">
        <v>31.4</v>
      </c>
      <c r="O380">
        <v>28.4</v>
      </c>
      <c r="P380">
        <v>18.8</v>
      </c>
      <c r="S380">
        <v>18.2</v>
      </c>
      <c r="V380">
        <v>1.283011690547168</v>
      </c>
      <c r="W380">
        <v>0.16540964974487521</v>
      </c>
      <c r="X380">
        <v>-0.48735481545256482</v>
      </c>
      <c r="Y380">
        <v>7.1720454680153992E-2</v>
      </c>
      <c r="Z380">
        <v>-0.20240053713001049</v>
      </c>
      <c r="AA380">
        <v>-0.44037288685324188</v>
      </c>
      <c r="AB380">
        <v>-0.91652439859557222</v>
      </c>
      <c r="AC380">
        <v>-0.91652450616427794</v>
      </c>
      <c r="AD380">
        <v>-0.6746074713598873</v>
      </c>
      <c r="AE380">
        <v>-0.49319814273450613</v>
      </c>
      <c r="AF380">
        <v>-0.11016910226351767</v>
      </c>
      <c r="AG380">
        <v>-0.59961713836564368</v>
      </c>
      <c r="AH380">
        <v>-0.73273781978725372</v>
      </c>
      <c r="AI380">
        <v>-0.23742694676713555</v>
      </c>
      <c r="AJ380">
        <v>0.18992480621048743</v>
      </c>
      <c r="AM380">
        <v>-1.2901991890571283</v>
      </c>
    </row>
    <row r="381" spans="2:39">
      <c r="B381">
        <v>1.0794999999999999</v>
      </c>
      <c r="C381">
        <v>47</v>
      </c>
      <c r="D381">
        <v>165.25</v>
      </c>
      <c r="E381">
        <v>70.5</v>
      </c>
      <c r="F381">
        <v>37.5</v>
      </c>
      <c r="G381">
        <v>97.2</v>
      </c>
      <c r="H381">
        <v>83.1</v>
      </c>
      <c r="I381">
        <v>32.716535</v>
      </c>
      <c r="J381">
        <v>95.4</v>
      </c>
      <c r="K381">
        <v>56.9</v>
      </c>
      <c r="L381">
        <v>38.299999999999997</v>
      </c>
      <c r="M381">
        <v>22.1</v>
      </c>
      <c r="N381">
        <v>30.1</v>
      </c>
      <c r="O381">
        <v>28.2</v>
      </c>
      <c r="P381">
        <v>18.399999999999999</v>
      </c>
      <c r="S381">
        <v>8.5</v>
      </c>
      <c r="V381">
        <v>-0.71065251401221763</v>
      </c>
      <c r="W381">
        <v>8.6507345556227883E-2</v>
      </c>
      <c r="X381">
        <v>0.52855101135486104</v>
      </c>
      <c r="Y381">
        <v>0.54921759947583126</v>
      </c>
      <c r="Z381">
        <v>1.6910749838557875E-2</v>
      </c>
      <c r="AA381">
        <v>0.72641087924216319</v>
      </c>
      <c r="AB381">
        <v>0.50586561335226732</v>
      </c>
      <c r="AC381">
        <v>0.50586566229868479</v>
      </c>
      <c r="AD381">
        <v>0.13929651104487542</v>
      </c>
      <c r="AE381">
        <v>-8.1855528295072616E-2</v>
      </c>
      <c r="AF381">
        <v>0.84777747265626413</v>
      </c>
      <c r="AG381">
        <v>0.86057520836338486</v>
      </c>
      <c r="AH381">
        <v>0.36533533200225338</v>
      </c>
      <c r="AI381">
        <v>0.45692736231863751</v>
      </c>
      <c r="AJ381">
        <v>0.95978279975673642</v>
      </c>
      <c r="AM381">
        <v>0.70444660803293369</v>
      </c>
    </row>
    <row r="382" spans="2:39">
      <c r="B382">
        <v>1.0424</v>
      </c>
      <c r="C382">
        <v>46</v>
      </c>
      <c r="D382">
        <v>192.5</v>
      </c>
      <c r="E382">
        <v>71.75</v>
      </c>
      <c r="F382">
        <v>38</v>
      </c>
      <c r="G382">
        <v>106.6</v>
      </c>
      <c r="H382">
        <v>97.5</v>
      </c>
      <c r="I382">
        <v>38.385826999999999</v>
      </c>
      <c r="J382">
        <v>100.6</v>
      </c>
      <c r="K382">
        <v>58.9</v>
      </c>
      <c r="L382">
        <v>40.5</v>
      </c>
      <c r="M382">
        <v>24.5</v>
      </c>
      <c r="N382">
        <v>33.299999999999997</v>
      </c>
      <c r="O382">
        <v>29.6</v>
      </c>
      <c r="P382">
        <v>19.100000000000001</v>
      </c>
      <c r="S382">
        <v>24.9</v>
      </c>
      <c r="V382">
        <v>1.2292741109094547</v>
      </c>
      <c r="W382">
        <v>0.16540964974487521</v>
      </c>
      <c r="X382">
        <v>0.22098319222967705</v>
      </c>
      <c r="Y382">
        <v>1.5997113180263214</v>
      </c>
      <c r="Z382">
        <v>-0.29012505191743909</v>
      </c>
      <c r="AA382">
        <v>-0.14247064870122439</v>
      </c>
      <c r="AB382">
        <v>-0.35349501886621904</v>
      </c>
      <c r="AC382">
        <v>-0.35349500175757331</v>
      </c>
      <c r="AD382">
        <v>0.2645125083379179</v>
      </c>
      <c r="AE382">
        <v>-0.39036248912464772</v>
      </c>
      <c r="AF382">
        <v>0.45589023746180907</v>
      </c>
      <c r="AG382">
        <v>0.92141655614376194</v>
      </c>
      <c r="AH382">
        <v>-0.66410824780040967</v>
      </c>
      <c r="AI382">
        <v>-0.38621715585694416</v>
      </c>
      <c r="AJ382">
        <v>-0.46995347397200665</v>
      </c>
      <c r="AM382">
        <v>-1.2293868171946265</v>
      </c>
    </row>
    <row r="383" spans="2:39">
      <c r="B383">
        <v>1.0785</v>
      </c>
      <c r="C383">
        <v>47</v>
      </c>
      <c r="D383">
        <v>184.25</v>
      </c>
      <c r="E383">
        <v>74.5</v>
      </c>
      <c r="F383">
        <v>37.299999999999997</v>
      </c>
      <c r="G383">
        <v>99.6</v>
      </c>
      <c r="H383">
        <v>88.8</v>
      </c>
      <c r="I383">
        <v>34.960630000000002</v>
      </c>
      <c r="J383">
        <v>101.4</v>
      </c>
      <c r="K383">
        <v>57.4</v>
      </c>
      <c r="L383">
        <v>39.6</v>
      </c>
      <c r="M383">
        <v>24.6</v>
      </c>
      <c r="N383">
        <v>30.3</v>
      </c>
      <c r="O383">
        <v>27.9</v>
      </c>
      <c r="P383">
        <v>17.8</v>
      </c>
      <c r="S383">
        <v>9</v>
      </c>
      <c r="V383">
        <v>2.3362682514464721</v>
      </c>
      <c r="W383">
        <v>0.63882347487675917</v>
      </c>
      <c r="X383">
        <v>1.7215413400828472</v>
      </c>
      <c r="Y383">
        <v>2.8412038944950826</v>
      </c>
      <c r="Z383">
        <v>1.3766407290436824</v>
      </c>
      <c r="AA383">
        <v>1.5456420341602153</v>
      </c>
      <c r="AB383">
        <v>0.67378665642944302</v>
      </c>
      <c r="AC383">
        <v>0.67378661931426043</v>
      </c>
      <c r="AD383">
        <v>1.2192844876973523</v>
      </c>
      <c r="AE383">
        <v>0.49402413192013511</v>
      </c>
      <c r="AF383">
        <v>1.6315519430451744</v>
      </c>
      <c r="AG383">
        <v>6.9637687218493505E-2</v>
      </c>
      <c r="AH383">
        <v>0.2280761880285653</v>
      </c>
      <c r="AI383">
        <v>1.0520881986778703</v>
      </c>
      <c r="AJ383">
        <v>2.3895190734854754</v>
      </c>
      <c r="AM383">
        <v>-0.20773896990459476</v>
      </c>
    </row>
    <row r="384" spans="2:39">
      <c r="B384">
        <v>1.0991</v>
      </c>
      <c r="C384">
        <v>53</v>
      </c>
      <c r="D384">
        <v>224.5</v>
      </c>
      <c r="E384">
        <v>77.75</v>
      </c>
      <c r="F384">
        <v>41.1</v>
      </c>
      <c r="G384">
        <v>113.2</v>
      </c>
      <c r="H384">
        <v>99.2</v>
      </c>
      <c r="I384">
        <v>39.055118</v>
      </c>
      <c r="J384">
        <v>107.5</v>
      </c>
      <c r="K384">
        <v>61.7</v>
      </c>
      <c r="L384">
        <v>42.3</v>
      </c>
      <c r="M384">
        <v>23.2</v>
      </c>
      <c r="N384">
        <v>32.9</v>
      </c>
      <c r="O384">
        <v>30.8</v>
      </c>
      <c r="P384">
        <v>20.399999999999999</v>
      </c>
      <c r="S384">
        <v>17.399999999999999</v>
      </c>
      <c r="V384">
        <v>1.1486677414528723</v>
      </c>
      <c r="W384">
        <v>-0.54471108795295065</v>
      </c>
      <c r="X384">
        <v>0.38874745720705012</v>
      </c>
      <c r="Y384">
        <v>1.1222141732306441</v>
      </c>
      <c r="Z384">
        <v>-0.20240053713001049</v>
      </c>
      <c r="AA384">
        <v>-0.20453361498289491</v>
      </c>
      <c r="AB384">
        <v>-7.6919183209695041E-2</v>
      </c>
      <c r="AC384">
        <v>-7.6919219298816871E-2</v>
      </c>
      <c r="AD384">
        <v>0.42103250495421873</v>
      </c>
      <c r="AE384">
        <v>0.26778569397844643</v>
      </c>
      <c r="AF384">
        <v>0.36880418519637326</v>
      </c>
      <c r="AG384">
        <v>-0.11288635612263559</v>
      </c>
      <c r="AH384">
        <v>-0.21801602988592159</v>
      </c>
      <c r="AI384">
        <v>0.70491104413498462</v>
      </c>
      <c r="AJ384">
        <v>0.29990451957423842</v>
      </c>
      <c r="AM384">
        <v>-1.1564119709596241</v>
      </c>
    </row>
    <row r="385" spans="2:39">
      <c r="B385">
        <v>1.077</v>
      </c>
      <c r="C385">
        <v>38</v>
      </c>
      <c r="D385">
        <v>188.75</v>
      </c>
      <c r="E385">
        <v>73.25</v>
      </c>
      <c r="F385">
        <v>37.5</v>
      </c>
      <c r="G385">
        <v>99.1</v>
      </c>
      <c r="H385">
        <v>91.6</v>
      </c>
      <c r="I385">
        <v>36.062992000000001</v>
      </c>
      <c r="J385">
        <v>102.4</v>
      </c>
      <c r="K385">
        <v>60.6</v>
      </c>
      <c r="L385">
        <v>39.4</v>
      </c>
      <c r="M385">
        <v>22.9</v>
      </c>
      <c r="N385">
        <v>31.6</v>
      </c>
      <c r="O385">
        <v>30.1</v>
      </c>
      <c r="P385">
        <v>18.5</v>
      </c>
      <c r="S385">
        <v>9.6</v>
      </c>
      <c r="V385">
        <v>0.93371742290199455</v>
      </c>
      <c r="W385">
        <v>0.40211656231081716</v>
      </c>
      <c r="X385">
        <v>-0.58987742182762615</v>
      </c>
      <c r="Y385">
        <v>-1.4562704086660134</v>
      </c>
      <c r="Z385">
        <v>0.32394655159455482</v>
      </c>
      <c r="AA385">
        <v>-0.16729583521389119</v>
      </c>
      <c r="AB385">
        <v>-0.56092689560861164</v>
      </c>
      <c r="AC385">
        <v>-0.56092696404853815</v>
      </c>
      <c r="AD385">
        <v>-0.54939147406684707</v>
      </c>
      <c r="AE385">
        <v>0.5762926548080215</v>
      </c>
      <c r="AF385">
        <v>0.32526115906365533</v>
      </c>
      <c r="AG385">
        <v>0.13047903499887059</v>
      </c>
      <c r="AH385">
        <v>-0.56116388982014309</v>
      </c>
      <c r="AI385">
        <v>-0.43581389222021255</v>
      </c>
      <c r="AJ385">
        <v>-3.0034620517010589E-2</v>
      </c>
      <c r="AM385">
        <v>-0.94964990662711757</v>
      </c>
    </row>
    <row r="386" spans="2:39">
      <c r="B386">
        <v>1.073</v>
      </c>
      <c r="C386">
        <v>50</v>
      </c>
      <c r="D386">
        <v>162.5</v>
      </c>
      <c r="E386">
        <v>66.5</v>
      </c>
      <c r="F386">
        <v>38.700000000000003</v>
      </c>
      <c r="G386">
        <v>99.4</v>
      </c>
      <c r="H386">
        <v>86.7</v>
      </c>
      <c r="I386">
        <v>34.133857999999996</v>
      </c>
      <c r="J386">
        <v>96.2</v>
      </c>
      <c r="K386">
        <v>62.1</v>
      </c>
      <c r="L386">
        <v>39.299999999999997</v>
      </c>
      <c r="M386">
        <v>23.3</v>
      </c>
      <c r="N386">
        <v>30.6</v>
      </c>
      <c r="O386">
        <v>27.8</v>
      </c>
      <c r="P386">
        <v>18.2</v>
      </c>
      <c r="S386">
        <v>11.3</v>
      </c>
      <c r="V386">
        <v>0.13840124426375119</v>
      </c>
      <c r="W386">
        <v>8.6507345556227883E-2</v>
      </c>
      <c r="X386">
        <v>-0.81356310846412361</v>
      </c>
      <c r="Y386">
        <v>-0.78777440595206516</v>
      </c>
      <c r="Z386">
        <v>-0.90419665542942984</v>
      </c>
      <c r="AA386">
        <v>-0.70103734523625927</v>
      </c>
      <c r="AB386">
        <v>-0.41276126936404506</v>
      </c>
      <c r="AC386">
        <v>-0.41276138422375958</v>
      </c>
      <c r="AD386">
        <v>-1.0815594625622709</v>
      </c>
      <c r="AE386">
        <v>-0.94567501861788206</v>
      </c>
      <c r="AF386">
        <v>-0.54559936359069061</v>
      </c>
      <c r="AG386">
        <v>-0.72129983392639785</v>
      </c>
      <c r="AH386">
        <v>-0.21801602988592159</v>
      </c>
      <c r="AI386">
        <v>-0.58460410131002116</v>
      </c>
      <c r="AJ386">
        <v>-3.0034620517010589E-2</v>
      </c>
      <c r="AM386">
        <v>-0.15908907241459297</v>
      </c>
    </row>
    <row r="387" spans="2:39">
      <c r="B387">
        <v>1.0582</v>
      </c>
      <c r="C387">
        <v>46</v>
      </c>
      <c r="D387">
        <v>156.5</v>
      </c>
      <c r="E387">
        <v>68.25</v>
      </c>
      <c r="F387">
        <v>35.9</v>
      </c>
      <c r="G387">
        <v>95.1</v>
      </c>
      <c r="H387">
        <v>88.2</v>
      </c>
      <c r="I387">
        <v>34.724409000000001</v>
      </c>
      <c r="J387">
        <v>92.8</v>
      </c>
      <c r="K387">
        <v>54.7</v>
      </c>
      <c r="L387">
        <v>37.299999999999997</v>
      </c>
      <c r="M387">
        <v>21.9</v>
      </c>
      <c r="N387">
        <v>31.6</v>
      </c>
      <c r="O387">
        <v>27.5</v>
      </c>
      <c r="P387">
        <v>18.2</v>
      </c>
      <c r="S387">
        <v>17.8</v>
      </c>
      <c r="V387">
        <v>-0.38822703618590082</v>
      </c>
      <c r="W387">
        <v>0.16540964974487521</v>
      </c>
      <c r="X387">
        <v>0.69631527633223411</v>
      </c>
      <c r="Y387">
        <v>0.64471702843496681</v>
      </c>
      <c r="Z387">
        <v>0.89415589771283133</v>
      </c>
      <c r="AA387">
        <v>0.83812421854917085</v>
      </c>
      <c r="AB387">
        <v>0.16014581878161202</v>
      </c>
      <c r="AC387">
        <v>0.16014580877834358</v>
      </c>
      <c r="AD387">
        <v>0.62450850055540941</v>
      </c>
      <c r="AE387">
        <v>0.69969543913985188</v>
      </c>
      <c r="AF387">
        <v>0.19463208066550466</v>
      </c>
      <c r="AG387">
        <v>-0.47793444280489161</v>
      </c>
      <c r="AH387">
        <v>1.0516310518706964</v>
      </c>
      <c r="AI387">
        <v>1.1016849350411386</v>
      </c>
      <c r="AJ387">
        <v>7.9945092846740382E-2</v>
      </c>
      <c r="AM387">
        <v>0.37605979997542355</v>
      </c>
    </row>
    <row r="388" spans="2:39">
      <c r="B388">
        <v>1.0484</v>
      </c>
      <c r="C388">
        <v>47</v>
      </c>
      <c r="D388">
        <v>197</v>
      </c>
      <c r="E388">
        <v>72</v>
      </c>
      <c r="F388">
        <v>40</v>
      </c>
      <c r="G388">
        <v>107.5</v>
      </c>
      <c r="H388">
        <v>94</v>
      </c>
      <c r="I388">
        <v>37.007874000000001</v>
      </c>
      <c r="J388">
        <v>103.7</v>
      </c>
      <c r="K388">
        <v>62.7</v>
      </c>
      <c r="L388">
        <v>39</v>
      </c>
      <c r="M388">
        <v>22.3</v>
      </c>
      <c r="N388">
        <v>35.299999999999997</v>
      </c>
      <c r="O388">
        <v>30.9</v>
      </c>
      <c r="P388">
        <v>18.3</v>
      </c>
      <c r="S388">
        <v>22.2</v>
      </c>
      <c r="V388">
        <v>-0.27000436098291913</v>
      </c>
      <c r="W388">
        <v>0.32321425812216986</v>
      </c>
      <c r="X388">
        <v>0.75223669799135839</v>
      </c>
      <c r="Y388">
        <v>1.2177136021897796</v>
      </c>
      <c r="Z388">
        <v>0.93801815510654563</v>
      </c>
      <c r="AA388">
        <v>0.71399828598582982</v>
      </c>
      <c r="AB388">
        <v>0.25892290294465642</v>
      </c>
      <c r="AC388">
        <v>0.25892294562612583</v>
      </c>
      <c r="AD388">
        <v>0.31146850732280773</v>
      </c>
      <c r="AE388">
        <v>-6.1288397573100652E-2</v>
      </c>
      <c r="AF388">
        <v>0.36880418519637326</v>
      </c>
      <c r="AG388">
        <v>-0.47793444280489161</v>
      </c>
      <c r="AH388">
        <v>-1.2127313925388241E-2</v>
      </c>
      <c r="AI388">
        <v>1.1512816714044087</v>
      </c>
      <c r="AJ388">
        <v>0.40988423293798937</v>
      </c>
      <c r="AM388">
        <v>0.25443505625041973</v>
      </c>
    </row>
    <row r="389" spans="2:39">
      <c r="B389">
        <v>1.0506</v>
      </c>
      <c r="C389">
        <v>49</v>
      </c>
      <c r="D389">
        <v>198.5</v>
      </c>
      <c r="E389">
        <v>73.5</v>
      </c>
      <c r="F389">
        <v>40.1</v>
      </c>
      <c r="G389">
        <v>106.5</v>
      </c>
      <c r="H389">
        <v>95</v>
      </c>
      <c r="I389">
        <v>37.401575000000001</v>
      </c>
      <c r="J389">
        <v>101.7</v>
      </c>
      <c r="K389">
        <v>59</v>
      </c>
      <c r="L389">
        <v>39.4</v>
      </c>
      <c r="M389">
        <v>22.3</v>
      </c>
      <c r="N389">
        <v>32.200000000000003</v>
      </c>
      <c r="O389">
        <v>31</v>
      </c>
      <c r="P389">
        <v>18.600000000000001</v>
      </c>
      <c r="S389">
        <v>21.2</v>
      </c>
      <c r="V389">
        <v>-0.17327671763502292</v>
      </c>
      <c r="W389">
        <v>0.24431195393352251</v>
      </c>
      <c r="X389">
        <v>-0.17046675938419348</v>
      </c>
      <c r="Y389">
        <v>0.64471702843496681</v>
      </c>
      <c r="Z389">
        <v>-0.42171182409857888</v>
      </c>
      <c r="AA389">
        <v>-0.20453361498289491</v>
      </c>
      <c r="AB389">
        <v>-3.7408349544476735E-2</v>
      </c>
      <c r="AC389">
        <v>-3.740846491722092E-2</v>
      </c>
      <c r="AD389">
        <v>-0.22069948117261615</v>
      </c>
      <c r="AE389">
        <v>4.1299459281378674E-4</v>
      </c>
      <c r="AF389">
        <v>-6.6626076130799752E-2</v>
      </c>
      <c r="AG389">
        <v>-0.41709309502451669</v>
      </c>
      <c r="AH389">
        <v>-1.4876631116425418</v>
      </c>
      <c r="AI389">
        <v>-1.2293616740325242</v>
      </c>
      <c r="AJ389">
        <v>-1.3497911808820027</v>
      </c>
      <c r="AM389">
        <v>0.1571352612704166</v>
      </c>
    </row>
    <row r="390" spans="2:39">
      <c r="B390">
        <v>1.0524</v>
      </c>
      <c r="C390">
        <v>48</v>
      </c>
      <c r="D390">
        <v>173.75</v>
      </c>
      <c r="E390">
        <v>72</v>
      </c>
      <c r="F390">
        <v>37</v>
      </c>
      <c r="G390">
        <v>99.1</v>
      </c>
      <c r="H390">
        <v>92</v>
      </c>
      <c r="I390">
        <v>36.220472000000001</v>
      </c>
      <c r="J390">
        <v>98.3</v>
      </c>
      <c r="K390">
        <v>59.3</v>
      </c>
      <c r="L390">
        <v>38.4</v>
      </c>
      <c r="M390">
        <v>22.4</v>
      </c>
      <c r="N390">
        <v>27.9</v>
      </c>
      <c r="O390">
        <v>26.2</v>
      </c>
      <c r="P390">
        <v>17</v>
      </c>
      <c r="S390">
        <v>20.399999999999999</v>
      </c>
      <c r="V390">
        <v>-0.14103416985239481</v>
      </c>
      <c r="W390">
        <v>-0.30800417538700875</v>
      </c>
      <c r="X390">
        <v>-0.20774770715694305</v>
      </c>
      <c r="Y390">
        <v>0.35821874155756039</v>
      </c>
      <c r="Z390">
        <v>-0.72874762585457586</v>
      </c>
      <c r="AA390">
        <v>-0.50243585313491246</v>
      </c>
      <c r="AB390">
        <v>-0.31398418520100069</v>
      </c>
      <c r="AC390">
        <v>-0.31398424737597735</v>
      </c>
      <c r="AD390">
        <v>-0.22069948117261615</v>
      </c>
      <c r="AE390">
        <v>0.1443829096466161</v>
      </c>
      <c r="AF390">
        <v>-6.6626076130799752E-2</v>
      </c>
      <c r="AG390">
        <v>6.9637687218493505E-2</v>
      </c>
      <c r="AH390">
        <v>-0.42390474584645493</v>
      </c>
      <c r="AI390">
        <v>0.25854041686555873</v>
      </c>
      <c r="AJ390">
        <v>0.18992480621048743</v>
      </c>
      <c r="AM390">
        <v>0.12064783815291583</v>
      </c>
    </row>
    <row r="391" spans="2:39">
      <c r="B391">
        <v>1.0529999999999999</v>
      </c>
      <c r="C391">
        <v>41</v>
      </c>
      <c r="D391">
        <v>172.75</v>
      </c>
      <c r="E391">
        <v>71.25</v>
      </c>
      <c r="F391">
        <v>36.299999999999997</v>
      </c>
      <c r="G391">
        <v>96.7</v>
      </c>
      <c r="H391">
        <v>89.2</v>
      </c>
      <c r="I391">
        <v>35.118110000000001</v>
      </c>
      <c r="J391">
        <v>98.3</v>
      </c>
      <c r="K391">
        <v>60</v>
      </c>
      <c r="L391">
        <v>38.4</v>
      </c>
      <c r="M391">
        <v>23.2</v>
      </c>
      <c r="N391">
        <v>31</v>
      </c>
      <c r="O391">
        <v>29.2</v>
      </c>
      <c r="P391">
        <v>18.399999999999999</v>
      </c>
      <c r="S391">
        <v>20.100000000000001</v>
      </c>
      <c r="V391">
        <v>-0.40972206804098621</v>
      </c>
      <c r="W391">
        <v>0.32321425812216986</v>
      </c>
      <c r="X391">
        <v>0.68699503938904671</v>
      </c>
      <c r="Y391">
        <v>1.313213031148915</v>
      </c>
      <c r="Z391">
        <v>1.2011916994688283</v>
      </c>
      <c r="AA391">
        <v>0.34162048829580655</v>
      </c>
      <c r="AB391">
        <v>0.30831144502617858</v>
      </c>
      <c r="AC391">
        <v>0.30831138860312035</v>
      </c>
      <c r="AD391">
        <v>0.29581650766117629</v>
      </c>
      <c r="AE391">
        <v>-4.0721266851128687E-2</v>
      </c>
      <c r="AF391">
        <v>0.54297628972724188</v>
      </c>
      <c r="AG391">
        <v>1.40814733838677</v>
      </c>
      <c r="AH391">
        <v>-0.42390474584645493</v>
      </c>
      <c r="AI391">
        <v>0.80410451686152318</v>
      </c>
      <c r="AJ391">
        <v>1.6196610799392306</v>
      </c>
      <c r="AM391">
        <v>0.38822227434792406</v>
      </c>
    </row>
    <row r="392" spans="2:39">
      <c r="B392">
        <v>1.048</v>
      </c>
      <c r="C392">
        <v>49</v>
      </c>
      <c r="D392">
        <v>196.75</v>
      </c>
      <c r="E392">
        <v>73.75</v>
      </c>
      <c r="F392">
        <v>40.700000000000003</v>
      </c>
      <c r="G392">
        <v>103.5</v>
      </c>
      <c r="H392">
        <v>95.5</v>
      </c>
      <c r="I392">
        <v>37.598424999999999</v>
      </c>
      <c r="J392">
        <v>101.6</v>
      </c>
      <c r="K392">
        <v>59.1</v>
      </c>
      <c r="L392">
        <v>39.799999999999997</v>
      </c>
      <c r="M392">
        <v>25.4</v>
      </c>
      <c r="N392">
        <v>31</v>
      </c>
      <c r="O392">
        <v>30.3</v>
      </c>
      <c r="P392">
        <v>19.7</v>
      </c>
      <c r="S392">
        <v>22.3</v>
      </c>
      <c r="V392">
        <v>-0.77513760957748579</v>
      </c>
      <c r="W392">
        <v>-0.15019956700971407</v>
      </c>
      <c r="X392">
        <v>-4.9303679122757356E-2</v>
      </c>
      <c r="Y392">
        <v>-0.40577669011552336</v>
      </c>
      <c r="Z392">
        <v>0.71870686813797724</v>
      </c>
      <c r="AA392">
        <v>0.40368345457747706</v>
      </c>
      <c r="AB392">
        <v>0.61452040593161561</v>
      </c>
      <c r="AC392">
        <v>0.61452048774186563</v>
      </c>
      <c r="AD392">
        <v>-3.2875485233054655E-2</v>
      </c>
      <c r="AE392">
        <v>4.154725603675772E-2</v>
      </c>
      <c r="AF392">
        <v>-1.0681156771832965</v>
      </c>
      <c r="AG392">
        <v>-0.66045848614602076</v>
      </c>
      <c r="AH392">
        <v>-0.73273781978725372</v>
      </c>
      <c r="AI392">
        <v>-0.73339431039982983</v>
      </c>
      <c r="AJ392">
        <v>-0.57993318733575761</v>
      </c>
      <c r="AM392">
        <v>0.76525897989543556</v>
      </c>
    </row>
    <row r="393" spans="2:39">
      <c r="B393">
        <v>1.0411999999999999</v>
      </c>
      <c r="C393">
        <v>43</v>
      </c>
      <c r="D393">
        <v>177</v>
      </c>
      <c r="E393">
        <v>69.25</v>
      </c>
      <c r="F393">
        <v>39.6</v>
      </c>
      <c r="G393">
        <v>104</v>
      </c>
      <c r="H393">
        <v>98.6</v>
      </c>
      <c r="I393">
        <v>38.818897999999997</v>
      </c>
      <c r="J393">
        <v>99.5</v>
      </c>
      <c r="K393">
        <v>59.5</v>
      </c>
      <c r="L393">
        <v>36.1</v>
      </c>
      <c r="M393">
        <v>22</v>
      </c>
      <c r="N393">
        <v>30.1</v>
      </c>
      <c r="O393">
        <v>27.2</v>
      </c>
      <c r="P393">
        <v>17.7</v>
      </c>
      <c r="S393">
        <v>25.4</v>
      </c>
      <c r="V393">
        <v>0.11690621240866579</v>
      </c>
      <c r="W393">
        <v>-0.15019956700971407</v>
      </c>
      <c r="X393">
        <v>-0.47803457850937742</v>
      </c>
      <c r="Y393">
        <v>-0.69227497699292972</v>
      </c>
      <c r="Z393">
        <v>-3.0095850103276849</v>
      </c>
      <c r="AA393">
        <v>-0.94928921036294145</v>
      </c>
      <c r="AB393">
        <v>-0.50166064511078556</v>
      </c>
      <c r="AC393">
        <v>-0.50166058158235183</v>
      </c>
      <c r="AD393">
        <v>-0.48678347542032807</v>
      </c>
      <c r="AE393">
        <v>-0.94567501861788206</v>
      </c>
      <c r="AF393">
        <v>0.19463208066550466</v>
      </c>
      <c r="AG393">
        <v>1.0430992517045139</v>
      </c>
      <c r="AH393">
        <v>-0.42390474584645493</v>
      </c>
      <c r="AI393">
        <v>0.35773388959209723</v>
      </c>
      <c r="AJ393">
        <v>0.62984365966548739</v>
      </c>
      <c r="AM393">
        <v>-0.13476412366959231</v>
      </c>
    </row>
    <row r="394" spans="2:39">
      <c r="B394">
        <v>1.0578000000000001</v>
      </c>
      <c r="C394">
        <v>43</v>
      </c>
      <c r="D394">
        <v>165.5</v>
      </c>
      <c r="E394">
        <v>68.5</v>
      </c>
      <c r="F394">
        <v>31.1</v>
      </c>
      <c r="G394">
        <v>93.1</v>
      </c>
      <c r="H394">
        <v>87.3</v>
      </c>
      <c r="I394">
        <v>34.370078999999997</v>
      </c>
      <c r="J394">
        <v>96.6</v>
      </c>
      <c r="K394">
        <v>54.7</v>
      </c>
      <c r="L394">
        <v>39</v>
      </c>
      <c r="M394">
        <v>24.8</v>
      </c>
      <c r="N394">
        <v>31</v>
      </c>
      <c r="O394">
        <v>29.4</v>
      </c>
      <c r="P394">
        <v>18.8</v>
      </c>
      <c r="S394">
        <v>18</v>
      </c>
      <c r="V394">
        <v>-4.9680284468269935E-2</v>
      </c>
      <c r="W394">
        <v>-0.15019956700971407</v>
      </c>
      <c r="X394">
        <v>0.81747835659367019</v>
      </c>
      <c r="Y394">
        <v>1.2177136021897796</v>
      </c>
      <c r="Z394">
        <v>0.28008429420084052</v>
      </c>
      <c r="AA394">
        <v>0.55263457365348678</v>
      </c>
      <c r="AB394">
        <v>1.0293841594164022</v>
      </c>
      <c r="AC394">
        <v>1.0293841614300021</v>
      </c>
      <c r="AD394">
        <v>0.60885650089377807</v>
      </c>
      <c r="AE394">
        <v>0.39118847831027675</v>
      </c>
      <c r="AF394">
        <v>0.32526115906365533</v>
      </c>
      <c r="AG394">
        <v>0.2521617305596226</v>
      </c>
      <c r="AH394">
        <v>-0.59547867581356573</v>
      </c>
      <c r="AI394">
        <v>-8.863673767732691E-2</v>
      </c>
      <c r="AJ394">
        <v>-0.14001433388075765</v>
      </c>
      <c r="AM394">
        <v>2.3348043172912707E-2</v>
      </c>
    </row>
    <row r="395" spans="2:39">
      <c r="B395">
        <v>1.0547</v>
      </c>
      <c r="C395">
        <v>43</v>
      </c>
      <c r="D395">
        <v>200.25</v>
      </c>
      <c r="E395">
        <v>73.5</v>
      </c>
      <c r="F395">
        <v>38.6</v>
      </c>
      <c r="G395">
        <v>105.2</v>
      </c>
      <c r="H395">
        <v>102.8</v>
      </c>
      <c r="I395">
        <v>40.472441000000003</v>
      </c>
      <c r="J395">
        <v>103.6</v>
      </c>
      <c r="K395">
        <v>61.2</v>
      </c>
      <c r="L395">
        <v>39.299999999999997</v>
      </c>
      <c r="M395">
        <v>23.5</v>
      </c>
      <c r="N395">
        <v>30.5</v>
      </c>
      <c r="O395">
        <v>28.5</v>
      </c>
      <c r="P395">
        <v>18.100000000000001</v>
      </c>
      <c r="S395">
        <v>19.3</v>
      </c>
      <c r="V395">
        <v>6.8542390734711703E-2</v>
      </c>
      <c r="W395">
        <v>0.55992117068811176</v>
      </c>
      <c r="X395">
        <v>0.92932119991191886</v>
      </c>
      <c r="Y395">
        <v>1.5042118890671861</v>
      </c>
      <c r="Z395">
        <v>1.7714010455871048</v>
      </c>
      <c r="AA395">
        <v>1.1484390499575237</v>
      </c>
      <c r="AB395">
        <v>0.91085165842074867</v>
      </c>
      <c r="AC395">
        <v>0.91085164739142088</v>
      </c>
      <c r="AD395">
        <v>0.15494851070650684</v>
      </c>
      <c r="AE395">
        <v>-0.71943658067619476</v>
      </c>
      <c r="AF395">
        <v>6.4003002267354003E-2</v>
      </c>
      <c r="AG395">
        <v>0.19132038277924551</v>
      </c>
      <c r="AH395">
        <v>0.98300147988385345</v>
      </c>
      <c r="AI395">
        <v>0.45692736231863751</v>
      </c>
      <c r="AJ395">
        <v>0.95978279975673642</v>
      </c>
      <c r="AM395">
        <v>-9.8276700552091076E-2</v>
      </c>
    </row>
    <row r="396" spans="2:39">
      <c r="B396">
        <v>1.0569</v>
      </c>
      <c r="C396">
        <v>52</v>
      </c>
      <c r="D396">
        <v>203.25</v>
      </c>
      <c r="E396">
        <v>74.25</v>
      </c>
      <c r="F396">
        <v>42</v>
      </c>
      <c r="G396">
        <v>110</v>
      </c>
      <c r="H396">
        <v>101.6</v>
      </c>
      <c r="I396">
        <v>40</v>
      </c>
      <c r="J396">
        <v>100.7</v>
      </c>
      <c r="K396">
        <v>55.8</v>
      </c>
      <c r="L396">
        <v>38.700000000000003</v>
      </c>
      <c r="M396">
        <v>23.4</v>
      </c>
      <c r="N396">
        <v>35.1</v>
      </c>
      <c r="O396">
        <v>29.6</v>
      </c>
      <c r="P396">
        <v>19.100000000000001</v>
      </c>
      <c r="S396">
        <v>18.3</v>
      </c>
      <c r="V396">
        <v>0.19751258186523604</v>
      </c>
      <c r="W396">
        <v>-0.15019956700971407</v>
      </c>
      <c r="X396">
        <v>0.58447243301398533</v>
      </c>
      <c r="Y396">
        <v>1.9817090338628633</v>
      </c>
      <c r="Z396">
        <v>0.23622203680712625</v>
      </c>
      <c r="AA396">
        <v>1.1608516432138569</v>
      </c>
      <c r="AB396">
        <v>-0.3633727272825229</v>
      </c>
      <c r="AC396">
        <v>-0.36337269035297359</v>
      </c>
      <c r="AD396">
        <v>0.37407650596932673</v>
      </c>
      <c r="AE396">
        <v>-0.36979535840267574</v>
      </c>
      <c r="AF396">
        <v>0.63006234199267763</v>
      </c>
      <c r="AG396">
        <v>1.0430992517045139</v>
      </c>
      <c r="AH396">
        <v>0.98300147988385345</v>
      </c>
      <c r="AI396">
        <v>1.0024914623146002</v>
      </c>
      <c r="AJ396">
        <v>1.0697625131204835</v>
      </c>
      <c r="AM396">
        <v>-0.21990144427709488</v>
      </c>
    </row>
    <row r="397" spans="2:39">
      <c r="B397">
        <v>1.0592999999999999</v>
      </c>
      <c r="C397">
        <v>43</v>
      </c>
      <c r="D397">
        <v>194</v>
      </c>
      <c r="E397">
        <v>75.5</v>
      </c>
      <c r="F397">
        <v>38.5</v>
      </c>
      <c r="G397">
        <v>110.1</v>
      </c>
      <c r="H397">
        <v>88.7</v>
      </c>
      <c r="I397">
        <v>34.921259999999997</v>
      </c>
      <c r="J397">
        <v>102.1</v>
      </c>
      <c r="K397">
        <v>57.5</v>
      </c>
      <c r="L397">
        <v>40</v>
      </c>
      <c r="M397">
        <v>24.8</v>
      </c>
      <c r="N397">
        <v>35.1</v>
      </c>
      <c r="O397">
        <v>30.7</v>
      </c>
      <c r="P397">
        <v>19.2</v>
      </c>
      <c r="S397">
        <v>17.3</v>
      </c>
      <c r="V397">
        <v>-0.30224690876554727</v>
      </c>
      <c r="W397">
        <v>-0.38690647957565605</v>
      </c>
      <c r="X397">
        <v>-0.36619173519112874</v>
      </c>
      <c r="Y397">
        <v>-0.40577669011552336</v>
      </c>
      <c r="Z397">
        <v>-1.6498550311225604</v>
      </c>
      <c r="AA397">
        <v>-0.365897327315238</v>
      </c>
      <c r="AB397">
        <v>-7.7752242955637018E-3</v>
      </c>
      <c r="AC397">
        <v>-7.77514823723203E-3</v>
      </c>
      <c r="AD397">
        <v>0.13929651104487542</v>
      </c>
      <c r="AE397">
        <v>-0.36979535840267574</v>
      </c>
      <c r="AF397">
        <v>-0.76331449425427722</v>
      </c>
      <c r="AG397">
        <v>-0.17372770390301051</v>
      </c>
      <c r="AH397">
        <v>-4.6442099918810875E-2</v>
      </c>
      <c r="AI397">
        <v>-1.3285551467590626</v>
      </c>
      <c r="AJ397">
        <v>-1.0198520407907536</v>
      </c>
      <c r="AM397">
        <v>0.27876000499542042</v>
      </c>
    </row>
    <row r="398" spans="2:39">
      <c r="B398">
        <v>1.05</v>
      </c>
      <c r="C398">
        <v>40</v>
      </c>
      <c r="D398">
        <v>168.5</v>
      </c>
      <c r="E398">
        <v>69.25</v>
      </c>
      <c r="F398">
        <v>34.200000000000003</v>
      </c>
      <c r="G398">
        <v>97.8</v>
      </c>
      <c r="H398">
        <v>92.3</v>
      </c>
      <c r="I398">
        <v>36.338583</v>
      </c>
      <c r="J398">
        <v>100.6</v>
      </c>
      <c r="K398">
        <v>57.5</v>
      </c>
      <c r="L398">
        <v>36.799999999999997</v>
      </c>
      <c r="M398">
        <v>22.8</v>
      </c>
      <c r="N398">
        <v>32.1</v>
      </c>
      <c r="O398">
        <v>26</v>
      </c>
      <c r="P398">
        <v>17.3</v>
      </c>
      <c r="S398">
        <v>21.4</v>
      </c>
      <c r="V398">
        <v>-9.8044106142212081E-2</v>
      </c>
      <c r="W398">
        <v>-0.15019956700971407</v>
      </c>
      <c r="X398">
        <v>-0.28230960270244221</v>
      </c>
      <c r="Y398">
        <v>-0.69227497699292972</v>
      </c>
      <c r="Z398">
        <v>-0.33398730931115028</v>
      </c>
      <c r="AA398">
        <v>-0.5520862261602496</v>
      </c>
      <c r="AB398">
        <v>-0.17569626737273941</v>
      </c>
      <c r="AC398">
        <v>-0.17569635614659912</v>
      </c>
      <c r="AD398">
        <v>-6.4179484556315267E-2</v>
      </c>
      <c r="AE398">
        <v>0.53515839336407756</v>
      </c>
      <c r="AF398">
        <v>-0.24079818066166833</v>
      </c>
      <c r="AG398">
        <v>-0.47793444280489161</v>
      </c>
      <c r="AH398">
        <v>0.36533533200225338</v>
      </c>
      <c r="AI398">
        <v>-0.23742694676713555</v>
      </c>
      <c r="AJ398">
        <v>-0.14001433388075765</v>
      </c>
      <c r="AM398">
        <v>7.1997940662914053E-2</v>
      </c>
    </row>
    <row r="399" spans="2:39">
      <c r="B399">
        <v>1.0538000000000001</v>
      </c>
      <c r="C399">
        <v>43</v>
      </c>
      <c r="D399">
        <v>170.75</v>
      </c>
      <c r="E399">
        <v>68.5</v>
      </c>
      <c r="F399">
        <v>37.200000000000003</v>
      </c>
      <c r="G399">
        <v>96.3</v>
      </c>
      <c r="H399">
        <v>90.6</v>
      </c>
      <c r="I399">
        <v>35.669291000000001</v>
      </c>
      <c r="J399">
        <v>99.3</v>
      </c>
      <c r="K399">
        <v>61.9</v>
      </c>
      <c r="L399">
        <v>38</v>
      </c>
      <c r="M399">
        <v>22.3</v>
      </c>
      <c r="N399">
        <v>33.299999999999997</v>
      </c>
      <c r="O399">
        <v>28.2</v>
      </c>
      <c r="P399">
        <v>18.100000000000001</v>
      </c>
      <c r="S399">
        <v>19.7</v>
      </c>
      <c r="V399">
        <v>-1.0814418135124766</v>
      </c>
      <c r="W399">
        <v>-0.15019956700971407</v>
      </c>
      <c r="X399">
        <v>0.18370224445692745</v>
      </c>
      <c r="Y399">
        <v>-0.11927840323811695</v>
      </c>
      <c r="Z399">
        <v>-0.37784956670486458</v>
      </c>
      <c r="AA399">
        <v>0.90018718483084137</v>
      </c>
      <c r="AB399">
        <v>1.2466937445751001</v>
      </c>
      <c r="AC399">
        <v>1.2466938123163636</v>
      </c>
      <c r="AD399">
        <v>0.5149445029239984</v>
      </c>
      <c r="AE399">
        <v>0.9053667463595686</v>
      </c>
      <c r="AF399">
        <v>0.63006234199267763</v>
      </c>
      <c r="AG399">
        <v>0.31300307833999969</v>
      </c>
      <c r="AH399">
        <v>0.43396490398909865</v>
      </c>
      <c r="AI399">
        <v>-0.43581389222021255</v>
      </c>
      <c r="AJ399">
        <v>-0.90987232742700663</v>
      </c>
      <c r="AM399">
        <v>1.0814833135804456</v>
      </c>
    </row>
    <row r="400" spans="2:39">
      <c r="B400">
        <v>1.0355000000000001</v>
      </c>
      <c r="C400">
        <v>43</v>
      </c>
      <c r="D400">
        <v>183.25</v>
      </c>
      <c r="E400">
        <v>70</v>
      </c>
      <c r="F400">
        <v>37.1</v>
      </c>
      <c r="G400">
        <v>108</v>
      </c>
      <c r="H400">
        <v>105</v>
      </c>
      <c r="I400">
        <v>41.338583</v>
      </c>
      <c r="J400">
        <v>103</v>
      </c>
      <c r="K400">
        <v>63.7</v>
      </c>
      <c r="L400">
        <v>40</v>
      </c>
      <c r="M400">
        <v>23.6</v>
      </c>
      <c r="N400">
        <v>33.5</v>
      </c>
      <c r="O400">
        <v>27.8</v>
      </c>
      <c r="P400">
        <v>17.399999999999999</v>
      </c>
      <c r="S400">
        <v>28</v>
      </c>
      <c r="V400">
        <v>-0.37747952025835807</v>
      </c>
      <c r="W400">
        <v>0.16540964974487521</v>
      </c>
      <c r="X400">
        <v>-2.7024944068203913E-3</v>
      </c>
      <c r="Y400">
        <v>-0.11927840323811695</v>
      </c>
      <c r="Z400">
        <v>0.98188041250025992</v>
      </c>
      <c r="AA400">
        <v>-0.13005805544488921</v>
      </c>
      <c r="AB400">
        <v>0.25892290294465642</v>
      </c>
      <c r="AC400">
        <v>0.25892294562612583</v>
      </c>
      <c r="AD400">
        <v>-0.17374348218772634</v>
      </c>
      <c r="AE400">
        <v>0.617426916251964</v>
      </c>
      <c r="AF400">
        <v>-0.1972551545289504</v>
      </c>
      <c r="AG400">
        <v>0.49552712168112661</v>
      </c>
      <c r="AH400">
        <v>1.0516310518706964</v>
      </c>
      <c r="AI400">
        <v>1.2008784077676788</v>
      </c>
      <c r="AJ400">
        <v>1.7296407933029816</v>
      </c>
      <c r="AM400">
        <v>0.36389732560292343</v>
      </c>
    </row>
    <row r="401" spans="2:39">
      <c r="B401">
        <v>1.0486</v>
      </c>
      <c r="C401">
        <v>47</v>
      </c>
      <c r="D401">
        <v>178.25</v>
      </c>
      <c r="E401">
        <v>70</v>
      </c>
      <c r="F401">
        <v>40.200000000000003</v>
      </c>
      <c r="G401">
        <v>99.7</v>
      </c>
      <c r="H401">
        <v>95</v>
      </c>
      <c r="I401">
        <v>37.401575000000001</v>
      </c>
      <c r="J401">
        <v>98.6</v>
      </c>
      <c r="K401">
        <v>62.3</v>
      </c>
      <c r="L401">
        <v>38.1</v>
      </c>
      <c r="M401">
        <v>23.9</v>
      </c>
      <c r="N401">
        <v>35.299999999999997</v>
      </c>
      <c r="O401">
        <v>31.1</v>
      </c>
      <c r="P401">
        <v>19.8</v>
      </c>
      <c r="S401">
        <v>22.1</v>
      </c>
      <c r="V401">
        <v>-0.2861256348742332</v>
      </c>
      <c r="W401">
        <v>-0.2291018711983614</v>
      </c>
      <c r="X401">
        <v>-0.57123694794125135</v>
      </c>
      <c r="Y401">
        <v>-2.3778974278981478E-2</v>
      </c>
      <c r="Z401">
        <v>-1.1673701997917125</v>
      </c>
      <c r="AA401">
        <v>-0.8996388373376043</v>
      </c>
      <c r="AB401">
        <v>-0.27447335153578378</v>
      </c>
      <c r="AC401">
        <v>-0.27447324210058988</v>
      </c>
      <c r="AD401">
        <v>1.4080513751835163E-2</v>
      </c>
      <c r="AE401">
        <v>0.45288987047619123</v>
      </c>
      <c r="AF401">
        <v>-0.32788423292710417</v>
      </c>
      <c r="AG401">
        <v>-0.72129983392639785</v>
      </c>
      <c r="AH401">
        <v>-0.52684910382672168</v>
      </c>
      <c r="AI401">
        <v>-0.53500736494675105</v>
      </c>
      <c r="AJ401">
        <v>-0.90987232742700663</v>
      </c>
      <c r="AM401">
        <v>0.2665975306229203</v>
      </c>
    </row>
    <row r="402" spans="2:39">
      <c r="B402">
        <v>1.0503</v>
      </c>
      <c r="C402">
        <v>42</v>
      </c>
      <c r="D402">
        <v>163</v>
      </c>
      <c r="E402">
        <v>70.25</v>
      </c>
      <c r="F402">
        <v>35.299999999999997</v>
      </c>
      <c r="G402">
        <v>93.5</v>
      </c>
      <c r="H402">
        <v>89.6</v>
      </c>
      <c r="I402">
        <v>35.275590999999999</v>
      </c>
      <c r="J402">
        <v>99.8</v>
      </c>
      <c r="K402">
        <v>61.5</v>
      </c>
      <c r="L402">
        <v>37.799999999999997</v>
      </c>
      <c r="M402">
        <v>21.9</v>
      </c>
      <c r="N402">
        <v>30.7</v>
      </c>
      <c r="O402">
        <v>27.6</v>
      </c>
      <c r="P402">
        <v>17.399999999999999</v>
      </c>
      <c r="S402">
        <v>21.3</v>
      </c>
      <c r="V402">
        <v>-0.9256028325630955</v>
      </c>
      <c r="W402">
        <v>0.24431195393352251</v>
      </c>
      <c r="X402">
        <v>-0.11454533772506911</v>
      </c>
      <c r="Y402">
        <v>0.54921759947583126</v>
      </c>
      <c r="Z402">
        <v>1.6910749838557875E-2</v>
      </c>
      <c r="AA402">
        <v>-5.9321228815481311E-3</v>
      </c>
      <c r="AB402">
        <v>2.1024841207415777E-3</v>
      </c>
      <c r="AC402">
        <v>2.1025403581665129E-3</v>
      </c>
      <c r="AD402">
        <v>-0.3459154784656564</v>
      </c>
      <c r="AE402">
        <v>4.1299459281378674E-4</v>
      </c>
      <c r="AF402">
        <v>-0.1972551545289504</v>
      </c>
      <c r="AG402">
        <v>-0.78214118170677271</v>
      </c>
      <c r="AH402">
        <v>-0.14938645789907756</v>
      </c>
      <c r="AI402">
        <v>-0.68379757403655972</v>
      </c>
      <c r="AJ402">
        <v>-0.79989261406325562</v>
      </c>
      <c r="AM402">
        <v>0.92337114673794063</v>
      </c>
    </row>
    <row r="403" spans="2:39">
      <c r="B403">
        <v>1.0384</v>
      </c>
      <c r="C403">
        <v>48</v>
      </c>
      <c r="D403">
        <v>175.25</v>
      </c>
      <c r="E403">
        <v>71.75</v>
      </c>
      <c r="F403">
        <v>38</v>
      </c>
      <c r="G403">
        <v>100.7</v>
      </c>
      <c r="H403">
        <v>92.4</v>
      </c>
      <c r="I403">
        <v>36.377952999999998</v>
      </c>
      <c r="J403">
        <v>97.5</v>
      </c>
      <c r="K403">
        <v>59.3</v>
      </c>
      <c r="L403">
        <v>38.1</v>
      </c>
      <c r="M403">
        <v>21.8</v>
      </c>
      <c r="N403">
        <v>31.8</v>
      </c>
      <c r="O403">
        <v>27.3</v>
      </c>
      <c r="P403">
        <v>17.5</v>
      </c>
      <c r="S403">
        <v>26.7</v>
      </c>
      <c r="V403">
        <v>0.27274519335804687</v>
      </c>
      <c r="W403">
        <v>-0.38690647957565605</v>
      </c>
      <c r="X403">
        <v>-0.75764168680499921</v>
      </c>
      <c r="Y403">
        <v>-0.40577669011552336</v>
      </c>
      <c r="Z403">
        <v>-0.72874762585457586</v>
      </c>
      <c r="AA403">
        <v>-0.46519807336591046</v>
      </c>
      <c r="AB403">
        <v>-0.57080460402491695</v>
      </c>
      <c r="AC403">
        <v>-0.57080465264393665</v>
      </c>
      <c r="AD403">
        <v>-1.1128634618855315</v>
      </c>
      <c r="AE403">
        <v>-0.69886944995422284</v>
      </c>
      <c r="AF403">
        <v>-0.98102962491786372</v>
      </c>
      <c r="AG403">
        <v>-0.59961713836564368</v>
      </c>
      <c r="AH403">
        <v>-0.83568217776752041</v>
      </c>
      <c r="AI403">
        <v>-1.1797649376692541</v>
      </c>
      <c r="AJ403">
        <v>-1.0198520407907536</v>
      </c>
      <c r="AM403">
        <v>-0.29287629051209729</v>
      </c>
    </row>
    <row r="404" spans="2:39">
      <c r="B404">
        <v>1.0607</v>
      </c>
      <c r="C404">
        <v>40</v>
      </c>
      <c r="D404">
        <v>158</v>
      </c>
      <c r="E404">
        <v>69.25</v>
      </c>
      <c r="F404">
        <v>36.299999999999997</v>
      </c>
      <c r="G404">
        <v>97</v>
      </c>
      <c r="H404">
        <v>86.6</v>
      </c>
      <c r="I404">
        <v>34.094487999999998</v>
      </c>
      <c r="J404">
        <v>92.6</v>
      </c>
      <c r="K404">
        <v>55.9</v>
      </c>
      <c r="L404">
        <v>36.299999999999997</v>
      </c>
      <c r="M404">
        <v>22.1</v>
      </c>
      <c r="N404">
        <v>29.8</v>
      </c>
      <c r="O404">
        <v>26.3</v>
      </c>
      <c r="P404">
        <v>17.3</v>
      </c>
      <c r="S404">
        <v>16.7</v>
      </c>
      <c r="V404">
        <v>-0.14640792781616618</v>
      </c>
      <c r="W404">
        <v>0.24431195393352251</v>
      </c>
      <c r="X404">
        <v>-3.9983442179569964E-2</v>
      </c>
      <c r="Y404">
        <v>0.93121531531237323</v>
      </c>
      <c r="Z404">
        <v>-0.50943633888600748</v>
      </c>
      <c r="AA404">
        <v>-0.5893240059292516</v>
      </c>
      <c r="AB404">
        <v>-0.23496251787056549</v>
      </c>
      <c r="AC404">
        <v>-0.23496248771899395</v>
      </c>
      <c r="AD404">
        <v>-1.5714859097940351E-3</v>
      </c>
      <c r="AE404">
        <v>-0.10242265901704459</v>
      </c>
      <c r="AF404">
        <v>-6.6626076130799752E-2</v>
      </c>
      <c r="AG404">
        <v>-0.17372770390301051</v>
      </c>
      <c r="AH404">
        <v>-0.80136739177409899</v>
      </c>
      <c r="AI404">
        <v>-0.33662041949367405</v>
      </c>
      <c r="AJ404">
        <v>-0.14001433388075765</v>
      </c>
      <c r="AM404">
        <v>0.12064783815291583</v>
      </c>
    </row>
    <row r="405" spans="2:39">
      <c r="B405">
        <v>1.0528999999999999</v>
      </c>
      <c r="C405">
        <v>48</v>
      </c>
      <c r="D405">
        <v>177.25</v>
      </c>
      <c r="E405">
        <v>72.75</v>
      </c>
      <c r="F405">
        <v>36.799999999999997</v>
      </c>
      <c r="G405">
        <v>96</v>
      </c>
      <c r="H405">
        <v>90</v>
      </c>
      <c r="I405">
        <v>35.433070999999998</v>
      </c>
      <c r="J405">
        <v>99.7</v>
      </c>
      <c r="K405">
        <v>58.8</v>
      </c>
      <c r="L405">
        <v>38.4</v>
      </c>
      <c r="M405">
        <v>22.8</v>
      </c>
      <c r="N405">
        <v>29.9</v>
      </c>
      <c r="O405">
        <v>28</v>
      </c>
      <c r="P405">
        <v>18.100000000000001</v>
      </c>
      <c r="S405">
        <v>20.100000000000001</v>
      </c>
      <c r="V405">
        <v>0.61666570303944912</v>
      </c>
      <c r="W405">
        <v>0.48101886649946446</v>
      </c>
      <c r="X405">
        <v>2.5258216422741786E-2</v>
      </c>
      <c r="Y405">
        <v>0.64471702843496681</v>
      </c>
      <c r="Z405">
        <v>1.332778471649968</v>
      </c>
      <c r="AA405">
        <v>-0.19212102172655976</v>
      </c>
      <c r="AB405">
        <v>-0.23496251787056549</v>
      </c>
      <c r="AC405">
        <v>-0.23496248771899395</v>
      </c>
      <c r="AD405">
        <v>-0.51808747474358652</v>
      </c>
      <c r="AE405">
        <v>-0.51376527345647804</v>
      </c>
      <c r="AF405">
        <v>0.10754602840006883</v>
      </c>
      <c r="AG405">
        <v>0.13047903499887059</v>
      </c>
      <c r="AH405">
        <v>0.39965011799567601</v>
      </c>
      <c r="AI405">
        <v>0.55612083504517595</v>
      </c>
      <c r="AJ405">
        <v>1.3997016532117326</v>
      </c>
      <c r="AM405">
        <v>-0.63342557294210777</v>
      </c>
    </row>
    <row r="406" spans="2:39">
      <c r="B406">
        <v>1.0670999999999999</v>
      </c>
      <c r="C406">
        <v>51</v>
      </c>
      <c r="D406">
        <v>179</v>
      </c>
      <c r="E406">
        <v>72</v>
      </c>
      <c r="F406">
        <v>41</v>
      </c>
      <c r="G406">
        <v>99.2</v>
      </c>
      <c r="H406">
        <v>90</v>
      </c>
      <c r="I406">
        <v>35.433070999999998</v>
      </c>
      <c r="J406">
        <v>96.4</v>
      </c>
      <c r="K406">
        <v>56.8</v>
      </c>
      <c r="L406">
        <v>38.799999999999997</v>
      </c>
      <c r="M406">
        <v>23.3</v>
      </c>
      <c r="N406">
        <v>33.4</v>
      </c>
      <c r="O406">
        <v>29.8</v>
      </c>
      <c r="P406">
        <v>19.5</v>
      </c>
      <c r="S406">
        <v>13.9</v>
      </c>
      <c r="V406">
        <v>-0.81812767328765656</v>
      </c>
      <c r="W406">
        <v>-0.38690647957565605</v>
      </c>
      <c r="X406">
        <v>0.47262958969573665</v>
      </c>
      <c r="Y406">
        <v>1.4087124601080505</v>
      </c>
      <c r="Z406">
        <v>0.14849752201969765</v>
      </c>
      <c r="AA406">
        <v>-0.66379956546725549</v>
      </c>
      <c r="AB406">
        <v>2.1024841207415777E-3</v>
      </c>
      <c r="AC406">
        <v>2.1025403581665129E-3</v>
      </c>
      <c r="AD406">
        <v>0.71842049852518908</v>
      </c>
      <c r="AE406">
        <v>1.090470922857312</v>
      </c>
      <c r="AF406">
        <v>1.1090356294525685</v>
      </c>
      <c r="AG406">
        <v>1.0430992517045139</v>
      </c>
      <c r="AH406">
        <v>0.46827968998252129</v>
      </c>
      <c r="AI406">
        <v>0.40733062595536734</v>
      </c>
      <c r="AJ406">
        <v>0.29990451957423842</v>
      </c>
      <c r="AM406">
        <v>0.81390887738543738</v>
      </c>
    </row>
    <row r="407" spans="2:39">
      <c r="B407">
        <v>1.0404</v>
      </c>
      <c r="C407">
        <v>40</v>
      </c>
      <c r="D407">
        <v>191</v>
      </c>
      <c r="E407">
        <v>74</v>
      </c>
      <c r="F407">
        <v>38.299999999999997</v>
      </c>
      <c r="G407">
        <v>95.4</v>
      </c>
      <c r="H407">
        <v>92.4</v>
      </c>
      <c r="I407">
        <v>36.377952999999998</v>
      </c>
      <c r="J407">
        <v>104.3</v>
      </c>
      <c r="K407">
        <v>64.599999999999994</v>
      </c>
      <c r="L407">
        <v>41.1</v>
      </c>
      <c r="M407">
        <v>24.8</v>
      </c>
      <c r="N407">
        <v>33.6</v>
      </c>
      <c r="O407">
        <v>29.5</v>
      </c>
      <c r="P407">
        <v>18.5</v>
      </c>
      <c r="S407">
        <v>25.8</v>
      </c>
      <c r="V407">
        <v>0.10078493851735174</v>
      </c>
      <c r="W407">
        <v>-7.1297262821066756E-2</v>
      </c>
      <c r="X407">
        <v>0.34214627249111312</v>
      </c>
      <c r="Y407">
        <v>0.74021645739410225</v>
      </c>
      <c r="Z407">
        <v>1.6910749838557875E-2</v>
      </c>
      <c r="AA407">
        <v>0.13060640293812636</v>
      </c>
      <c r="AB407">
        <v>-0.48190522827817645</v>
      </c>
      <c r="AC407">
        <v>-0.48190520439155293</v>
      </c>
      <c r="AD407">
        <v>0.20190450969139664</v>
      </c>
      <c r="AE407">
        <v>-0.16412405118295903</v>
      </c>
      <c r="AF407">
        <v>0.2817181329309405</v>
      </c>
      <c r="AG407">
        <v>0.86057520836338486</v>
      </c>
      <c r="AH407">
        <v>-4.6442099918810875E-2</v>
      </c>
      <c r="AI407">
        <v>-3.9040001314056785E-2</v>
      </c>
      <c r="AJ407">
        <v>-0.24999404724450863</v>
      </c>
      <c r="AM407">
        <v>-0.12260164929709175</v>
      </c>
    </row>
    <row r="408" spans="2:39">
      <c r="B408">
        <v>1.0575000000000001</v>
      </c>
      <c r="C408">
        <v>44</v>
      </c>
      <c r="D408">
        <v>187.5</v>
      </c>
      <c r="E408">
        <v>72.25</v>
      </c>
      <c r="F408">
        <v>38</v>
      </c>
      <c r="G408">
        <v>101.8</v>
      </c>
      <c r="H408">
        <v>87.5</v>
      </c>
      <c r="I408">
        <v>34.448819</v>
      </c>
      <c r="J408">
        <v>101</v>
      </c>
      <c r="K408">
        <v>58.5</v>
      </c>
      <c r="L408">
        <v>39.200000000000003</v>
      </c>
      <c r="M408">
        <v>24.5</v>
      </c>
      <c r="N408">
        <v>32.1</v>
      </c>
      <c r="O408">
        <v>28.6</v>
      </c>
      <c r="P408">
        <v>18</v>
      </c>
      <c r="S408">
        <v>18.100000000000001</v>
      </c>
      <c r="V408">
        <v>-1.0653205396211625</v>
      </c>
      <c r="W408">
        <v>0.55992117068811176</v>
      </c>
      <c r="X408">
        <v>1.0504842801733549</v>
      </c>
      <c r="Y408">
        <v>1.5997113180263214</v>
      </c>
      <c r="Z408">
        <v>1.2450539568625394</v>
      </c>
      <c r="AA408">
        <v>0.44092123434647906</v>
      </c>
      <c r="AB408">
        <v>0.67378665642944302</v>
      </c>
      <c r="AC408">
        <v>0.67378661931426043</v>
      </c>
      <c r="AD408">
        <v>0.68711649920192841</v>
      </c>
      <c r="AE408">
        <v>-0.16412405118295903</v>
      </c>
      <c r="AF408">
        <v>0.32526115906365533</v>
      </c>
      <c r="AG408">
        <v>0.92141655614376194</v>
      </c>
      <c r="AH408">
        <v>0.57122404796278681</v>
      </c>
      <c r="AI408">
        <v>1.2504751441309472</v>
      </c>
      <c r="AJ408">
        <v>1.3997016532117326</v>
      </c>
      <c r="AM408">
        <v>1.069320839207945</v>
      </c>
    </row>
    <row r="409" spans="2:39">
      <c r="B409">
        <v>1.0358000000000001</v>
      </c>
      <c r="C409">
        <v>52</v>
      </c>
      <c r="D409">
        <v>206.5</v>
      </c>
      <c r="E409">
        <v>74.5</v>
      </c>
      <c r="F409">
        <v>40.799999999999997</v>
      </c>
      <c r="G409">
        <v>104.3</v>
      </c>
      <c r="H409">
        <v>99.2</v>
      </c>
      <c r="I409">
        <v>39.055118</v>
      </c>
      <c r="J409">
        <v>104.1</v>
      </c>
      <c r="K409">
        <v>58.5</v>
      </c>
      <c r="L409">
        <v>39.299999999999997</v>
      </c>
      <c r="M409">
        <v>24.6</v>
      </c>
      <c r="N409">
        <v>33.9</v>
      </c>
      <c r="O409">
        <v>31.2</v>
      </c>
      <c r="P409">
        <v>19.5</v>
      </c>
      <c r="S409">
        <v>27.9</v>
      </c>
      <c r="V409">
        <v>-0.76439009364993116</v>
      </c>
      <c r="W409">
        <v>-7.1297262821066756E-2</v>
      </c>
      <c r="X409">
        <v>0.25826414000242659</v>
      </c>
      <c r="Y409">
        <v>0.45371817051669583</v>
      </c>
      <c r="Z409">
        <v>0.67484461074426294</v>
      </c>
      <c r="AA409">
        <v>-0.19212102172655976</v>
      </c>
      <c r="AB409">
        <v>0.5651318638500934</v>
      </c>
      <c r="AC409">
        <v>0.5651317938710797</v>
      </c>
      <c r="AD409">
        <v>0.2645125083379179</v>
      </c>
      <c r="AE409">
        <v>-0.45206388129056219</v>
      </c>
      <c r="AF409">
        <v>0.84777747265626413</v>
      </c>
      <c r="AG409">
        <v>6.9637687218493505E-2</v>
      </c>
      <c r="AH409">
        <v>0.26239097402198797</v>
      </c>
      <c r="AI409">
        <v>0.45692736231863751</v>
      </c>
      <c r="AJ409">
        <v>0.18992480621048743</v>
      </c>
      <c r="AM409">
        <v>0.75309650552293539</v>
      </c>
    </row>
    <row r="410" spans="2:39">
      <c r="B410">
        <v>1.0414000000000001</v>
      </c>
      <c r="C410">
        <v>44</v>
      </c>
      <c r="D410">
        <v>185.25</v>
      </c>
      <c r="E410">
        <v>71.5</v>
      </c>
      <c r="F410">
        <v>39.5</v>
      </c>
      <c r="G410">
        <v>99.2</v>
      </c>
      <c r="H410">
        <v>98.1</v>
      </c>
      <c r="I410">
        <v>38.622047000000002</v>
      </c>
      <c r="J410">
        <v>101.4</v>
      </c>
      <c r="K410">
        <v>57.1</v>
      </c>
      <c r="L410">
        <v>40.5</v>
      </c>
      <c r="M410">
        <v>23.2</v>
      </c>
      <c r="N410">
        <v>33</v>
      </c>
      <c r="O410">
        <v>29.6</v>
      </c>
      <c r="P410">
        <v>18.399999999999999</v>
      </c>
      <c r="S410">
        <v>25.3</v>
      </c>
      <c r="V410">
        <v>0.51456430172778145</v>
      </c>
      <c r="W410">
        <v>-0.38690647957565605</v>
      </c>
      <c r="X410">
        <v>-0.67375955431631274</v>
      </c>
      <c r="Y410">
        <v>-0.59677554803379429</v>
      </c>
      <c r="Z410">
        <v>-0.46557408149229318</v>
      </c>
      <c r="AA410">
        <v>-0.17970842847022636</v>
      </c>
      <c r="AB410">
        <v>-0.89676898176296305</v>
      </c>
      <c r="AC410">
        <v>-0.89676887807968753</v>
      </c>
      <c r="AD410">
        <v>-0.3459154784656564</v>
      </c>
      <c r="AE410">
        <v>0.24721856325647446</v>
      </c>
      <c r="AF410">
        <v>6.4003002267354003E-2</v>
      </c>
      <c r="AG410">
        <v>-0.29541039946376252</v>
      </c>
      <c r="AH410">
        <v>0.74279797792989743</v>
      </c>
      <c r="AI410">
        <v>-0.33662041949367405</v>
      </c>
      <c r="AJ410">
        <v>-0.68991290069950473</v>
      </c>
      <c r="AM410">
        <v>-0.53612577796210492</v>
      </c>
    </row>
    <row r="411" spans="2:39">
      <c r="B411">
        <v>1.0651999999999999</v>
      </c>
      <c r="C411">
        <v>40</v>
      </c>
      <c r="D411">
        <v>160.25</v>
      </c>
      <c r="E411">
        <v>68.75</v>
      </c>
      <c r="F411">
        <v>36.9</v>
      </c>
      <c r="G411">
        <v>99.3</v>
      </c>
      <c r="H411">
        <v>83.3</v>
      </c>
      <c r="I411">
        <v>32.795276000000001</v>
      </c>
      <c r="J411">
        <v>97.5</v>
      </c>
      <c r="K411">
        <v>60.5</v>
      </c>
      <c r="L411">
        <v>38.700000000000003</v>
      </c>
      <c r="M411">
        <v>22.6</v>
      </c>
      <c r="N411">
        <v>34.4</v>
      </c>
      <c r="O411">
        <v>28</v>
      </c>
      <c r="P411">
        <v>17.600000000000001</v>
      </c>
      <c r="S411">
        <v>14.7</v>
      </c>
      <c r="V411">
        <v>0.35872532077840041</v>
      </c>
      <c r="W411">
        <v>0.16540964974487521</v>
      </c>
      <c r="X411">
        <v>-0.99996784732787147</v>
      </c>
      <c r="Y411">
        <v>-1.3607709797068781</v>
      </c>
      <c r="Z411">
        <v>-0.46557408149229318</v>
      </c>
      <c r="AA411">
        <v>-0.83757587105593367</v>
      </c>
      <c r="AB411">
        <v>-0.62019314610643916</v>
      </c>
      <c r="AC411">
        <v>-0.62019309562093117</v>
      </c>
      <c r="AD411">
        <v>-0.70591147068314797</v>
      </c>
      <c r="AE411">
        <v>-0.24639257407084542</v>
      </c>
      <c r="AF411">
        <v>-0.89394357265242785</v>
      </c>
      <c r="AG411">
        <v>-0.59961713836564368</v>
      </c>
      <c r="AH411">
        <v>-0.56116388982014309</v>
      </c>
      <c r="AI411">
        <v>-0.58460410131002116</v>
      </c>
      <c r="AJ411">
        <v>-0.68991290069950473</v>
      </c>
      <c r="AM411">
        <v>-0.37801361111959986</v>
      </c>
    </row>
    <row r="412" spans="2:39">
      <c r="B412">
        <v>1.0623</v>
      </c>
      <c r="C412">
        <v>47</v>
      </c>
      <c r="D412">
        <v>151.5</v>
      </c>
      <c r="E412">
        <v>66.75</v>
      </c>
      <c r="F412">
        <v>36.9</v>
      </c>
      <c r="G412">
        <v>94</v>
      </c>
      <c r="H412">
        <v>86.1</v>
      </c>
      <c r="I412">
        <v>33.897638000000001</v>
      </c>
      <c r="J412">
        <v>95.2</v>
      </c>
      <c r="K412">
        <v>58.1</v>
      </c>
      <c r="L412">
        <v>36.5</v>
      </c>
      <c r="M412">
        <v>22.1</v>
      </c>
      <c r="N412">
        <v>30.6</v>
      </c>
      <c r="O412">
        <v>27.5</v>
      </c>
      <c r="P412">
        <v>17.600000000000001</v>
      </c>
      <c r="S412">
        <v>16</v>
      </c>
      <c r="V412">
        <v>0.63278697693076313</v>
      </c>
      <c r="W412">
        <v>0.40211656231081716</v>
      </c>
      <c r="X412">
        <v>-0.64579884348675054</v>
      </c>
      <c r="Y412">
        <v>-1.4562704086660134</v>
      </c>
      <c r="Z412">
        <v>-0.1146760223425819</v>
      </c>
      <c r="AA412">
        <v>-0.22935880149556173</v>
      </c>
      <c r="AB412">
        <v>-0.81774731443252791</v>
      </c>
      <c r="AC412">
        <v>-0.81774736931649572</v>
      </c>
      <c r="AD412">
        <v>-0.89373546662270942</v>
      </c>
      <c r="AE412">
        <v>-0.16412405118295903</v>
      </c>
      <c r="AF412">
        <v>-0.85040054651970987</v>
      </c>
      <c r="AG412">
        <v>0.2521617305596226</v>
      </c>
      <c r="AH412">
        <v>0.74279797792989743</v>
      </c>
      <c r="AI412">
        <v>0.25854041686555873</v>
      </c>
      <c r="AJ412">
        <v>-0.24999404724450863</v>
      </c>
      <c r="AM412">
        <v>-0.64558804731460817</v>
      </c>
    </row>
    <row r="413" spans="2:39">
      <c r="B413">
        <v>1.0673999999999999</v>
      </c>
      <c r="C413">
        <v>50</v>
      </c>
      <c r="D413">
        <v>161</v>
      </c>
      <c r="E413">
        <v>66.5</v>
      </c>
      <c r="F413">
        <v>37.700000000000003</v>
      </c>
      <c r="G413">
        <v>98.9</v>
      </c>
      <c r="H413">
        <v>84.1</v>
      </c>
      <c r="I413">
        <v>33.110236</v>
      </c>
      <c r="J413">
        <v>94</v>
      </c>
      <c r="K413">
        <v>58.5</v>
      </c>
      <c r="L413">
        <v>36.6</v>
      </c>
      <c r="M413">
        <v>23.5</v>
      </c>
      <c r="N413">
        <v>34.4</v>
      </c>
      <c r="O413">
        <v>29.2</v>
      </c>
      <c r="P413">
        <v>18</v>
      </c>
      <c r="S413">
        <v>13.8</v>
      </c>
      <c r="V413">
        <v>0.16527003408260793</v>
      </c>
      <c r="W413">
        <v>8.6507345556227883E-2</v>
      </c>
      <c r="X413">
        <v>-0.42211315685025308</v>
      </c>
      <c r="Y413">
        <v>-1.2652715507477426</v>
      </c>
      <c r="Z413">
        <v>-0.59716085367343297</v>
      </c>
      <c r="AA413">
        <v>3.1305656887453841E-2</v>
      </c>
      <c r="AB413">
        <v>-0.24484022628686936</v>
      </c>
      <c r="AC413">
        <v>-0.2448401763143925</v>
      </c>
      <c r="AD413">
        <v>4.5384513075095778E-2</v>
      </c>
      <c r="AE413">
        <v>0.2883528247004184</v>
      </c>
      <c r="AF413">
        <v>-1.1116587033160144</v>
      </c>
      <c r="AG413">
        <v>-0.72129983392639785</v>
      </c>
      <c r="AH413">
        <v>1.1545754098509642</v>
      </c>
      <c r="AI413">
        <v>0.75450778049825296</v>
      </c>
      <c r="AJ413">
        <v>-0.68991290069950473</v>
      </c>
      <c r="AM413">
        <v>-0.19557649553209419</v>
      </c>
    </row>
    <row r="414" spans="2:39">
      <c r="B414">
        <v>1.0587</v>
      </c>
      <c r="C414">
        <v>46</v>
      </c>
      <c r="D414">
        <v>167</v>
      </c>
      <c r="E414">
        <v>67</v>
      </c>
      <c r="F414">
        <v>36.6</v>
      </c>
      <c r="G414">
        <v>101</v>
      </c>
      <c r="H414">
        <v>89.9</v>
      </c>
      <c r="I414">
        <v>35.393701</v>
      </c>
      <c r="J414">
        <v>100</v>
      </c>
      <c r="K414">
        <v>60.7</v>
      </c>
      <c r="L414">
        <v>36</v>
      </c>
      <c r="M414">
        <v>21.9</v>
      </c>
      <c r="N414">
        <v>35.6</v>
      </c>
      <c r="O414">
        <v>30.2</v>
      </c>
      <c r="P414">
        <v>17.600000000000001</v>
      </c>
      <c r="S414">
        <v>17.5</v>
      </c>
      <c r="V414">
        <v>-0.98471417016458029</v>
      </c>
      <c r="W414">
        <v>-0.2291018711983614</v>
      </c>
      <c r="X414">
        <v>-3.0663205236382572E-2</v>
      </c>
      <c r="Y414">
        <v>-0.59677554803379429</v>
      </c>
      <c r="Z414">
        <v>0.41167106638198031</v>
      </c>
      <c r="AA414">
        <v>-0.25418398800823028</v>
      </c>
      <c r="AB414">
        <v>-2.7530641128172859E-2</v>
      </c>
      <c r="AC414">
        <v>-2.7530525428030899E-2</v>
      </c>
      <c r="AD414">
        <v>-0.18939548184935553</v>
      </c>
      <c r="AE414">
        <v>0.2883528247004184</v>
      </c>
      <c r="AF414">
        <v>-0.76331449425427722</v>
      </c>
      <c r="AG414">
        <v>-0.5387757905852687</v>
      </c>
      <c r="AH414">
        <v>0.53690926196936417</v>
      </c>
      <c r="AI414">
        <v>0.80410451686152318</v>
      </c>
      <c r="AJ414">
        <v>-1.1298317541545047</v>
      </c>
      <c r="AM414">
        <v>0.98418351860044251</v>
      </c>
    </row>
    <row r="415" spans="2:39">
      <c r="B415">
        <v>1.0373000000000001</v>
      </c>
      <c r="C415">
        <v>42</v>
      </c>
      <c r="D415">
        <v>177.5</v>
      </c>
      <c r="E415">
        <v>68.75</v>
      </c>
      <c r="F415">
        <v>38.9</v>
      </c>
      <c r="G415">
        <v>98.7</v>
      </c>
      <c r="H415">
        <v>92.1</v>
      </c>
      <c r="I415">
        <v>36.259842999999996</v>
      </c>
      <c r="J415">
        <v>98.5</v>
      </c>
      <c r="K415">
        <v>60.7</v>
      </c>
      <c r="L415">
        <v>36.799999999999997</v>
      </c>
      <c r="M415">
        <v>22.2</v>
      </c>
      <c r="N415">
        <v>33.799999999999997</v>
      </c>
      <c r="O415">
        <v>30.3</v>
      </c>
      <c r="P415">
        <v>17.2</v>
      </c>
      <c r="S415">
        <v>27.2</v>
      </c>
      <c r="V415">
        <v>0.181391307973922</v>
      </c>
      <c r="W415">
        <v>-0.15019956700971407</v>
      </c>
      <c r="X415">
        <v>-0.97200713649830928</v>
      </c>
      <c r="Y415">
        <v>-0.97877326387033614</v>
      </c>
      <c r="Z415">
        <v>-0.20240053713001049</v>
      </c>
      <c r="AA415">
        <v>-0.60173659918558497</v>
      </c>
      <c r="AB415">
        <v>-1.4202875278270979</v>
      </c>
      <c r="AC415">
        <v>-1.4202876281047963</v>
      </c>
      <c r="AD415">
        <v>-1.0189514639157498</v>
      </c>
      <c r="AE415">
        <v>-1.1924805872815427</v>
      </c>
      <c r="AF415">
        <v>-1.1987447555814501</v>
      </c>
      <c r="AG415">
        <v>-1.3905546595105349</v>
      </c>
      <c r="AH415">
        <v>0.57122404796278681</v>
      </c>
      <c r="AI415">
        <v>-0.23742694676713555</v>
      </c>
      <c r="AJ415">
        <v>-0.90987232742700663</v>
      </c>
      <c r="AM415">
        <v>-0.20773896990459476</v>
      </c>
    </row>
    <row r="416" spans="2:39">
      <c r="B416">
        <v>1.0589999999999999</v>
      </c>
      <c r="C416">
        <v>43</v>
      </c>
      <c r="D416">
        <v>152.25</v>
      </c>
      <c r="E416">
        <v>67.75</v>
      </c>
      <c r="F416">
        <v>37.5</v>
      </c>
      <c r="G416">
        <v>95.9</v>
      </c>
      <c r="H416">
        <v>78</v>
      </c>
      <c r="I416">
        <v>30.708660999999999</v>
      </c>
      <c r="J416">
        <v>93.2</v>
      </c>
      <c r="K416">
        <v>53.5</v>
      </c>
      <c r="L416">
        <v>35.799999999999997</v>
      </c>
      <c r="M416">
        <v>20.8</v>
      </c>
      <c r="N416">
        <v>33.9</v>
      </c>
      <c r="O416">
        <v>28.2</v>
      </c>
      <c r="P416">
        <v>17.399999999999999</v>
      </c>
      <c r="S416">
        <v>17.399999999999999</v>
      </c>
      <c r="V416">
        <v>-0.22164053930896507</v>
      </c>
      <c r="W416">
        <v>-0.38690647957565605</v>
      </c>
      <c r="X416">
        <v>0.51923077441167365</v>
      </c>
      <c r="Y416">
        <v>1.1222141732306441</v>
      </c>
      <c r="Z416">
        <v>0.80643138292540273</v>
      </c>
      <c r="AA416">
        <v>0.39127086132114369</v>
      </c>
      <c r="AB416">
        <v>0.11075727670008984</v>
      </c>
      <c r="AC416">
        <v>0.11075736580134909</v>
      </c>
      <c r="AD416">
        <v>-3.2875485233054655E-2</v>
      </c>
      <c r="AE416">
        <v>0.49402413192013511</v>
      </c>
      <c r="AF416">
        <v>0.19463208066550466</v>
      </c>
      <c r="AG416">
        <v>-0.78214118170677271</v>
      </c>
      <c r="AH416">
        <v>0.36533533200225338</v>
      </c>
      <c r="AI416">
        <v>0.45692736231863751</v>
      </c>
      <c r="AJ416">
        <v>-0.14001433388075765</v>
      </c>
      <c r="AM416">
        <v>0.20578515876041839</v>
      </c>
    </row>
    <row r="417" spans="2:39">
      <c r="B417">
        <v>1.0515000000000001</v>
      </c>
      <c r="C417">
        <v>40</v>
      </c>
      <c r="D417">
        <v>192.25</v>
      </c>
      <c r="E417">
        <v>73.25</v>
      </c>
      <c r="F417">
        <v>39.799999999999997</v>
      </c>
      <c r="G417">
        <v>103.9</v>
      </c>
      <c r="H417">
        <v>93.5</v>
      </c>
      <c r="I417">
        <v>36.811024000000003</v>
      </c>
      <c r="J417">
        <v>99.5</v>
      </c>
      <c r="K417">
        <v>61.7</v>
      </c>
      <c r="L417">
        <v>39</v>
      </c>
      <c r="M417">
        <v>21.8</v>
      </c>
      <c r="N417">
        <v>33.299999999999997</v>
      </c>
      <c r="O417">
        <v>29.6</v>
      </c>
      <c r="P417">
        <v>18.100000000000001</v>
      </c>
      <c r="S417">
        <v>20.8</v>
      </c>
      <c r="V417">
        <v>0.49306926987269611</v>
      </c>
      <c r="W417">
        <v>-0.2291018711983614</v>
      </c>
      <c r="X417">
        <v>-0.48735481545256482</v>
      </c>
      <c r="Y417">
        <v>-0.21477783219725241</v>
      </c>
      <c r="Z417">
        <v>0.14849752201969765</v>
      </c>
      <c r="AA417">
        <v>-0.56449881941658298</v>
      </c>
      <c r="AB417">
        <v>-0.5312937703596986</v>
      </c>
      <c r="AC417">
        <v>-0.53129364736854745</v>
      </c>
      <c r="AD417">
        <v>-0.29895947948076657</v>
      </c>
      <c r="AE417">
        <v>-0.39036248912464772</v>
      </c>
      <c r="AF417">
        <v>-0.71977146812155923</v>
      </c>
      <c r="AG417">
        <v>-0.5387757905852687</v>
      </c>
      <c r="AH417">
        <v>-0.21801602988592159</v>
      </c>
      <c r="AI417">
        <v>-0.43581389222021255</v>
      </c>
      <c r="AJ417">
        <v>-0.57993318733575761</v>
      </c>
      <c r="AM417">
        <v>-0.51180082921710401</v>
      </c>
    </row>
    <row r="418" spans="2:39">
      <c r="B418">
        <v>1.0648</v>
      </c>
      <c r="C418">
        <v>42</v>
      </c>
      <c r="D418">
        <v>165.25</v>
      </c>
      <c r="E418">
        <v>69.75</v>
      </c>
      <c r="F418">
        <v>38.299999999999997</v>
      </c>
      <c r="G418">
        <v>96.2</v>
      </c>
      <c r="H418">
        <v>87</v>
      </c>
      <c r="I418">
        <v>34.251969000000003</v>
      </c>
      <c r="J418">
        <v>97.8</v>
      </c>
      <c r="K418">
        <v>57.4</v>
      </c>
      <c r="L418">
        <v>36.9</v>
      </c>
      <c r="M418">
        <v>22.2</v>
      </c>
      <c r="N418">
        <v>31.6</v>
      </c>
      <c r="O418">
        <v>27.8</v>
      </c>
      <c r="P418">
        <v>17.7</v>
      </c>
      <c r="S418">
        <v>14.9</v>
      </c>
      <c r="V418">
        <v>0.10078493851735174</v>
      </c>
      <c r="W418">
        <v>0.32321425812216986</v>
      </c>
      <c r="X418">
        <v>-0.24502865492969261</v>
      </c>
      <c r="Y418">
        <v>0.45371817051669583</v>
      </c>
      <c r="Z418">
        <v>-1.0796456850042839</v>
      </c>
      <c r="AA418">
        <v>-0.365897327315238</v>
      </c>
      <c r="AB418">
        <v>-0.2250848094542616</v>
      </c>
      <c r="AC418">
        <v>-0.22508479912359364</v>
      </c>
      <c r="AD418">
        <v>-0.6119994727133683</v>
      </c>
      <c r="AE418">
        <v>-0.47263101201253416</v>
      </c>
      <c r="AF418">
        <v>6.4003002267354003E-2</v>
      </c>
      <c r="AG418">
        <v>6.9637687218493505E-2</v>
      </c>
      <c r="AH418">
        <v>-1.6249222556162299</v>
      </c>
      <c r="AI418">
        <v>-1.0805714649427154</v>
      </c>
      <c r="AJ418">
        <v>-0.68991290069950473</v>
      </c>
      <c r="AM418">
        <v>-0.12260164929709175</v>
      </c>
    </row>
    <row r="419" spans="2:39">
      <c r="B419">
        <v>1.0575000000000001</v>
      </c>
      <c r="C419">
        <v>49</v>
      </c>
      <c r="D419">
        <v>171.75</v>
      </c>
      <c r="E419">
        <v>71.5</v>
      </c>
      <c r="F419">
        <v>35.5</v>
      </c>
      <c r="G419">
        <v>97.8</v>
      </c>
      <c r="H419">
        <v>90.1</v>
      </c>
      <c r="I419">
        <v>35.472441000000003</v>
      </c>
      <c r="J419">
        <v>95.8</v>
      </c>
      <c r="K419">
        <v>57</v>
      </c>
      <c r="L419">
        <v>38.700000000000003</v>
      </c>
      <c r="M419">
        <v>23.2</v>
      </c>
      <c r="N419">
        <v>27.5</v>
      </c>
      <c r="O419">
        <v>26.5</v>
      </c>
      <c r="P419">
        <v>17.600000000000001</v>
      </c>
      <c r="S419">
        <v>18.100000000000001</v>
      </c>
      <c r="V419">
        <v>-0.45271213175116892</v>
      </c>
      <c r="W419">
        <v>-0.38690647957565605</v>
      </c>
      <c r="X419">
        <v>-0.26366912881606741</v>
      </c>
      <c r="Y419">
        <v>7.1720454680153992E-2</v>
      </c>
      <c r="Z419">
        <v>-0.72874762585457586</v>
      </c>
      <c r="AA419">
        <v>-0.76310031151792979</v>
      </c>
      <c r="AB419">
        <v>-0.20532939262165245</v>
      </c>
      <c r="AC419">
        <v>-0.20532942193279655</v>
      </c>
      <c r="AD419">
        <v>-9.5483483879575892E-2</v>
      </c>
      <c r="AE419">
        <v>0.20608430181253054</v>
      </c>
      <c r="AF419">
        <v>-2.308304999808183E-2</v>
      </c>
      <c r="AG419">
        <v>-5.204500834225851E-2</v>
      </c>
      <c r="AH419">
        <v>-0.35527517385961088</v>
      </c>
      <c r="AI419">
        <v>-0.13823347404059705</v>
      </c>
      <c r="AJ419">
        <v>-1.2398114675182517</v>
      </c>
      <c r="AM419">
        <v>0.43687217183792543</v>
      </c>
    </row>
    <row r="420" spans="2:39">
      <c r="B420">
        <v>1.0471999999999999</v>
      </c>
      <c r="C420">
        <v>40</v>
      </c>
      <c r="D420">
        <v>171.25</v>
      </c>
      <c r="E420">
        <v>70.5</v>
      </c>
      <c r="F420">
        <v>36.299999999999997</v>
      </c>
      <c r="G420">
        <v>94.6</v>
      </c>
      <c r="H420">
        <v>90.3</v>
      </c>
      <c r="I420">
        <v>35.551181</v>
      </c>
      <c r="J420">
        <v>99.1</v>
      </c>
      <c r="K420">
        <v>60.3</v>
      </c>
      <c r="L420">
        <v>38.5</v>
      </c>
      <c r="M420">
        <v>23</v>
      </c>
      <c r="N420">
        <v>31.2</v>
      </c>
      <c r="O420">
        <v>28.4</v>
      </c>
      <c r="P420">
        <v>17.100000000000001</v>
      </c>
      <c r="S420">
        <v>22.7</v>
      </c>
      <c r="V420">
        <v>-0.56018729102660791</v>
      </c>
      <c r="W420">
        <v>0.16540964974487521</v>
      </c>
      <c r="X420">
        <v>0.69631527633223411</v>
      </c>
      <c r="Y420">
        <v>1.1222141732306441</v>
      </c>
      <c r="Z420">
        <v>-7.0813764948870719E-2</v>
      </c>
      <c r="AA420">
        <v>0.35403308155213992</v>
      </c>
      <c r="AB420">
        <v>0.7330529069272691</v>
      </c>
      <c r="AC420">
        <v>0.73305300178044674</v>
      </c>
      <c r="AD420">
        <v>0.54624850224725896</v>
      </c>
      <c r="AE420">
        <v>0.39118847831027675</v>
      </c>
      <c r="AF420">
        <v>-0.1972551545289504</v>
      </c>
      <c r="AG420">
        <v>-0.29541039946376252</v>
      </c>
      <c r="AH420">
        <v>0.43396490398909865</v>
      </c>
      <c r="AI420">
        <v>-3.9040001314056785E-2</v>
      </c>
      <c r="AJ420">
        <v>-0.35997376060825959</v>
      </c>
      <c r="AM420">
        <v>0.54633444119042907</v>
      </c>
    </row>
    <row r="421" spans="2:39">
      <c r="B421">
        <v>1.0451999999999999</v>
      </c>
      <c r="C421">
        <v>47</v>
      </c>
      <c r="D421">
        <v>197</v>
      </c>
      <c r="E421">
        <v>73.25</v>
      </c>
      <c r="F421">
        <v>37.799999999999997</v>
      </c>
      <c r="G421">
        <v>103.6</v>
      </c>
      <c r="H421">
        <v>99.8</v>
      </c>
      <c r="I421">
        <v>39.291339000000001</v>
      </c>
      <c r="J421">
        <v>103.2</v>
      </c>
      <c r="K421">
        <v>61.2</v>
      </c>
      <c r="L421">
        <v>38.1</v>
      </c>
      <c r="M421">
        <v>22.6</v>
      </c>
      <c r="N421">
        <v>33.5</v>
      </c>
      <c r="O421">
        <v>28.6</v>
      </c>
      <c r="P421">
        <v>17.899999999999999</v>
      </c>
      <c r="S421">
        <v>23.6</v>
      </c>
      <c r="V421">
        <v>-0.85037022107028459</v>
      </c>
      <c r="W421">
        <v>0.40211656231081716</v>
      </c>
      <c r="X421">
        <v>-0.79492263457774881</v>
      </c>
      <c r="Y421">
        <v>-1.3607709797068781</v>
      </c>
      <c r="Z421">
        <v>-7.0813764948870719E-2</v>
      </c>
      <c r="AA421">
        <v>-4.3169902650550103E-2</v>
      </c>
      <c r="AB421">
        <v>-0.29422876836839157</v>
      </c>
      <c r="AC421">
        <v>-0.29422887018518024</v>
      </c>
      <c r="AD421">
        <v>-1.1598194608704213</v>
      </c>
      <c r="AE421">
        <v>-0.6577351885102789</v>
      </c>
      <c r="AF421">
        <v>-1.285830807846883</v>
      </c>
      <c r="AG421">
        <v>-1.5730787028516642</v>
      </c>
      <c r="AH421">
        <v>0.46827968998252129</v>
      </c>
      <c r="AI421">
        <v>0.30813715322882884</v>
      </c>
      <c r="AJ421">
        <v>-1.0198520407907536</v>
      </c>
      <c r="AM421">
        <v>0.85039630050293857</v>
      </c>
    </row>
    <row r="422" spans="2:39">
      <c r="B422">
        <v>1.0398000000000001</v>
      </c>
      <c r="C422">
        <v>50</v>
      </c>
      <c r="D422">
        <v>157</v>
      </c>
      <c r="E422">
        <v>66.75</v>
      </c>
      <c r="F422">
        <v>37.799999999999997</v>
      </c>
      <c r="G422">
        <v>100.4</v>
      </c>
      <c r="H422">
        <v>89.4</v>
      </c>
      <c r="I422">
        <v>35.196849999999998</v>
      </c>
      <c r="J422">
        <v>92.3</v>
      </c>
      <c r="K422">
        <v>56.1</v>
      </c>
      <c r="L422">
        <v>35.6</v>
      </c>
      <c r="M422">
        <v>20.5</v>
      </c>
      <c r="N422">
        <v>33.6</v>
      </c>
      <c r="O422">
        <v>29.3</v>
      </c>
      <c r="P422">
        <v>17.3</v>
      </c>
      <c r="S422">
        <v>26.1</v>
      </c>
      <c r="V422">
        <v>-0.65154117641072085</v>
      </c>
      <c r="W422">
        <v>-0.30800417538700875</v>
      </c>
      <c r="X422">
        <v>-0.37551197213431609</v>
      </c>
      <c r="Y422">
        <v>-0.31027726115638787</v>
      </c>
      <c r="Z422">
        <v>-0.64102311106714727</v>
      </c>
      <c r="AA422">
        <v>-0.29142176777723228</v>
      </c>
      <c r="AB422">
        <v>-0.51153835352708943</v>
      </c>
      <c r="AC422">
        <v>-0.51153827017775033</v>
      </c>
      <c r="AD422">
        <v>-0.20504748151098473</v>
      </c>
      <c r="AE422">
        <v>-0.67830231923225093</v>
      </c>
      <c r="AF422">
        <v>-0.71977146812155923</v>
      </c>
      <c r="AG422">
        <v>-5.204500834225851E-2</v>
      </c>
      <c r="AH422">
        <v>0.60553883395620933</v>
      </c>
      <c r="AI422">
        <v>0.55612083504517595</v>
      </c>
      <c r="AJ422">
        <v>-0.14001433388075765</v>
      </c>
      <c r="AM422">
        <v>0.64363423617043181</v>
      </c>
    </row>
    <row r="423" spans="2:39">
      <c r="B423">
        <v>1.0435000000000001</v>
      </c>
      <c r="C423">
        <v>41</v>
      </c>
      <c r="D423">
        <v>168.25</v>
      </c>
      <c r="E423">
        <v>69.5</v>
      </c>
      <c r="F423">
        <v>36.5</v>
      </c>
      <c r="G423">
        <v>98.4</v>
      </c>
      <c r="H423">
        <v>87.2</v>
      </c>
      <c r="I423">
        <v>34.330708999999999</v>
      </c>
      <c r="J423">
        <v>98.4</v>
      </c>
      <c r="K423">
        <v>56</v>
      </c>
      <c r="L423">
        <v>36.9</v>
      </c>
      <c r="M423">
        <v>23</v>
      </c>
      <c r="N423">
        <v>34</v>
      </c>
      <c r="O423">
        <v>29.8</v>
      </c>
      <c r="P423">
        <v>18.100000000000001</v>
      </c>
      <c r="S423">
        <v>24.4</v>
      </c>
      <c r="V423">
        <v>-0.97934041220080903</v>
      </c>
      <c r="W423">
        <v>-7.1297262821066756E-2</v>
      </c>
      <c r="X423">
        <v>0.28622485083198879</v>
      </c>
      <c r="Y423">
        <v>-0.21477783219725241</v>
      </c>
      <c r="Z423">
        <v>-7.0813764948870719E-2</v>
      </c>
      <c r="AA423">
        <v>0.47815901411548101</v>
      </c>
      <c r="AB423">
        <v>0.86146311633922656</v>
      </c>
      <c r="AC423">
        <v>0.86146320441442648</v>
      </c>
      <c r="AD423">
        <v>0.37407650596932673</v>
      </c>
      <c r="AE423">
        <v>-8.1855528295072616E-2</v>
      </c>
      <c r="AF423">
        <v>-0.28434120679438624</v>
      </c>
      <c r="AG423">
        <v>-0.2345690516833876</v>
      </c>
      <c r="AH423">
        <v>-0.45821953183987757</v>
      </c>
      <c r="AI423">
        <v>6.0153471412481722E-2</v>
      </c>
      <c r="AJ423">
        <v>-0.68991290069950473</v>
      </c>
      <c r="AM423">
        <v>0.97202104422794233</v>
      </c>
    </row>
    <row r="424" spans="2:39">
      <c r="B424">
        <v>1.0374000000000001</v>
      </c>
      <c r="C424">
        <v>44</v>
      </c>
      <c r="D424">
        <v>186</v>
      </c>
      <c r="E424">
        <v>69.75</v>
      </c>
      <c r="F424">
        <v>37.799999999999997</v>
      </c>
      <c r="G424">
        <v>104.6</v>
      </c>
      <c r="H424">
        <v>101.1</v>
      </c>
      <c r="I424">
        <v>39.803150000000002</v>
      </c>
      <c r="J424">
        <v>102.1</v>
      </c>
      <c r="K424">
        <v>58.9</v>
      </c>
      <c r="L424">
        <v>37.9</v>
      </c>
      <c r="M424">
        <v>22.7</v>
      </c>
      <c r="N424">
        <v>30.9</v>
      </c>
      <c r="O424">
        <v>28.8</v>
      </c>
      <c r="P424">
        <v>17.600000000000001</v>
      </c>
      <c r="S424">
        <v>27.1</v>
      </c>
      <c r="V424">
        <v>-0.35061073043950136</v>
      </c>
      <c r="W424">
        <v>-0.46580878376430335</v>
      </c>
      <c r="X424">
        <v>-0.43143339379344048</v>
      </c>
      <c r="Y424">
        <v>0.16721988363928944</v>
      </c>
      <c r="Z424">
        <v>-0.42171182409857888</v>
      </c>
      <c r="AA424">
        <v>-0.97411439687560819</v>
      </c>
      <c r="AB424">
        <v>-0.62019314610643916</v>
      </c>
      <c r="AC424">
        <v>-0.62019309562093117</v>
      </c>
      <c r="AD424">
        <v>-0.64330347203662896</v>
      </c>
      <c r="AE424">
        <v>-0.10242265901704459</v>
      </c>
      <c r="AF424">
        <v>-1.0681156771832965</v>
      </c>
      <c r="AG424">
        <v>-0.41709309502451669</v>
      </c>
      <c r="AH424">
        <v>0.15944661604172247</v>
      </c>
      <c r="AI424">
        <v>-0.18783021040386541</v>
      </c>
      <c r="AJ424">
        <v>-1.2398114675182517</v>
      </c>
      <c r="AM424">
        <v>0.32740990248542218</v>
      </c>
    </row>
    <row r="425" spans="2:39">
      <c r="B425">
        <v>1.0490999999999999</v>
      </c>
      <c r="C425">
        <v>39</v>
      </c>
      <c r="D425">
        <v>166.75</v>
      </c>
      <c r="E425">
        <v>70.75</v>
      </c>
      <c r="F425">
        <v>37</v>
      </c>
      <c r="G425">
        <v>92.9</v>
      </c>
      <c r="H425">
        <v>86.1</v>
      </c>
      <c r="I425">
        <v>33.897638000000001</v>
      </c>
      <c r="J425">
        <v>95.6</v>
      </c>
      <c r="K425">
        <v>58.8</v>
      </c>
      <c r="L425">
        <v>36.1</v>
      </c>
      <c r="M425">
        <v>22.4</v>
      </c>
      <c r="N425">
        <v>32.700000000000003</v>
      </c>
      <c r="O425">
        <v>28.3</v>
      </c>
      <c r="P425">
        <v>17.100000000000001</v>
      </c>
      <c r="S425">
        <v>21.8</v>
      </c>
      <c r="V425">
        <v>-1.2426545524256409</v>
      </c>
      <c r="W425">
        <v>-0.15019956700971407</v>
      </c>
      <c r="X425">
        <v>0.35146650943430052</v>
      </c>
      <c r="Y425">
        <v>1.4087124601080505</v>
      </c>
      <c r="Z425">
        <v>-0.1146760223425819</v>
      </c>
      <c r="AA425">
        <v>-0.365897327315238</v>
      </c>
      <c r="AB425">
        <v>0.61452040593161561</v>
      </c>
      <c r="AC425">
        <v>0.61452048774186563</v>
      </c>
      <c r="AD425">
        <v>0.13929651104487542</v>
      </c>
      <c r="AE425">
        <v>0.88479961563759668</v>
      </c>
      <c r="AF425">
        <v>0.2817181329309405</v>
      </c>
      <c r="AG425">
        <v>0.43468577390075169</v>
      </c>
      <c r="AH425">
        <v>0.7084831919364748</v>
      </c>
      <c r="AI425">
        <v>-0.13823347404059705</v>
      </c>
      <c r="AJ425">
        <v>-0.57993318733575761</v>
      </c>
      <c r="AM425">
        <v>1.2517579547954507</v>
      </c>
    </row>
    <row r="426" spans="2:39">
      <c r="B426">
        <v>1.0325</v>
      </c>
      <c r="C426">
        <v>43</v>
      </c>
      <c r="D426">
        <v>187.75</v>
      </c>
      <c r="E426">
        <v>74</v>
      </c>
      <c r="F426">
        <v>37.700000000000003</v>
      </c>
      <c r="G426">
        <v>97.8</v>
      </c>
      <c r="H426">
        <v>98.6</v>
      </c>
      <c r="I426">
        <v>38.818897999999997</v>
      </c>
      <c r="J426">
        <v>100.6</v>
      </c>
      <c r="K426">
        <v>63.6</v>
      </c>
      <c r="L426">
        <v>39.200000000000003</v>
      </c>
      <c r="M426">
        <v>23.8</v>
      </c>
      <c r="N426">
        <v>34.299999999999997</v>
      </c>
      <c r="O426">
        <v>28.4</v>
      </c>
      <c r="P426">
        <v>17.7</v>
      </c>
      <c r="S426">
        <v>29.4</v>
      </c>
      <c r="V426">
        <v>-0.40434831007721483</v>
      </c>
      <c r="W426">
        <v>-0.38690647957565605</v>
      </c>
      <c r="X426">
        <v>-0.37551197213431609</v>
      </c>
      <c r="Y426">
        <v>0.35821874155756039</v>
      </c>
      <c r="Z426">
        <v>-1.6059927737288493</v>
      </c>
      <c r="AA426">
        <v>-0.30383436103356742</v>
      </c>
      <c r="AB426">
        <v>-0.38312814411513207</v>
      </c>
      <c r="AC426">
        <v>-0.38312806754377071</v>
      </c>
      <c r="AD426">
        <v>-0.22069948117261615</v>
      </c>
      <c r="AE426">
        <v>-0.24639257407084542</v>
      </c>
      <c r="AF426">
        <v>-6.6626076130799752E-2</v>
      </c>
      <c r="AG426">
        <v>-0.3562517472441396</v>
      </c>
      <c r="AH426">
        <v>-0.18370124389250017</v>
      </c>
      <c r="AI426">
        <v>-0.63420083767329127</v>
      </c>
      <c r="AJ426">
        <v>-0.68991290069950473</v>
      </c>
      <c r="AM426">
        <v>0.40038474872042418</v>
      </c>
    </row>
    <row r="427" spans="2:39">
      <c r="B427">
        <v>1.0481</v>
      </c>
      <c r="C427">
        <v>40</v>
      </c>
      <c r="D427">
        <v>168.25</v>
      </c>
      <c r="E427">
        <v>71.25</v>
      </c>
      <c r="F427">
        <v>34.299999999999997</v>
      </c>
      <c r="G427">
        <v>98.3</v>
      </c>
      <c r="H427">
        <v>88.5</v>
      </c>
      <c r="I427">
        <v>34.84252</v>
      </c>
      <c r="J427">
        <v>98.3</v>
      </c>
      <c r="K427">
        <v>58.1</v>
      </c>
      <c r="L427">
        <v>38.4</v>
      </c>
      <c r="M427">
        <v>22.5</v>
      </c>
      <c r="N427">
        <v>31.7</v>
      </c>
      <c r="O427">
        <v>27.4</v>
      </c>
      <c r="P427">
        <v>17.600000000000001</v>
      </c>
      <c r="S427">
        <v>22.4</v>
      </c>
      <c r="V427">
        <v>-0.18402423356256561</v>
      </c>
      <c r="W427">
        <v>0.32321425812216986</v>
      </c>
      <c r="X427">
        <v>1.2834902037530398</v>
      </c>
      <c r="Y427">
        <v>1.7907101759445925</v>
      </c>
      <c r="Z427">
        <v>1.2450539568625394</v>
      </c>
      <c r="AA427">
        <v>0.49057160737181621</v>
      </c>
      <c r="AB427">
        <v>1.4047370792359706</v>
      </c>
      <c r="AC427">
        <v>1.4047370807365407</v>
      </c>
      <c r="AD427">
        <v>1.250588487020613</v>
      </c>
      <c r="AE427">
        <v>1.481246406574775</v>
      </c>
      <c r="AF427">
        <v>1.7186379953106101</v>
      </c>
      <c r="AG427">
        <v>0.86057520836338486</v>
      </c>
      <c r="AH427">
        <v>1.1202606238575417</v>
      </c>
      <c r="AI427">
        <v>0.55612083504517595</v>
      </c>
      <c r="AJ427">
        <v>0.51986394630173649</v>
      </c>
      <c r="AM427">
        <v>0.1571352612704166</v>
      </c>
    </row>
    <row r="428" spans="2:39">
      <c r="B428">
        <v>1.0522</v>
      </c>
      <c r="C428">
        <v>49</v>
      </c>
      <c r="D428">
        <v>212.75</v>
      </c>
      <c r="E428">
        <v>75</v>
      </c>
      <c r="F428">
        <v>40.799999999999997</v>
      </c>
      <c r="G428">
        <v>104.7</v>
      </c>
      <c r="H428">
        <v>106.6</v>
      </c>
      <c r="I428">
        <v>41.968504000000003</v>
      </c>
      <c r="J428">
        <v>107.7</v>
      </c>
      <c r="K428">
        <v>66.5</v>
      </c>
      <c r="L428">
        <v>42.5</v>
      </c>
      <c r="M428">
        <v>24.5</v>
      </c>
      <c r="N428">
        <v>35.5</v>
      </c>
      <c r="O428">
        <v>29.8</v>
      </c>
      <c r="P428">
        <v>18.7</v>
      </c>
      <c r="S428">
        <v>20.399999999999999</v>
      </c>
      <c r="V428">
        <v>-0.72140002993976027</v>
      </c>
      <c r="W428">
        <v>-0.38690647957565605</v>
      </c>
      <c r="X428">
        <v>-5.8623916065944748E-2</v>
      </c>
      <c r="Y428">
        <v>0.2627193125984249</v>
      </c>
      <c r="Z428">
        <v>-0.24626279452372479</v>
      </c>
      <c r="AA428">
        <v>-0.26659658126456548</v>
      </c>
      <c r="AB428">
        <v>7.1246443034871515E-2</v>
      </c>
      <c r="AC428">
        <v>7.1246360525959881E-2</v>
      </c>
      <c r="AD428">
        <v>0.29581650766117629</v>
      </c>
      <c r="AE428">
        <v>-4.0721266851128687E-2</v>
      </c>
      <c r="AF428">
        <v>0.45589023746180907</v>
      </c>
      <c r="AG428">
        <v>-0.90382387726752478</v>
      </c>
      <c r="AH428">
        <v>-0.49253431783329898</v>
      </c>
      <c r="AI428">
        <v>-0.38621715585694416</v>
      </c>
      <c r="AJ428">
        <v>-1.7897100343369987</v>
      </c>
      <c r="AM428">
        <v>0.70444660803293369</v>
      </c>
    </row>
    <row r="429" spans="2:39">
      <c r="B429">
        <v>1.0422</v>
      </c>
      <c r="C429">
        <v>40</v>
      </c>
      <c r="D429">
        <v>176.75</v>
      </c>
      <c r="E429">
        <v>71</v>
      </c>
      <c r="F429">
        <v>37.4</v>
      </c>
      <c r="G429">
        <v>98.6</v>
      </c>
      <c r="H429">
        <v>93.1</v>
      </c>
      <c r="I429">
        <v>36.653542999999999</v>
      </c>
      <c r="J429">
        <v>101.6</v>
      </c>
      <c r="K429">
        <v>59.1</v>
      </c>
      <c r="L429">
        <v>39.6</v>
      </c>
      <c r="M429">
        <v>21.6</v>
      </c>
      <c r="N429">
        <v>30.8</v>
      </c>
      <c r="O429">
        <v>27.9</v>
      </c>
      <c r="P429">
        <v>16.600000000000001</v>
      </c>
      <c r="S429">
        <v>24.9</v>
      </c>
      <c r="V429">
        <v>7.9289906662254397E-2</v>
      </c>
      <c r="W429">
        <v>-0.38690647957565605</v>
      </c>
      <c r="X429">
        <v>-0.18910723327056825</v>
      </c>
      <c r="Y429">
        <v>-0.31027726115638787</v>
      </c>
      <c r="Z429">
        <v>-0.64102311106714727</v>
      </c>
      <c r="AA429">
        <v>-0.15488324195755779</v>
      </c>
      <c r="AB429">
        <v>6.1368734618567643E-2</v>
      </c>
      <c r="AC429">
        <v>6.1368671930561336E-2</v>
      </c>
      <c r="AD429">
        <v>-6.4179484556315267E-2</v>
      </c>
      <c r="AE429">
        <v>0.22665143253450248</v>
      </c>
      <c r="AF429">
        <v>-0.15371212839623249</v>
      </c>
      <c r="AG429">
        <v>-0.66045848614602076</v>
      </c>
      <c r="AH429">
        <v>-8.0756885912233511E-2</v>
      </c>
      <c r="AI429">
        <v>-8.863673767732691E-2</v>
      </c>
      <c r="AJ429">
        <v>-0.46995347397200665</v>
      </c>
      <c r="AM429">
        <v>-9.8276700552091076E-2</v>
      </c>
    </row>
    <row r="430" spans="2:39">
      <c r="B430">
        <v>1.0570999999999999</v>
      </c>
      <c r="C430">
        <v>40</v>
      </c>
      <c r="D430">
        <v>173.25</v>
      </c>
      <c r="E430">
        <v>69.5</v>
      </c>
      <c r="F430">
        <v>36.5</v>
      </c>
      <c r="G430">
        <v>99.5</v>
      </c>
      <c r="H430">
        <v>93</v>
      </c>
      <c r="I430">
        <v>36.614173000000001</v>
      </c>
      <c r="J430">
        <v>99.3</v>
      </c>
      <c r="K430">
        <v>60.4</v>
      </c>
      <c r="L430">
        <v>38.200000000000003</v>
      </c>
      <c r="M430">
        <v>22</v>
      </c>
      <c r="N430">
        <v>32</v>
      </c>
      <c r="O430">
        <v>28.5</v>
      </c>
      <c r="P430">
        <v>17.8</v>
      </c>
      <c r="S430">
        <v>18.3</v>
      </c>
      <c r="V430">
        <v>-0.52257098528019652</v>
      </c>
      <c r="W430">
        <v>0.55992117068811176</v>
      </c>
      <c r="X430">
        <v>-0.42211315685025308</v>
      </c>
      <c r="Y430">
        <v>-0.97877326387033614</v>
      </c>
      <c r="Z430">
        <v>-0.20240053713001049</v>
      </c>
      <c r="AA430">
        <v>0.24231974224513403</v>
      </c>
      <c r="AB430">
        <v>-0.13618543370752112</v>
      </c>
      <c r="AC430">
        <v>-0.1361853508712117</v>
      </c>
      <c r="AD430">
        <v>-0.12678748320283428</v>
      </c>
      <c r="AE430">
        <v>-0.45206388129056219</v>
      </c>
      <c r="AF430">
        <v>-0.80685752038699199</v>
      </c>
      <c r="AG430">
        <v>-0.47793444280489161</v>
      </c>
      <c r="AH430">
        <v>-0.21801602988592159</v>
      </c>
      <c r="AI430">
        <v>-0.58460410131002116</v>
      </c>
      <c r="AJ430">
        <v>-0.35997376060825959</v>
      </c>
      <c r="AM430">
        <v>0.50984701807292787</v>
      </c>
    </row>
    <row r="431" spans="2:39">
      <c r="B431">
        <v>1.0459000000000001</v>
      </c>
      <c r="C431">
        <v>52</v>
      </c>
      <c r="D431">
        <v>167</v>
      </c>
      <c r="E431">
        <v>67.75</v>
      </c>
      <c r="F431">
        <v>37.5</v>
      </c>
      <c r="G431">
        <v>102.7</v>
      </c>
      <c r="H431">
        <v>91</v>
      </c>
      <c r="I431">
        <v>35.826771999999998</v>
      </c>
      <c r="J431">
        <v>98.9</v>
      </c>
      <c r="K431">
        <v>57.1</v>
      </c>
      <c r="L431">
        <v>36.700000000000003</v>
      </c>
      <c r="M431">
        <v>22.3</v>
      </c>
      <c r="N431">
        <v>31.6</v>
      </c>
      <c r="O431">
        <v>27.5</v>
      </c>
      <c r="P431">
        <v>17.899999999999999</v>
      </c>
      <c r="S431">
        <v>23.3</v>
      </c>
      <c r="V431">
        <v>1.1755365312717292</v>
      </c>
      <c r="W431">
        <v>-1.7282456507826605</v>
      </c>
      <c r="X431">
        <v>-0.69240002820268742</v>
      </c>
      <c r="Y431">
        <v>0.74021645739410225</v>
      </c>
      <c r="Z431">
        <v>-1.0796456850042839</v>
      </c>
      <c r="AA431">
        <v>-1.0734151429262824</v>
      </c>
      <c r="AB431">
        <v>-1.5091869035738386</v>
      </c>
      <c r="AC431">
        <v>-1.5091868254633876</v>
      </c>
      <c r="AD431">
        <v>-0.90938746628433864</v>
      </c>
      <c r="AE431">
        <v>-0.6577351885102789</v>
      </c>
      <c r="AF431">
        <v>-1.0681156771832965</v>
      </c>
      <c r="AG431">
        <v>-0.2345690516833876</v>
      </c>
      <c r="AH431">
        <v>-0.59547867581356573</v>
      </c>
      <c r="AI431">
        <v>-0.73339431039982983</v>
      </c>
      <c r="AJ431">
        <v>-3.0034620517010589E-2</v>
      </c>
      <c r="AM431">
        <v>-1.1807369197046249</v>
      </c>
    </row>
    <row r="432" spans="2:39">
      <c r="B432">
        <v>1.0774999999999999</v>
      </c>
      <c r="C432">
        <v>23</v>
      </c>
      <c r="D432">
        <v>159.75</v>
      </c>
      <c r="E432">
        <v>72.25</v>
      </c>
      <c r="F432">
        <v>35.5</v>
      </c>
      <c r="G432">
        <v>92.1</v>
      </c>
      <c r="H432">
        <v>77.099999999999994</v>
      </c>
      <c r="I432">
        <v>30.354330999999998</v>
      </c>
      <c r="J432">
        <v>93.9</v>
      </c>
      <c r="K432">
        <v>56.1</v>
      </c>
      <c r="L432">
        <v>36.1</v>
      </c>
      <c r="M432">
        <v>22.7</v>
      </c>
      <c r="N432">
        <v>30.5</v>
      </c>
      <c r="O432">
        <v>27.2</v>
      </c>
      <c r="P432">
        <v>18.2</v>
      </c>
      <c r="S432">
        <v>9.4</v>
      </c>
      <c r="V432">
        <v>1.062687614032519</v>
      </c>
      <c r="W432">
        <v>-1.7282456507826605</v>
      </c>
      <c r="X432">
        <v>0.36637888854340056</v>
      </c>
      <c r="Y432">
        <v>2.745704465535947</v>
      </c>
      <c r="Z432">
        <v>1.6910749838557875E-2</v>
      </c>
      <c r="AA432">
        <v>-0.51484844639124761</v>
      </c>
      <c r="AB432">
        <v>-0.69921481343687431</v>
      </c>
      <c r="AC432">
        <v>-0.69921485527791638</v>
      </c>
      <c r="AD432">
        <v>0.43668450461584796</v>
      </c>
      <c r="AE432">
        <v>-4.0721266851128687E-2</v>
      </c>
      <c r="AF432">
        <v>-0.41497028519253693</v>
      </c>
      <c r="AG432">
        <v>6.9637687218493505E-2</v>
      </c>
      <c r="AH432">
        <v>-0.14938645789907756</v>
      </c>
      <c r="AI432">
        <v>0.50652409868190584</v>
      </c>
      <c r="AJ432">
        <v>7.9945092846740382E-2</v>
      </c>
      <c r="AM432">
        <v>-1.0712746503521213</v>
      </c>
    </row>
    <row r="433" spans="2:39">
      <c r="B433">
        <v>1.0753999999999999</v>
      </c>
      <c r="C433">
        <v>23</v>
      </c>
      <c r="D433">
        <v>188.15</v>
      </c>
      <c r="E433">
        <v>77.5</v>
      </c>
      <c r="F433">
        <v>38</v>
      </c>
      <c r="G433">
        <v>96.6</v>
      </c>
      <c r="H433">
        <v>85.3</v>
      </c>
      <c r="I433">
        <v>33.582676999999997</v>
      </c>
      <c r="J433">
        <v>102.5</v>
      </c>
      <c r="K433">
        <v>59.1</v>
      </c>
      <c r="L433">
        <v>37.6</v>
      </c>
      <c r="M433">
        <v>23.2</v>
      </c>
      <c r="N433">
        <v>31.8</v>
      </c>
      <c r="O433">
        <v>29.7</v>
      </c>
      <c r="P433">
        <v>18.3</v>
      </c>
      <c r="S433">
        <v>10.3</v>
      </c>
      <c r="V433">
        <v>0.57904939729304961</v>
      </c>
      <c r="W433">
        <v>-1.6493433465940133</v>
      </c>
      <c r="X433">
        <v>-0.83220358235049841</v>
      </c>
      <c r="Y433">
        <v>0.16721988363928944</v>
      </c>
      <c r="Z433">
        <v>-0.99192117021685533</v>
      </c>
      <c r="AA433">
        <v>-0.99893958338827682</v>
      </c>
      <c r="AB433">
        <v>-1.0350568995912244</v>
      </c>
      <c r="AC433">
        <v>-1.0350570202028591</v>
      </c>
      <c r="AD433">
        <v>-0.69025947102151874</v>
      </c>
      <c r="AE433">
        <v>-0.59603379634436449</v>
      </c>
      <c r="AF433">
        <v>-0.89394357265242785</v>
      </c>
      <c r="AG433">
        <v>-0.66045848614602076</v>
      </c>
      <c r="AH433">
        <v>0.43396490398909865</v>
      </c>
      <c r="AI433">
        <v>-0.18783021040386541</v>
      </c>
      <c r="AJ433">
        <v>-1.0198520407907536</v>
      </c>
      <c r="AM433">
        <v>-0.5969381498246068</v>
      </c>
    </row>
    <row r="434" spans="2:39">
      <c r="B434">
        <v>1.0664</v>
      </c>
      <c r="C434">
        <v>24</v>
      </c>
      <c r="D434">
        <v>156</v>
      </c>
      <c r="E434">
        <v>70.75</v>
      </c>
      <c r="F434">
        <v>35.700000000000003</v>
      </c>
      <c r="G434">
        <v>92.7</v>
      </c>
      <c r="H434">
        <v>81.900000000000006</v>
      </c>
      <c r="I434">
        <v>32.244093999999997</v>
      </c>
      <c r="J434">
        <v>95.3</v>
      </c>
      <c r="K434">
        <v>56.4</v>
      </c>
      <c r="L434">
        <v>36.5</v>
      </c>
      <c r="M434">
        <v>22</v>
      </c>
      <c r="N434">
        <v>33.5</v>
      </c>
      <c r="O434">
        <v>28.3</v>
      </c>
      <c r="P434">
        <v>17.3</v>
      </c>
      <c r="S434">
        <v>14.2</v>
      </c>
      <c r="V434">
        <v>-3.3559010576955886E-2</v>
      </c>
      <c r="W434">
        <v>-1.6493433465940133</v>
      </c>
      <c r="X434">
        <v>1.1250461757188541</v>
      </c>
      <c r="Y434">
        <v>0.93121531531237323</v>
      </c>
      <c r="Z434">
        <v>0.54325783856312315</v>
      </c>
      <c r="AA434">
        <v>0.15543158945079491</v>
      </c>
      <c r="AB434">
        <v>0.66390894801313782</v>
      </c>
      <c r="AC434">
        <v>0.66390893071886192</v>
      </c>
      <c r="AD434">
        <v>1.6262364788997337</v>
      </c>
      <c r="AE434">
        <v>2.4479015505074444</v>
      </c>
      <c r="AF434">
        <v>2.1540682566377831</v>
      </c>
      <c r="AG434">
        <v>1.286464642826018</v>
      </c>
      <c r="AH434">
        <v>1.3261493398180748</v>
      </c>
      <c r="AI434">
        <v>0.80410451686152318</v>
      </c>
      <c r="AJ434">
        <v>0.51986394630173649</v>
      </c>
      <c r="AM434">
        <v>1.1185568800412157E-2</v>
      </c>
    </row>
    <row r="435" spans="2:39">
      <c r="B435">
        <v>1.0549999999999999</v>
      </c>
      <c r="C435">
        <v>24</v>
      </c>
      <c r="D435">
        <v>208.5</v>
      </c>
      <c r="E435">
        <v>72.75</v>
      </c>
      <c r="F435">
        <v>39.200000000000003</v>
      </c>
      <c r="G435">
        <v>102</v>
      </c>
      <c r="H435">
        <v>99.1</v>
      </c>
      <c r="I435">
        <v>39.015748000000002</v>
      </c>
      <c r="J435">
        <v>110.1</v>
      </c>
      <c r="K435">
        <v>71.2</v>
      </c>
      <c r="L435">
        <v>43.5</v>
      </c>
      <c r="M435">
        <v>25.2</v>
      </c>
      <c r="N435">
        <v>36.1</v>
      </c>
      <c r="O435">
        <v>30.3</v>
      </c>
      <c r="P435">
        <v>18.7</v>
      </c>
      <c r="S435">
        <v>19.2</v>
      </c>
      <c r="V435">
        <v>-1.2587758263169551</v>
      </c>
      <c r="W435">
        <v>-1.5704410424053659</v>
      </c>
      <c r="X435">
        <v>1.0504842801733549</v>
      </c>
      <c r="Y435">
        <v>-0.21477783219725241</v>
      </c>
      <c r="Z435">
        <v>1.2889162142562538</v>
      </c>
      <c r="AA435">
        <v>1.2601523892645312</v>
      </c>
      <c r="AB435">
        <v>0.80219686584140049</v>
      </c>
      <c r="AC435">
        <v>0.80219682194824016</v>
      </c>
      <c r="AD435">
        <v>1.0158084920961616</v>
      </c>
      <c r="AE435">
        <v>1.8720218902922379</v>
      </c>
      <c r="AF435">
        <v>0.97840655105441487</v>
      </c>
      <c r="AG435">
        <v>0.92141655614376194</v>
      </c>
      <c r="AH435">
        <v>0.36533533200225338</v>
      </c>
      <c r="AI435">
        <v>0.50652409868190584</v>
      </c>
      <c r="AJ435">
        <v>0.18992480621048743</v>
      </c>
      <c r="AM435">
        <v>1.2760829035404517</v>
      </c>
    </row>
    <row r="436" spans="2:39">
      <c r="B436">
        <v>1.0322</v>
      </c>
      <c r="C436">
        <v>25</v>
      </c>
      <c r="D436">
        <v>206.5</v>
      </c>
      <c r="E436">
        <v>69.75</v>
      </c>
      <c r="F436">
        <v>40.9</v>
      </c>
      <c r="G436">
        <v>110.9</v>
      </c>
      <c r="H436">
        <v>100.5</v>
      </c>
      <c r="I436">
        <v>39.566929000000002</v>
      </c>
      <c r="J436">
        <v>106.2</v>
      </c>
      <c r="K436">
        <v>68.400000000000006</v>
      </c>
      <c r="L436">
        <v>40.799999999999997</v>
      </c>
      <c r="M436">
        <v>24.6</v>
      </c>
      <c r="N436">
        <v>33.299999999999997</v>
      </c>
      <c r="O436">
        <v>29.7</v>
      </c>
      <c r="P436">
        <v>18.399999999999999</v>
      </c>
      <c r="S436">
        <v>29.6</v>
      </c>
      <c r="V436">
        <v>1.7021648117213812</v>
      </c>
      <c r="W436">
        <v>-1.5704410424053659</v>
      </c>
      <c r="X436">
        <v>-1.2888951925666807</v>
      </c>
      <c r="Y436">
        <v>0.83571588635323768</v>
      </c>
      <c r="Z436">
        <v>-1.2112324571854238</v>
      </c>
      <c r="AA436">
        <v>-1.0485899564136139</v>
      </c>
      <c r="AB436">
        <v>-1.5684531540716646</v>
      </c>
      <c r="AC436">
        <v>-1.568453207929573</v>
      </c>
      <c r="AD436">
        <v>-1.191123460193682</v>
      </c>
      <c r="AE436">
        <v>-1.5215546788330898</v>
      </c>
      <c r="AF436">
        <v>-1.2422877817141651</v>
      </c>
      <c r="AG436">
        <v>-0.66045848614602076</v>
      </c>
      <c r="AH436">
        <v>-2.2082736175044064</v>
      </c>
      <c r="AI436">
        <v>-1.7253290376652184</v>
      </c>
      <c r="AJ436">
        <v>-1.4597708942457537</v>
      </c>
      <c r="AM436">
        <v>-1.6793983689771403</v>
      </c>
    </row>
    <row r="437" spans="2:39">
      <c r="B437">
        <v>1.0872999999999999</v>
      </c>
      <c r="C437">
        <v>25</v>
      </c>
      <c r="D437">
        <v>143.75</v>
      </c>
      <c r="E437">
        <v>72.5</v>
      </c>
      <c r="F437">
        <v>35.200000000000003</v>
      </c>
      <c r="G437">
        <v>92.3</v>
      </c>
      <c r="H437">
        <v>76.5</v>
      </c>
      <c r="I437">
        <v>30.118110000000001</v>
      </c>
      <c r="J437">
        <v>92.1</v>
      </c>
      <c r="K437">
        <v>51.9</v>
      </c>
      <c r="L437">
        <v>35.700000000000003</v>
      </c>
      <c r="M437">
        <v>22</v>
      </c>
      <c r="N437">
        <v>25.8</v>
      </c>
      <c r="O437">
        <v>25.2</v>
      </c>
      <c r="P437">
        <v>16.899999999999999</v>
      </c>
      <c r="S437">
        <v>5.3</v>
      </c>
      <c r="V437">
        <v>-0.75364257772238841</v>
      </c>
      <c r="W437">
        <v>-1.4915387382167185</v>
      </c>
      <c r="X437">
        <v>1.665619918423723</v>
      </c>
      <c r="Y437">
        <v>-2.3778974278981478E-2</v>
      </c>
      <c r="Z437">
        <v>1.1573294420751139</v>
      </c>
      <c r="AA437">
        <v>1.6573553734672213</v>
      </c>
      <c r="AB437">
        <v>1.4244924960685796</v>
      </c>
      <c r="AC437">
        <v>1.4244924579273377</v>
      </c>
      <c r="AD437">
        <v>2.2210124660416786</v>
      </c>
      <c r="AE437">
        <v>1.7074848445164621</v>
      </c>
      <c r="AF437">
        <v>1.8057240475760461</v>
      </c>
      <c r="AG437">
        <v>0.98225790392413681</v>
      </c>
      <c r="AH437">
        <v>1.2918345538246523</v>
      </c>
      <c r="AI437">
        <v>0.85370125322479151</v>
      </c>
      <c r="AJ437">
        <v>0.18992480621048743</v>
      </c>
      <c r="AM437">
        <v>0.74093403115043488</v>
      </c>
    </row>
    <row r="438" spans="2:39">
      <c r="B438">
        <v>1.0416000000000001</v>
      </c>
      <c r="C438">
        <v>26</v>
      </c>
      <c r="D438">
        <v>223</v>
      </c>
      <c r="E438">
        <v>70.25</v>
      </c>
      <c r="F438">
        <v>40.6</v>
      </c>
      <c r="G438">
        <v>114.1</v>
      </c>
      <c r="H438">
        <v>106.8</v>
      </c>
      <c r="I438">
        <v>42.047243999999999</v>
      </c>
      <c r="J438">
        <v>113.9</v>
      </c>
      <c r="K438">
        <v>67.599999999999994</v>
      </c>
      <c r="L438">
        <v>42.7</v>
      </c>
      <c r="M438">
        <v>24.7</v>
      </c>
      <c r="N438">
        <v>36</v>
      </c>
      <c r="O438">
        <v>30.4</v>
      </c>
      <c r="P438">
        <v>18.399999999999999</v>
      </c>
      <c r="S438">
        <v>25.2</v>
      </c>
      <c r="V438">
        <v>1.1809102892355006</v>
      </c>
      <c r="W438">
        <v>-1.4915387382167185</v>
      </c>
      <c r="X438">
        <v>-0.97200713649830928</v>
      </c>
      <c r="Y438">
        <v>-0.50127611907465885</v>
      </c>
      <c r="Z438">
        <v>-1.1235079423979983</v>
      </c>
      <c r="AA438">
        <v>-0.97411439687560819</v>
      </c>
      <c r="AB438">
        <v>-1.4597983614923162</v>
      </c>
      <c r="AC438">
        <v>-1.4597983824863923</v>
      </c>
      <c r="AD438">
        <v>-0.97199546493085986</v>
      </c>
      <c r="AE438">
        <v>-0.49319814273450613</v>
      </c>
      <c r="AF438">
        <v>-1.1552017294487322</v>
      </c>
      <c r="AG438">
        <v>-1.6339200506320413</v>
      </c>
      <c r="AH438">
        <v>-0.21801602988592159</v>
      </c>
      <c r="AI438">
        <v>0.15934694413902023</v>
      </c>
      <c r="AJ438">
        <v>-0.46995347397200665</v>
      </c>
      <c r="AM438">
        <v>-1.1807369197046249</v>
      </c>
    </row>
    <row r="439" spans="2:39">
      <c r="B439">
        <v>1.0775999999999999</v>
      </c>
      <c r="C439">
        <v>26</v>
      </c>
      <c r="D439">
        <v>152.25</v>
      </c>
      <c r="E439">
        <v>69</v>
      </c>
      <c r="F439">
        <v>35.4</v>
      </c>
      <c r="G439">
        <v>92.9</v>
      </c>
      <c r="H439">
        <v>77.599999999999994</v>
      </c>
      <c r="I439">
        <v>30.551181</v>
      </c>
      <c r="J439">
        <v>93.5</v>
      </c>
      <c r="K439">
        <v>56.9</v>
      </c>
      <c r="L439">
        <v>35.9</v>
      </c>
      <c r="M439">
        <v>20.399999999999999</v>
      </c>
      <c r="N439">
        <v>31.6</v>
      </c>
      <c r="O439">
        <v>29</v>
      </c>
      <c r="P439">
        <v>17.8</v>
      </c>
      <c r="S439">
        <v>9.4</v>
      </c>
      <c r="V439">
        <v>-7.6549074287126692E-2</v>
      </c>
      <c r="W439">
        <v>-1.4915387382167185</v>
      </c>
      <c r="X439">
        <v>2.3646376891627776</v>
      </c>
      <c r="Y439">
        <v>1.5997113180263214</v>
      </c>
      <c r="Z439">
        <v>1.6836765307996762</v>
      </c>
      <c r="AA439">
        <v>0.93742496459984337</v>
      </c>
      <c r="AB439">
        <v>1.0392618678327075</v>
      </c>
      <c r="AC439">
        <v>1.0392618500254005</v>
      </c>
      <c r="AD439">
        <v>2.299272464349829</v>
      </c>
      <c r="AE439">
        <v>2.7975427727809632</v>
      </c>
      <c r="AF439">
        <v>2.1540682566377831</v>
      </c>
      <c r="AG439">
        <v>1.2256232950456429</v>
      </c>
      <c r="AH439">
        <v>2.1497042036602059</v>
      </c>
      <c r="AI439">
        <v>2.5399902895759512</v>
      </c>
      <c r="AJ439">
        <v>1.5096813665754836</v>
      </c>
      <c r="AM439">
        <v>5.9835466290413933E-2</v>
      </c>
    </row>
    <row r="440" spans="2:39">
      <c r="B440">
        <v>1.0542</v>
      </c>
      <c r="C440">
        <v>26</v>
      </c>
      <c r="D440">
        <v>241.75</v>
      </c>
      <c r="E440">
        <v>74.5</v>
      </c>
      <c r="F440">
        <v>41.8</v>
      </c>
      <c r="G440">
        <v>108.3</v>
      </c>
      <c r="H440">
        <v>102.9</v>
      </c>
      <c r="I440">
        <v>40.511811000000002</v>
      </c>
      <c r="J440">
        <v>114.4</v>
      </c>
      <c r="K440">
        <v>72.900000000000006</v>
      </c>
      <c r="L440">
        <v>43.5</v>
      </c>
      <c r="M440">
        <v>25.1</v>
      </c>
      <c r="N440">
        <v>38.5</v>
      </c>
      <c r="O440">
        <v>33.799999999999997</v>
      </c>
      <c r="P440">
        <v>19.600000000000001</v>
      </c>
      <c r="S440">
        <v>19.600000000000001</v>
      </c>
      <c r="V440">
        <v>1.0841826458876163</v>
      </c>
      <c r="W440">
        <v>-1.4126364340280713</v>
      </c>
      <c r="X440">
        <v>-1.205013060077994</v>
      </c>
      <c r="Y440">
        <v>0.74021645739410225</v>
      </c>
      <c r="Z440">
        <v>-1.6937172885162748</v>
      </c>
      <c r="AA440">
        <v>-1.5202685001543097</v>
      </c>
      <c r="AB440">
        <v>-1.9339283654749291</v>
      </c>
      <c r="AC440">
        <v>-1.9339284386407132</v>
      </c>
      <c r="AD440">
        <v>-1.3476434568099829</v>
      </c>
      <c r="AE440">
        <v>-1.1719134565595708</v>
      </c>
      <c r="AF440">
        <v>-0.76331449425427722</v>
      </c>
      <c r="AG440">
        <v>0.43468577390075169</v>
      </c>
      <c r="AH440">
        <v>-1.5219778976359633</v>
      </c>
      <c r="AI440">
        <v>-1.1797649376692541</v>
      </c>
      <c r="AJ440">
        <v>-0.90987232742700663</v>
      </c>
      <c r="AM440">
        <v>-1.0955995990971223</v>
      </c>
    </row>
    <row r="441" spans="2:39">
      <c r="B441">
        <v>1.0758000000000001</v>
      </c>
      <c r="C441">
        <v>27</v>
      </c>
      <c r="D441">
        <v>146</v>
      </c>
      <c r="E441">
        <v>72.25</v>
      </c>
      <c r="F441">
        <v>34.1</v>
      </c>
      <c r="G441">
        <v>88.5</v>
      </c>
      <c r="H441">
        <v>72.8</v>
      </c>
      <c r="I441">
        <v>28.661417</v>
      </c>
      <c r="J441">
        <v>91.1</v>
      </c>
      <c r="K441">
        <v>53.6</v>
      </c>
      <c r="L441">
        <v>36.799999999999997</v>
      </c>
      <c r="M441">
        <v>23.8</v>
      </c>
      <c r="N441">
        <v>27.8</v>
      </c>
      <c r="O441">
        <v>26.3</v>
      </c>
      <c r="P441">
        <v>17.399999999999999</v>
      </c>
      <c r="S441">
        <v>10.1</v>
      </c>
      <c r="V441">
        <v>0.28886646724936094</v>
      </c>
      <c r="W441">
        <v>-1.4126364340280713</v>
      </c>
      <c r="X441">
        <v>-0.80424287152093621</v>
      </c>
      <c r="Y441">
        <v>-1.169772121788607</v>
      </c>
      <c r="Z441">
        <v>-2.695150755515642E-2</v>
      </c>
      <c r="AA441">
        <v>-0.83757587105593367</v>
      </c>
      <c r="AB441">
        <v>-0.41276126936404506</v>
      </c>
      <c r="AC441">
        <v>-0.41276138422375958</v>
      </c>
      <c r="AD441">
        <v>-0.70591147068314797</v>
      </c>
      <c r="AE441">
        <v>-0.51376527345647804</v>
      </c>
      <c r="AF441">
        <v>-0.50205633745797273</v>
      </c>
      <c r="AG441">
        <v>-0.17372770390301051</v>
      </c>
      <c r="AH441">
        <v>-0.56116388982014309</v>
      </c>
      <c r="AI441">
        <v>-0.18783021040386541</v>
      </c>
      <c r="AJ441">
        <v>-0.35997376060825959</v>
      </c>
      <c r="AM441">
        <v>-0.31720123925709798</v>
      </c>
    </row>
    <row r="442" spans="2:39">
      <c r="B442">
        <v>1.0609999999999999</v>
      </c>
      <c r="C442">
        <v>27</v>
      </c>
      <c r="D442">
        <v>156.75</v>
      </c>
      <c r="E442">
        <v>67.25</v>
      </c>
      <c r="F442">
        <v>37.9</v>
      </c>
      <c r="G442">
        <v>94</v>
      </c>
      <c r="H442">
        <v>88.2</v>
      </c>
      <c r="I442">
        <v>34.724409000000001</v>
      </c>
      <c r="J442">
        <v>95.2</v>
      </c>
      <c r="K442">
        <v>56.8</v>
      </c>
      <c r="L442">
        <v>37.4</v>
      </c>
      <c r="M442">
        <v>22.8</v>
      </c>
      <c r="N442">
        <v>30.6</v>
      </c>
      <c r="O442">
        <v>28.3</v>
      </c>
      <c r="P442">
        <v>17.899999999999999</v>
      </c>
      <c r="S442">
        <v>16.5</v>
      </c>
      <c r="V442">
        <v>-0.24850932912783374</v>
      </c>
      <c r="W442">
        <v>-1.4126364340280713</v>
      </c>
      <c r="X442">
        <v>0.81747835659367019</v>
      </c>
      <c r="Y442">
        <v>1.2177136021897796</v>
      </c>
      <c r="Z442">
        <v>0.10463526462598646</v>
      </c>
      <c r="AA442">
        <v>4.3718250143787239E-2</v>
      </c>
      <c r="AB442">
        <v>0.76268603217618214</v>
      </c>
      <c r="AC442">
        <v>0.76268606756664414</v>
      </c>
      <c r="AD442">
        <v>0.82798449615660008</v>
      </c>
      <c r="AE442">
        <v>0.5762926548080215</v>
      </c>
      <c r="AF442">
        <v>0.63006234199267763</v>
      </c>
      <c r="AG442">
        <v>1.1039405994848888</v>
      </c>
      <c r="AH442">
        <v>0.50259447597594398</v>
      </c>
      <c r="AI442">
        <v>0.25854041686555873</v>
      </c>
      <c r="AJ442">
        <v>1.2897219398479816</v>
      </c>
      <c r="AM442">
        <v>0.23011010750541908</v>
      </c>
    </row>
    <row r="443" spans="2:39">
      <c r="B443">
        <v>1.0509999999999999</v>
      </c>
      <c r="C443">
        <v>27</v>
      </c>
      <c r="D443">
        <v>200.25</v>
      </c>
      <c r="E443">
        <v>73.5</v>
      </c>
      <c r="F443">
        <v>38.200000000000003</v>
      </c>
      <c r="G443">
        <v>101.1</v>
      </c>
      <c r="H443">
        <v>100.1</v>
      </c>
      <c r="I443">
        <v>39.409449000000002</v>
      </c>
      <c r="J443">
        <v>105</v>
      </c>
      <c r="K443">
        <v>62.1</v>
      </c>
      <c r="L443">
        <v>40</v>
      </c>
      <c r="M443">
        <v>24.9</v>
      </c>
      <c r="N443">
        <v>33.700000000000003</v>
      </c>
      <c r="O443">
        <v>29.2</v>
      </c>
      <c r="P443">
        <v>19.399999999999999</v>
      </c>
      <c r="S443">
        <v>21</v>
      </c>
      <c r="V443">
        <v>0.20288633982900739</v>
      </c>
      <c r="W443">
        <v>-1.3337341298394239</v>
      </c>
      <c r="X443">
        <v>-0.25434889187288001</v>
      </c>
      <c r="Y443">
        <v>1.8862096049037278</v>
      </c>
      <c r="Z443">
        <v>-1.0357834276105697</v>
      </c>
      <c r="AA443">
        <v>-1.0734151429262824</v>
      </c>
      <c r="AB443">
        <v>-0.87701356493035387</v>
      </c>
      <c r="AC443">
        <v>-0.87701350088889052</v>
      </c>
      <c r="AD443">
        <v>-0.22069948117261615</v>
      </c>
      <c r="AE443">
        <v>-0.41092961984661969</v>
      </c>
      <c r="AF443">
        <v>-0.32788423292710417</v>
      </c>
      <c r="AG443">
        <v>-0.8429825294871498</v>
      </c>
      <c r="AH443">
        <v>-1.2127313925388241E-2</v>
      </c>
      <c r="AI443">
        <v>-0.48541062858348266</v>
      </c>
      <c r="AJ443">
        <v>-0.57993318733575761</v>
      </c>
      <c r="AM443">
        <v>-0.21990144427709488</v>
      </c>
    </row>
    <row r="444" spans="2:39">
      <c r="B444">
        <v>1.0593999999999999</v>
      </c>
      <c r="C444">
        <v>28</v>
      </c>
      <c r="D444">
        <v>171.5</v>
      </c>
      <c r="E444">
        <v>75.25</v>
      </c>
      <c r="F444">
        <v>35.6</v>
      </c>
      <c r="G444">
        <v>92.1</v>
      </c>
      <c r="H444">
        <v>83.5</v>
      </c>
      <c r="I444">
        <v>32.874015999999997</v>
      </c>
      <c r="J444">
        <v>98.3</v>
      </c>
      <c r="K444">
        <v>57.3</v>
      </c>
      <c r="L444">
        <v>37.799999999999997</v>
      </c>
      <c r="M444">
        <v>21.7</v>
      </c>
      <c r="N444">
        <v>32.200000000000003</v>
      </c>
      <c r="O444">
        <v>27.7</v>
      </c>
      <c r="P444">
        <v>17.7</v>
      </c>
      <c r="S444">
        <v>17.3</v>
      </c>
      <c r="V444">
        <v>-1.4468573550489761</v>
      </c>
      <c r="W444">
        <v>-1.3337341298394239</v>
      </c>
      <c r="X444">
        <v>1.0225235693437928</v>
      </c>
      <c r="Y444">
        <v>-0.50127611907465885</v>
      </c>
      <c r="Z444">
        <v>0.23622203680712625</v>
      </c>
      <c r="AA444">
        <v>0.60228494667882215</v>
      </c>
      <c r="AB444">
        <v>1.2466937445751001</v>
      </c>
      <c r="AC444">
        <v>1.2466938123163636</v>
      </c>
      <c r="AD444">
        <v>1.0471124914194223</v>
      </c>
      <c r="AE444">
        <v>1.9131561517361788</v>
      </c>
      <c r="AF444">
        <v>0.63006234199267763</v>
      </c>
      <c r="AG444">
        <v>1.286464642826018</v>
      </c>
      <c r="AH444">
        <v>1.0173162658772761</v>
      </c>
      <c r="AI444">
        <v>1.0024914623146002</v>
      </c>
      <c r="AJ444">
        <v>0.95978279975673642</v>
      </c>
      <c r="AM444">
        <v>1.4706824935004577</v>
      </c>
    </row>
    <row r="445" spans="2:39">
      <c r="B445">
        <v>1.0286999999999999</v>
      </c>
      <c r="C445">
        <v>28</v>
      </c>
      <c r="D445">
        <v>205.75</v>
      </c>
      <c r="E445">
        <v>69</v>
      </c>
      <c r="F445">
        <v>38.5</v>
      </c>
      <c r="G445">
        <v>105.6</v>
      </c>
      <c r="H445">
        <v>105</v>
      </c>
      <c r="I445">
        <v>41.338583</v>
      </c>
      <c r="J445">
        <v>106.4</v>
      </c>
      <c r="K445">
        <v>68.599999999999994</v>
      </c>
      <c r="L445">
        <v>40</v>
      </c>
      <c r="M445">
        <v>25.2</v>
      </c>
      <c r="N445">
        <v>35.200000000000003</v>
      </c>
      <c r="O445">
        <v>30.7</v>
      </c>
      <c r="P445">
        <v>19.100000000000001</v>
      </c>
      <c r="S445">
        <v>31.2</v>
      </c>
      <c r="V445">
        <v>1.1003039197789302</v>
      </c>
      <c r="W445">
        <v>-1.3337341298394239</v>
      </c>
      <c r="X445">
        <v>0.15574153362736529</v>
      </c>
      <c r="Y445">
        <v>0.74021645739410225</v>
      </c>
      <c r="Z445">
        <v>-0.42171182409857888</v>
      </c>
      <c r="AA445">
        <v>-0.27900917452089885</v>
      </c>
      <c r="AB445">
        <v>-0.15594085054013027</v>
      </c>
      <c r="AC445">
        <v>-0.15594097895580203</v>
      </c>
      <c r="AD445">
        <v>0.43668450461584796</v>
      </c>
      <c r="AE445">
        <v>0.30891995542238893</v>
      </c>
      <c r="AF445">
        <v>-2.308304999808183E-2</v>
      </c>
      <c r="AG445">
        <v>1.1647819472652658</v>
      </c>
      <c r="AH445">
        <v>-0.21801602988592159</v>
      </c>
      <c r="AI445">
        <v>-0.33662041949367405</v>
      </c>
      <c r="AJ445">
        <v>0.40988423293798937</v>
      </c>
      <c r="AM445">
        <v>-1.1077620734696225</v>
      </c>
    </row>
    <row r="446" spans="2:39">
      <c r="B446">
        <v>1.0761000000000001</v>
      </c>
      <c r="C446">
        <v>28</v>
      </c>
      <c r="D446">
        <v>182.5</v>
      </c>
      <c r="E446">
        <v>72.25</v>
      </c>
      <c r="F446">
        <v>37</v>
      </c>
      <c r="G446">
        <v>98.5</v>
      </c>
      <c r="H446">
        <v>90.8</v>
      </c>
      <c r="I446">
        <v>35.748030999999997</v>
      </c>
      <c r="J446">
        <v>102.5</v>
      </c>
      <c r="K446">
        <v>60.8</v>
      </c>
      <c r="L446">
        <v>38.5</v>
      </c>
      <c r="M446">
        <v>25</v>
      </c>
      <c r="N446">
        <v>31.6</v>
      </c>
      <c r="O446">
        <v>28</v>
      </c>
      <c r="P446">
        <v>18.600000000000001</v>
      </c>
      <c r="S446">
        <v>10</v>
      </c>
      <c r="V446">
        <v>0.79399971584392748</v>
      </c>
      <c r="W446">
        <v>-1.1759295214621293</v>
      </c>
      <c r="X446">
        <v>-1.559182063919115</v>
      </c>
      <c r="Y446">
        <v>-0.59677554803379429</v>
      </c>
      <c r="Z446">
        <v>-0.90419665542942984</v>
      </c>
      <c r="AA446">
        <v>-1.4954433136416412</v>
      </c>
      <c r="AB446">
        <v>-1.5585754456553607</v>
      </c>
      <c r="AC446">
        <v>-1.5585755193341744</v>
      </c>
      <c r="AD446">
        <v>-1.5511194524111735</v>
      </c>
      <c r="AE446">
        <v>-1.8917630318285794</v>
      </c>
      <c r="AF446">
        <v>-1.6341750169086231</v>
      </c>
      <c r="AG446">
        <v>-0.78214118170677271</v>
      </c>
      <c r="AH446">
        <v>-1.7964961855833408</v>
      </c>
      <c r="AI446">
        <v>3.0855543895719157</v>
      </c>
      <c r="AJ446">
        <v>-1.4597708942457537</v>
      </c>
      <c r="AM446">
        <v>-0.80370021415711312</v>
      </c>
    </row>
    <row r="447" spans="2:39">
      <c r="B447">
        <v>1.0704</v>
      </c>
      <c r="C447">
        <v>30</v>
      </c>
      <c r="D447">
        <v>136.5</v>
      </c>
      <c r="E447">
        <v>68.75</v>
      </c>
      <c r="F447">
        <v>35.9</v>
      </c>
      <c r="G447">
        <v>88.7</v>
      </c>
      <c r="H447">
        <v>76.599999999999994</v>
      </c>
      <c r="I447">
        <v>30.15748</v>
      </c>
      <c r="J447">
        <v>89.8</v>
      </c>
      <c r="K447">
        <v>50.1</v>
      </c>
      <c r="L447">
        <v>34.799999999999997</v>
      </c>
      <c r="M447">
        <v>21.8</v>
      </c>
      <c r="N447">
        <v>27</v>
      </c>
      <c r="O447">
        <v>34.9</v>
      </c>
      <c r="P447">
        <v>16.899999999999999</v>
      </c>
      <c r="S447">
        <v>12.5</v>
      </c>
      <c r="V447">
        <v>-0.42584334193230022</v>
      </c>
      <c r="W447">
        <v>-1.0970272172734818</v>
      </c>
      <c r="X447">
        <v>-3.9983442179569964E-2</v>
      </c>
      <c r="Y447">
        <v>0.45371817051669583</v>
      </c>
      <c r="Z447">
        <v>-0.77260988324828705</v>
      </c>
      <c r="AA447">
        <v>4.3718250143787239E-2</v>
      </c>
      <c r="AB447">
        <v>2.1024841207415777E-3</v>
      </c>
      <c r="AC447">
        <v>2.1025403581665129E-3</v>
      </c>
      <c r="AD447">
        <v>-6.4179484556315267E-2</v>
      </c>
      <c r="AE447">
        <v>2.0980125314785752E-2</v>
      </c>
      <c r="AF447">
        <v>0.19463208066550466</v>
      </c>
      <c r="AG447">
        <v>0.92141655614376194</v>
      </c>
      <c r="AH447">
        <v>-0.73273781978725372</v>
      </c>
      <c r="AI447">
        <v>-0.23742694676713555</v>
      </c>
      <c r="AJ447">
        <v>-3.0034620517010589E-2</v>
      </c>
      <c r="AM447">
        <v>0.41254722309292474</v>
      </c>
    </row>
    <row r="448" spans="2:39">
      <c r="B448">
        <v>1.0477000000000001</v>
      </c>
      <c r="C448">
        <v>31</v>
      </c>
      <c r="D448">
        <v>177.25</v>
      </c>
      <c r="E448">
        <v>71.5</v>
      </c>
      <c r="F448">
        <v>36.200000000000003</v>
      </c>
      <c r="G448">
        <v>101.1</v>
      </c>
      <c r="H448">
        <v>92.4</v>
      </c>
      <c r="I448">
        <v>36.377952999999998</v>
      </c>
      <c r="J448">
        <v>99.3</v>
      </c>
      <c r="K448">
        <v>59.4</v>
      </c>
      <c r="L448">
        <v>39</v>
      </c>
      <c r="M448">
        <v>24.6</v>
      </c>
      <c r="N448">
        <v>30.1</v>
      </c>
      <c r="O448">
        <v>28.2</v>
      </c>
      <c r="P448">
        <v>18.2</v>
      </c>
      <c r="S448">
        <v>22.5</v>
      </c>
      <c r="V448">
        <v>1.1755365312717292</v>
      </c>
      <c r="W448">
        <v>-1.0970272172734818</v>
      </c>
      <c r="X448">
        <v>-1.0092880842710588</v>
      </c>
      <c r="Y448">
        <v>0.74021645739410225</v>
      </c>
      <c r="Z448">
        <v>-1.2989569719728524</v>
      </c>
      <c r="AA448">
        <v>-0.83757587105593367</v>
      </c>
      <c r="AB448">
        <v>-1.1042008585053558</v>
      </c>
      <c r="AC448">
        <v>-1.1042008403706516</v>
      </c>
      <c r="AD448">
        <v>-1.2850354581634615</v>
      </c>
      <c r="AE448">
        <v>-1.3981518945012594</v>
      </c>
      <c r="AF448">
        <v>-0.85040054651970987</v>
      </c>
      <c r="AG448">
        <v>-1.268871963949783</v>
      </c>
      <c r="AH448">
        <v>-1.7964961855833408</v>
      </c>
      <c r="AI448">
        <v>-1.1797649376692541</v>
      </c>
      <c r="AJ448">
        <v>-1.8996897477007497</v>
      </c>
      <c r="AM448">
        <v>-1.1807369197046249</v>
      </c>
    </row>
    <row r="449" spans="2:39">
      <c r="B449">
        <v>1.0774999999999999</v>
      </c>
      <c r="C449">
        <v>31</v>
      </c>
      <c r="D449">
        <v>151.25</v>
      </c>
      <c r="E449">
        <v>72.25</v>
      </c>
      <c r="F449">
        <v>35</v>
      </c>
      <c r="G449">
        <v>94</v>
      </c>
      <c r="H449">
        <v>81.2</v>
      </c>
      <c r="I449">
        <v>31.968503999999999</v>
      </c>
      <c r="J449">
        <v>91.5</v>
      </c>
      <c r="K449">
        <v>52.5</v>
      </c>
      <c r="L449">
        <v>36.6</v>
      </c>
      <c r="M449">
        <v>21</v>
      </c>
      <c r="N449">
        <v>27</v>
      </c>
      <c r="O449">
        <v>26.3</v>
      </c>
      <c r="P449">
        <v>16.5</v>
      </c>
      <c r="S449">
        <v>9.4</v>
      </c>
      <c r="V449">
        <v>0.51993805969155282</v>
      </c>
      <c r="W449">
        <v>-0.93922260889618725</v>
      </c>
      <c r="X449">
        <v>0.65903432855948452</v>
      </c>
      <c r="Y449">
        <v>1.0267147442715086</v>
      </c>
      <c r="Z449">
        <v>0.23622203680712625</v>
      </c>
      <c r="AA449">
        <v>0.37885826806480849</v>
      </c>
      <c r="AB449">
        <v>0.31818915344248244</v>
      </c>
      <c r="AC449">
        <v>0.31818907719851891</v>
      </c>
      <c r="AD449">
        <v>0.8436364958182293</v>
      </c>
      <c r="AE449">
        <v>0.43232273975421925</v>
      </c>
      <c r="AF449">
        <v>0.89132049878898212</v>
      </c>
      <c r="AG449">
        <v>1.1647819472652658</v>
      </c>
      <c r="AH449">
        <v>-0.32096038786618825</v>
      </c>
      <c r="AI449">
        <v>0.25854041686555873</v>
      </c>
      <c r="AJ449">
        <v>0.95978279975673642</v>
      </c>
      <c r="AM449">
        <v>-0.54828825233460521</v>
      </c>
    </row>
    <row r="450" spans="2:39">
      <c r="B450">
        <v>1.0652999999999999</v>
      </c>
      <c r="C450">
        <v>33</v>
      </c>
      <c r="D450">
        <v>196</v>
      </c>
      <c r="E450">
        <v>73</v>
      </c>
      <c r="F450">
        <v>38.5</v>
      </c>
      <c r="G450">
        <v>103.8</v>
      </c>
      <c r="H450">
        <v>95.6</v>
      </c>
      <c r="I450">
        <v>37.637794999999997</v>
      </c>
      <c r="J450">
        <v>105.1</v>
      </c>
      <c r="K450">
        <v>61.4</v>
      </c>
      <c r="L450">
        <v>40.6</v>
      </c>
      <c r="M450">
        <v>25</v>
      </c>
      <c r="N450">
        <v>31.3</v>
      </c>
      <c r="O450">
        <v>29.2</v>
      </c>
      <c r="P450">
        <v>19.100000000000001</v>
      </c>
      <c r="S450">
        <v>14.6</v>
      </c>
      <c r="V450">
        <v>0.71876710435111668</v>
      </c>
      <c r="W450">
        <v>-0.93922260889618725</v>
      </c>
      <c r="X450">
        <v>0.22098319222967705</v>
      </c>
      <c r="Y450">
        <v>-0.59677554803379429</v>
      </c>
      <c r="Z450">
        <v>1.2011916994688283</v>
      </c>
      <c r="AA450">
        <v>-0.22935880149556173</v>
      </c>
      <c r="AB450">
        <v>-2.7530641128172859E-2</v>
      </c>
      <c r="AC450">
        <v>-2.7530525428030899E-2</v>
      </c>
      <c r="AD450">
        <v>0.59320450123214885</v>
      </c>
      <c r="AE450">
        <v>0.96706813852548301</v>
      </c>
      <c r="AF450">
        <v>-0.54559936359069061</v>
      </c>
      <c r="AG450">
        <v>0.2521617305596226</v>
      </c>
      <c r="AH450">
        <v>0.43396490398909865</v>
      </c>
      <c r="AI450">
        <v>0.95289472595133173</v>
      </c>
      <c r="AJ450">
        <v>1.6196610799392306</v>
      </c>
      <c r="AM450">
        <v>-0.74288784229461124</v>
      </c>
    </row>
    <row r="451" spans="2:39">
      <c r="B451">
        <v>1.069</v>
      </c>
      <c r="C451">
        <v>33</v>
      </c>
      <c r="D451">
        <v>184.25</v>
      </c>
      <c r="E451">
        <v>68.75</v>
      </c>
      <c r="F451">
        <v>40.700000000000003</v>
      </c>
      <c r="G451">
        <v>98.9</v>
      </c>
      <c r="H451">
        <v>92.1</v>
      </c>
      <c r="I451">
        <v>36.259842999999996</v>
      </c>
      <c r="J451">
        <v>103.5</v>
      </c>
      <c r="K451">
        <v>64</v>
      </c>
      <c r="L451">
        <v>37.299999999999997</v>
      </c>
      <c r="M451">
        <v>23.5</v>
      </c>
      <c r="N451">
        <v>33.5</v>
      </c>
      <c r="O451">
        <v>30.6</v>
      </c>
      <c r="P451">
        <v>19.7</v>
      </c>
      <c r="S451">
        <v>13</v>
      </c>
      <c r="V451">
        <v>0.47157423801761067</v>
      </c>
      <c r="W451">
        <v>-0.86032030470753995</v>
      </c>
      <c r="X451">
        <v>-1.4286987467144916</v>
      </c>
      <c r="Y451">
        <v>7.1720454680153992E-2</v>
      </c>
      <c r="Z451">
        <v>-0.86033439803571554</v>
      </c>
      <c r="AA451">
        <v>-1.4333803473599707</v>
      </c>
      <c r="AB451">
        <v>-0.88689127334665785</v>
      </c>
      <c r="AC451">
        <v>-0.88689118948428902</v>
      </c>
      <c r="AD451">
        <v>-1.5824234517344342</v>
      </c>
      <c r="AE451">
        <v>-1.4187190252232313</v>
      </c>
      <c r="AF451">
        <v>-1.285830807846883</v>
      </c>
      <c r="AG451">
        <v>-1.6339200506320413</v>
      </c>
      <c r="AH451">
        <v>-1.3504039676688526</v>
      </c>
      <c r="AI451">
        <v>-1.2293616740325242</v>
      </c>
      <c r="AJ451">
        <v>-1.8996897477007497</v>
      </c>
      <c r="AM451">
        <v>-0.48747588047210333</v>
      </c>
    </row>
    <row r="452" spans="2:39">
      <c r="B452">
        <v>1.0644</v>
      </c>
      <c r="C452">
        <v>34</v>
      </c>
      <c r="D452">
        <v>140</v>
      </c>
      <c r="E452">
        <v>70.5</v>
      </c>
      <c r="F452">
        <v>36</v>
      </c>
      <c r="G452">
        <v>89.2</v>
      </c>
      <c r="H452">
        <v>83.4</v>
      </c>
      <c r="I452">
        <v>32.834645999999999</v>
      </c>
      <c r="J452">
        <v>89.6</v>
      </c>
      <c r="K452">
        <v>52.4</v>
      </c>
      <c r="L452">
        <v>35.6</v>
      </c>
      <c r="M452">
        <v>20.399999999999999</v>
      </c>
      <c r="N452">
        <v>28.3</v>
      </c>
      <c r="O452">
        <v>26.2</v>
      </c>
      <c r="P452">
        <v>16.5</v>
      </c>
      <c r="S452">
        <v>15.1</v>
      </c>
      <c r="V452">
        <v>-1.0008354440559064</v>
      </c>
      <c r="W452">
        <v>-0.86032030470753995</v>
      </c>
      <c r="X452">
        <v>1.5071758903895374</v>
      </c>
      <c r="Y452">
        <v>0.64471702843496681</v>
      </c>
      <c r="Z452">
        <v>0.67484461074426294</v>
      </c>
      <c r="AA452">
        <v>1.3222153555462017</v>
      </c>
      <c r="AB452">
        <v>1.3454708287381445</v>
      </c>
      <c r="AC452">
        <v>1.3454706982703544</v>
      </c>
      <c r="AD452">
        <v>1.422760483298543</v>
      </c>
      <c r="AE452">
        <v>0.92593387708153918</v>
      </c>
      <c r="AF452">
        <v>1.5009228646470236</v>
      </c>
      <c r="AG452">
        <v>0.19132038277924551</v>
      </c>
      <c r="AH452">
        <v>0.60553883395620933</v>
      </c>
      <c r="AI452">
        <v>1.2504751441309472</v>
      </c>
      <c r="AJ452">
        <v>0.29990451957423842</v>
      </c>
      <c r="AM452">
        <v>0.99634599297294302</v>
      </c>
    </row>
    <row r="453" spans="2:39">
      <c r="B453">
        <v>1.0369999999999999</v>
      </c>
      <c r="C453">
        <v>34</v>
      </c>
      <c r="D453">
        <v>218.75</v>
      </c>
      <c r="E453">
        <v>72</v>
      </c>
      <c r="F453">
        <v>39.5</v>
      </c>
      <c r="G453">
        <v>111.4</v>
      </c>
      <c r="H453">
        <v>106</v>
      </c>
      <c r="I453">
        <v>41.732283000000002</v>
      </c>
      <c r="J453">
        <v>108.8</v>
      </c>
      <c r="K453">
        <v>63.8</v>
      </c>
      <c r="L453">
        <v>42</v>
      </c>
      <c r="M453">
        <v>23.4</v>
      </c>
      <c r="N453">
        <v>34</v>
      </c>
      <c r="O453">
        <v>31.2</v>
      </c>
      <c r="P453">
        <v>18.5</v>
      </c>
      <c r="S453">
        <v>27.3</v>
      </c>
      <c r="V453">
        <v>-3.8932768540727233E-2</v>
      </c>
      <c r="W453">
        <v>-0.78141800051889265</v>
      </c>
      <c r="X453">
        <v>1.4419342317872255</v>
      </c>
      <c r="Y453">
        <v>1.313213031148915</v>
      </c>
      <c r="Z453">
        <v>1.1134671846813997</v>
      </c>
      <c r="AA453">
        <v>0.83812421854917085</v>
      </c>
      <c r="AB453">
        <v>0.26880061136096028</v>
      </c>
      <c r="AC453">
        <v>0.26880063422152439</v>
      </c>
      <c r="AD453">
        <v>0.74972449784844974</v>
      </c>
      <c r="AE453">
        <v>1.1316051843012558</v>
      </c>
      <c r="AF453">
        <v>1.1961216817180014</v>
      </c>
      <c r="AG453">
        <v>1.5298300339475241</v>
      </c>
      <c r="AH453">
        <v>1.4290936977983404</v>
      </c>
      <c r="AI453">
        <v>2.4903935532126846</v>
      </c>
      <c r="AJ453">
        <v>1.2897219398479816</v>
      </c>
      <c r="AM453">
        <v>1.1185568800412157E-2</v>
      </c>
    </row>
    <row r="454" spans="2:39">
      <c r="B454">
        <v>1.0548999999999999</v>
      </c>
      <c r="C454">
        <v>35</v>
      </c>
      <c r="D454">
        <v>217</v>
      </c>
      <c r="E454">
        <v>73.75</v>
      </c>
      <c r="F454">
        <v>40.5</v>
      </c>
      <c r="G454">
        <v>107.5</v>
      </c>
      <c r="H454">
        <v>95.1</v>
      </c>
      <c r="I454">
        <v>37.440944999999999</v>
      </c>
      <c r="J454">
        <v>104.5</v>
      </c>
      <c r="K454">
        <v>64.8</v>
      </c>
      <c r="L454">
        <v>41.3</v>
      </c>
      <c r="M454">
        <v>25.6</v>
      </c>
      <c r="N454">
        <v>36.4</v>
      </c>
      <c r="O454">
        <v>33.700000000000003</v>
      </c>
      <c r="P454">
        <v>19.399999999999999</v>
      </c>
      <c r="S454">
        <v>19.2</v>
      </c>
      <c r="V454">
        <v>-0.34523697247572999</v>
      </c>
      <c r="W454">
        <v>-0.78141800051889265</v>
      </c>
      <c r="X454">
        <v>-0.45007386767981528</v>
      </c>
      <c r="Y454">
        <v>-0.88327383491120071</v>
      </c>
      <c r="Z454">
        <v>0.23622203680712625</v>
      </c>
      <c r="AA454">
        <v>-0.20453361498289491</v>
      </c>
      <c r="AB454">
        <v>-0.19545168420534717</v>
      </c>
      <c r="AC454">
        <v>-0.19545173333739799</v>
      </c>
      <c r="AD454">
        <v>-0.64330347203662896</v>
      </c>
      <c r="AE454">
        <v>-0.78113797284210928</v>
      </c>
      <c r="AF454">
        <v>-1.8954331737049246</v>
      </c>
      <c r="AG454">
        <v>-0.72129983392639785</v>
      </c>
      <c r="AH454">
        <v>-0.6984230337938323</v>
      </c>
      <c r="AI454">
        <v>1.0556735049211587E-2</v>
      </c>
      <c r="AJ454">
        <v>-0.57993318733575761</v>
      </c>
      <c r="AM454">
        <v>0.32740990248542218</v>
      </c>
    </row>
    <row r="455" spans="2:39">
      <c r="B455">
        <v>1.0491999999999999</v>
      </c>
      <c r="C455">
        <v>35</v>
      </c>
      <c r="D455">
        <v>166.25</v>
      </c>
      <c r="E455">
        <v>68</v>
      </c>
      <c r="F455">
        <v>38.5</v>
      </c>
      <c r="G455">
        <v>99.1</v>
      </c>
      <c r="H455">
        <v>90.4</v>
      </c>
      <c r="I455">
        <v>35.590550999999998</v>
      </c>
      <c r="J455">
        <v>95.6</v>
      </c>
      <c r="K455">
        <v>55.5</v>
      </c>
      <c r="L455">
        <v>34.200000000000003</v>
      </c>
      <c r="M455">
        <v>21.9</v>
      </c>
      <c r="N455">
        <v>30.2</v>
      </c>
      <c r="O455">
        <v>28.7</v>
      </c>
      <c r="P455">
        <v>17.7</v>
      </c>
      <c r="S455">
        <v>21.8</v>
      </c>
      <c r="V455">
        <v>-0.16790295967125157</v>
      </c>
      <c r="W455">
        <v>-0.78141800051889265</v>
      </c>
      <c r="X455">
        <v>1.7308615770260347</v>
      </c>
      <c r="Y455">
        <v>0.74021645739410225</v>
      </c>
      <c r="Z455">
        <v>2.6047839360676641</v>
      </c>
      <c r="AA455">
        <v>0.92501237134351</v>
      </c>
      <c r="AB455">
        <v>0.79231915742509662</v>
      </c>
      <c r="AC455">
        <v>0.79231913335283977</v>
      </c>
      <c r="AD455">
        <v>1.1097204900659412</v>
      </c>
      <c r="AE455">
        <v>0.82309822347168071</v>
      </c>
      <c r="AF455">
        <v>1.3702937862488731</v>
      </c>
      <c r="AG455">
        <v>0.92141655614376194</v>
      </c>
      <c r="AH455">
        <v>1.703611985745719</v>
      </c>
      <c r="AI455">
        <v>2.1928131350330675</v>
      </c>
      <c r="AJ455">
        <v>1.7296407933029816</v>
      </c>
      <c r="AM455">
        <v>0.14497278689791648</v>
      </c>
    </row>
    <row r="456" spans="2:39">
      <c r="B456">
        <v>1.0525</v>
      </c>
      <c r="C456">
        <v>35</v>
      </c>
      <c r="D456">
        <v>224.75</v>
      </c>
      <c r="E456">
        <v>72.25</v>
      </c>
      <c r="F456">
        <v>43.9</v>
      </c>
      <c r="G456">
        <v>108.2</v>
      </c>
      <c r="H456">
        <v>100.4</v>
      </c>
      <c r="I456">
        <v>39.527558999999997</v>
      </c>
      <c r="J456">
        <v>106.8</v>
      </c>
      <c r="K456">
        <v>63.3</v>
      </c>
      <c r="L456">
        <v>41.7</v>
      </c>
      <c r="M456">
        <v>24.6</v>
      </c>
      <c r="N456">
        <v>37.200000000000003</v>
      </c>
      <c r="O456">
        <v>33.1</v>
      </c>
      <c r="P456">
        <v>19.8</v>
      </c>
      <c r="S456">
        <v>20.3</v>
      </c>
      <c r="V456">
        <v>-2.02184945717257</v>
      </c>
      <c r="W456">
        <v>-0.78141800051889265</v>
      </c>
      <c r="X456">
        <v>1.8613448942306583</v>
      </c>
      <c r="Y456">
        <v>-0.31027726115638787</v>
      </c>
      <c r="Z456">
        <v>1.0696049272876855</v>
      </c>
      <c r="AA456">
        <v>1.7566561195178956</v>
      </c>
      <c r="AB456">
        <v>2.3233639619522846</v>
      </c>
      <c r="AC456">
        <v>2.3233638763651938</v>
      </c>
      <c r="AD456">
        <v>1.907972472809077</v>
      </c>
      <c r="AE456">
        <v>3.1060497336105382</v>
      </c>
      <c r="AF456">
        <v>0.89132049878898212</v>
      </c>
      <c r="AG456">
        <v>0.55636846946150376</v>
      </c>
      <c r="AH456">
        <v>1.3261493398180748</v>
      </c>
      <c r="AI456">
        <v>1.5480555623105645</v>
      </c>
      <c r="AJ456">
        <v>0.62984365966548739</v>
      </c>
      <c r="AM456">
        <v>1.8477191990479691</v>
      </c>
    </row>
    <row r="457" spans="2:39">
      <c r="B457">
        <v>1.018</v>
      </c>
      <c r="C457">
        <v>35</v>
      </c>
      <c r="D457">
        <v>228.25</v>
      </c>
      <c r="E457">
        <v>69.5</v>
      </c>
      <c r="F457">
        <v>40.4</v>
      </c>
      <c r="G457">
        <v>114.9</v>
      </c>
      <c r="H457">
        <v>115.9</v>
      </c>
      <c r="I457">
        <v>45.629921000000003</v>
      </c>
      <c r="J457">
        <v>111.9</v>
      </c>
      <c r="K457">
        <v>74.400000000000006</v>
      </c>
      <c r="L457">
        <v>40.6</v>
      </c>
      <c r="M457">
        <v>24</v>
      </c>
      <c r="N457">
        <v>36.1</v>
      </c>
      <c r="O457">
        <v>31.8</v>
      </c>
      <c r="P457">
        <v>18.8</v>
      </c>
      <c r="S457">
        <v>34.299999999999997</v>
      </c>
      <c r="V457">
        <v>0.28886646724936094</v>
      </c>
      <c r="W457">
        <v>-0.78141800051889265</v>
      </c>
      <c r="X457">
        <v>-0.20774770715694305</v>
      </c>
      <c r="Y457">
        <v>-0.31027726115638787</v>
      </c>
      <c r="Z457">
        <v>-0.15853827973629619</v>
      </c>
      <c r="AA457">
        <v>-0.20453361498289491</v>
      </c>
      <c r="AB457">
        <v>-0.15594085054013027</v>
      </c>
      <c r="AC457">
        <v>-0.15594097895580203</v>
      </c>
      <c r="AD457">
        <v>-0.25200348049587679</v>
      </c>
      <c r="AE457">
        <v>0.16495004036858807</v>
      </c>
      <c r="AF457">
        <v>0.2381751067982226</v>
      </c>
      <c r="AG457">
        <v>0.19132038277924551</v>
      </c>
      <c r="AH457">
        <v>9.0817044054877213E-2</v>
      </c>
      <c r="AI457">
        <v>0.55612083504517595</v>
      </c>
      <c r="AJ457">
        <v>-0.90987232742700663</v>
      </c>
      <c r="AM457">
        <v>-0.31720123925709798</v>
      </c>
    </row>
    <row r="458" spans="2:39">
      <c r="B458">
        <v>1.0609999999999999</v>
      </c>
      <c r="C458">
        <v>35</v>
      </c>
      <c r="D458">
        <v>172.75</v>
      </c>
      <c r="E458">
        <v>69.5</v>
      </c>
      <c r="F458">
        <v>37.6</v>
      </c>
      <c r="G458">
        <v>99.1</v>
      </c>
      <c r="H458">
        <v>90.8</v>
      </c>
      <c r="I458">
        <v>35.748030999999997</v>
      </c>
      <c r="J458">
        <v>98.1</v>
      </c>
      <c r="K458">
        <v>60.1</v>
      </c>
      <c r="L458">
        <v>39.1</v>
      </c>
      <c r="M458">
        <v>23.4</v>
      </c>
      <c r="N458">
        <v>32.5</v>
      </c>
      <c r="O458">
        <v>29.8</v>
      </c>
      <c r="P458">
        <v>17.399999999999999</v>
      </c>
      <c r="S458">
        <v>16.5</v>
      </c>
      <c r="V458">
        <v>1.9869739838012985</v>
      </c>
      <c r="W458">
        <v>-0.78141800051889265</v>
      </c>
      <c r="X458">
        <v>-0.97200713649830928</v>
      </c>
      <c r="Y458">
        <v>-0.97877326387033614</v>
      </c>
      <c r="Z458">
        <v>-0.42171182409857888</v>
      </c>
      <c r="AA458">
        <v>-1.0610025496699473</v>
      </c>
      <c r="AB458">
        <v>-1.0350568995912244</v>
      </c>
      <c r="AC458">
        <v>-1.0350570202028591</v>
      </c>
      <c r="AD458">
        <v>-1.0815594625622709</v>
      </c>
      <c r="AE458">
        <v>-0.94567501861788206</v>
      </c>
      <c r="AF458">
        <v>-1.0245726510505786</v>
      </c>
      <c r="AG458">
        <v>-0.59961713836564368</v>
      </c>
      <c r="AH458">
        <v>-0.62979346180698825</v>
      </c>
      <c r="AI458">
        <v>-0.63420083767329127</v>
      </c>
      <c r="AJ458">
        <v>-0.57993318733575761</v>
      </c>
      <c r="AM458">
        <v>-1.9591352795446491</v>
      </c>
    </row>
    <row r="459" spans="2:39">
      <c r="B459">
        <v>1.0926</v>
      </c>
      <c r="C459">
        <v>35</v>
      </c>
      <c r="D459">
        <v>152.25</v>
      </c>
      <c r="E459">
        <v>67.75</v>
      </c>
      <c r="F459">
        <v>37</v>
      </c>
      <c r="G459">
        <v>92.2</v>
      </c>
      <c r="H459">
        <v>81.900000000000006</v>
      </c>
      <c r="I459">
        <v>32.244093999999997</v>
      </c>
      <c r="J459">
        <v>92.8</v>
      </c>
      <c r="K459">
        <v>54.7</v>
      </c>
      <c r="L459">
        <v>36.200000000000003</v>
      </c>
      <c r="M459">
        <v>22.1</v>
      </c>
      <c r="N459">
        <v>30.4</v>
      </c>
      <c r="O459">
        <v>27.4</v>
      </c>
      <c r="P459">
        <v>17.7</v>
      </c>
      <c r="S459">
        <v>3</v>
      </c>
      <c r="V459">
        <v>2.2932781877363011</v>
      </c>
      <c r="W459">
        <v>-0.78141800051889265</v>
      </c>
      <c r="X459">
        <v>-1.959952252476173</v>
      </c>
      <c r="Y459">
        <v>-1.8382681245025554</v>
      </c>
      <c r="Z459">
        <v>-1.737579545909989</v>
      </c>
      <c r="AA459">
        <v>-1.2347788552586256</v>
      </c>
      <c r="AB459">
        <v>-1.7166187803162312</v>
      </c>
      <c r="AC459">
        <v>-1.7166187877543506</v>
      </c>
      <c r="AD459">
        <v>-1.6450314503809531</v>
      </c>
      <c r="AE459">
        <v>-1.9123301625505513</v>
      </c>
      <c r="AF459">
        <v>-1.6341750169086231</v>
      </c>
      <c r="AG459">
        <v>-0.66045848614602076</v>
      </c>
      <c r="AH459">
        <v>-2.5514214774386277</v>
      </c>
      <c r="AI459">
        <v>-1.3781518831223327</v>
      </c>
      <c r="AJ459">
        <v>-1.4597708942457537</v>
      </c>
      <c r="AM459">
        <v>-2.2388721901121578</v>
      </c>
    </row>
    <row r="460" spans="2:39">
      <c r="B460">
        <v>1.0983000000000001</v>
      </c>
      <c r="C460">
        <v>35</v>
      </c>
      <c r="D460">
        <v>125.75</v>
      </c>
      <c r="E460">
        <v>65.5</v>
      </c>
      <c r="F460">
        <v>34</v>
      </c>
      <c r="G460">
        <v>90.8</v>
      </c>
      <c r="H460">
        <v>75</v>
      </c>
      <c r="I460">
        <v>29.527559</v>
      </c>
      <c r="J460">
        <v>89.2</v>
      </c>
      <c r="K460">
        <v>50</v>
      </c>
      <c r="L460">
        <v>34.799999999999997</v>
      </c>
      <c r="M460">
        <v>22</v>
      </c>
      <c r="N460">
        <v>24.8</v>
      </c>
      <c r="O460">
        <v>25.9</v>
      </c>
      <c r="P460">
        <v>16.899999999999999</v>
      </c>
      <c r="S460">
        <v>0.7</v>
      </c>
      <c r="V460">
        <v>-0.18939799152633696</v>
      </c>
      <c r="W460">
        <v>-0.78141800051889265</v>
      </c>
      <c r="X460">
        <v>-3.9983442179569964E-2</v>
      </c>
      <c r="Y460">
        <v>0.2627193125984249</v>
      </c>
      <c r="Z460">
        <v>0.19235977941341195</v>
      </c>
      <c r="AA460">
        <v>-3.0757309394216701E-2</v>
      </c>
      <c r="AB460">
        <v>-0.20532939262165245</v>
      </c>
      <c r="AC460">
        <v>-0.20532942193279655</v>
      </c>
      <c r="AD460">
        <v>-0.1580914825260949</v>
      </c>
      <c r="AE460">
        <v>-0.30809396623676133</v>
      </c>
      <c r="AF460">
        <v>-0.54559936359069061</v>
      </c>
      <c r="AG460">
        <v>-0.41709309502451669</v>
      </c>
      <c r="AH460">
        <v>-0.42390474584645493</v>
      </c>
      <c r="AI460">
        <v>1.0556735049211587E-2</v>
      </c>
      <c r="AJ460">
        <v>-0.57993318733575761</v>
      </c>
      <c r="AM460">
        <v>0.16929773564291717</v>
      </c>
    </row>
    <row r="461" spans="2:39">
      <c r="B461">
        <v>1.0521</v>
      </c>
      <c r="C461">
        <v>35</v>
      </c>
      <c r="D461">
        <v>177.25</v>
      </c>
      <c r="E461">
        <v>71</v>
      </c>
      <c r="F461">
        <v>38.4</v>
      </c>
      <c r="G461">
        <v>100.5</v>
      </c>
      <c r="H461">
        <v>90.3</v>
      </c>
      <c r="I461">
        <v>35.551181</v>
      </c>
      <c r="J461">
        <v>98.7</v>
      </c>
      <c r="K461">
        <v>57.8</v>
      </c>
      <c r="L461">
        <v>37.299999999999997</v>
      </c>
      <c r="M461">
        <v>22.4</v>
      </c>
      <c r="N461">
        <v>31</v>
      </c>
      <c r="O461">
        <v>28.7</v>
      </c>
      <c r="P461">
        <v>17.7</v>
      </c>
      <c r="S461">
        <v>20.5</v>
      </c>
      <c r="V461">
        <v>0.25125016150296148</v>
      </c>
      <c r="W461">
        <v>-0.70251569633024535</v>
      </c>
      <c r="X461">
        <v>-7.7264389952319532E-2</v>
      </c>
      <c r="Y461">
        <v>0.45371817051669583</v>
      </c>
      <c r="Z461">
        <v>0.32394655159455482</v>
      </c>
      <c r="AA461">
        <v>-0.31624695428990085</v>
      </c>
      <c r="AB461">
        <v>-0.20532939262165245</v>
      </c>
      <c r="AC461">
        <v>-0.20532942193279655</v>
      </c>
      <c r="AD461">
        <v>2.9732513413466582E-2</v>
      </c>
      <c r="AE461">
        <v>-2.015413612915672E-2</v>
      </c>
      <c r="AF461">
        <v>-0.37142725905981899</v>
      </c>
      <c r="AG461">
        <v>-0.96466522504790186</v>
      </c>
      <c r="AH461">
        <v>5.6502258061454584E-2</v>
      </c>
      <c r="AI461">
        <v>-0.13823347404059705</v>
      </c>
      <c r="AJ461">
        <v>-0.46995347397200665</v>
      </c>
      <c r="AM461">
        <v>-0.26855134176709666</v>
      </c>
    </row>
    <row r="462" spans="2:39">
      <c r="B462">
        <v>1.0603</v>
      </c>
      <c r="C462">
        <v>36</v>
      </c>
      <c r="D462">
        <v>176.25</v>
      </c>
      <c r="E462">
        <v>71.5</v>
      </c>
      <c r="F462">
        <v>38.700000000000003</v>
      </c>
      <c r="G462">
        <v>98.2</v>
      </c>
      <c r="H462">
        <v>90.3</v>
      </c>
      <c r="I462">
        <v>35.551181</v>
      </c>
      <c r="J462">
        <v>99.9</v>
      </c>
      <c r="K462">
        <v>59.2</v>
      </c>
      <c r="L462">
        <v>37.700000000000003</v>
      </c>
      <c r="M462">
        <v>21.5</v>
      </c>
      <c r="N462">
        <v>32.4</v>
      </c>
      <c r="O462">
        <v>28.4</v>
      </c>
      <c r="P462">
        <v>17.8</v>
      </c>
      <c r="S462">
        <v>16.899999999999999</v>
      </c>
      <c r="V462">
        <v>-0.76439009364993116</v>
      </c>
      <c r="W462">
        <v>-0.70251569633024535</v>
      </c>
      <c r="X462">
        <v>1.8054234725715339</v>
      </c>
      <c r="Y462">
        <v>0.54921759947583126</v>
      </c>
      <c r="Z462">
        <v>1.5520897586185365</v>
      </c>
      <c r="AA462">
        <v>1.8063064925432308</v>
      </c>
      <c r="AB462">
        <v>1.6220466643946685</v>
      </c>
      <c r="AC462">
        <v>1.6220467316229024</v>
      </c>
      <c r="AD462">
        <v>2.299272464349829</v>
      </c>
      <c r="AE462">
        <v>2.0365589360680105</v>
      </c>
      <c r="AF462">
        <v>1.6750949691778922</v>
      </c>
      <c r="AG462">
        <v>0.55636846946150376</v>
      </c>
      <c r="AH462">
        <v>1.0859458378641189</v>
      </c>
      <c r="AI462">
        <v>-3.8083919649225337</v>
      </c>
      <c r="AJ462">
        <v>2.0595799333942306</v>
      </c>
      <c r="AM462">
        <v>0.75309650552293539</v>
      </c>
    </row>
    <row r="463" spans="2:39">
      <c r="B463">
        <v>1.0414000000000001</v>
      </c>
      <c r="C463">
        <v>36</v>
      </c>
      <c r="D463">
        <v>226.75</v>
      </c>
      <c r="E463">
        <v>71.75</v>
      </c>
      <c r="F463">
        <v>41.5</v>
      </c>
      <c r="G463">
        <v>115.3</v>
      </c>
      <c r="H463">
        <v>108.8</v>
      </c>
      <c r="I463">
        <v>42.834645999999999</v>
      </c>
      <c r="J463">
        <v>114.4</v>
      </c>
      <c r="K463">
        <v>69.2</v>
      </c>
      <c r="L463">
        <v>42.4</v>
      </c>
      <c r="M463">
        <v>24</v>
      </c>
      <c r="N463">
        <v>35.4</v>
      </c>
      <c r="O463">
        <v>21</v>
      </c>
      <c r="P463">
        <v>20.100000000000001</v>
      </c>
      <c r="S463">
        <v>25.3</v>
      </c>
      <c r="V463">
        <v>1.1110514357064729</v>
      </c>
      <c r="W463">
        <v>-0.62361339214159806</v>
      </c>
      <c r="X463">
        <v>-1.2329737709075563</v>
      </c>
      <c r="Y463">
        <v>-0.40577669011552336</v>
      </c>
      <c r="Z463">
        <v>-0.86033439803571554</v>
      </c>
      <c r="AA463">
        <v>-0.49002325987857903</v>
      </c>
      <c r="AB463">
        <v>-1.2819996099988353</v>
      </c>
      <c r="AC463">
        <v>-1.2819994859816257</v>
      </c>
      <c r="AD463">
        <v>-1.6450314503809531</v>
      </c>
      <c r="AE463">
        <v>-1.8506287703846369</v>
      </c>
      <c r="AF463">
        <v>-1.6341750169086231</v>
      </c>
      <c r="AG463">
        <v>-0.5387757905852687</v>
      </c>
      <c r="AH463">
        <v>-0.42390474584645493</v>
      </c>
      <c r="AI463">
        <v>-0.8821845194896385</v>
      </c>
      <c r="AJ463">
        <v>-1.4597708942457537</v>
      </c>
      <c r="AM463">
        <v>-1.1199245478421229</v>
      </c>
    </row>
    <row r="464" spans="2:39">
      <c r="B464">
        <v>1.0763</v>
      </c>
      <c r="C464">
        <v>37</v>
      </c>
      <c r="D464">
        <v>145.25</v>
      </c>
      <c r="E464">
        <v>69.25</v>
      </c>
      <c r="F464">
        <v>36</v>
      </c>
      <c r="G464">
        <v>96.8</v>
      </c>
      <c r="H464">
        <v>79.400000000000006</v>
      </c>
      <c r="I464">
        <v>31.259843</v>
      </c>
      <c r="J464">
        <v>89.2</v>
      </c>
      <c r="K464">
        <v>50.3</v>
      </c>
      <c r="L464">
        <v>34.799999999999997</v>
      </c>
      <c r="M464">
        <v>22.2</v>
      </c>
      <c r="N464">
        <v>31</v>
      </c>
      <c r="O464">
        <v>26.9</v>
      </c>
      <c r="P464">
        <v>16.899999999999999</v>
      </c>
      <c r="S464">
        <v>9.9</v>
      </c>
      <c r="V464">
        <v>0.71339334638734531</v>
      </c>
      <c r="W464">
        <v>-0.62361339214159806</v>
      </c>
      <c r="X464">
        <v>-1.0186083212142463</v>
      </c>
      <c r="Y464">
        <v>-1.2652715507477426</v>
      </c>
      <c r="Z464">
        <v>-1.1673701997917125</v>
      </c>
      <c r="AA464">
        <v>-1.0113521766446119</v>
      </c>
      <c r="AB464">
        <v>-0.90664669017926691</v>
      </c>
      <c r="AC464">
        <v>-0.90664656667508614</v>
      </c>
      <c r="AD464">
        <v>-0.51808747474358652</v>
      </c>
      <c r="AE464">
        <v>0.1443829096466161</v>
      </c>
      <c r="AF464">
        <v>-0.1972551545289504</v>
      </c>
      <c r="AG464">
        <v>-0.66045848614602076</v>
      </c>
      <c r="AH464">
        <v>-0.25233081587934425</v>
      </c>
      <c r="AI464">
        <v>-1.0309747285794453</v>
      </c>
      <c r="AJ464">
        <v>-1.6797303209732517</v>
      </c>
      <c r="AM464">
        <v>-0.73072536792211096</v>
      </c>
    </row>
    <row r="465" spans="1:39">
      <c r="B465">
        <v>1.0689</v>
      </c>
      <c r="C465">
        <v>37</v>
      </c>
      <c r="D465">
        <v>151</v>
      </c>
      <c r="E465">
        <v>67</v>
      </c>
      <c r="F465">
        <v>35.299999999999997</v>
      </c>
      <c r="G465">
        <v>92.6</v>
      </c>
      <c r="H465">
        <v>83.2</v>
      </c>
      <c r="I465">
        <v>32.755906000000003</v>
      </c>
      <c r="J465">
        <v>96.4</v>
      </c>
      <c r="K465">
        <v>60</v>
      </c>
      <c r="L465">
        <v>38.1</v>
      </c>
      <c r="M465">
        <v>22</v>
      </c>
      <c r="N465">
        <v>31.5</v>
      </c>
      <c r="O465">
        <v>26.6</v>
      </c>
      <c r="P465">
        <v>16.7</v>
      </c>
      <c r="S465">
        <v>13.1</v>
      </c>
      <c r="V465">
        <v>-1.2910183740995831</v>
      </c>
      <c r="W465">
        <v>-0.62361339214159806</v>
      </c>
      <c r="X465">
        <v>2.3459972152764026</v>
      </c>
      <c r="Y465">
        <v>0.45371817051669583</v>
      </c>
      <c r="Z465">
        <v>1.8152633029808192</v>
      </c>
      <c r="AA465">
        <v>2.2903976295402617</v>
      </c>
      <c r="AB465">
        <v>1.770212290639235</v>
      </c>
      <c r="AC465">
        <v>1.7702123114476791</v>
      </c>
      <c r="AD465">
        <v>2.2210124660416786</v>
      </c>
      <c r="AE465">
        <v>2.1599617203998398</v>
      </c>
      <c r="AF465">
        <v>1.762181021443328</v>
      </c>
      <c r="AG465">
        <v>1.0430992517045139</v>
      </c>
      <c r="AH465">
        <v>0.74279797792989743</v>
      </c>
      <c r="AI465">
        <v>0.40733062595536734</v>
      </c>
      <c r="AJ465">
        <v>0.18992480621048743</v>
      </c>
      <c r="AM465">
        <v>1.3125703266579527</v>
      </c>
    </row>
    <row r="466" spans="1:39">
      <c r="B466">
        <v>1.0316000000000001</v>
      </c>
      <c r="C466">
        <v>37</v>
      </c>
      <c r="D466">
        <v>241.25</v>
      </c>
      <c r="E466">
        <v>71.5</v>
      </c>
      <c r="F466">
        <v>42.1</v>
      </c>
      <c r="G466">
        <v>119.2</v>
      </c>
      <c r="H466">
        <v>110.3</v>
      </c>
      <c r="I466">
        <v>43.425196999999997</v>
      </c>
      <c r="J466">
        <v>113.9</v>
      </c>
      <c r="K466">
        <v>69.8</v>
      </c>
      <c r="L466">
        <v>42.6</v>
      </c>
      <c r="M466">
        <v>24.8</v>
      </c>
      <c r="N466">
        <v>34.4</v>
      </c>
      <c r="O466">
        <v>29.5</v>
      </c>
      <c r="P466">
        <v>18.399999999999999</v>
      </c>
      <c r="S466">
        <v>29.9</v>
      </c>
      <c r="V466">
        <v>-0.42584334193230022</v>
      </c>
      <c r="W466">
        <v>-0.54471108795295065</v>
      </c>
      <c r="X466">
        <v>0.33282603554792578</v>
      </c>
      <c r="Y466">
        <v>-0.40577669011552336</v>
      </c>
      <c r="Z466">
        <v>1.6910749838557875E-2</v>
      </c>
      <c r="AA466">
        <v>0.24231974224513403</v>
      </c>
      <c r="AB466">
        <v>3.173560936965461E-2</v>
      </c>
      <c r="AC466">
        <v>3.1735606144363923E-2</v>
      </c>
      <c r="AD466">
        <v>0.34277250664606834</v>
      </c>
      <c r="AE466">
        <v>1.1110380535792854</v>
      </c>
      <c r="AF466">
        <v>0.41234721132909119</v>
      </c>
      <c r="AG466">
        <v>0.98225790392413681</v>
      </c>
      <c r="AH466">
        <v>0.88005712190358554</v>
      </c>
      <c r="AI466">
        <v>0.80410451686152318</v>
      </c>
      <c r="AJ466">
        <v>-0.14001433388075765</v>
      </c>
      <c r="AM466">
        <v>0.41254722309292474</v>
      </c>
    </row>
    <row r="467" spans="1:39">
      <c r="B467">
        <v>1.0477000000000001</v>
      </c>
      <c r="C467">
        <v>38</v>
      </c>
      <c r="D467">
        <v>187.25</v>
      </c>
      <c r="E467">
        <v>69.25</v>
      </c>
      <c r="F467">
        <v>38</v>
      </c>
      <c r="G467">
        <v>102.7</v>
      </c>
      <c r="H467">
        <v>92.7</v>
      </c>
      <c r="I467">
        <v>36.496062999999999</v>
      </c>
      <c r="J467">
        <v>101.9</v>
      </c>
      <c r="K467">
        <v>64.7</v>
      </c>
      <c r="L467">
        <v>39.5</v>
      </c>
      <c r="M467">
        <v>24.7</v>
      </c>
      <c r="N467">
        <v>34.799999999999997</v>
      </c>
      <c r="O467">
        <v>30.3</v>
      </c>
      <c r="P467">
        <v>18.100000000000001</v>
      </c>
      <c r="S467">
        <v>22.5</v>
      </c>
      <c r="V467">
        <v>0.25125016150296148</v>
      </c>
      <c r="W467">
        <v>-0.46580878376430335</v>
      </c>
      <c r="X467">
        <v>2.1036710547535304</v>
      </c>
      <c r="Y467">
        <v>1.5997113180263214</v>
      </c>
      <c r="Z467">
        <v>2.1222991047368129</v>
      </c>
      <c r="AA467">
        <v>1.0863760836758529</v>
      </c>
      <c r="AB467">
        <v>1.197305202493578</v>
      </c>
      <c r="AC467">
        <v>1.1973051184455759</v>
      </c>
      <c r="AD467">
        <v>1.5949324795764752</v>
      </c>
      <c r="AE467">
        <v>2.0982603282339252</v>
      </c>
      <c r="AF467">
        <v>1.9798961521069145</v>
      </c>
      <c r="AG467">
        <v>1.6515127295082761</v>
      </c>
      <c r="AH467">
        <v>2.3555929196207392</v>
      </c>
      <c r="AI467">
        <v>1.8952327168534502</v>
      </c>
      <c r="AJ467">
        <v>1.8396205066667286</v>
      </c>
      <c r="AM467">
        <v>-0.26855134176709666</v>
      </c>
    </row>
    <row r="468" spans="1:39">
      <c r="B468">
        <v>1.0603</v>
      </c>
      <c r="C468">
        <v>39</v>
      </c>
      <c r="D468">
        <v>234.75</v>
      </c>
      <c r="E468">
        <v>74.5</v>
      </c>
      <c r="F468">
        <v>42.8</v>
      </c>
      <c r="G468">
        <v>109.5</v>
      </c>
      <c r="H468">
        <v>104.5</v>
      </c>
      <c r="I468">
        <v>41.141731999999998</v>
      </c>
      <c r="J468">
        <v>109.9</v>
      </c>
      <c r="K468">
        <v>69.5</v>
      </c>
      <c r="L468">
        <v>43.1</v>
      </c>
      <c r="M468">
        <v>25.8</v>
      </c>
      <c r="N468">
        <v>39.1</v>
      </c>
      <c r="O468">
        <v>32.5</v>
      </c>
      <c r="P468">
        <v>19.899999999999999</v>
      </c>
      <c r="S468">
        <v>16.899999999999999</v>
      </c>
      <c r="V468">
        <v>-0.90948155867178138</v>
      </c>
      <c r="W468">
        <v>-0.46580878376430335</v>
      </c>
      <c r="X468">
        <v>1.5258163642759122</v>
      </c>
      <c r="Y468">
        <v>1.5042118890671861</v>
      </c>
      <c r="Z468">
        <v>0.89415589771283133</v>
      </c>
      <c r="AA468">
        <v>0.962250151112512</v>
      </c>
      <c r="AB468">
        <v>1.2071829109098819</v>
      </c>
      <c r="AC468">
        <v>1.2071828070409762</v>
      </c>
      <c r="AD468">
        <v>1.5792804799148439</v>
      </c>
      <c r="AE468">
        <v>1.8103204981263206</v>
      </c>
      <c r="AF468">
        <v>1.8492670737087609</v>
      </c>
      <c r="AG468">
        <v>0.61720981724188084</v>
      </c>
      <c r="AH468">
        <v>1.1545754098509642</v>
      </c>
      <c r="AI468">
        <v>0.15934694413902023</v>
      </c>
      <c r="AJ468">
        <v>0.84980308639298541</v>
      </c>
      <c r="AM468">
        <v>0.91120867236544045</v>
      </c>
    </row>
    <row r="469" spans="1:39">
      <c r="A469" t="s">
        <v>287</v>
      </c>
      <c r="B469">
        <v>1.0387</v>
      </c>
      <c r="C469">
        <v>39</v>
      </c>
      <c r="D469">
        <v>219.25</v>
      </c>
      <c r="E469">
        <v>74.25</v>
      </c>
      <c r="F469">
        <v>40</v>
      </c>
      <c r="G469">
        <v>108.5</v>
      </c>
      <c r="H469">
        <v>104.6</v>
      </c>
      <c r="I469">
        <v>41.181102000000003</v>
      </c>
      <c r="J469">
        <v>109.8</v>
      </c>
      <c r="K469">
        <v>68.099999999999994</v>
      </c>
      <c r="L469">
        <v>42.8</v>
      </c>
      <c r="M469">
        <v>24.1</v>
      </c>
      <c r="N469">
        <v>35.6</v>
      </c>
      <c r="O469">
        <v>29</v>
      </c>
      <c r="P469">
        <v>19</v>
      </c>
      <c r="S469">
        <v>26.6</v>
      </c>
      <c r="V469">
        <v>0.90684863308313779</v>
      </c>
      <c r="W469">
        <v>-0.38690647957565605</v>
      </c>
      <c r="X469">
        <v>-1.2143332970211815</v>
      </c>
      <c r="Y469">
        <v>-1.169772121788607</v>
      </c>
      <c r="Z469">
        <v>-1.0796456850042839</v>
      </c>
      <c r="AA469">
        <v>-0.65138697221092212</v>
      </c>
      <c r="AB469">
        <v>-0.86713585651405001</v>
      </c>
      <c r="AC469">
        <v>-0.86713581229349013</v>
      </c>
      <c r="AD469">
        <v>-1.2693834585018324</v>
      </c>
      <c r="AE469">
        <v>-1.0690778029497123</v>
      </c>
      <c r="AF469">
        <v>-1.0245726510505786</v>
      </c>
      <c r="AG469">
        <v>-0.78214118170677271</v>
      </c>
      <c r="AH469">
        <v>-0.28664560187276689</v>
      </c>
      <c r="AI469">
        <v>-0.18783021040386541</v>
      </c>
      <c r="AJ469">
        <v>-1.1298317541545047</v>
      </c>
      <c r="AM469">
        <v>-0.92532495788211688</v>
      </c>
    </row>
    <row r="470" spans="1:39">
      <c r="B470">
        <v>1.0725</v>
      </c>
      <c r="C470">
        <v>40</v>
      </c>
      <c r="D470">
        <v>145.75</v>
      </c>
      <c r="E470">
        <v>67.25</v>
      </c>
      <c r="F470">
        <v>35.5</v>
      </c>
      <c r="G470">
        <v>95.5</v>
      </c>
      <c r="H470">
        <v>83.6</v>
      </c>
      <c r="I470">
        <v>32.913386000000003</v>
      </c>
      <c r="J470">
        <v>91.6</v>
      </c>
      <c r="K470">
        <v>54.1</v>
      </c>
      <c r="L470">
        <v>36.200000000000003</v>
      </c>
      <c r="M470">
        <v>21.8</v>
      </c>
      <c r="N470">
        <v>31.4</v>
      </c>
      <c r="O470">
        <v>28.3</v>
      </c>
      <c r="P470">
        <v>17.2</v>
      </c>
      <c r="S470">
        <v>11.5</v>
      </c>
      <c r="V470">
        <v>0.84236353751786963</v>
      </c>
      <c r="W470">
        <v>-0.38690647957565605</v>
      </c>
      <c r="X470">
        <v>-0.71104050208906222</v>
      </c>
      <c r="Y470">
        <v>-0.21477783219725241</v>
      </c>
      <c r="Z470">
        <v>-1.1673701997917125</v>
      </c>
      <c r="AA470">
        <v>-1.0485899564136139</v>
      </c>
      <c r="AB470">
        <v>-0.55104918719230778</v>
      </c>
      <c r="AC470">
        <v>-0.55104927545313775</v>
      </c>
      <c r="AD470">
        <v>-0.56504347372847852</v>
      </c>
      <c r="AE470">
        <v>-0.26695970479281739</v>
      </c>
      <c r="AF470">
        <v>0.36880418519637326</v>
      </c>
      <c r="AG470">
        <v>-0.2345690516833876</v>
      </c>
      <c r="AH470">
        <v>-0.76705260578067636</v>
      </c>
      <c r="AI470">
        <v>-1.1301682013059855</v>
      </c>
      <c r="AJ470">
        <v>-0.90987232742700663</v>
      </c>
      <c r="AM470">
        <v>-0.85235011164711472</v>
      </c>
    </row>
    <row r="471" spans="1:39">
      <c r="B471">
        <v>1.0712999999999999</v>
      </c>
      <c r="C471">
        <v>40</v>
      </c>
      <c r="D471">
        <v>159.25</v>
      </c>
      <c r="E471">
        <v>69.75</v>
      </c>
      <c r="F471">
        <v>35.299999999999997</v>
      </c>
      <c r="G471">
        <v>92.3</v>
      </c>
      <c r="H471">
        <v>86.8</v>
      </c>
      <c r="I471">
        <v>34.173228000000002</v>
      </c>
      <c r="J471">
        <v>96.1</v>
      </c>
      <c r="K471">
        <v>58</v>
      </c>
      <c r="L471">
        <v>39.4</v>
      </c>
      <c r="M471">
        <v>22.7</v>
      </c>
      <c r="N471">
        <v>30</v>
      </c>
      <c r="O471">
        <v>26.4</v>
      </c>
      <c r="P471">
        <v>17.399999999999999</v>
      </c>
      <c r="S471">
        <v>12.1</v>
      </c>
      <c r="V471">
        <v>0.16527003408260793</v>
      </c>
      <c r="W471">
        <v>-0.38690647957565605</v>
      </c>
      <c r="X471">
        <v>-0.29162983964562955</v>
      </c>
      <c r="Y471">
        <v>1.5042118890671861</v>
      </c>
      <c r="Z471">
        <v>-0.1146760223425819</v>
      </c>
      <c r="AA471">
        <v>-0.22935880149556173</v>
      </c>
      <c r="AB471">
        <v>-0.19545168420534717</v>
      </c>
      <c r="AC471">
        <v>-0.19545173333739799</v>
      </c>
      <c r="AD471">
        <v>-0.65895547169825819</v>
      </c>
      <c r="AE471">
        <v>-0.8017051035640812</v>
      </c>
      <c r="AF471">
        <v>0.15108905453278676</v>
      </c>
      <c r="AG471">
        <v>-0.41709309502451669</v>
      </c>
      <c r="AH471">
        <v>-0.59547867581356573</v>
      </c>
      <c r="AI471">
        <v>0.10975020777575009</v>
      </c>
      <c r="AJ471">
        <v>-0.57993318733575761</v>
      </c>
      <c r="AM471">
        <v>-0.19557649553209419</v>
      </c>
    </row>
    <row r="472" spans="1:39">
      <c r="B472">
        <v>1.0587</v>
      </c>
      <c r="C472">
        <v>40</v>
      </c>
      <c r="D472">
        <v>170.5</v>
      </c>
      <c r="E472">
        <v>74.25</v>
      </c>
      <c r="F472">
        <v>37.700000000000003</v>
      </c>
      <c r="G472">
        <v>98.9</v>
      </c>
      <c r="H472">
        <v>90.4</v>
      </c>
      <c r="I472">
        <v>35.590550999999998</v>
      </c>
      <c r="J472">
        <v>95.5</v>
      </c>
      <c r="K472">
        <v>55.4</v>
      </c>
      <c r="L472">
        <v>38.9</v>
      </c>
      <c r="M472">
        <v>22.4</v>
      </c>
      <c r="N472">
        <v>30.5</v>
      </c>
      <c r="O472">
        <v>28.9</v>
      </c>
      <c r="P472">
        <v>17.7</v>
      </c>
      <c r="S472">
        <v>17.5</v>
      </c>
      <c r="V472">
        <v>1.2776379325833969</v>
      </c>
      <c r="W472">
        <v>-0.38690647957565605</v>
      </c>
      <c r="X472">
        <v>-0.40347268296387828</v>
      </c>
      <c r="Y472">
        <v>0.45371817051669583</v>
      </c>
      <c r="Z472">
        <v>0.63098235335054864</v>
      </c>
      <c r="AA472">
        <v>-1.3961425675909687</v>
      </c>
      <c r="AB472">
        <v>-0.85725814809774481</v>
      </c>
      <c r="AC472">
        <v>-0.85725812369809162</v>
      </c>
      <c r="AD472">
        <v>-0.25200348049587679</v>
      </c>
      <c r="AE472">
        <v>-0.41092961984661969</v>
      </c>
      <c r="AF472">
        <v>0.499433263594527</v>
      </c>
      <c r="AG472">
        <v>-0.29541039946376252</v>
      </c>
      <c r="AH472">
        <v>0.2280761880285653</v>
      </c>
      <c r="AI472">
        <v>0.30813715322882884</v>
      </c>
      <c r="AJ472">
        <v>-3.0034620517010589E-2</v>
      </c>
      <c r="AM472">
        <v>-1.2780367146846279</v>
      </c>
    </row>
    <row r="473" spans="1:39">
      <c r="B473">
        <v>1.0793999999999999</v>
      </c>
      <c r="C473">
        <v>40</v>
      </c>
      <c r="D473">
        <v>167.5</v>
      </c>
      <c r="E473">
        <v>71.5</v>
      </c>
      <c r="F473">
        <v>39.4</v>
      </c>
      <c r="G473">
        <v>89.5</v>
      </c>
      <c r="H473">
        <v>83.7</v>
      </c>
      <c r="I473">
        <v>32.952756000000001</v>
      </c>
      <c r="J473">
        <v>98.1</v>
      </c>
      <c r="K473">
        <v>57.3</v>
      </c>
      <c r="L473">
        <v>39.700000000000003</v>
      </c>
      <c r="M473">
        <v>22.6</v>
      </c>
      <c r="N473">
        <v>32.9</v>
      </c>
      <c r="O473">
        <v>29.3</v>
      </c>
      <c r="P473">
        <v>18.2</v>
      </c>
      <c r="S473">
        <v>8.6</v>
      </c>
      <c r="V473">
        <v>-0.55481353306283654</v>
      </c>
      <c r="W473">
        <v>-0.30800417538700875</v>
      </c>
      <c r="X473">
        <v>2.0291091592080313</v>
      </c>
      <c r="Y473">
        <v>1.5042118890671861</v>
      </c>
      <c r="Z473">
        <v>1.7275387881933906</v>
      </c>
      <c r="AA473">
        <v>2.0793835441825816</v>
      </c>
      <c r="AB473">
        <v>1.6714352064761906</v>
      </c>
      <c r="AC473">
        <v>1.6714351745998968</v>
      </c>
      <c r="AD473">
        <v>1.422760483298543</v>
      </c>
      <c r="AE473">
        <v>1.7280519752384356</v>
      </c>
      <c r="AF473">
        <v>1.1961216817180014</v>
      </c>
      <c r="AG473">
        <v>0.98225790392413681</v>
      </c>
      <c r="AH473">
        <v>1.703611985745719</v>
      </c>
      <c r="AI473">
        <v>1.5480555623105645</v>
      </c>
      <c r="AJ473">
        <v>1.9496002200304796</v>
      </c>
      <c r="AM473">
        <v>0.54633444119042907</v>
      </c>
    </row>
    <row r="474" spans="1:39">
      <c r="B474">
        <v>1.0452999999999999</v>
      </c>
      <c r="C474">
        <v>41</v>
      </c>
      <c r="D474">
        <v>232.75</v>
      </c>
      <c r="E474">
        <v>74.25</v>
      </c>
      <c r="F474">
        <v>41.9</v>
      </c>
      <c r="G474">
        <v>117.5</v>
      </c>
      <c r="H474">
        <v>109.3</v>
      </c>
      <c r="I474">
        <v>43.031495999999997</v>
      </c>
      <c r="J474">
        <v>108.8</v>
      </c>
      <c r="K474">
        <v>67.7</v>
      </c>
      <c r="L474">
        <v>41.3</v>
      </c>
      <c r="M474">
        <v>24.7</v>
      </c>
      <c r="N474">
        <v>37.200000000000003</v>
      </c>
      <c r="O474">
        <v>31.8</v>
      </c>
      <c r="P474">
        <v>20</v>
      </c>
      <c r="S474">
        <v>23.6</v>
      </c>
      <c r="V474">
        <v>-0.17327671763502292</v>
      </c>
      <c r="W474">
        <v>-0.30800417538700875</v>
      </c>
      <c r="X474">
        <v>1.1996080712643533</v>
      </c>
      <c r="Y474">
        <v>0.64471702843496681</v>
      </c>
      <c r="Z474">
        <v>0.23622203680712625</v>
      </c>
      <c r="AA474">
        <v>0.82571162529283748</v>
      </c>
      <c r="AB474">
        <v>0.64415353118052998</v>
      </c>
      <c r="AC474">
        <v>0.64415355352806303</v>
      </c>
      <c r="AD474">
        <v>0.68711649920192841</v>
      </c>
      <c r="AE474">
        <v>0.86423248491562465</v>
      </c>
      <c r="AF474">
        <v>0.54297628972724188</v>
      </c>
      <c r="AG474">
        <v>0.2521617305596226</v>
      </c>
      <c r="AH474">
        <v>1.4290936977983404</v>
      </c>
      <c r="AI474">
        <v>0.85370125322479151</v>
      </c>
      <c r="AJ474">
        <v>0.95978279975673642</v>
      </c>
      <c r="AM474">
        <v>0.1571352612704166</v>
      </c>
    </row>
    <row r="475" spans="1:39">
      <c r="B475">
        <v>1.0524</v>
      </c>
      <c r="C475">
        <v>41</v>
      </c>
      <c r="D475">
        <v>210.5</v>
      </c>
      <c r="E475">
        <v>72</v>
      </c>
      <c r="F475">
        <v>38.5</v>
      </c>
      <c r="G475">
        <v>107.4</v>
      </c>
      <c r="H475">
        <v>98.9</v>
      </c>
      <c r="I475">
        <v>38.937007999999999</v>
      </c>
      <c r="J475">
        <v>104.1</v>
      </c>
      <c r="K475">
        <v>63.5</v>
      </c>
      <c r="L475">
        <v>39.799999999999997</v>
      </c>
      <c r="M475">
        <v>23.5</v>
      </c>
      <c r="N475">
        <v>36.4</v>
      </c>
      <c r="O475">
        <v>30.4</v>
      </c>
      <c r="P475">
        <v>19.100000000000001</v>
      </c>
      <c r="S475">
        <v>20.399999999999999</v>
      </c>
      <c r="V475">
        <v>-0.19477174949010834</v>
      </c>
      <c r="W475">
        <v>-0.30800417538700875</v>
      </c>
      <c r="X475">
        <v>0.89204025213916938</v>
      </c>
      <c r="Y475">
        <v>0.83571588635323768</v>
      </c>
      <c r="Z475">
        <v>1.2450539568625394</v>
      </c>
      <c r="AA475">
        <v>1.0491383039068511</v>
      </c>
      <c r="AB475">
        <v>0.55525415543378953</v>
      </c>
      <c r="AC475">
        <v>0.55525410527567931</v>
      </c>
      <c r="AD475">
        <v>0.3271205069844369</v>
      </c>
      <c r="AE475">
        <v>0.72026256986182235</v>
      </c>
      <c r="AF475">
        <v>1.1961216817180014</v>
      </c>
      <c r="AG475">
        <v>1.0430992517045139</v>
      </c>
      <c r="AH475">
        <v>1.4977232697851857</v>
      </c>
      <c r="AI475">
        <v>1.8456359804901801</v>
      </c>
      <c r="AJ475">
        <v>0.62984365966548739</v>
      </c>
      <c r="AM475">
        <v>0.16929773564291717</v>
      </c>
    </row>
    <row r="476" spans="1:39">
      <c r="B476">
        <v>1.052</v>
      </c>
      <c r="C476">
        <v>41</v>
      </c>
      <c r="D476">
        <v>202.25</v>
      </c>
      <c r="E476">
        <v>72.5</v>
      </c>
      <c r="F476">
        <v>40.799999999999997</v>
      </c>
      <c r="G476">
        <v>109.2</v>
      </c>
      <c r="H476">
        <v>98</v>
      </c>
      <c r="I476">
        <v>38.582676999999997</v>
      </c>
      <c r="J476">
        <v>101.8</v>
      </c>
      <c r="K476">
        <v>62.8</v>
      </c>
      <c r="L476">
        <v>41.3</v>
      </c>
      <c r="M476">
        <v>24.8</v>
      </c>
      <c r="N476">
        <v>36.6</v>
      </c>
      <c r="O476">
        <v>32.4</v>
      </c>
      <c r="P476">
        <v>18.8</v>
      </c>
      <c r="S476">
        <v>20.5</v>
      </c>
      <c r="V476">
        <v>-0.65691493437449222</v>
      </c>
      <c r="W476">
        <v>-0.30800417538700875</v>
      </c>
      <c r="X476">
        <v>0.24894390305923922</v>
      </c>
      <c r="Y476">
        <v>-0.78777440595206516</v>
      </c>
      <c r="Z476">
        <v>1.6910749838557875E-2</v>
      </c>
      <c r="AA476">
        <v>0.32920789503947312</v>
      </c>
      <c r="AB476">
        <v>0.87134082475553176</v>
      </c>
      <c r="AC476">
        <v>0.87134089300982498</v>
      </c>
      <c r="AD476">
        <v>0.53059650258562763</v>
      </c>
      <c r="AE476">
        <v>0.45288987047619123</v>
      </c>
      <c r="AF476">
        <v>0.80423444652354625</v>
      </c>
      <c r="AG476">
        <v>-0.11288635612263559</v>
      </c>
      <c r="AH476">
        <v>0.39965011799567601</v>
      </c>
      <c r="AI476">
        <v>0.25854041686555873</v>
      </c>
      <c r="AJ476">
        <v>0.29990451957423842</v>
      </c>
      <c r="AM476">
        <v>0.64363423617043181</v>
      </c>
    </row>
    <row r="477" spans="1:39">
      <c r="B477">
        <v>1.0434000000000001</v>
      </c>
      <c r="C477">
        <v>41</v>
      </c>
      <c r="D477">
        <v>185</v>
      </c>
      <c r="E477">
        <v>68.25</v>
      </c>
      <c r="F477">
        <v>38</v>
      </c>
      <c r="G477">
        <v>103.4</v>
      </c>
      <c r="H477">
        <v>101.2</v>
      </c>
      <c r="I477">
        <v>39.84252</v>
      </c>
      <c r="J477">
        <v>103.1</v>
      </c>
      <c r="K477">
        <v>61.5</v>
      </c>
      <c r="L477">
        <v>40.4</v>
      </c>
      <c r="M477">
        <v>22.9</v>
      </c>
      <c r="N477">
        <v>33.4</v>
      </c>
      <c r="O477">
        <v>29.2</v>
      </c>
      <c r="P477">
        <v>18.5</v>
      </c>
      <c r="S477">
        <v>24.4</v>
      </c>
      <c r="V477">
        <v>0.9229699069744518</v>
      </c>
      <c r="W477">
        <v>-0.30800417538700875</v>
      </c>
      <c r="X477">
        <v>-0.94404642566874708</v>
      </c>
      <c r="Y477">
        <v>-0.40577669011552336</v>
      </c>
      <c r="Z477">
        <v>-0.68488536846086157</v>
      </c>
      <c r="AA477">
        <v>-1.1603032957206199</v>
      </c>
      <c r="AB477">
        <v>-1.1634671090031832</v>
      </c>
      <c r="AC477">
        <v>-1.1634672228368379</v>
      </c>
      <c r="AD477">
        <v>-1.1598194608704213</v>
      </c>
      <c r="AE477">
        <v>-1.0279435415057698</v>
      </c>
      <c r="AF477">
        <v>-0.98102962491786372</v>
      </c>
      <c r="AG477">
        <v>-0.78214118170677271</v>
      </c>
      <c r="AH477">
        <v>-0.90431174975436446</v>
      </c>
      <c r="AI477">
        <v>-0.68379757403655972</v>
      </c>
      <c r="AJ477">
        <v>-0.35997376060825959</v>
      </c>
      <c r="AM477">
        <v>-0.93748743225461728</v>
      </c>
    </row>
    <row r="478" spans="1:39">
      <c r="B478">
        <v>1.0728</v>
      </c>
      <c r="C478">
        <v>41</v>
      </c>
      <c r="D478">
        <v>153</v>
      </c>
      <c r="E478">
        <v>69.25</v>
      </c>
      <c r="F478">
        <v>36.4</v>
      </c>
      <c r="G478">
        <v>91.4</v>
      </c>
      <c r="H478">
        <v>80.599999999999994</v>
      </c>
      <c r="I478">
        <v>31.732282999999999</v>
      </c>
      <c r="J478">
        <v>92.3</v>
      </c>
      <c r="K478">
        <v>54.3</v>
      </c>
      <c r="L478">
        <v>36.299999999999997</v>
      </c>
      <c r="M478">
        <v>21.8</v>
      </c>
      <c r="N478">
        <v>29.6</v>
      </c>
      <c r="O478">
        <v>27.3</v>
      </c>
      <c r="P478">
        <v>17.899999999999999</v>
      </c>
      <c r="S478">
        <v>11.4</v>
      </c>
      <c r="V478">
        <v>-2.2367997757234481</v>
      </c>
      <c r="W478">
        <v>-0.2291018711983614</v>
      </c>
      <c r="X478">
        <v>2.4578400585946514</v>
      </c>
      <c r="Y478">
        <v>2.1727078917811342</v>
      </c>
      <c r="Z478">
        <v>1.6836765307996762</v>
      </c>
      <c r="AA478">
        <v>1.7938938992868976</v>
      </c>
      <c r="AB478">
        <v>2.1060543767935864</v>
      </c>
      <c r="AC478">
        <v>2.1060544763726217</v>
      </c>
      <c r="AD478">
        <v>1.9862324711172274</v>
      </c>
      <c r="AE478">
        <v>1.8925890210142085</v>
      </c>
      <c r="AF478">
        <v>2.8072136486285428</v>
      </c>
      <c r="AG478">
        <v>1.4689886861671471</v>
      </c>
      <c r="AH478">
        <v>1.6692971997522963</v>
      </c>
      <c r="AI478">
        <v>1.2504751441309472</v>
      </c>
      <c r="AJ478">
        <v>1.8396205066667286</v>
      </c>
      <c r="AM478">
        <v>2.309893225202984</v>
      </c>
    </row>
    <row r="479" spans="1:39">
      <c r="B479">
        <v>1.014</v>
      </c>
      <c r="C479">
        <v>42</v>
      </c>
      <c r="D479">
        <v>244.25</v>
      </c>
      <c r="E479">
        <v>76</v>
      </c>
      <c r="F479">
        <v>41.8</v>
      </c>
      <c r="G479">
        <v>115.2</v>
      </c>
      <c r="H479">
        <v>113.7</v>
      </c>
      <c r="I479">
        <v>44.763779999999997</v>
      </c>
      <c r="J479">
        <v>112.4</v>
      </c>
      <c r="K479">
        <v>68.5</v>
      </c>
      <c r="L479">
        <v>45</v>
      </c>
      <c r="M479">
        <v>25.5</v>
      </c>
      <c r="N479">
        <v>37.1</v>
      </c>
      <c r="O479">
        <v>31.2</v>
      </c>
      <c r="P479">
        <v>19.899999999999999</v>
      </c>
      <c r="S479">
        <v>38.1</v>
      </c>
      <c r="V479">
        <v>0.36409907874217173</v>
      </c>
      <c r="W479">
        <v>-0.2291018711983614</v>
      </c>
      <c r="X479">
        <v>0.56583195912761053</v>
      </c>
      <c r="Y479">
        <v>7.1720454680153992E-2</v>
      </c>
      <c r="Z479">
        <v>1.2011916994688283</v>
      </c>
      <c r="AA479">
        <v>0.51539679388448478</v>
      </c>
      <c r="AB479">
        <v>0.17002352719791589</v>
      </c>
      <c r="AC479">
        <v>0.17002349737374214</v>
      </c>
      <c r="AD479">
        <v>0.46798850393910857</v>
      </c>
      <c r="AE479">
        <v>0.26778569397844643</v>
      </c>
      <c r="AF479">
        <v>2.0459976134636088E-2</v>
      </c>
      <c r="AG479">
        <v>0.98225790392413681</v>
      </c>
      <c r="AH479">
        <v>0.60553883395620933</v>
      </c>
      <c r="AI479">
        <v>0.70491104413498462</v>
      </c>
      <c r="AJ479">
        <v>0.51986394630173649</v>
      </c>
      <c r="AM479">
        <v>-0.3901760854921002</v>
      </c>
    </row>
    <row r="480" spans="1:39">
      <c r="B480">
        <v>1.0624</v>
      </c>
      <c r="C480">
        <v>42</v>
      </c>
      <c r="D480">
        <v>193.5</v>
      </c>
      <c r="E480">
        <v>70.5</v>
      </c>
      <c r="F480">
        <v>40.700000000000003</v>
      </c>
      <c r="G480">
        <v>104.9</v>
      </c>
      <c r="H480">
        <v>94.1</v>
      </c>
      <c r="I480">
        <v>37.047243999999999</v>
      </c>
      <c r="J480">
        <v>102.7</v>
      </c>
      <c r="K480">
        <v>60.6</v>
      </c>
      <c r="L480">
        <v>38.6</v>
      </c>
      <c r="M480">
        <v>24.7</v>
      </c>
      <c r="N480">
        <v>34</v>
      </c>
      <c r="O480">
        <v>30.1</v>
      </c>
      <c r="P480">
        <v>18.7</v>
      </c>
      <c r="S480">
        <v>15.9</v>
      </c>
      <c r="V480">
        <v>-0.68378372419336086</v>
      </c>
      <c r="W480">
        <v>-0.2291018711983614</v>
      </c>
      <c r="X480">
        <v>1.7308615770260347</v>
      </c>
      <c r="Y480">
        <v>1.6952107469854569</v>
      </c>
      <c r="Z480">
        <v>0.23622203680712625</v>
      </c>
      <c r="AA480">
        <v>0.73882347249849833</v>
      </c>
      <c r="AB480">
        <v>1.3158377034892315</v>
      </c>
      <c r="AC480">
        <v>1.315837632484157</v>
      </c>
      <c r="AD480">
        <v>1.8923204731474457</v>
      </c>
      <c r="AE480">
        <v>1.2344408379111143</v>
      </c>
      <c r="AF480">
        <v>2.0669822043723474</v>
      </c>
      <c r="AG480">
        <v>1.7731954250690283</v>
      </c>
      <c r="AH480">
        <v>0.50259447597594398</v>
      </c>
      <c r="AI480">
        <v>0.6057175714084444</v>
      </c>
      <c r="AJ480">
        <v>0.29990451957423842</v>
      </c>
      <c r="AM480">
        <v>0.680121659287933</v>
      </c>
    </row>
    <row r="481" spans="2:39">
      <c r="B481">
        <v>1.0428999999999999</v>
      </c>
      <c r="C481">
        <v>42</v>
      </c>
      <c r="D481">
        <v>224.75</v>
      </c>
      <c r="E481">
        <v>74.75</v>
      </c>
      <c r="F481">
        <v>38.5</v>
      </c>
      <c r="G481">
        <v>106.7</v>
      </c>
      <c r="H481">
        <v>105.7</v>
      </c>
      <c r="I481">
        <v>41.614173000000001</v>
      </c>
      <c r="J481">
        <v>111.8</v>
      </c>
      <c r="K481">
        <v>65.3</v>
      </c>
      <c r="L481">
        <v>43.3</v>
      </c>
      <c r="M481">
        <v>26</v>
      </c>
      <c r="N481">
        <v>33.700000000000003</v>
      </c>
      <c r="O481">
        <v>29.9</v>
      </c>
      <c r="P481">
        <v>18.5</v>
      </c>
      <c r="S481">
        <v>24.7</v>
      </c>
      <c r="V481">
        <v>-0.46345964767871162</v>
      </c>
      <c r="W481">
        <v>-0.2291018711983614</v>
      </c>
      <c r="X481">
        <v>-0.58055718488443875</v>
      </c>
      <c r="Y481">
        <v>0.93121531531237323</v>
      </c>
      <c r="Z481">
        <v>-1.1235079423979983</v>
      </c>
      <c r="AA481">
        <v>-1.0610025496699473</v>
      </c>
      <c r="AB481">
        <v>-0.66958168818796127</v>
      </c>
      <c r="AC481">
        <v>-0.66958178949171887</v>
      </c>
      <c r="AD481">
        <v>-0.50243547508195729</v>
      </c>
      <c r="AE481">
        <v>0.18551717109056001</v>
      </c>
      <c r="AF481">
        <v>0.15108905453278676</v>
      </c>
      <c r="AG481">
        <v>-0.41709309502451669</v>
      </c>
      <c r="AH481">
        <v>-0.18370124389250017</v>
      </c>
      <c r="AI481">
        <v>-0.78299104676309816</v>
      </c>
      <c r="AJ481">
        <v>-1.2398114675182517</v>
      </c>
      <c r="AM481">
        <v>0.44903464621042599</v>
      </c>
    </row>
    <row r="482" spans="2:39">
      <c r="B482">
        <v>1.0469999999999999</v>
      </c>
      <c r="C482">
        <v>42</v>
      </c>
      <c r="D482">
        <v>162.75</v>
      </c>
      <c r="E482">
        <v>72.75</v>
      </c>
      <c r="F482">
        <v>35.4</v>
      </c>
      <c r="G482">
        <v>92.2</v>
      </c>
      <c r="H482">
        <v>85.6</v>
      </c>
      <c r="I482">
        <v>33.700786999999998</v>
      </c>
      <c r="J482">
        <v>96.5</v>
      </c>
      <c r="K482">
        <v>60.2</v>
      </c>
      <c r="L482">
        <v>38.9</v>
      </c>
      <c r="M482">
        <v>22.4</v>
      </c>
      <c r="N482">
        <v>31.7</v>
      </c>
      <c r="O482">
        <v>27.1</v>
      </c>
      <c r="P482">
        <v>17.100000000000001</v>
      </c>
      <c r="S482">
        <v>22.8</v>
      </c>
      <c r="V482">
        <v>-0.78051136754125705</v>
      </c>
      <c r="W482">
        <v>-0.2291018711983614</v>
      </c>
      <c r="X482">
        <v>6.2539164195491354E-2</v>
      </c>
      <c r="Y482">
        <v>-0.78777440595206516</v>
      </c>
      <c r="Z482">
        <v>0.23622203680712625</v>
      </c>
      <c r="AA482">
        <v>0.10578121642545778</v>
      </c>
      <c r="AB482">
        <v>0.41696623760552681</v>
      </c>
      <c r="AC482">
        <v>0.41696621404630113</v>
      </c>
      <c r="AD482">
        <v>0.13929651104487542</v>
      </c>
      <c r="AE482">
        <v>0.37062134758830478</v>
      </c>
      <c r="AF482">
        <v>-6.6626076130799752E-2</v>
      </c>
      <c r="AG482">
        <v>0.61720981724188084</v>
      </c>
      <c r="AH482">
        <v>0.2280761880285653</v>
      </c>
      <c r="AI482">
        <v>0.55612083504517595</v>
      </c>
      <c r="AJ482">
        <v>0.62984365966548739</v>
      </c>
      <c r="AM482">
        <v>0.77742145426793607</v>
      </c>
    </row>
    <row r="483" spans="2:39">
      <c r="B483">
        <v>1.0410999999999999</v>
      </c>
      <c r="C483">
        <v>42</v>
      </c>
      <c r="D483">
        <v>180</v>
      </c>
      <c r="E483">
        <v>68.25</v>
      </c>
      <c r="F483">
        <v>38.5</v>
      </c>
      <c r="G483">
        <v>101.6</v>
      </c>
      <c r="H483">
        <v>96.6</v>
      </c>
      <c r="I483">
        <v>38.031495999999997</v>
      </c>
      <c r="J483">
        <v>100.6</v>
      </c>
      <c r="K483">
        <v>61.1</v>
      </c>
      <c r="L483">
        <v>38.4</v>
      </c>
      <c r="M483">
        <v>24.1</v>
      </c>
      <c r="N483">
        <v>32.9</v>
      </c>
      <c r="O483">
        <v>29.8</v>
      </c>
      <c r="P483">
        <v>18.8</v>
      </c>
      <c r="S483">
        <v>25.5</v>
      </c>
      <c r="V483">
        <v>-0.36673200433081538</v>
      </c>
      <c r="W483">
        <v>-0.2291018711983614</v>
      </c>
      <c r="X483">
        <v>-0.82288334540731101</v>
      </c>
      <c r="Y483">
        <v>-0.50127611907465885</v>
      </c>
      <c r="Z483">
        <v>-1.0796456850042839</v>
      </c>
      <c r="AA483">
        <v>-0.365897327315238</v>
      </c>
      <c r="AB483">
        <v>-0.63007085452274303</v>
      </c>
      <c r="AC483">
        <v>-0.63007078421632967</v>
      </c>
      <c r="AD483">
        <v>-0.54939147406684707</v>
      </c>
      <c r="AE483">
        <v>-0.32866109695873186</v>
      </c>
      <c r="AF483">
        <v>2.0459976134636088E-2</v>
      </c>
      <c r="AG483">
        <v>0.55636846946150376</v>
      </c>
      <c r="AH483">
        <v>-0.35527517385961088</v>
      </c>
      <c r="AI483">
        <v>-0.68379757403655972</v>
      </c>
      <c r="AJ483">
        <v>-0.90987232742700663</v>
      </c>
      <c r="AM483">
        <v>0.35173485123042286</v>
      </c>
    </row>
    <row r="484" spans="2:39">
      <c r="B484">
        <v>1.0488</v>
      </c>
      <c r="C484">
        <v>42</v>
      </c>
      <c r="D484">
        <v>156.25</v>
      </c>
      <c r="E484">
        <v>69</v>
      </c>
      <c r="F484">
        <v>35.5</v>
      </c>
      <c r="G484">
        <v>97.8</v>
      </c>
      <c r="H484">
        <v>86</v>
      </c>
      <c r="I484">
        <v>33.858268000000002</v>
      </c>
      <c r="J484">
        <v>96.2</v>
      </c>
      <c r="K484">
        <v>57.7</v>
      </c>
      <c r="L484">
        <v>38.6</v>
      </c>
      <c r="M484">
        <v>24</v>
      </c>
      <c r="N484">
        <v>31.2</v>
      </c>
      <c r="O484">
        <v>27.3</v>
      </c>
      <c r="P484">
        <v>17.399999999999999</v>
      </c>
      <c r="S484">
        <v>22</v>
      </c>
      <c r="V484">
        <v>0.14377500222752254</v>
      </c>
      <c r="W484">
        <v>-0.2291018711983614</v>
      </c>
      <c r="X484">
        <v>-0.38483220907750348</v>
      </c>
      <c r="Y484">
        <v>0.45371817051669583</v>
      </c>
      <c r="Z484">
        <v>-0.64102311106714727</v>
      </c>
      <c r="AA484">
        <v>-1.0858277361826159</v>
      </c>
      <c r="AB484">
        <v>-0.26459564311947853</v>
      </c>
      <c r="AC484">
        <v>-0.26459555350519137</v>
      </c>
      <c r="AD484">
        <v>0.20190450969139664</v>
      </c>
      <c r="AE484">
        <v>0.617426916251964</v>
      </c>
      <c r="AF484">
        <v>-0.24079818066166833</v>
      </c>
      <c r="AG484">
        <v>-0.47793444280489161</v>
      </c>
      <c r="AH484">
        <v>-0.49253431783329898</v>
      </c>
      <c r="AI484">
        <v>-0.43581389222021255</v>
      </c>
      <c r="AJ484">
        <v>-1.4597708942457537</v>
      </c>
      <c r="AM484">
        <v>-0.17125154678709353</v>
      </c>
    </row>
    <row r="485" spans="2:39">
      <c r="B485">
        <v>1.0583</v>
      </c>
      <c r="C485">
        <v>42</v>
      </c>
      <c r="D485">
        <v>168</v>
      </c>
      <c r="E485">
        <v>71.5</v>
      </c>
      <c r="F485">
        <v>36.5</v>
      </c>
      <c r="G485">
        <v>92</v>
      </c>
      <c r="H485">
        <v>89.7</v>
      </c>
      <c r="I485">
        <v>35.314960999999997</v>
      </c>
      <c r="J485">
        <v>101</v>
      </c>
      <c r="K485">
        <v>62.3</v>
      </c>
      <c r="L485">
        <v>38</v>
      </c>
      <c r="M485">
        <v>22.3</v>
      </c>
      <c r="N485">
        <v>30.8</v>
      </c>
      <c r="O485">
        <v>27.8</v>
      </c>
      <c r="P485">
        <v>16.899999999999999</v>
      </c>
      <c r="S485">
        <v>17.7</v>
      </c>
      <c r="V485">
        <v>1.5302045568806859</v>
      </c>
      <c r="W485">
        <v>-0.2291018711983614</v>
      </c>
      <c r="X485">
        <v>-0.41279291990706568</v>
      </c>
      <c r="Y485">
        <v>0.93121531531237323</v>
      </c>
      <c r="Z485">
        <v>-0.15853827973629619</v>
      </c>
      <c r="AA485">
        <v>-0.83757587105593367</v>
      </c>
      <c r="AB485">
        <v>-1.4202875278270979</v>
      </c>
      <c r="AC485">
        <v>-1.4202876281047963</v>
      </c>
      <c r="AD485">
        <v>-0.11113548354120509</v>
      </c>
      <c r="AE485">
        <v>-0.36979535840267574</v>
      </c>
      <c r="AF485">
        <v>0.63006234199267763</v>
      </c>
      <c r="AG485">
        <v>-0.3562517472441396</v>
      </c>
      <c r="AH485">
        <v>-0.56116388982014309</v>
      </c>
      <c r="AI485">
        <v>0.65531430777171451</v>
      </c>
      <c r="AJ485">
        <v>0.29990451957423842</v>
      </c>
      <c r="AM485">
        <v>-1.5212862021346356</v>
      </c>
    </row>
    <row r="486" spans="2:39">
      <c r="B486">
        <v>1.0841000000000001</v>
      </c>
      <c r="C486">
        <v>42</v>
      </c>
      <c r="D486">
        <v>167.25</v>
      </c>
      <c r="E486">
        <v>72.75</v>
      </c>
      <c r="F486">
        <v>37.6</v>
      </c>
      <c r="G486">
        <v>94</v>
      </c>
      <c r="H486">
        <v>78</v>
      </c>
      <c r="I486">
        <v>30.708660999999999</v>
      </c>
      <c r="J486">
        <v>99</v>
      </c>
      <c r="K486">
        <v>57.5</v>
      </c>
      <c r="L486">
        <v>40</v>
      </c>
      <c r="M486">
        <v>22.5</v>
      </c>
      <c r="N486">
        <v>30.6</v>
      </c>
      <c r="O486">
        <v>30</v>
      </c>
      <c r="P486">
        <v>18.5</v>
      </c>
      <c r="S486">
        <v>6.6</v>
      </c>
      <c r="V486">
        <v>-0.5064497113888824</v>
      </c>
      <c r="W486">
        <v>-0.15019956700971407</v>
      </c>
      <c r="X486">
        <v>-0.28230960270244221</v>
      </c>
      <c r="Y486">
        <v>-1.0742726928294717</v>
      </c>
      <c r="Z486">
        <v>-0.24626279452372479</v>
      </c>
      <c r="AA486">
        <v>0.36644567480847512</v>
      </c>
      <c r="AB486">
        <v>-0.26459564311947853</v>
      </c>
      <c r="AC486">
        <v>-0.26459555350519137</v>
      </c>
      <c r="AD486">
        <v>-0.86243146729944886</v>
      </c>
      <c r="AE486">
        <v>-0.16412405118295903</v>
      </c>
      <c r="AF486">
        <v>0.19463208066550466</v>
      </c>
      <c r="AG486">
        <v>0.61720981724188084</v>
      </c>
      <c r="AH486">
        <v>0.53690926196936417</v>
      </c>
      <c r="AI486">
        <v>6.0153471412481722E-2</v>
      </c>
      <c r="AJ486">
        <v>0.62984365966548739</v>
      </c>
      <c r="AM486">
        <v>0.54633444119042907</v>
      </c>
    </row>
    <row r="487" spans="2:39">
      <c r="B487">
        <v>1.0462</v>
      </c>
      <c r="C487">
        <v>43</v>
      </c>
      <c r="D487">
        <v>170.75</v>
      </c>
      <c r="E487">
        <v>67.5</v>
      </c>
      <c r="F487">
        <v>37.4</v>
      </c>
      <c r="G487">
        <v>103.7</v>
      </c>
      <c r="H487">
        <v>89.7</v>
      </c>
      <c r="I487">
        <v>35.314960999999997</v>
      </c>
      <c r="J487">
        <v>94.2</v>
      </c>
      <c r="K487">
        <v>58.5</v>
      </c>
      <c r="L487">
        <v>39</v>
      </c>
      <c r="M487">
        <v>24.1</v>
      </c>
      <c r="N487">
        <v>33.799999999999997</v>
      </c>
      <c r="O487">
        <v>28.8</v>
      </c>
      <c r="P487">
        <v>18.8</v>
      </c>
      <c r="S487">
        <v>23.6</v>
      </c>
      <c r="V487">
        <v>0.82086850566278424</v>
      </c>
      <c r="W487">
        <v>-0.15019956700971407</v>
      </c>
      <c r="X487">
        <v>-2.7024944068203913E-3</v>
      </c>
      <c r="Y487">
        <v>-2.3778974278981478E-2</v>
      </c>
      <c r="Z487">
        <v>-7.0813764948870719E-2</v>
      </c>
      <c r="AA487">
        <v>0.24231974224513403</v>
      </c>
      <c r="AB487">
        <v>-0.31398418520100069</v>
      </c>
      <c r="AC487">
        <v>-0.31398424737597735</v>
      </c>
      <c r="AD487">
        <v>-7.9831484217944476E-2</v>
      </c>
      <c r="AE487">
        <v>0.18551717109056001</v>
      </c>
      <c r="AF487">
        <v>0.2817181329309405</v>
      </c>
      <c r="AG487">
        <v>0.43468577390075169</v>
      </c>
      <c r="AH487">
        <v>-0.18370124389250017</v>
      </c>
      <c r="AI487">
        <v>-0.13823347404059705</v>
      </c>
      <c r="AJ487">
        <v>0.40988423293798937</v>
      </c>
      <c r="AM487">
        <v>-0.84018763727461432</v>
      </c>
    </row>
    <row r="488" spans="2:39">
      <c r="B488">
        <v>1.0709</v>
      </c>
      <c r="C488">
        <v>43</v>
      </c>
      <c r="D488">
        <v>178.25</v>
      </c>
      <c r="E488">
        <v>70.25</v>
      </c>
      <c r="F488">
        <v>37.799999999999997</v>
      </c>
      <c r="G488">
        <v>102.7</v>
      </c>
      <c r="H488">
        <v>89.2</v>
      </c>
      <c r="I488">
        <v>35.118110000000001</v>
      </c>
      <c r="J488">
        <v>99.2</v>
      </c>
      <c r="K488">
        <v>60.2</v>
      </c>
      <c r="L488">
        <v>39.200000000000003</v>
      </c>
      <c r="M488">
        <v>23.8</v>
      </c>
      <c r="N488">
        <v>31.7</v>
      </c>
      <c r="O488">
        <v>28.4</v>
      </c>
      <c r="P488">
        <v>18.600000000000001</v>
      </c>
      <c r="S488">
        <v>12.2</v>
      </c>
      <c r="V488">
        <v>-0.38822703618590082</v>
      </c>
      <c r="W488">
        <v>-0.15019956700971407</v>
      </c>
      <c r="X488">
        <v>-1.0558892689869959</v>
      </c>
      <c r="Y488">
        <v>-0.40577669011552336</v>
      </c>
      <c r="Z488">
        <v>-1.2112324571854238</v>
      </c>
      <c r="AA488">
        <v>-1.1975410754896236</v>
      </c>
      <c r="AB488">
        <v>-0.65970397977165607</v>
      </c>
      <c r="AC488">
        <v>-0.65970410089631859</v>
      </c>
      <c r="AD488">
        <v>-0.43982747643543602</v>
      </c>
      <c r="AE488">
        <v>-0.78113797284210928</v>
      </c>
      <c r="AF488">
        <v>-1.2422877817141651</v>
      </c>
      <c r="AG488">
        <v>-0.66045848614602076</v>
      </c>
      <c r="AH488">
        <v>-0.97294132174120973</v>
      </c>
      <c r="AI488">
        <v>-1.0309747285794453</v>
      </c>
      <c r="AJ488">
        <v>-0.90987232742700663</v>
      </c>
      <c r="AM488">
        <v>0.36389732560292343</v>
      </c>
    </row>
    <row r="489" spans="2:39">
      <c r="B489">
        <v>1.0484</v>
      </c>
      <c r="C489">
        <v>43</v>
      </c>
      <c r="D489">
        <v>150</v>
      </c>
      <c r="E489">
        <v>69.25</v>
      </c>
      <c r="F489">
        <v>35.200000000000003</v>
      </c>
      <c r="G489">
        <v>91.1</v>
      </c>
      <c r="H489">
        <v>85.7</v>
      </c>
      <c r="I489">
        <v>33.740157000000004</v>
      </c>
      <c r="J489">
        <v>96.9</v>
      </c>
      <c r="K489">
        <v>55.5</v>
      </c>
      <c r="L489">
        <v>35.700000000000003</v>
      </c>
      <c r="M489">
        <v>22</v>
      </c>
      <c r="N489">
        <v>29.4</v>
      </c>
      <c r="O489">
        <v>26.6</v>
      </c>
      <c r="P489">
        <v>17.399999999999999</v>
      </c>
      <c r="S489">
        <v>22.1</v>
      </c>
      <c r="V489">
        <v>-1.1620481829690588</v>
      </c>
      <c r="W489">
        <v>-0.15019956700971407</v>
      </c>
      <c r="X489">
        <v>0.82679859353685758</v>
      </c>
      <c r="Y489">
        <v>0.45371817051669583</v>
      </c>
      <c r="Z489">
        <v>-2.695150755515642E-2</v>
      </c>
      <c r="AA489">
        <v>0.80088643878016885</v>
      </c>
      <c r="AB489">
        <v>1.0590172846653152</v>
      </c>
      <c r="AC489">
        <v>1.0590172272161977</v>
      </c>
      <c r="AD489">
        <v>0.90624449446475053</v>
      </c>
      <c r="AE489">
        <v>1.9542904131801229</v>
      </c>
      <c r="AF489">
        <v>-0.11016910226351767</v>
      </c>
      <c r="AG489">
        <v>0.37384442612037461</v>
      </c>
      <c r="AH489">
        <v>-4.6442099918810875E-2</v>
      </c>
      <c r="AI489">
        <v>0.10975020777575009</v>
      </c>
      <c r="AJ489">
        <v>0.51986394630173649</v>
      </c>
      <c r="AM489">
        <v>1.1666206341879481</v>
      </c>
    </row>
    <row r="490" spans="2:39">
      <c r="B490">
        <v>1.034</v>
      </c>
      <c r="C490">
        <v>43</v>
      </c>
      <c r="D490">
        <v>200.5</v>
      </c>
      <c r="E490">
        <v>71.5</v>
      </c>
      <c r="F490">
        <v>37.9</v>
      </c>
      <c r="G490">
        <v>107.2</v>
      </c>
      <c r="H490">
        <v>103.1</v>
      </c>
      <c r="I490">
        <v>40.590550999999998</v>
      </c>
      <c r="J490">
        <v>105.5</v>
      </c>
      <c r="K490">
        <v>68.8</v>
      </c>
      <c r="L490">
        <v>38.299999999999997</v>
      </c>
      <c r="M490">
        <v>23.7</v>
      </c>
      <c r="N490">
        <v>32.1</v>
      </c>
      <c r="O490">
        <v>28.9</v>
      </c>
      <c r="P490">
        <v>18.7</v>
      </c>
      <c r="S490">
        <v>28.7</v>
      </c>
      <c r="V490">
        <v>1.6000634104097136</v>
      </c>
      <c r="W490">
        <v>-7.1297262821066756E-2</v>
      </c>
      <c r="X490">
        <v>0.21166295528648965</v>
      </c>
      <c r="Y490">
        <v>1.4087124601080505</v>
      </c>
      <c r="Z490">
        <v>-2.695150755515642E-2</v>
      </c>
      <c r="AA490">
        <v>6.4804703747852709E-3</v>
      </c>
      <c r="AB490">
        <v>-0.323861893617306</v>
      </c>
      <c r="AC490">
        <v>-0.32386193597137586</v>
      </c>
      <c r="AD490">
        <v>0.45233650427747718</v>
      </c>
      <c r="AE490">
        <v>0.26778569397844643</v>
      </c>
      <c r="AF490">
        <v>0.19463208066550466</v>
      </c>
      <c r="AG490">
        <v>0.55636846946150376</v>
      </c>
      <c r="AH490">
        <v>0.2280761880285653</v>
      </c>
      <c r="AI490">
        <v>0.25854041686555873</v>
      </c>
      <c r="AJ490">
        <v>0.18992480621048743</v>
      </c>
      <c r="AM490">
        <v>-1.5942610483696378</v>
      </c>
    </row>
    <row r="491" spans="2:39">
      <c r="B491">
        <v>1.0853999999999999</v>
      </c>
      <c r="C491">
        <v>44</v>
      </c>
      <c r="D491">
        <v>184</v>
      </c>
      <c r="E491">
        <v>74</v>
      </c>
      <c r="F491">
        <v>37.9</v>
      </c>
      <c r="G491">
        <v>100.8</v>
      </c>
      <c r="H491">
        <v>89.1</v>
      </c>
      <c r="I491">
        <v>35.078740000000003</v>
      </c>
      <c r="J491">
        <v>102.6</v>
      </c>
      <c r="K491">
        <v>60.6</v>
      </c>
      <c r="L491">
        <v>39</v>
      </c>
      <c r="M491">
        <v>24</v>
      </c>
      <c r="N491">
        <v>32.9</v>
      </c>
      <c r="O491">
        <v>29.2</v>
      </c>
      <c r="P491">
        <v>18.399999999999999</v>
      </c>
      <c r="S491">
        <v>6</v>
      </c>
      <c r="V491">
        <v>-1.8660104762231891</v>
      </c>
      <c r="W491">
        <v>-7.1297262821066756E-2</v>
      </c>
      <c r="X491">
        <v>1.665619918423723</v>
      </c>
      <c r="Y491">
        <v>-0.21477783219725241</v>
      </c>
      <c r="Z491">
        <v>1.2889162142562538</v>
      </c>
      <c r="AA491">
        <v>2.5882998676922795</v>
      </c>
      <c r="AB491">
        <v>2.1258097936261957</v>
      </c>
      <c r="AC491">
        <v>2.1258098535634207</v>
      </c>
      <c r="AD491">
        <v>1.156676489050831</v>
      </c>
      <c r="AE491">
        <v>0.86423248491562465</v>
      </c>
      <c r="AF491">
        <v>0.76069142039082838</v>
      </c>
      <c r="AG491">
        <v>-0.78214118170677271</v>
      </c>
      <c r="AH491">
        <v>0.88005712190358554</v>
      </c>
      <c r="AI491">
        <v>1.0024914623146002</v>
      </c>
      <c r="AJ491">
        <v>-0.90987232742700663</v>
      </c>
      <c r="AM491">
        <v>1.9085315709104711</v>
      </c>
    </row>
    <row r="492" spans="2:39">
      <c r="B492">
        <v>1.0208999999999999</v>
      </c>
      <c r="C492">
        <v>44</v>
      </c>
      <c r="D492">
        <v>223</v>
      </c>
      <c r="E492">
        <v>69.75</v>
      </c>
      <c r="F492">
        <v>40.9</v>
      </c>
      <c r="G492">
        <v>121.6</v>
      </c>
      <c r="H492">
        <v>113.9</v>
      </c>
      <c r="I492">
        <v>44.84252</v>
      </c>
      <c r="J492">
        <v>107.1</v>
      </c>
      <c r="K492">
        <v>63.5</v>
      </c>
      <c r="L492">
        <v>40.299999999999997</v>
      </c>
      <c r="M492">
        <v>21.8</v>
      </c>
      <c r="N492">
        <v>34.799999999999997</v>
      </c>
      <c r="O492">
        <v>30.7</v>
      </c>
      <c r="P492">
        <v>17.399999999999999</v>
      </c>
      <c r="S492">
        <v>34.799999999999997</v>
      </c>
      <c r="V492">
        <v>0.28886646724936094</v>
      </c>
      <c r="W492">
        <v>-7.1297262821066756E-2</v>
      </c>
      <c r="X492">
        <v>1.1343664126620416</v>
      </c>
      <c r="Y492">
        <v>1.0267147442715086</v>
      </c>
      <c r="Z492">
        <v>1.7275387881933906</v>
      </c>
      <c r="AA492">
        <v>0.60228494667882215</v>
      </c>
      <c r="AB492">
        <v>0.38733311235661377</v>
      </c>
      <c r="AC492">
        <v>0.38733314826010551</v>
      </c>
      <c r="AD492">
        <v>0.35842450630769751</v>
      </c>
      <c r="AE492">
        <v>0.82309822347168071</v>
      </c>
      <c r="AF492">
        <v>0.54297628972724188</v>
      </c>
      <c r="AG492">
        <v>0.61720981724188084</v>
      </c>
      <c r="AH492">
        <v>1.7379267717391391</v>
      </c>
      <c r="AI492">
        <v>-2.7668605012938752</v>
      </c>
      <c r="AJ492">
        <v>1.2897219398479816</v>
      </c>
      <c r="AM492">
        <v>-0.30503876488459741</v>
      </c>
    </row>
    <row r="493" spans="2:39">
      <c r="B493">
        <v>1.0609999999999999</v>
      </c>
      <c r="C493">
        <v>44</v>
      </c>
      <c r="D493">
        <v>208.75</v>
      </c>
      <c r="E493">
        <v>73</v>
      </c>
      <c r="F493">
        <v>41.9</v>
      </c>
      <c r="G493">
        <v>105.6</v>
      </c>
      <c r="H493">
        <v>96.3</v>
      </c>
      <c r="I493">
        <v>37.913386000000003</v>
      </c>
      <c r="J493">
        <v>102</v>
      </c>
      <c r="K493">
        <v>63.3</v>
      </c>
      <c r="L493">
        <v>39.799999999999997</v>
      </c>
      <c r="M493">
        <v>24.1</v>
      </c>
      <c r="N493">
        <v>37.299999999999997</v>
      </c>
      <c r="O493">
        <v>23.1</v>
      </c>
      <c r="P493">
        <v>19.399999999999999</v>
      </c>
      <c r="S493">
        <v>16.600000000000001</v>
      </c>
      <c r="V493">
        <v>-1.64568639970854</v>
      </c>
      <c r="W493">
        <v>-7.1297262821066756E-2</v>
      </c>
      <c r="X493">
        <v>-0.45939410462300267</v>
      </c>
      <c r="Y493">
        <v>-1.8382681245025554</v>
      </c>
      <c r="Z493">
        <v>0.49939558116940891</v>
      </c>
      <c r="AA493">
        <v>-1.8344716137883299E-2</v>
      </c>
      <c r="AB493">
        <v>0.15026811036530813</v>
      </c>
      <c r="AC493">
        <v>0.15026812018294505</v>
      </c>
      <c r="AD493">
        <v>6.1036512736724981E-2</v>
      </c>
      <c r="AE493">
        <v>-8.1855528295072616E-2</v>
      </c>
      <c r="AF493">
        <v>-0.41497028519253693</v>
      </c>
      <c r="AG493">
        <v>-1.0255065728282788</v>
      </c>
      <c r="AH493">
        <v>0.29670576001541055</v>
      </c>
      <c r="AI493">
        <v>0.40733062595536734</v>
      </c>
      <c r="AJ493">
        <v>-1.0198520407907536</v>
      </c>
      <c r="AM493">
        <v>1.677444557832964</v>
      </c>
    </row>
    <row r="494" spans="2:39">
      <c r="B494">
        <v>1.0249999999999999</v>
      </c>
      <c r="C494">
        <v>44</v>
      </c>
      <c r="D494">
        <v>166</v>
      </c>
      <c r="E494">
        <v>65.5</v>
      </c>
      <c r="F494">
        <v>39.1</v>
      </c>
      <c r="G494">
        <v>100.6</v>
      </c>
      <c r="H494">
        <v>93.9</v>
      </c>
      <c r="I494">
        <v>36.968504000000003</v>
      </c>
      <c r="J494">
        <v>100.1</v>
      </c>
      <c r="K494">
        <v>58.9</v>
      </c>
      <c r="L494">
        <v>37.6</v>
      </c>
      <c r="M494">
        <v>21.4</v>
      </c>
      <c r="N494">
        <v>33.1</v>
      </c>
      <c r="O494">
        <v>29.5</v>
      </c>
      <c r="P494">
        <v>17.3</v>
      </c>
      <c r="S494">
        <v>32.9</v>
      </c>
      <c r="V494">
        <v>-1.6241913678534425</v>
      </c>
      <c r="W494">
        <v>0.16540964974487521</v>
      </c>
      <c r="X494">
        <v>0.62175338078673492</v>
      </c>
      <c r="Y494">
        <v>0.83571588635323768</v>
      </c>
      <c r="Z494">
        <v>0.98188041250025992</v>
      </c>
      <c r="AA494">
        <v>0.24231974224513403</v>
      </c>
      <c r="AB494">
        <v>0.88121853317183563</v>
      </c>
      <c r="AC494">
        <v>0.88121858160522348</v>
      </c>
      <c r="AD494">
        <v>0.31146850732280773</v>
      </c>
      <c r="AE494">
        <v>0.2883528247004184</v>
      </c>
      <c r="AF494">
        <v>0.36880418519637326</v>
      </c>
      <c r="AG494">
        <v>0.13047903499887059</v>
      </c>
      <c r="AH494">
        <v>1.5320380557786082</v>
      </c>
      <c r="AI494">
        <v>1.4488620895840261</v>
      </c>
      <c r="AJ494">
        <v>0.18992480621048743</v>
      </c>
      <c r="AM494">
        <v>1.6652820834604634</v>
      </c>
    </row>
    <row r="495" spans="2:39">
      <c r="B495">
        <v>1.0254000000000001</v>
      </c>
      <c r="C495">
        <v>47</v>
      </c>
      <c r="D495">
        <v>195</v>
      </c>
      <c r="E495">
        <v>72.5</v>
      </c>
      <c r="F495">
        <v>40.200000000000003</v>
      </c>
      <c r="G495">
        <v>102.7</v>
      </c>
      <c r="H495">
        <v>101.3</v>
      </c>
      <c r="I495">
        <v>39.881889999999999</v>
      </c>
      <c r="J495">
        <v>101.7</v>
      </c>
      <c r="K495">
        <v>60.7</v>
      </c>
      <c r="L495">
        <v>39.4</v>
      </c>
      <c r="M495">
        <v>23.3</v>
      </c>
      <c r="N495">
        <v>36.700000000000003</v>
      </c>
      <c r="O495">
        <v>31.6</v>
      </c>
      <c r="P495">
        <v>18.399999999999999</v>
      </c>
      <c r="S495">
        <v>32.799999999999997</v>
      </c>
      <c r="V495">
        <v>1.1540414994166437</v>
      </c>
      <c r="W495">
        <v>0.16540964974487521</v>
      </c>
      <c r="X495">
        <v>-0.66443931737312534</v>
      </c>
      <c r="Y495">
        <v>-2.3778974278981478E-2</v>
      </c>
      <c r="Z495">
        <v>-0.86033439803571554</v>
      </c>
      <c r="AA495">
        <v>-0.11764546218855582</v>
      </c>
      <c r="AB495">
        <v>-0.83750273126513564</v>
      </c>
      <c r="AC495">
        <v>-0.8375027465072945</v>
      </c>
      <c r="AD495">
        <v>-1.2380794591785718</v>
      </c>
      <c r="AE495">
        <v>-1.2953162408914012</v>
      </c>
      <c r="AF495">
        <v>-1.0245726510505786</v>
      </c>
      <c r="AG495">
        <v>-0.3562517472441396</v>
      </c>
      <c r="AH495">
        <v>-0.28664560187276689</v>
      </c>
      <c r="AI495">
        <v>-0.58460410131002116</v>
      </c>
      <c r="AJ495">
        <v>-0.57993318733575761</v>
      </c>
      <c r="AM495">
        <v>-1.1564119709596241</v>
      </c>
    </row>
    <row r="496" spans="2:39">
      <c r="B496">
        <v>1.0770999999999999</v>
      </c>
      <c r="C496">
        <v>47</v>
      </c>
      <c r="D496">
        <v>160.5</v>
      </c>
      <c r="E496">
        <v>70.25</v>
      </c>
      <c r="F496">
        <v>36</v>
      </c>
      <c r="G496">
        <v>99.8</v>
      </c>
      <c r="H496">
        <v>83.9</v>
      </c>
      <c r="I496">
        <v>33.031495999999997</v>
      </c>
      <c r="J496">
        <v>91.8</v>
      </c>
      <c r="K496">
        <v>53</v>
      </c>
      <c r="L496">
        <v>36.200000000000003</v>
      </c>
      <c r="M496">
        <v>22.5</v>
      </c>
      <c r="N496">
        <v>31.4</v>
      </c>
      <c r="O496">
        <v>27.5</v>
      </c>
      <c r="P496">
        <v>17.7</v>
      </c>
      <c r="S496">
        <v>9.6</v>
      </c>
      <c r="V496">
        <v>0.99820251846726271</v>
      </c>
      <c r="W496">
        <v>0.16540964974487521</v>
      </c>
      <c r="X496">
        <v>-0.69240002820268742</v>
      </c>
      <c r="Y496">
        <v>0.16721988363928944</v>
      </c>
      <c r="Z496">
        <v>-1.5182682589414207</v>
      </c>
      <c r="AA496">
        <v>-0.97411439687560819</v>
      </c>
      <c r="AB496">
        <v>-0.78811418918361342</v>
      </c>
      <c r="AC496">
        <v>-0.78811430353029821</v>
      </c>
      <c r="AD496">
        <v>-0.89373546662270942</v>
      </c>
      <c r="AE496">
        <v>-0.67830231923225093</v>
      </c>
      <c r="AF496">
        <v>-0.15371212839623249</v>
      </c>
      <c r="AG496">
        <v>-0.29541039946376252</v>
      </c>
      <c r="AH496">
        <v>-1.1102004657148978</v>
      </c>
      <c r="AI496">
        <v>-1.2293616740325242</v>
      </c>
      <c r="AJ496">
        <v>-0.68991290069950473</v>
      </c>
      <c r="AM496">
        <v>-1.0104622784896196</v>
      </c>
    </row>
    <row r="497" spans="2:39">
      <c r="B497">
        <v>1.0742</v>
      </c>
      <c r="C497">
        <v>47</v>
      </c>
      <c r="D497">
        <v>159.75</v>
      </c>
      <c r="E497">
        <v>70.75</v>
      </c>
      <c r="F497">
        <v>34.5</v>
      </c>
      <c r="G497">
        <v>92.9</v>
      </c>
      <c r="H497">
        <v>84.4</v>
      </c>
      <c r="I497">
        <v>33.228346000000002</v>
      </c>
      <c r="J497">
        <v>94</v>
      </c>
      <c r="K497">
        <v>56</v>
      </c>
      <c r="L497">
        <v>38.200000000000003</v>
      </c>
      <c r="M497">
        <v>22.6</v>
      </c>
      <c r="N497">
        <v>29</v>
      </c>
      <c r="O497">
        <v>26.2</v>
      </c>
      <c r="P497">
        <v>17.600000000000001</v>
      </c>
      <c r="S497">
        <v>10.8</v>
      </c>
      <c r="V497">
        <v>1.4657194613154179</v>
      </c>
      <c r="W497">
        <v>0.32321425812216986</v>
      </c>
      <c r="X497">
        <v>-1.4100582728281168</v>
      </c>
      <c r="Y497">
        <v>-0.88327383491120071</v>
      </c>
      <c r="Z497">
        <v>-0.94805891282314414</v>
      </c>
      <c r="AA497">
        <v>-1.1851284822332884</v>
      </c>
      <c r="AB497">
        <v>-1.2819996099988353</v>
      </c>
      <c r="AC497">
        <v>-1.2819994859816257</v>
      </c>
      <c r="AD497">
        <v>-1.6763354497042138</v>
      </c>
      <c r="AE497">
        <v>-1.6860917246088627</v>
      </c>
      <c r="AF497">
        <v>-1.5470889646431873</v>
      </c>
      <c r="AG497">
        <v>-0.8429825294871498</v>
      </c>
      <c r="AH497">
        <v>-0.45821953183987757</v>
      </c>
      <c r="AI497">
        <v>6.0153471412481722E-2</v>
      </c>
      <c r="AJ497">
        <v>-0.90987232742700663</v>
      </c>
      <c r="AM497">
        <v>-1.4604738302721336</v>
      </c>
    </row>
    <row r="498" spans="2:39">
      <c r="B498">
        <v>1.0829</v>
      </c>
      <c r="C498">
        <v>49</v>
      </c>
      <c r="D498">
        <v>140.5</v>
      </c>
      <c r="E498">
        <v>68</v>
      </c>
      <c r="F498">
        <v>35.799999999999997</v>
      </c>
      <c r="G498">
        <v>91.2</v>
      </c>
      <c r="H498">
        <v>79.400000000000006</v>
      </c>
      <c r="I498">
        <v>31.259843</v>
      </c>
      <c r="J498">
        <v>89</v>
      </c>
      <c r="K498">
        <v>51.1</v>
      </c>
      <c r="L498">
        <v>35</v>
      </c>
      <c r="M498">
        <v>21.7</v>
      </c>
      <c r="N498">
        <v>30.9</v>
      </c>
      <c r="O498">
        <v>28.8</v>
      </c>
      <c r="P498">
        <v>17.399999999999999</v>
      </c>
      <c r="S498">
        <v>7.1</v>
      </c>
      <c r="V498">
        <v>-0.98471417016458029</v>
      </c>
      <c r="W498">
        <v>0.32321425812216986</v>
      </c>
      <c r="X498">
        <v>1.4139735209576634</v>
      </c>
      <c r="Y498">
        <v>1.5997113180263214</v>
      </c>
      <c r="Z498">
        <v>0.98188041250025992</v>
      </c>
      <c r="AA498">
        <v>1.8435442723122328</v>
      </c>
      <c r="AB498">
        <v>1.1479166604120559</v>
      </c>
      <c r="AC498">
        <v>1.1479166754685814</v>
      </c>
      <c r="AD498">
        <v>1.4540644826218037</v>
      </c>
      <c r="AE498">
        <v>0.9053667463595686</v>
      </c>
      <c r="AF498">
        <v>0.76069142039082838</v>
      </c>
      <c r="AG498">
        <v>6.9637687218493505E-2</v>
      </c>
      <c r="AH498">
        <v>1.5663528417720285</v>
      </c>
      <c r="AI498">
        <v>1.1512816714044087</v>
      </c>
      <c r="AJ498">
        <v>0.73982337302923451</v>
      </c>
      <c r="AM498">
        <v>0.98418351860044251</v>
      </c>
    </row>
    <row r="499" spans="2:39">
      <c r="B499">
        <v>1.0373000000000001</v>
      </c>
      <c r="C499">
        <v>49</v>
      </c>
      <c r="D499">
        <v>216.25</v>
      </c>
      <c r="E499">
        <v>74.5</v>
      </c>
      <c r="F499">
        <v>40.200000000000003</v>
      </c>
      <c r="G499">
        <v>115.6</v>
      </c>
      <c r="H499">
        <v>104</v>
      </c>
      <c r="I499">
        <v>40.944882</v>
      </c>
      <c r="J499">
        <v>109</v>
      </c>
      <c r="K499">
        <v>63.7</v>
      </c>
      <c r="L499">
        <v>40.299999999999997</v>
      </c>
      <c r="M499">
        <v>23.2</v>
      </c>
      <c r="N499">
        <v>36.799999999999997</v>
      </c>
      <c r="O499">
        <v>31</v>
      </c>
      <c r="P499">
        <v>18.899999999999999</v>
      </c>
      <c r="S499">
        <v>27.2</v>
      </c>
      <c r="V499">
        <v>-7.1175316323355331E-2</v>
      </c>
      <c r="W499">
        <v>0.32321425812216986</v>
      </c>
      <c r="X499">
        <v>-0.37551197213431609</v>
      </c>
      <c r="Y499">
        <v>0.54921759947583126</v>
      </c>
      <c r="Z499">
        <v>0.14849752201969765</v>
      </c>
      <c r="AA499">
        <v>-0.30383436103356742</v>
      </c>
      <c r="AB499">
        <v>-0.26459564311947853</v>
      </c>
      <c r="AC499">
        <v>-0.26459555350519137</v>
      </c>
      <c r="AD499">
        <v>-9.5483483879575892E-2</v>
      </c>
      <c r="AE499">
        <v>-0.6166009270663364</v>
      </c>
      <c r="AF499">
        <v>0.10754602840006883</v>
      </c>
      <c r="AG499">
        <v>-5.204500834225851E-2</v>
      </c>
      <c r="AH499">
        <v>-0.93862653574778709</v>
      </c>
      <c r="AI499">
        <v>-0.38621715585694416</v>
      </c>
      <c r="AJ499">
        <v>0.40988423293798937</v>
      </c>
      <c r="AM499">
        <v>4.7672991917913382E-2</v>
      </c>
    </row>
    <row r="500" spans="2:39">
      <c r="B500">
        <v>1.0543</v>
      </c>
      <c r="C500">
        <v>49</v>
      </c>
      <c r="D500">
        <v>168.25</v>
      </c>
      <c r="E500">
        <v>71.75</v>
      </c>
      <c r="F500">
        <v>38.299999999999997</v>
      </c>
      <c r="G500">
        <v>98.3</v>
      </c>
      <c r="H500">
        <v>89.7</v>
      </c>
      <c r="I500">
        <v>35.314960999999997</v>
      </c>
      <c r="J500">
        <v>99.1</v>
      </c>
      <c r="K500">
        <v>56.3</v>
      </c>
      <c r="L500">
        <v>38.799999999999997</v>
      </c>
      <c r="M500">
        <v>23</v>
      </c>
      <c r="N500">
        <v>29.5</v>
      </c>
      <c r="O500">
        <v>27.9</v>
      </c>
      <c r="P500">
        <v>18.600000000000001</v>
      </c>
      <c r="S500">
        <v>19.5</v>
      </c>
      <c r="V500">
        <v>2.55523270245409E-2</v>
      </c>
      <c r="W500">
        <v>0.40211656231081716</v>
      </c>
      <c r="X500">
        <v>0.61243314384354752</v>
      </c>
      <c r="Y500">
        <v>0.16721988363928944</v>
      </c>
      <c r="Z500">
        <v>0.45553332377569461</v>
      </c>
      <c r="AA500">
        <v>0.36644567480847512</v>
      </c>
      <c r="AB500">
        <v>0.51574332176857118</v>
      </c>
      <c r="AC500">
        <v>0.51574335089408341</v>
      </c>
      <c r="AD500">
        <v>0.70276849886355985</v>
      </c>
      <c r="AE500">
        <v>0.1443829096466161</v>
      </c>
      <c r="AF500">
        <v>1.0219495771871328</v>
      </c>
      <c r="AG500">
        <v>1.4689886861671471</v>
      </c>
      <c r="AH500">
        <v>0.15944661604172247</v>
      </c>
      <c r="AI500">
        <v>0.65531430777171451</v>
      </c>
      <c r="AJ500">
        <v>0.84980308639298541</v>
      </c>
      <c r="AM500">
        <v>-4.962680306208974E-2</v>
      </c>
    </row>
    <row r="501" spans="2:39">
      <c r="B501">
        <v>1.0561</v>
      </c>
      <c r="C501">
        <v>50</v>
      </c>
      <c r="D501">
        <v>194.75</v>
      </c>
      <c r="E501">
        <v>70.75</v>
      </c>
      <c r="F501">
        <v>39</v>
      </c>
      <c r="G501">
        <v>103.7</v>
      </c>
      <c r="H501">
        <v>97.6</v>
      </c>
      <c r="I501">
        <v>38.425196999999997</v>
      </c>
      <c r="J501">
        <v>104.2</v>
      </c>
      <c r="K501">
        <v>60</v>
      </c>
      <c r="L501">
        <v>40.9</v>
      </c>
      <c r="M501">
        <v>25.5</v>
      </c>
      <c r="N501">
        <v>32.700000000000003</v>
      </c>
      <c r="O501">
        <v>30</v>
      </c>
      <c r="P501">
        <v>19</v>
      </c>
      <c r="S501">
        <v>18.7</v>
      </c>
      <c r="V501">
        <v>-7.1175316323355331E-2</v>
      </c>
      <c r="W501">
        <v>0.40211656231081716</v>
      </c>
      <c r="X501">
        <v>-0.20774770715694305</v>
      </c>
      <c r="Y501">
        <v>1.0267147442715086</v>
      </c>
      <c r="Z501">
        <v>-0.24626279452372479</v>
      </c>
      <c r="AA501">
        <v>-0.25418398800823028</v>
      </c>
      <c r="AB501">
        <v>-0.47202751986187252</v>
      </c>
      <c r="AC501">
        <v>-0.47202751579615443</v>
      </c>
      <c r="AD501">
        <v>-0.56504347372847852</v>
      </c>
      <c r="AE501">
        <v>-0.45206388129056219</v>
      </c>
      <c r="AF501">
        <v>-0.1972551545289504</v>
      </c>
      <c r="AG501">
        <v>-0.78214118170677271</v>
      </c>
      <c r="AH501">
        <v>-1.2474596096885859</v>
      </c>
      <c r="AI501">
        <v>-0.98137799221617694</v>
      </c>
      <c r="AJ501">
        <v>-0.24999404724450863</v>
      </c>
      <c r="AM501">
        <v>4.7672991917913382E-2</v>
      </c>
    </row>
    <row r="502" spans="2:39">
      <c r="B502">
        <v>1.0543</v>
      </c>
      <c r="C502">
        <v>50</v>
      </c>
      <c r="D502">
        <v>172.75</v>
      </c>
      <c r="E502">
        <v>73</v>
      </c>
      <c r="F502">
        <v>37.4</v>
      </c>
      <c r="G502">
        <v>98.7</v>
      </c>
      <c r="H502">
        <v>87.6</v>
      </c>
      <c r="I502">
        <v>34.488188999999998</v>
      </c>
      <c r="J502">
        <v>96.1</v>
      </c>
      <c r="K502">
        <v>57.1</v>
      </c>
      <c r="L502">
        <v>38.1</v>
      </c>
      <c r="M502">
        <v>21.8</v>
      </c>
      <c r="N502">
        <v>28.6</v>
      </c>
      <c r="O502">
        <v>26.7</v>
      </c>
      <c r="P502">
        <v>18</v>
      </c>
      <c r="S502">
        <v>19.5</v>
      </c>
      <c r="V502">
        <v>-3.2578137888401182</v>
      </c>
      <c r="W502">
        <v>0.48101886649946446</v>
      </c>
      <c r="X502">
        <v>1.5164961273327247</v>
      </c>
      <c r="Y502">
        <v>-2.411264698257368</v>
      </c>
      <c r="Z502">
        <v>1.4205029864373966</v>
      </c>
      <c r="AA502">
        <v>2.3648731890782657</v>
      </c>
      <c r="AB502">
        <v>2.9357818837631582</v>
      </c>
      <c r="AC502">
        <v>2.9357818237488926</v>
      </c>
      <c r="AD502">
        <v>2.0488404697637463</v>
      </c>
      <c r="AE502">
        <v>0.65856117769590794</v>
      </c>
      <c r="AF502">
        <v>-0.71977146812155923</v>
      </c>
      <c r="AG502">
        <v>0.31300307833999969</v>
      </c>
      <c r="AH502">
        <v>0.84574233591016534</v>
      </c>
      <c r="AI502">
        <v>0.20894368050229034</v>
      </c>
      <c r="AJ502">
        <v>0.18992480621048743</v>
      </c>
      <c r="AM502">
        <v>3.4531658162180197</v>
      </c>
    </row>
    <row r="503" spans="2:39">
      <c r="B503">
        <v>0.995</v>
      </c>
      <c r="C503">
        <v>51</v>
      </c>
      <c r="D503">
        <v>219</v>
      </c>
      <c r="E503">
        <v>64</v>
      </c>
      <c r="F503">
        <v>41.2</v>
      </c>
      <c r="G503">
        <v>119.8</v>
      </c>
      <c r="H503">
        <v>122.1</v>
      </c>
      <c r="I503">
        <v>48.070866000000002</v>
      </c>
      <c r="J503">
        <v>112.8</v>
      </c>
      <c r="K503">
        <v>62.5</v>
      </c>
      <c r="L503">
        <v>36.9</v>
      </c>
      <c r="M503">
        <v>23.6</v>
      </c>
      <c r="N503">
        <v>34.700000000000003</v>
      </c>
      <c r="O503">
        <v>29.1</v>
      </c>
      <c r="P503">
        <v>18.399999999999999</v>
      </c>
      <c r="S503">
        <v>47.5</v>
      </c>
      <c r="V503">
        <v>0.65428200878586051</v>
      </c>
      <c r="W503">
        <v>0.48101886649946446</v>
      </c>
      <c r="X503">
        <v>-1.083849979816558</v>
      </c>
      <c r="Y503">
        <v>-0.21477783219725241</v>
      </c>
      <c r="Z503">
        <v>-1.386681486760281</v>
      </c>
      <c r="AA503">
        <v>-0.98652699013194334</v>
      </c>
      <c r="AB503">
        <v>-1.1140785669216611</v>
      </c>
      <c r="AC503">
        <v>-1.11407852896605</v>
      </c>
      <c r="AD503">
        <v>-0.53373947440521785</v>
      </c>
      <c r="AE503">
        <v>-1.1307791951156283</v>
      </c>
      <c r="AF503">
        <v>-0.89394357265242785</v>
      </c>
      <c r="AG503">
        <v>-0.96466522504790186</v>
      </c>
      <c r="AH503">
        <v>-0.32096038786618825</v>
      </c>
      <c r="AI503">
        <v>-1.1797649376692541</v>
      </c>
      <c r="AJ503">
        <v>-0.46995347397200665</v>
      </c>
      <c r="AM503">
        <v>-0.66991299605960897</v>
      </c>
    </row>
    <row r="504" spans="2:39">
      <c r="B504">
        <v>1.0678000000000001</v>
      </c>
      <c r="C504">
        <v>51</v>
      </c>
      <c r="D504">
        <v>149.25</v>
      </c>
      <c r="E504">
        <v>69.75</v>
      </c>
      <c r="F504">
        <v>34.799999999999997</v>
      </c>
      <c r="G504">
        <v>92.8</v>
      </c>
      <c r="H504">
        <v>81.099999999999994</v>
      </c>
      <c r="I504">
        <v>31.929134000000001</v>
      </c>
      <c r="J504">
        <v>96.3</v>
      </c>
      <c r="K504">
        <v>53.8</v>
      </c>
      <c r="L504">
        <v>36.5</v>
      </c>
      <c r="M504">
        <v>21.5</v>
      </c>
      <c r="N504">
        <v>31.3</v>
      </c>
      <c r="O504">
        <v>26.3</v>
      </c>
      <c r="P504">
        <v>17.8</v>
      </c>
      <c r="S504">
        <v>13.6</v>
      </c>
      <c r="V504">
        <v>1.4119818816777043</v>
      </c>
      <c r="W504">
        <v>0.48101886649946446</v>
      </c>
      <c r="X504">
        <v>-0.88812500400962269</v>
      </c>
      <c r="Y504">
        <v>-0.11927840323811695</v>
      </c>
      <c r="Z504">
        <v>-0.46557408149229318</v>
      </c>
      <c r="AA504">
        <v>-0.92446402385027282</v>
      </c>
      <c r="AB504">
        <v>-1.0745677332564427</v>
      </c>
      <c r="AC504">
        <v>-1.0745677745844551</v>
      </c>
      <c r="AD504">
        <v>-0.83112746797618819</v>
      </c>
      <c r="AE504">
        <v>-0.94567501861788206</v>
      </c>
      <c r="AF504">
        <v>0.19463208066550466</v>
      </c>
      <c r="AG504">
        <v>-0.29541039946376252</v>
      </c>
      <c r="AH504">
        <v>-1.6249222556162299</v>
      </c>
      <c r="AI504">
        <v>-1.3781518831223327</v>
      </c>
      <c r="AJ504">
        <v>0.40988423293798937</v>
      </c>
      <c r="AM504">
        <v>-1.411823932782132</v>
      </c>
    </row>
    <row r="505" spans="2:39">
      <c r="B505">
        <v>1.0819000000000001</v>
      </c>
      <c r="C505">
        <v>51</v>
      </c>
      <c r="D505">
        <v>154.5</v>
      </c>
      <c r="E505">
        <v>70</v>
      </c>
      <c r="F505">
        <v>36.9</v>
      </c>
      <c r="G505">
        <v>93.3</v>
      </c>
      <c r="H505">
        <v>81.5</v>
      </c>
      <c r="I505">
        <v>32.086613999999997</v>
      </c>
      <c r="J505">
        <v>94.4</v>
      </c>
      <c r="K505">
        <v>54.7</v>
      </c>
      <c r="L505">
        <v>39</v>
      </c>
      <c r="M505">
        <v>22.6</v>
      </c>
      <c r="N505">
        <v>27.5</v>
      </c>
      <c r="O505">
        <v>25.9</v>
      </c>
      <c r="P505">
        <v>18.600000000000001</v>
      </c>
      <c r="S505">
        <v>7.5</v>
      </c>
      <c r="V505">
        <v>-0.66228869233827548</v>
      </c>
      <c r="W505">
        <v>0.55992117068811176</v>
      </c>
      <c r="X505">
        <v>0.78019740882092059</v>
      </c>
      <c r="Y505">
        <v>0.54921759947583126</v>
      </c>
      <c r="Z505">
        <v>0.63098235335054864</v>
      </c>
      <c r="AA505">
        <v>0.75123606575483171</v>
      </c>
      <c r="AB505">
        <v>0.75280832375987827</v>
      </c>
      <c r="AC505">
        <v>0.75280837897124386</v>
      </c>
      <c r="AD505">
        <v>0.82798449615660008</v>
      </c>
      <c r="AE505">
        <v>0.9465010078035111</v>
      </c>
      <c r="AF505">
        <v>0.2817181329309405</v>
      </c>
      <c r="AG505">
        <v>-0.11288635612263559</v>
      </c>
      <c r="AH505">
        <v>1.1888901958443867</v>
      </c>
      <c r="AI505">
        <v>0.85370125322479151</v>
      </c>
      <c r="AJ505">
        <v>1.0697625131204835</v>
      </c>
      <c r="AM505">
        <v>0.65579671054293232</v>
      </c>
    </row>
    <row r="506" spans="2:39">
      <c r="B506">
        <v>1.0432999999999999</v>
      </c>
      <c r="C506">
        <v>52</v>
      </c>
      <c r="D506">
        <v>199.25</v>
      </c>
      <c r="E506">
        <v>71.75</v>
      </c>
      <c r="F506">
        <v>39.4</v>
      </c>
      <c r="G506">
        <v>106.8</v>
      </c>
      <c r="H506">
        <v>100</v>
      </c>
      <c r="I506">
        <v>39.370078999999997</v>
      </c>
      <c r="J506">
        <v>105</v>
      </c>
      <c r="K506">
        <v>63.9</v>
      </c>
      <c r="L506">
        <v>39.200000000000003</v>
      </c>
      <c r="M506">
        <v>22.9</v>
      </c>
      <c r="N506">
        <v>35.700000000000003</v>
      </c>
      <c r="O506">
        <v>30.4</v>
      </c>
      <c r="P506">
        <v>19.2</v>
      </c>
      <c r="S506">
        <v>24.5</v>
      </c>
      <c r="V506">
        <v>0.48232175394515342</v>
      </c>
      <c r="W506">
        <v>0.63882347487675917</v>
      </c>
      <c r="X506">
        <v>-0.88812500400962269</v>
      </c>
      <c r="Y506">
        <v>-0.40577669011552336</v>
      </c>
      <c r="Z506">
        <v>-0.15853827973629619</v>
      </c>
      <c r="AA506">
        <v>-0.84998846431226716</v>
      </c>
      <c r="AB506">
        <v>-0.3633727272825229</v>
      </c>
      <c r="AC506">
        <v>-0.36337269035297359</v>
      </c>
      <c r="AD506">
        <v>-0.81547546831455897</v>
      </c>
      <c r="AE506">
        <v>-1.1513463258375989</v>
      </c>
      <c r="AF506">
        <v>-1.0245726510505786</v>
      </c>
      <c r="AG506">
        <v>-0.66045848614602076</v>
      </c>
      <c r="AH506">
        <v>-1.2817743956820085</v>
      </c>
      <c r="AI506">
        <v>-1.4773453558488712</v>
      </c>
      <c r="AJ506">
        <v>-1.2398114675182517</v>
      </c>
      <c r="AM506">
        <v>-0.49963835484460367</v>
      </c>
    </row>
    <row r="507" spans="2:39">
      <c r="B507">
        <v>1.0646</v>
      </c>
      <c r="C507">
        <v>53</v>
      </c>
      <c r="D507">
        <v>154.5</v>
      </c>
      <c r="E507">
        <v>69.25</v>
      </c>
      <c r="F507">
        <v>37.6</v>
      </c>
      <c r="G507">
        <v>93.9</v>
      </c>
      <c r="H507">
        <v>88.7</v>
      </c>
      <c r="I507">
        <v>34.921259999999997</v>
      </c>
      <c r="J507">
        <v>94.5</v>
      </c>
      <c r="K507">
        <v>53.7</v>
      </c>
      <c r="L507">
        <v>36.200000000000003</v>
      </c>
      <c r="M507">
        <v>22</v>
      </c>
      <c r="N507">
        <v>28.5</v>
      </c>
      <c r="O507">
        <v>25.7</v>
      </c>
      <c r="P507">
        <v>17.100000000000001</v>
      </c>
      <c r="S507">
        <v>15</v>
      </c>
      <c r="V507">
        <v>0.80474723177147023</v>
      </c>
      <c r="W507">
        <v>0.71772577906540647</v>
      </c>
      <c r="X507">
        <v>-0.93472618872555968</v>
      </c>
      <c r="Y507">
        <v>7.1720454680153992E-2</v>
      </c>
      <c r="Z507">
        <v>0.23622203680712625</v>
      </c>
      <c r="AA507">
        <v>-0.21694620823922833</v>
      </c>
      <c r="AB507">
        <v>-5.7163766377085888E-2</v>
      </c>
      <c r="AC507">
        <v>-5.7163842108019787E-2</v>
      </c>
      <c r="AD507">
        <v>-0.54939147406684707</v>
      </c>
      <c r="AE507">
        <v>-0.32866109695873186</v>
      </c>
      <c r="AF507">
        <v>-0.1972551545289504</v>
      </c>
      <c r="AG507">
        <v>0.49552712168112661</v>
      </c>
      <c r="AH507">
        <v>-0.28664560187276689</v>
      </c>
      <c r="AI507">
        <v>0.6057175714084444</v>
      </c>
      <c r="AJ507">
        <v>0.73982337302923451</v>
      </c>
      <c r="AM507">
        <v>-0.81586268852961352</v>
      </c>
    </row>
    <row r="508" spans="2:39">
      <c r="B508">
        <v>1.0706</v>
      </c>
      <c r="C508">
        <v>54</v>
      </c>
      <c r="D508">
        <v>153.25</v>
      </c>
      <c r="E508">
        <v>70.5</v>
      </c>
      <c r="F508">
        <v>38.5</v>
      </c>
      <c r="G508">
        <v>99</v>
      </c>
      <c r="H508">
        <v>91.8</v>
      </c>
      <c r="I508">
        <v>36.141731999999998</v>
      </c>
      <c r="J508">
        <v>96.2</v>
      </c>
      <c r="K508">
        <v>57.7</v>
      </c>
      <c r="L508">
        <v>38.1</v>
      </c>
      <c r="M508">
        <v>23.9</v>
      </c>
      <c r="N508">
        <v>31.4</v>
      </c>
      <c r="O508">
        <v>29.9</v>
      </c>
      <c r="P508">
        <v>18.899999999999999</v>
      </c>
      <c r="S508">
        <v>12.4</v>
      </c>
      <c r="V508">
        <v>-0.84499646310651333</v>
      </c>
      <c r="W508">
        <v>0.71772577906540647</v>
      </c>
      <c r="X508">
        <v>1.92658655283297</v>
      </c>
      <c r="Y508">
        <v>0.74021645739410225</v>
      </c>
      <c r="Z508">
        <v>1.9907123325556733</v>
      </c>
      <c r="AA508">
        <v>2.3772857823346007</v>
      </c>
      <c r="AB508">
        <v>1.7800899990555403</v>
      </c>
      <c r="AC508">
        <v>1.7800900000430795</v>
      </c>
      <c r="AD508">
        <v>0.90624449446475053</v>
      </c>
      <c r="AE508">
        <v>1.008202399969427</v>
      </c>
      <c r="AF508">
        <v>1.8057240475760461</v>
      </c>
      <c r="AG508">
        <v>2.3816089028727903</v>
      </c>
      <c r="AH508">
        <v>2.1153894176667833</v>
      </c>
      <c r="AI508">
        <v>1.647249035037103</v>
      </c>
      <c r="AJ508">
        <v>1.5096813665754836</v>
      </c>
      <c r="AM508">
        <v>0.83823382613043795</v>
      </c>
    </row>
    <row r="509" spans="2:39">
      <c r="B509">
        <v>1.0399</v>
      </c>
      <c r="C509">
        <v>54</v>
      </c>
      <c r="D509">
        <v>230</v>
      </c>
      <c r="E509">
        <v>72.25</v>
      </c>
      <c r="F509">
        <v>42.5</v>
      </c>
      <c r="G509">
        <v>119.9</v>
      </c>
      <c r="H509">
        <v>110.4</v>
      </c>
      <c r="I509">
        <v>43.464567000000002</v>
      </c>
      <c r="J509">
        <v>105.5</v>
      </c>
      <c r="K509">
        <v>64.2</v>
      </c>
      <c r="L509">
        <v>42.7</v>
      </c>
      <c r="M509">
        <v>27</v>
      </c>
      <c r="N509">
        <v>38.4</v>
      </c>
      <c r="O509">
        <v>32</v>
      </c>
      <c r="P509">
        <v>19.600000000000001</v>
      </c>
      <c r="S509">
        <v>26</v>
      </c>
      <c r="V509">
        <v>0.91222239104690916</v>
      </c>
      <c r="W509">
        <v>0.71772577906540647</v>
      </c>
      <c r="X509">
        <v>-0.61783813265718834</v>
      </c>
      <c r="Y509">
        <v>-1.0742726928294717</v>
      </c>
      <c r="Z509">
        <v>-0.24626279452372479</v>
      </c>
      <c r="AA509">
        <v>-0.81275068454326516</v>
      </c>
      <c r="AB509">
        <v>-0.47202751986187252</v>
      </c>
      <c r="AC509">
        <v>-0.47202751579615443</v>
      </c>
      <c r="AD509">
        <v>-0.64330347203662896</v>
      </c>
      <c r="AE509">
        <v>8.2681517480701655E-2</v>
      </c>
      <c r="AF509">
        <v>0.7171483942581135</v>
      </c>
      <c r="AG509">
        <v>0.19132038277924551</v>
      </c>
      <c r="AH509">
        <v>-1.4876631116425418</v>
      </c>
      <c r="AI509">
        <v>-0.83258778312636827</v>
      </c>
      <c r="AJ509">
        <v>-0.46995347397200665</v>
      </c>
      <c r="AM509">
        <v>-0.92532495788211688</v>
      </c>
    </row>
    <row r="510" spans="2:39">
      <c r="B510">
        <v>1.0726</v>
      </c>
      <c r="C510">
        <v>54</v>
      </c>
      <c r="D510">
        <v>161.75</v>
      </c>
      <c r="E510">
        <v>67.5</v>
      </c>
      <c r="F510">
        <v>37.4</v>
      </c>
      <c r="G510">
        <v>94.2</v>
      </c>
      <c r="H510">
        <v>87.6</v>
      </c>
      <c r="I510">
        <v>34.488188999999998</v>
      </c>
      <c r="J510">
        <v>95.6</v>
      </c>
      <c r="K510">
        <v>59.7</v>
      </c>
      <c r="L510">
        <v>40.200000000000003</v>
      </c>
      <c r="M510">
        <v>23.4</v>
      </c>
      <c r="N510">
        <v>27.9</v>
      </c>
      <c r="O510">
        <v>27</v>
      </c>
      <c r="P510">
        <v>17.8</v>
      </c>
      <c r="S510">
        <v>11.5</v>
      </c>
      <c r="V510">
        <v>1.7075385696851526</v>
      </c>
      <c r="W510">
        <v>0.79662808325405376</v>
      </c>
      <c r="X510">
        <v>-1.3448166142258049</v>
      </c>
      <c r="Y510">
        <v>-1.169772121788607</v>
      </c>
      <c r="Z510">
        <v>-1.2112324571854238</v>
      </c>
      <c r="AA510">
        <v>-0.99893958338827682</v>
      </c>
      <c r="AB510">
        <v>-0.94615752384448526</v>
      </c>
      <c r="AC510">
        <v>-0.94615757195047534</v>
      </c>
      <c r="AD510">
        <v>-1.2224274595169404</v>
      </c>
      <c r="AE510">
        <v>-1.0073764107837979</v>
      </c>
      <c r="AF510">
        <v>-1.4600029123777516</v>
      </c>
      <c r="AG510">
        <v>-0.3562517472441396</v>
      </c>
      <c r="AH510">
        <v>-0.97294132174120973</v>
      </c>
      <c r="AI510">
        <v>-0.93178125585290683</v>
      </c>
      <c r="AJ510">
        <v>-1.3497911808820027</v>
      </c>
      <c r="AM510">
        <v>-1.691560843349641</v>
      </c>
    </row>
    <row r="511" spans="2:39">
      <c r="B511">
        <v>1.0873999999999999</v>
      </c>
      <c r="C511">
        <v>55</v>
      </c>
      <c r="D511">
        <v>142.25</v>
      </c>
      <c r="E511">
        <v>67.25</v>
      </c>
      <c r="F511">
        <v>35.200000000000003</v>
      </c>
      <c r="G511">
        <v>92.7</v>
      </c>
      <c r="H511">
        <v>82.8</v>
      </c>
      <c r="I511">
        <v>32.598424999999999</v>
      </c>
      <c r="J511">
        <v>91.9</v>
      </c>
      <c r="K511">
        <v>54.4</v>
      </c>
      <c r="L511">
        <v>35.200000000000003</v>
      </c>
      <c r="M511">
        <v>22.5</v>
      </c>
      <c r="N511">
        <v>29.4</v>
      </c>
      <c r="O511">
        <v>26.8</v>
      </c>
      <c r="P511">
        <v>17</v>
      </c>
      <c r="S511">
        <v>5.2</v>
      </c>
      <c r="V511">
        <v>0.98745500253971996</v>
      </c>
      <c r="W511">
        <v>0.79662808325405376</v>
      </c>
      <c r="X511">
        <v>5.3218927252303969E-2</v>
      </c>
      <c r="Y511">
        <v>-0.59677554803379429</v>
      </c>
      <c r="Z511">
        <v>1.3766407290436824</v>
      </c>
      <c r="AA511">
        <v>0.76364865901116696</v>
      </c>
      <c r="AB511">
        <v>0.2885560281935694</v>
      </c>
      <c r="AC511">
        <v>0.28855601141232323</v>
      </c>
      <c r="AD511">
        <v>-0.23635148083424534</v>
      </c>
      <c r="AE511">
        <v>-0.39036248912464772</v>
      </c>
      <c r="AF511">
        <v>-0.63268541585612337</v>
      </c>
      <c r="AG511">
        <v>-0.78214118170677271</v>
      </c>
      <c r="AH511">
        <v>0.63985361994963197</v>
      </c>
      <c r="AI511">
        <v>1.2008784077676788</v>
      </c>
      <c r="AJ511">
        <v>1.0697625131204835</v>
      </c>
      <c r="AM511">
        <v>-0.99829980411711916</v>
      </c>
    </row>
    <row r="512" spans="2:39">
      <c r="B512">
        <v>1.0740000000000001</v>
      </c>
      <c r="C512">
        <v>55</v>
      </c>
      <c r="D512">
        <v>179.75</v>
      </c>
      <c r="E512">
        <v>68.75</v>
      </c>
      <c r="F512">
        <v>41.1</v>
      </c>
      <c r="G512">
        <v>106.9</v>
      </c>
      <c r="H512">
        <v>95.3</v>
      </c>
      <c r="I512">
        <v>37.519685000000003</v>
      </c>
      <c r="J512">
        <v>98.2</v>
      </c>
      <c r="K512">
        <v>57.4</v>
      </c>
      <c r="L512">
        <v>37.1</v>
      </c>
      <c r="M512">
        <v>21.8</v>
      </c>
      <c r="N512">
        <v>34.1</v>
      </c>
      <c r="O512">
        <v>31.1</v>
      </c>
      <c r="P512">
        <v>19.2</v>
      </c>
      <c r="S512">
        <v>10.9</v>
      </c>
      <c r="V512">
        <v>0.7886259578801561</v>
      </c>
      <c r="W512">
        <v>0.79662808325405376</v>
      </c>
      <c r="X512">
        <v>-1.9319915416466107</v>
      </c>
      <c r="Y512">
        <v>-1.3607709797068781</v>
      </c>
      <c r="Z512">
        <v>-2.0007530902722719</v>
      </c>
      <c r="AA512">
        <v>-1.4830307203853077</v>
      </c>
      <c r="AB512">
        <v>-1.4005321109944888</v>
      </c>
      <c r="AC512">
        <v>-1.4005320000202059</v>
      </c>
      <c r="AD512">
        <v>-1.9111154446286651</v>
      </c>
      <c r="AE512">
        <v>-1.7477931167747784</v>
      </c>
      <c r="AF512">
        <v>-2.4179494872975331</v>
      </c>
      <c r="AG512">
        <v>-2.0598094850946742</v>
      </c>
      <c r="AH512">
        <v>-2.3798475474715168</v>
      </c>
      <c r="AI512">
        <v>-3.3124246012898397</v>
      </c>
      <c r="AJ512">
        <v>-2.669547741246995</v>
      </c>
      <c r="AM512">
        <v>-0.80370021415711312</v>
      </c>
    </row>
    <row r="513" spans="2:39">
      <c r="B513">
        <v>1.0703</v>
      </c>
      <c r="C513">
        <v>55</v>
      </c>
      <c r="D513">
        <v>126.5</v>
      </c>
      <c r="E513">
        <v>66.75</v>
      </c>
      <c r="F513">
        <v>33.4</v>
      </c>
      <c r="G513">
        <v>88.8</v>
      </c>
      <c r="H513">
        <v>78.2</v>
      </c>
      <c r="I513">
        <v>30.787402</v>
      </c>
      <c r="J513">
        <v>87.5</v>
      </c>
      <c r="K513">
        <v>50.8</v>
      </c>
      <c r="L513">
        <v>33</v>
      </c>
      <c r="M513">
        <v>19.7</v>
      </c>
      <c r="N513">
        <v>25.3</v>
      </c>
      <c r="O513">
        <v>22</v>
      </c>
      <c r="P513">
        <v>15.8</v>
      </c>
      <c r="S513">
        <v>12.5</v>
      </c>
      <c r="V513">
        <v>0.50381678580023881</v>
      </c>
      <c r="W513">
        <v>0.79662808325405376</v>
      </c>
      <c r="X513">
        <v>-0.32891078741837915</v>
      </c>
      <c r="Y513">
        <v>-0.78777440595206516</v>
      </c>
      <c r="Z513">
        <v>-0.33398730931115028</v>
      </c>
      <c r="AA513">
        <v>0.11819380968179295</v>
      </c>
      <c r="AB513">
        <v>-0.12630772529121723</v>
      </c>
      <c r="AC513">
        <v>-0.12630766227581136</v>
      </c>
      <c r="AD513">
        <v>-0.40852347711217762</v>
      </c>
      <c r="AE513">
        <v>-0.55489953490042054</v>
      </c>
      <c r="AF513">
        <v>-2.308304999808183E-2</v>
      </c>
      <c r="AG513">
        <v>-0.29541039946376252</v>
      </c>
      <c r="AH513">
        <v>0.39965011799567601</v>
      </c>
      <c r="AI513">
        <v>0.30813715322882884</v>
      </c>
      <c r="AJ513">
        <v>0.62984365966548739</v>
      </c>
      <c r="AM513">
        <v>-0.5239633035896043</v>
      </c>
    </row>
    <row r="514" spans="2:39">
      <c r="B514">
        <v>1.0649999999999999</v>
      </c>
      <c r="C514">
        <v>55</v>
      </c>
      <c r="D514">
        <v>169.5</v>
      </c>
      <c r="E514">
        <v>68.25</v>
      </c>
      <c r="F514">
        <v>37.200000000000003</v>
      </c>
      <c r="G514">
        <v>101.7</v>
      </c>
      <c r="H514">
        <v>91.1</v>
      </c>
      <c r="I514">
        <v>35.866142000000004</v>
      </c>
      <c r="J514">
        <v>97.1</v>
      </c>
      <c r="K514">
        <v>56.6</v>
      </c>
      <c r="L514">
        <v>38.5</v>
      </c>
      <c r="M514">
        <v>22.6</v>
      </c>
      <c r="N514">
        <v>33.4</v>
      </c>
      <c r="O514">
        <v>29.3</v>
      </c>
      <c r="P514">
        <v>18.8</v>
      </c>
      <c r="S514">
        <v>14.8</v>
      </c>
      <c r="V514">
        <v>-0.74289506179484566</v>
      </c>
      <c r="W514">
        <v>0.79662808325405376</v>
      </c>
      <c r="X514">
        <v>0.75223669799135839</v>
      </c>
      <c r="Y514">
        <v>1.5042118890671861</v>
      </c>
      <c r="Z514">
        <v>0.14849752201969765</v>
      </c>
      <c r="AA514">
        <v>0.56504716690982015</v>
      </c>
      <c r="AB514">
        <v>0.42684394602183212</v>
      </c>
      <c r="AC514">
        <v>0.42684390264170147</v>
      </c>
      <c r="AD514">
        <v>1.0784164907426805</v>
      </c>
      <c r="AE514">
        <v>0.96706813852548301</v>
      </c>
      <c r="AF514">
        <v>1.762181021443328</v>
      </c>
      <c r="AG514">
        <v>0.19132038277924551</v>
      </c>
      <c r="AH514">
        <v>0.33102054600883318</v>
      </c>
      <c r="AI514">
        <v>0.65531430777171451</v>
      </c>
      <c r="AJ514">
        <v>0.18992480621048743</v>
      </c>
      <c r="AM514">
        <v>0.74093403115043488</v>
      </c>
    </row>
    <row r="515" spans="2:39">
      <c r="B515">
        <v>1.0418000000000001</v>
      </c>
      <c r="C515">
        <v>55</v>
      </c>
      <c r="D515">
        <v>198.5</v>
      </c>
      <c r="E515">
        <v>74.25</v>
      </c>
      <c r="F515">
        <v>38.299999999999997</v>
      </c>
      <c r="G515">
        <v>105.3</v>
      </c>
      <c r="H515">
        <v>96.7</v>
      </c>
      <c r="I515">
        <v>38.070866000000002</v>
      </c>
      <c r="J515">
        <v>106.6</v>
      </c>
      <c r="K515">
        <v>64</v>
      </c>
      <c r="L515">
        <v>42.6</v>
      </c>
      <c r="M515">
        <v>23.4</v>
      </c>
      <c r="N515">
        <v>33.200000000000003</v>
      </c>
      <c r="O515">
        <v>30</v>
      </c>
      <c r="P515">
        <v>18.399999999999999</v>
      </c>
      <c r="S515">
        <v>25.2</v>
      </c>
      <c r="V515">
        <v>0.48769551190892474</v>
      </c>
      <c r="W515">
        <v>0.87553038744270106</v>
      </c>
      <c r="X515">
        <v>-0.14250604855463128</v>
      </c>
      <c r="Y515">
        <v>-0.31027726115638787</v>
      </c>
      <c r="Z515">
        <v>6.0773007232272171E-2</v>
      </c>
      <c r="AA515">
        <v>0.40368345457747706</v>
      </c>
      <c r="AB515">
        <v>-0.29422876836839157</v>
      </c>
      <c r="AC515">
        <v>-0.29422887018518024</v>
      </c>
      <c r="AD515">
        <v>-0.20504748151098473</v>
      </c>
      <c r="AE515">
        <v>-0.184691181904931</v>
      </c>
      <c r="AF515">
        <v>-0.50205633745797273</v>
      </c>
      <c r="AG515">
        <v>-0.3562517472441396</v>
      </c>
      <c r="AH515">
        <v>0.81142754991674271</v>
      </c>
      <c r="AI515">
        <v>0.70491104413498462</v>
      </c>
      <c r="AJ515">
        <v>0.62984365966548739</v>
      </c>
      <c r="AM515">
        <v>-0.51180082921710401</v>
      </c>
    </row>
    <row r="516" spans="2:39">
      <c r="B516">
        <v>1.0647</v>
      </c>
      <c r="C516">
        <v>56</v>
      </c>
      <c r="D516">
        <v>174.5</v>
      </c>
      <c r="E516">
        <v>69.5</v>
      </c>
      <c r="F516">
        <v>38.1</v>
      </c>
      <c r="G516">
        <v>104</v>
      </c>
      <c r="H516">
        <v>89.4</v>
      </c>
      <c r="I516">
        <v>35.196849999999998</v>
      </c>
      <c r="J516">
        <v>98.4</v>
      </c>
      <c r="K516">
        <v>58.4</v>
      </c>
      <c r="L516">
        <v>37.4</v>
      </c>
      <c r="M516">
        <v>22.5</v>
      </c>
      <c r="N516">
        <v>34.6</v>
      </c>
      <c r="O516">
        <v>30.1</v>
      </c>
      <c r="P516">
        <v>18.8</v>
      </c>
      <c r="S516">
        <v>14.9</v>
      </c>
      <c r="V516">
        <v>0.24050264557541878</v>
      </c>
      <c r="W516">
        <v>0.87553038744270106</v>
      </c>
      <c r="X516">
        <v>-0.39415244602069088</v>
      </c>
      <c r="Y516">
        <v>-0.69227497699292972</v>
      </c>
      <c r="Z516">
        <v>-0.24626279452372479</v>
      </c>
      <c r="AA516">
        <v>-0.26659658126456548</v>
      </c>
      <c r="AB516">
        <v>6.1368734618567643E-2</v>
      </c>
      <c r="AC516">
        <v>6.1368671930561336E-2</v>
      </c>
      <c r="AD516">
        <v>-0.42417547677380685</v>
      </c>
      <c r="AE516">
        <v>-0.8017051035640812</v>
      </c>
      <c r="AF516">
        <v>0.10754602840006883</v>
      </c>
      <c r="AG516">
        <v>6.9637687218493505E-2</v>
      </c>
      <c r="AH516">
        <v>5.6502258061454584E-2</v>
      </c>
      <c r="AI516">
        <v>0.50652409868190584</v>
      </c>
      <c r="AJ516">
        <v>0.84980308639298541</v>
      </c>
      <c r="AM516">
        <v>-0.2563888673945961</v>
      </c>
    </row>
    <row r="517" spans="2:39">
      <c r="B517">
        <v>1.0601</v>
      </c>
      <c r="C517">
        <v>56</v>
      </c>
      <c r="D517">
        <v>167.75</v>
      </c>
      <c r="E517">
        <v>68.5</v>
      </c>
      <c r="F517">
        <v>37.4</v>
      </c>
      <c r="G517">
        <v>98.6</v>
      </c>
      <c r="H517">
        <v>93</v>
      </c>
      <c r="I517">
        <v>36.614173000000001</v>
      </c>
      <c r="J517">
        <v>97</v>
      </c>
      <c r="K517">
        <v>55.4</v>
      </c>
      <c r="L517">
        <v>38.799999999999997</v>
      </c>
      <c r="M517">
        <v>23.2</v>
      </c>
      <c r="N517">
        <v>32.4</v>
      </c>
      <c r="O517">
        <v>29.7</v>
      </c>
      <c r="P517">
        <v>19</v>
      </c>
      <c r="S517">
        <v>17</v>
      </c>
      <c r="V517">
        <v>1.0143237923585768</v>
      </c>
      <c r="W517">
        <v>0.95443269163134836</v>
      </c>
      <c r="X517">
        <v>-1.1397714014756823</v>
      </c>
      <c r="Y517">
        <v>-1.7427686955434198</v>
      </c>
      <c r="Z517">
        <v>-1.2112324571854238</v>
      </c>
      <c r="AA517">
        <v>-0.14247064870122439</v>
      </c>
      <c r="AB517">
        <v>-0.59056002085752468</v>
      </c>
      <c r="AC517">
        <v>-0.59056002983473377</v>
      </c>
      <c r="AD517">
        <v>-1.5041634534262838</v>
      </c>
      <c r="AE517">
        <v>-1.2953162408914012</v>
      </c>
      <c r="AF517">
        <v>-1.5470889646431873</v>
      </c>
      <c r="AG517">
        <v>-1.0863479206086539</v>
      </c>
      <c r="AH517">
        <v>-0.18370124389250017</v>
      </c>
      <c r="AI517">
        <v>-0.68379757403655972</v>
      </c>
      <c r="AJ517">
        <v>-1.4597708942457537</v>
      </c>
      <c r="AM517">
        <v>-1.0347872272346204</v>
      </c>
    </row>
    <row r="518" spans="2:39">
      <c r="B518">
        <v>1.0745</v>
      </c>
      <c r="C518">
        <v>57</v>
      </c>
      <c r="D518">
        <v>147.75</v>
      </c>
      <c r="E518">
        <v>65.75</v>
      </c>
      <c r="F518">
        <v>35.200000000000003</v>
      </c>
      <c r="G518">
        <v>99.6</v>
      </c>
      <c r="H518">
        <v>86.4</v>
      </c>
      <c r="I518">
        <v>34.015748000000002</v>
      </c>
      <c r="J518">
        <v>90.1</v>
      </c>
      <c r="K518">
        <v>53</v>
      </c>
      <c r="L518">
        <v>35</v>
      </c>
      <c r="M518">
        <v>21.3</v>
      </c>
      <c r="N518">
        <v>31.7</v>
      </c>
      <c r="O518">
        <v>27.3</v>
      </c>
      <c r="P518">
        <v>16.899999999999999</v>
      </c>
      <c r="S518">
        <v>10.6</v>
      </c>
      <c r="V518">
        <v>0.34260404688708634</v>
      </c>
      <c r="W518">
        <v>0.95443269163134836</v>
      </c>
      <c r="X518">
        <v>0.14642129668417789</v>
      </c>
      <c r="Y518">
        <v>0.54921759947583126</v>
      </c>
      <c r="Z518">
        <v>0.63098235335054864</v>
      </c>
      <c r="AA518">
        <v>0.32920789503947312</v>
      </c>
      <c r="AB518">
        <v>0.42684394602183212</v>
      </c>
      <c r="AC518">
        <v>0.42684390264170147</v>
      </c>
      <c r="AD518">
        <v>0.15494851070650684</v>
      </c>
      <c r="AE518">
        <v>4.1299459281378674E-4</v>
      </c>
      <c r="AF518">
        <v>2.0459976134636088E-2</v>
      </c>
      <c r="AG518">
        <v>-0.17372770390301051</v>
      </c>
      <c r="AH518">
        <v>-0.14938645789907756</v>
      </c>
      <c r="AI518">
        <v>0.20894368050229034</v>
      </c>
      <c r="AJ518">
        <v>0.84980308639298541</v>
      </c>
      <c r="AM518">
        <v>-0.36585113674709935</v>
      </c>
    </row>
    <row r="519" spans="2:39">
      <c r="B519">
        <v>1.0620000000000001</v>
      </c>
      <c r="C519">
        <v>57</v>
      </c>
      <c r="D519">
        <v>182.25</v>
      </c>
      <c r="E519">
        <v>71.75</v>
      </c>
      <c r="F519">
        <v>39.4</v>
      </c>
      <c r="G519">
        <v>103.4</v>
      </c>
      <c r="H519">
        <v>96.7</v>
      </c>
      <c r="I519">
        <v>38.070866000000002</v>
      </c>
      <c r="J519">
        <v>100.7</v>
      </c>
      <c r="K519">
        <v>59.3</v>
      </c>
      <c r="L519">
        <v>38.6</v>
      </c>
      <c r="M519">
        <v>22.8</v>
      </c>
      <c r="N519">
        <v>31.8</v>
      </c>
      <c r="O519">
        <v>29.1</v>
      </c>
      <c r="P519">
        <v>19</v>
      </c>
      <c r="S519">
        <v>16.100000000000001</v>
      </c>
      <c r="V519">
        <v>0.42858417430743989</v>
      </c>
      <c r="W519">
        <v>1.0333349958199958</v>
      </c>
      <c r="X519">
        <v>-0.10522510078188171</v>
      </c>
      <c r="Y519">
        <v>0.45371817051669583</v>
      </c>
      <c r="Z519">
        <v>1.6910749838557875E-2</v>
      </c>
      <c r="AA519">
        <v>-6.7995089163218669E-2</v>
      </c>
      <c r="AB519">
        <v>-0.42263897778035037</v>
      </c>
      <c r="AC519">
        <v>-0.42263907281915813</v>
      </c>
      <c r="AD519">
        <v>-0.29895947948076657</v>
      </c>
      <c r="AE519">
        <v>-0.45206388129056219</v>
      </c>
      <c r="AF519">
        <v>0.15108905453278676</v>
      </c>
      <c r="AG519">
        <v>0.31300307833999969</v>
      </c>
      <c r="AH519">
        <v>-0.45821953183987757</v>
      </c>
      <c r="AI519">
        <v>0.45692736231863751</v>
      </c>
      <c r="AJ519">
        <v>-0.24999404724450863</v>
      </c>
      <c r="AM519">
        <v>-0.45098845735460213</v>
      </c>
    </row>
    <row r="520" spans="2:39">
      <c r="B520">
        <v>1.0636000000000001</v>
      </c>
      <c r="C520">
        <v>58</v>
      </c>
      <c r="D520">
        <v>175.5</v>
      </c>
      <c r="E520">
        <v>71.5</v>
      </c>
      <c r="F520">
        <v>38</v>
      </c>
      <c r="G520">
        <v>100.2</v>
      </c>
      <c r="H520">
        <v>88.1</v>
      </c>
      <c r="I520">
        <v>34.685039000000003</v>
      </c>
      <c r="J520">
        <v>97.8</v>
      </c>
      <c r="K520">
        <v>57.1</v>
      </c>
      <c r="L520">
        <v>38.9</v>
      </c>
      <c r="M520">
        <v>23.6</v>
      </c>
      <c r="N520">
        <v>30.9</v>
      </c>
      <c r="O520">
        <v>29.6</v>
      </c>
      <c r="P520">
        <v>18</v>
      </c>
      <c r="S520">
        <v>15.4</v>
      </c>
      <c r="V520">
        <v>-0.9256028325630955</v>
      </c>
      <c r="W520">
        <v>1.0333349958199958</v>
      </c>
      <c r="X520">
        <v>-0.61783813265718834</v>
      </c>
      <c r="Y520">
        <v>-1.169772121788607</v>
      </c>
      <c r="Z520">
        <v>-1.255094714579138</v>
      </c>
      <c r="AA520">
        <v>-0.72586253174892601</v>
      </c>
      <c r="AB520">
        <v>0.24904519452835253</v>
      </c>
      <c r="AC520">
        <v>0.2490452570307273</v>
      </c>
      <c r="AD520">
        <v>7.6688512398356404E-2</v>
      </c>
      <c r="AE520">
        <v>-0.51376527345647804</v>
      </c>
      <c r="AF520">
        <v>-1.1552017294487322</v>
      </c>
      <c r="AG520">
        <v>-1.268871963949783</v>
      </c>
      <c r="AH520">
        <v>-1.5219778976359633</v>
      </c>
      <c r="AI520">
        <v>-1.2789584103957925</v>
      </c>
      <c r="AJ520">
        <v>-0.68991290069950473</v>
      </c>
      <c r="AM520">
        <v>0.92337114673794063</v>
      </c>
    </row>
    <row r="521" spans="2:39">
      <c r="B521">
        <v>1.0384</v>
      </c>
      <c r="C521">
        <v>58</v>
      </c>
      <c r="D521">
        <v>161.75</v>
      </c>
      <c r="E521">
        <v>67.25</v>
      </c>
      <c r="F521">
        <v>35.1</v>
      </c>
      <c r="G521">
        <v>94.9</v>
      </c>
      <c r="H521">
        <v>94.9</v>
      </c>
      <c r="I521">
        <v>37.362205000000003</v>
      </c>
      <c r="J521">
        <v>100.2</v>
      </c>
      <c r="K521">
        <v>56.8</v>
      </c>
      <c r="L521">
        <v>35.9</v>
      </c>
      <c r="M521">
        <v>21</v>
      </c>
      <c r="N521">
        <v>27.8</v>
      </c>
      <c r="O521">
        <v>26.1</v>
      </c>
      <c r="P521">
        <v>17.600000000000001</v>
      </c>
      <c r="S521">
        <v>26.7</v>
      </c>
      <c r="V521">
        <v>-0.82350143125142794</v>
      </c>
      <c r="W521">
        <v>1.1911396041972904</v>
      </c>
      <c r="X521">
        <v>-0.76696192374818661</v>
      </c>
      <c r="Y521">
        <v>-1.0742726928294717</v>
      </c>
      <c r="Z521">
        <v>1.0696049272876855</v>
      </c>
      <c r="AA521">
        <v>-0.44037288685324188</v>
      </c>
      <c r="AB521">
        <v>9.1001859867480675E-2</v>
      </c>
      <c r="AC521">
        <v>9.1001737716758749E-2</v>
      </c>
      <c r="AD521">
        <v>-0.89373546662270942</v>
      </c>
      <c r="AE521">
        <v>-1.0279435415057698</v>
      </c>
      <c r="AF521">
        <v>-1.2422877817141651</v>
      </c>
      <c r="AG521">
        <v>-1.268871963949783</v>
      </c>
      <c r="AH521">
        <v>-0.32096038786618825</v>
      </c>
      <c r="AI521">
        <v>1.0556735049211587E-2</v>
      </c>
      <c r="AJ521">
        <v>7.9945092846740382E-2</v>
      </c>
      <c r="AM521">
        <v>0.81390887738543738</v>
      </c>
    </row>
    <row r="522" spans="2:39">
      <c r="B522">
        <v>1.0403</v>
      </c>
      <c r="C522">
        <v>60</v>
      </c>
      <c r="D522">
        <v>157.75</v>
      </c>
      <c r="E522">
        <v>67.5</v>
      </c>
      <c r="F522">
        <v>40.4</v>
      </c>
      <c r="G522">
        <v>97.2</v>
      </c>
      <c r="H522">
        <v>93.3</v>
      </c>
      <c r="I522">
        <v>36.732283000000002</v>
      </c>
      <c r="J522">
        <v>94</v>
      </c>
      <c r="K522">
        <v>54.3</v>
      </c>
      <c r="L522">
        <v>35.700000000000003</v>
      </c>
      <c r="M522">
        <v>21</v>
      </c>
      <c r="N522">
        <v>31.3</v>
      </c>
      <c r="O522">
        <v>28.7</v>
      </c>
      <c r="P522">
        <v>18.3</v>
      </c>
      <c r="S522">
        <v>25.8</v>
      </c>
      <c r="V522">
        <v>3.6299842952083598E-2</v>
      </c>
      <c r="W522">
        <v>1.348944212574585</v>
      </c>
      <c r="X522">
        <v>-0.35687149824794134</v>
      </c>
      <c r="Y522">
        <v>-1.0742726928294717</v>
      </c>
      <c r="Z522">
        <v>0.14849752201969765</v>
      </c>
      <c r="AA522">
        <v>0.49057160737181621</v>
      </c>
      <c r="AB522">
        <v>0.31818915344248244</v>
      </c>
      <c r="AC522">
        <v>0.31818907719851891</v>
      </c>
      <c r="AD522">
        <v>-0.94069146560759931</v>
      </c>
      <c r="AE522">
        <v>-1.0073764107837979</v>
      </c>
      <c r="AF522">
        <v>-0.63268541585612337</v>
      </c>
      <c r="AG522">
        <v>-0.2345690516833876</v>
      </c>
      <c r="AH522">
        <v>-0.66410824780040967</v>
      </c>
      <c r="AI522">
        <v>-1.1797649376692541</v>
      </c>
      <c r="AJ522">
        <v>7.9945092846740382E-2</v>
      </c>
      <c r="AM522">
        <v>-6.1789277434589861E-2</v>
      </c>
    </row>
    <row r="523" spans="2:39">
      <c r="B523">
        <v>1.0563</v>
      </c>
      <c r="C523">
        <v>62</v>
      </c>
      <c r="D523">
        <v>168.75</v>
      </c>
      <c r="E523">
        <v>67.5</v>
      </c>
      <c r="F523">
        <v>38.299999999999997</v>
      </c>
      <c r="G523">
        <v>104.7</v>
      </c>
      <c r="H523">
        <v>95.6</v>
      </c>
      <c r="I523">
        <v>37.637794999999997</v>
      </c>
      <c r="J523">
        <v>93.7</v>
      </c>
      <c r="K523">
        <v>54.4</v>
      </c>
      <c r="L523">
        <v>37.1</v>
      </c>
      <c r="M523">
        <v>22.7</v>
      </c>
      <c r="N523">
        <v>30.3</v>
      </c>
      <c r="O523">
        <v>26.3</v>
      </c>
      <c r="P523">
        <v>18.3</v>
      </c>
      <c r="S523">
        <v>18.600000000000001</v>
      </c>
      <c r="V523">
        <v>-0.71065251401221763</v>
      </c>
      <c r="W523">
        <v>1.348944212574585</v>
      </c>
      <c r="X523">
        <v>0.49127006358211145</v>
      </c>
      <c r="Y523">
        <v>0.74021645739410225</v>
      </c>
      <c r="Z523">
        <v>1.1573294420751139</v>
      </c>
      <c r="AA523">
        <v>0.40368345457747706</v>
      </c>
      <c r="AB523">
        <v>0.57500957226639871</v>
      </c>
      <c r="AC523">
        <v>0.57500948246647821</v>
      </c>
      <c r="AD523">
        <v>0.21755650935302584</v>
      </c>
      <c r="AE523">
        <v>4.1299459281378674E-4</v>
      </c>
      <c r="AF523">
        <v>0.76069142039082838</v>
      </c>
      <c r="AG523">
        <v>-5.204500834225851E-2</v>
      </c>
      <c r="AH523">
        <v>0.12513183004829984</v>
      </c>
      <c r="AI523">
        <v>-8.863673767732691E-2</v>
      </c>
      <c r="AJ523">
        <v>0.84980308639298541</v>
      </c>
      <c r="AM523">
        <v>0.69228413366043351</v>
      </c>
    </row>
    <row r="524" spans="2:39">
      <c r="B524">
        <v>1.0424</v>
      </c>
      <c r="C524">
        <v>62</v>
      </c>
      <c r="D524">
        <v>191.5</v>
      </c>
      <c r="E524">
        <v>72.25</v>
      </c>
      <c r="F524">
        <v>40.6</v>
      </c>
      <c r="G524">
        <v>104</v>
      </c>
      <c r="H524">
        <v>98.2</v>
      </c>
      <c r="I524">
        <v>38.661417</v>
      </c>
      <c r="J524">
        <v>101.1</v>
      </c>
      <c r="K524">
        <v>59.3</v>
      </c>
      <c r="L524">
        <v>40.299999999999997</v>
      </c>
      <c r="M524">
        <v>23</v>
      </c>
      <c r="N524">
        <v>32.6</v>
      </c>
      <c r="O524">
        <v>28.5</v>
      </c>
      <c r="P524">
        <v>19</v>
      </c>
      <c r="S524">
        <v>24.8</v>
      </c>
      <c r="V524">
        <v>-0.99008792812836366</v>
      </c>
      <c r="W524">
        <v>1.4278465167632324</v>
      </c>
      <c r="X524">
        <v>1.5220882694986373</v>
      </c>
      <c r="Y524">
        <v>-0.31027726115638787</v>
      </c>
      <c r="Z524">
        <v>0.98188041250025992</v>
      </c>
      <c r="AA524">
        <v>2.0917961374389149</v>
      </c>
      <c r="AB524">
        <v>2.1159320852098902</v>
      </c>
      <c r="AC524">
        <v>2.1159321649680223</v>
      </c>
      <c r="AD524">
        <v>1.8923204731474457</v>
      </c>
      <c r="AE524">
        <v>0.84366535419365274</v>
      </c>
      <c r="AF524">
        <v>1.1090356294525685</v>
      </c>
      <c r="AG524">
        <v>-0.47793444280489161</v>
      </c>
      <c r="AH524">
        <v>0.98300147988385345</v>
      </c>
      <c r="AI524">
        <v>0.45692736231863751</v>
      </c>
      <c r="AJ524">
        <v>0.29990451957423842</v>
      </c>
      <c r="AM524">
        <v>0.99634599297294302</v>
      </c>
    </row>
    <row r="525" spans="2:39">
      <c r="B525">
        <v>1.0371999999999999</v>
      </c>
      <c r="C525">
        <v>63</v>
      </c>
      <c r="D525">
        <v>219.15</v>
      </c>
      <c r="E525">
        <v>69.5</v>
      </c>
      <c r="F525">
        <v>40.200000000000003</v>
      </c>
      <c r="G525">
        <v>117.6</v>
      </c>
      <c r="H525">
        <v>113.8</v>
      </c>
      <c r="I525">
        <v>44.803150000000002</v>
      </c>
      <c r="J525">
        <v>111.8</v>
      </c>
      <c r="K525">
        <v>63.4</v>
      </c>
      <c r="L525">
        <v>41.1</v>
      </c>
      <c r="M525">
        <v>22.3</v>
      </c>
      <c r="N525">
        <v>35.1</v>
      </c>
      <c r="O525">
        <v>29.6</v>
      </c>
      <c r="P525">
        <v>18.5</v>
      </c>
      <c r="S525">
        <v>27.3</v>
      </c>
      <c r="V525">
        <v>0.79937347380769885</v>
      </c>
      <c r="W525">
        <v>1.5067488209518796</v>
      </c>
      <c r="X525">
        <v>-0.8601642931800606</v>
      </c>
      <c r="Y525">
        <v>-0.31027726115638787</v>
      </c>
      <c r="Z525">
        <v>-2.695150755515642E-2</v>
      </c>
      <c r="AA525">
        <v>-0.61414919244192012</v>
      </c>
      <c r="AB525">
        <v>-0.94615752384448526</v>
      </c>
      <c r="AC525">
        <v>-0.94615757195047534</v>
      </c>
      <c r="AD525">
        <v>-0.81547546831455897</v>
      </c>
      <c r="AE525">
        <v>0.39118847831027675</v>
      </c>
      <c r="AF525">
        <v>0.2381751067982226</v>
      </c>
      <c r="AG525">
        <v>-0.47793444280489161</v>
      </c>
      <c r="AH525">
        <v>-0.83568217776752041</v>
      </c>
      <c r="AI525">
        <v>0.10975020777575009</v>
      </c>
      <c r="AJ525">
        <v>7.9945092846740382E-2</v>
      </c>
      <c r="AM525">
        <v>-0.81586268852961352</v>
      </c>
    </row>
    <row r="526" spans="2:39">
      <c r="B526">
        <v>1.0705</v>
      </c>
      <c r="C526">
        <v>64</v>
      </c>
      <c r="D526">
        <v>155.25</v>
      </c>
      <c r="E526">
        <v>69.5</v>
      </c>
      <c r="F526">
        <v>37.9</v>
      </c>
      <c r="G526">
        <v>95.8</v>
      </c>
      <c r="H526">
        <v>82.8</v>
      </c>
      <c r="I526">
        <v>32.598424999999999</v>
      </c>
      <c r="J526">
        <v>94.5</v>
      </c>
      <c r="K526">
        <v>61.2</v>
      </c>
      <c r="L526">
        <v>39.1</v>
      </c>
      <c r="M526">
        <v>22.3</v>
      </c>
      <c r="N526">
        <v>29.8</v>
      </c>
      <c r="O526">
        <v>28.9</v>
      </c>
      <c r="P526">
        <v>18.3</v>
      </c>
      <c r="S526">
        <v>12.4</v>
      </c>
      <c r="V526">
        <v>-1.2910183740995831</v>
      </c>
      <c r="W526">
        <v>1.585651125140527</v>
      </c>
      <c r="X526">
        <v>0.42602840497979971</v>
      </c>
      <c r="Y526">
        <v>-1.7427686955434198</v>
      </c>
      <c r="Z526">
        <v>1.2450539568625394</v>
      </c>
      <c r="AA526">
        <v>0.70158569272949634</v>
      </c>
      <c r="AB526">
        <v>0.80219686584140049</v>
      </c>
      <c r="AC526">
        <v>0.80219682194824016</v>
      </c>
      <c r="AD526">
        <v>0.12364451138324621</v>
      </c>
      <c r="AE526">
        <v>-2.015413612915672E-2</v>
      </c>
      <c r="AF526">
        <v>-0.1972551545289504</v>
      </c>
      <c r="AG526">
        <v>0.55636846946150376</v>
      </c>
      <c r="AH526">
        <v>1.2575197678312295</v>
      </c>
      <c r="AI526">
        <v>0.90329798958806162</v>
      </c>
      <c r="AJ526">
        <v>0.95978279975673642</v>
      </c>
      <c r="AM526">
        <v>1.3125703266579527</v>
      </c>
    </row>
    <row r="527" spans="2:39">
      <c r="B527">
        <v>1.0316000000000001</v>
      </c>
      <c r="C527">
        <v>65</v>
      </c>
      <c r="D527">
        <v>189.75</v>
      </c>
      <c r="E527">
        <v>65.75</v>
      </c>
      <c r="F527">
        <v>40.799999999999997</v>
      </c>
      <c r="G527">
        <v>106.4</v>
      </c>
      <c r="H527">
        <v>100.5</v>
      </c>
      <c r="I527">
        <v>39.566929000000002</v>
      </c>
      <c r="J527">
        <v>100.5</v>
      </c>
      <c r="K527">
        <v>59.2</v>
      </c>
      <c r="L527">
        <v>38.1</v>
      </c>
      <c r="M527">
        <v>24</v>
      </c>
      <c r="N527">
        <v>35.9</v>
      </c>
      <c r="O527">
        <v>30.5</v>
      </c>
      <c r="P527">
        <v>19.100000000000001</v>
      </c>
      <c r="S527">
        <v>29.9</v>
      </c>
      <c r="V527">
        <v>0.22975512964787606</v>
      </c>
      <c r="W527">
        <v>1.585651125140527</v>
      </c>
      <c r="X527">
        <v>-1.8947105938738611</v>
      </c>
      <c r="Y527">
        <v>-1.7427686955434198</v>
      </c>
      <c r="Z527">
        <v>-1.4305437441539921</v>
      </c>
      <c r="AA527">
        <v>-0.96170180361927482</v>
      </c>
      <c r="AB527">
        <v>-1.2523664847499223</v>
      </c>
      <c r="AC527">
        <v>-1.2523664201954283</v>
      </c>
      <c r="AD527">
        <v>-1.895463444967036</v>
      </c>
      <c r="AE527">
        <v>-1.768360247496749</v>
      </c>
      <c r="AF527">
        <v>-2.2437773827666647</v>
      </c>
      <c r="AG527">
        <v>-1.8164440939731681</v>
      </c>
      <c r="AH527">
        <v>-1.2817743956820085</v>
      </c>
      <c r="AI527">
        <v>-1.9237159831182953</v>
      </c>
      <c r="AJ527">
        <v>-1.8996897477007497</v>
      </c>
      <c r="AM527">
        <v>-0.2563888673945961</v>
      </c>
    </row>
    <row r="528" spans="2:39">
      <c r="B528">
        <v>1.0599000000000001</v>
      </c>
      <c r="C528">
        <v>65</v>
      </c>
      <c r="D528">
        <v>127.5</v>
      </c>
      <c r="E528">
        <v>65.75</v>
      </c>
      <c r="F528">
        <v>34.700000000000003</v>
      </c>
      <c r="G528">
        <v>93</v>
      </c>
      <c r="H528">
        <v>79.7</v>
      </c>
      <c r="I528">
        <v>31.377953000000002</v>
      </c>
      <c r="J528">
        <v>87.6</v>
      </c>
      <c r="K528">
        <v>50.7</v>
      </c>
      <c r="L528">
        <v>33.4</v>
      </c>
      <c r="M528">
        <v>20.100000000000001</v>
      </c>
      <c r="N528">
        <v>28.5</v>
      </c>
      <c r="O528">
        <v>24.8</v>
      </c>
      <c r="P528">
        <v>16.5</v>
      </c>
      <c r="S528">
        <v>17</v>
      </c>
      <c r="V528">
        <v>-1.8767579921507318</v>
      </c>
      <c r="W528">
        <v>1.585651125140527</v>
      </c>
      <c r="X528">
        <v>1.7215413400828472</v>
      </c>
      <c r="Y528">
        <v>-0.78777440595206516</v>
      </c>
      <c r="Z528">
        <v>0.36780880898826601</v>
      </c>
      <c r="AA528">
        <v>2.3400480025655974</v>
      </c>
      <c r="AB528">
        <v>2.5307958386946772</v>
      </c>
      <c r="AC528">
        <v>2.5307958386561569</v>
      </c>
      <c r="AD528">
        <v>2.2836204646881977</v>
      </c>
      <c r="AE528">
        <v>0.41175560903224728</v>
      </c>
      <c r="AF528">
        <v>1.5444658907797415</v>
      </c>
      <c r="AG528">
        <v>0.19132038277924551</v>
      </c>
      <c r="AH528">
        <v>0.91437190789700817</v>
      </c>
      <c r="AI528">
        <v>0.70491104413498462</v>
      </c>
      <c r="AJ528">
        <v>1.2897219398479816</v>
      </c>
      <c r="AM528">
        <v>1.9328565196554721</v>
      </c>
    </row>
    <row r="529" spans="2:39">
      <c r="B529">
        <v>1.0206999999999999</v>
      </c>
      <c r="C529">
        <v>65</v>
      </c>
      <c r="D529">
        <v>224.5</v>
      </c>
      <c r="E529">
        <v>68.25</v>
      </c>
      <c r="F529">
        <v>38.799999999999997</v>
      </c>
      <c r="G529">
        <v>119.6</v>
      </c>
      <c r="H529">
        <v>118</v>
      </c>
      <c r="I529">
        <v>46.456693000000001</v>
      </c>
      <c r="J529">
        <v>114.3</v>
      </c>
      <c r="K529">
        <v>61.3</v>
      </c>
      <c r="L529">
        <v>42.1</v>
      </c>
      <c r="M529">
        <v>23.4</v>
      </c>
      <c r="N529">
        <v>34.9</v>
      </c>
      <c r="O529">
        <v>30.1</v>
      </c>
      <c r="P529">
        <v>19.399999999999999</v>
      </c>
      <c r="S529">
        <v>35</v>
      </c>
      <c r="V529">
        <v>-1.3555034696648511</v>
      </c>
      <c r="W529">
        <v>1.6645534293291744</v>
      </c>
      <c r="X529">
        <v>2.0850305808671554</v>
      </c>
      <c r="Y529">
        <v>0.64471702843496681</v>
      </c>
      <c r="Z529">
        <v>1.5082275012248221</v>
      </c>
      <c r="AA529">
        <v>2.3524605958219325</v>
      </c>
      <c r="AB529">
        <v>1.6418020812272776</v>
      </c>
      <c r="AC529">
        <v>1.6418021088137011</v>
      </c>
      <c r="AD529">
        <v>1.4697164822834328</v>
      </c>
      <c r="AE529">
        <v>0.9053667463595686</v>
      </c>
      <c r="AF529">
        <v>1.6750949691778922</v>
      </c>
      <c r="AG529">
        <v>0.92141655614376194</v>
      </c>
      <c r="AH529">
        <v>1.1545754098509642</v>
      </c>
      <c r="AI529">
        <v>1.0024914623146002</v>
      </c>
      <c r="AJ529">
        <v>1.3997016532117326</v>
      </c>
      <c r="AM529">
        <v>1.3733826985204545</v>
      </c>
    </row>
    <row r="530" spans="2:39">
      <c r="B530">
        <v>1.0304</v>
      </c>
      <c r="C530">
        <v>66</v>
      </c>
      <c r="D530">
        <v>234.25</v>
      </c>
      <c r="E530">
        <v>72</v>
      </c>
      <c r="F530">
        <v>41.4</v>
      </c>
      <c r="G530">
        <v>119.7</v>
      </c>
      <c r="H530">
        <v>109</v>
      </c>
      <c r="I530">
        <v>42.913386000000003</v>
      </c>
      <c r="J530">
        <v>109.1</v>
      </c>
      <c r="K530">
        <v>63.7</v>
      </c>
      <c r="L530">
        <v>42.4</v>
      </c>
      <c r="M530">
        <v>24.6</v>
      </c>
      <c r="N530">
        <v>35.6</v>
      </c>
      <c r="O530">
        <v>30.7</v>
      </c>
      <c r="P530">
        <v>19.5</v>
      </c>
      <c r="S530">
        <v>30.4</v>
      </c>
      <c r="V530">
        <v>-1.6134438519259</v>
      </c>
      <c r="W530">
        <v>1.7434557335178216</v>
      </c>
      <c r="X530">
        <v>1.8427044203442835</v>
      </c>
      <c r="Y530">
        <v>0.93121531531237323</v>
      </c>
      <c r="Z530">
        <v>1.4643652438311079</v>
      </c>
      <c r="AA530">
        <v>1.8683694588249016</v>
      </c>
      <c r="AB530">
        <v>2.0764212515446734</v>
      </c>
      <c r="AC530">
        <v>2.0764211596926327</v>
      </c>
      <c r="AD530">
        <v>1.5792804799148439</v>
      </c>
      <c r="AE530">
        <v>1.2961422300770287</v>
      </c>
      <c r="AF530">
        <v>3.2426439099557158</v>
      </c>
      <c r="AG530">
        <v>1.40814733838677</v>
      </c>
      <c r="AH530">
        <v>1.0516310518706964</v>
      </c>
      <c r="AI530">
        <v>0.55612083504517595</v>
      </c>
      <c r="AJ530">
        <v>1.3997016532117326</v>
      </c>
      <c r="AM530">
        <v>1.6409571347154632</v>
      </c>
    </row>
    <row r="531" spans="2:39">
      <c r="B531">
        <v>1.0256000000000001</v>
      </c>
      <c r="C531">
        <v>67</v>
      </c>
      <c r="D531">
        <v>227.75</v>
      </c>
      <c r="E531">
        <v>72.75</v>
      </c>
      <c r="F531">
        <v>41.3</v>
      </c>
      <c r="G531">
        <v>115.8</v>
      </c>
      <c r="H531">
        <v>113.4</v>
      </c>
      <c r="I531">
        <v>44.645668999999998</v>
      </c>
      <c r="J531">
        <v>109.8</v>
      </c>
      <c r="K531">
        <v>65.599999999999994</v>
      </c>
      <c r="L531">
        <v>46</v>
      </c>
      <c r="M531">
        <v>25.4</v>
      </c>
      <c r="N531">
        <v>35.299999999999997</v>
      </c>
      <c r="O531">
        <v>29.8</v>
      </c>
      <c r="P531">
        <v>19.5</v>
      </c>
      <c r="S531">
        <v>32.6</v>
      </c>
      <c r="V531">
        <v>-1.1942907307516868</v>
      </c>
      <c r="W531">
        <v>1.7434557335178216</v>
      </c>
      <c r="X531">
        <v>0.78951764576410799</v>
      </c>
      <c r="Y531">
        <v>-0.69227497699292972</v>
      </c>
      <c r="Z531">
        <v>1.2011916994688283</v>
      </c>
      <c r="AA531">
        <v>2.1786842902332544</v>
      </c>
      <c r="AB531">
        <v>1.3553485371544485</v>
      </c>
      <c r="AC531">
        <v>1.3553486377595445</v>
      </c>
      <c r="AD531">
        <v>0.29581650766117629</v>
      </c>
      <c r="AE531">
        <v>-0.22582544334887347</v>
      </c>
      <c r="AF531">
        <v>0.10754602840006883</v>
      </c>
      <c r="AG531">
        <v>0.61720981724188084</v>
      </c>
      <c r="AH531">
        <v>-4.6442099918810875E-2</v>
      </c>
      <c r="AI531">
        <v>0.30813715322882884</v>
      </c>
      <c r="AJ531">
        <v>0.29990451957423842</v>
      </c>
      <c r="AM531">
        <v>1.2031080573054493</v>
      </c>
    </row>
    <row r="532" spans="2:39">
      <c r="B532">
        <v>1.0334000000000001</v>
      </c>
      <c r="C532">
        <v>67</v>
      </c>
      <c r="D532">
        <v>199.5</v>
      </c>
      <c r="E532">
        <v>68.5</v>
      </c>
      <c r="F532">
        <v>40.700000000000003</v>
      </c>
      <c r="G532">
        <v>118.3</v>
      </c>
      <c r="H532">
        <v>106.1</v>
      </c>
      <c r="I532">
        <v>41.771653999999998</v>
      </c>
      <c r="J532">
        <v>101.6</v>
      </c>
      <c r="K532">
        <v>58.2</v>
      </c>
      <c r="L532">
        <v>38.799999999999997</v>
      </c>
      <c r="M532">
        <v>24.1</v>
      </c>
      <c r="N532">
        <v>32.1</v>
      </c>
      <c r="O532">
        <v>29.3</v>
      </c>
      <c r="P532">
        <v>18.5</v>
      </c>
      <c r="S532">
        <v>29</v>
      </c>
      <c r="V532">
        <v>0.45545296412629666</v>
      </c>
      <c r="W532">
        <v>1.822358037706469</v>
      </c>
      <c r="X532">
        <v>-0.8508440562368732</v>
      </c>
      <c r="Y532">
        <v>-0.40577669011552336</v>
      </c>
      <c r="Z532">
        <v>-0.72874762585457586</v>
      </c>
      <c r="AA532">
        <v>-0.41554770034057337</v>
      </c>
      <c r="AB532">
        <v>-0.79799189759991873</v>
      </c>
      <c r="AC532">
        <v>-0.7979919921256986</v>
      </c>
      <c r="AD532">
        <v>-0.83112746797618819</v>
      </c>
      <c r="AE532">
        <v>-1.0279435415057698</v>
      </c>
      <c r="AF532">
        <v>-0.4585133113252548</v>
      </c>
      <c r="AG532">
        <v>-0.29541039946376252</v>
      </c>
      <c r="AH532">
        <v>-1.0415708937280539</v>
      </c>
      <c r="AI532">
        <v>-0.68379757403655972</v>
      </c>
      <c r="AJ532">
        <v>0.29990451957423842</v>
      </c>
      <c r="AM532">
        <v>-0.47531340609960299</v>
      </c>
    </row>
    <row r="533" spans="2:39">
      <c r="B533">
        <v>1.0641</v>
      </c>
      <c r="C533">
        <v>68</v>
      </c>
      <c r="D533">
        <v>155.5</v>
      </c>
      <c r="E533">
        <v>69.25</v>
      </c>
      <c r="F533">
        <v>36.299999999999997</v>
      </c>
      <c r="G533">
        <v>97.4</v>
      </c>
      <c r="H533">
        <v>84.3</v>
      </c>
      <c r="I533">
        <v>33.188975999999997</v>
      </c>
      <c r="J533">
        <v>94.4</v>
      </c>
      <c r="K533">
        <v>54.3</v>
      </c>
      <c r="L533">
        <v>37.5</v>
      </c>
      <c r="M533">
        <v>22.6</v>
      </c>
      <c r="N533">
        <v>29.2</v>
      </c>
      <c r="O533">
        <v>27.3</v>
      </c>
      <c r="P533">
        <v>18.5</v>
      </c>
      <c r="S533">
        <v>15.2</v>
      </c>
      <c r="V533">
        <v>-1.3340084378097659</v>
      </c>
      <c r="W533">
        <v>1.9012603418951162</v>
      </c>
      <c r="X533">
        <v>1.3860128101281011</v>
      </c>
      <c r="Y533">
        <v>7.1720454680153992E-2</v>
      </c>
      <c r="Z533">
        <v>1.2450539568625394</v>
      </c>
      <c r="AA533">
        <v>1.607705000441886</v>
      </c>
      <c r="AB533">
        <v>1.503514163399015</v>
      </c>
      <c r="AC533">
        <v>1.503514217584323</v>
      </c>
      <c r="AD533">
        <v>1.6105844792381045</v>
      </c>
      <c r="AE533">
        <v>0.82309822347168071</v>
      </c>
      <c r="AF533">
        <v>2.3717833873013698</v>
      </c>
      <c r="AG533">
        <v>-0.29541039946376252</v>
      </c>
      <c r="AH533">
        <v>1.8065563437259844</v>
      </c>
      <c r="AI533">
        <v>1.9448294532167203</v>
      </c>
      <c r="AJ533">
        <v>0.62984365966548739</v>
      </c>
      <c r="AM533">
        <v>1.3490577497754539</v>
      </c>
    </row>
    <row r="534" spans="2:39">
      <c r="B534">
        <v>1.0307999999999999</v>
      </c>
      <c r="C534">
        <v>69</v>
      </c>
      <c r="D534">
        <v>215.5</v>
      </c>
      <c r="E534">
        <v>70.5</v>
      </c>
      <c r="F534">
        <v>40.799999999999997</v>
      </c>
      <c r="G534">
        <v>113.7</v>
      </c>
      <c r="H534">
        <v>107.6</v>
      </c>
      <c r="I534">
        <v>42.362205000000003</v>
      </c>
      <c r="J534">
        <v>110</v>
      </c>
      <c r="K534">
        <v>63.3</v>
      </c>
      <c r="L534">
        <v>44</v>
      </c>
      <c r="M534">
        <v>22.6</v>
      </c>
      <c r="N534">
        <v>37.5</v>
      </c>
      <c r="O534">
        <v>32.6</v>
      </c>
      <c r="P534">
        <v>18.8</v>
      </c>
      <c r="S534">
        <v>30.2</v>
      </c>
      <c r="V534">
        <v>0.96595997068463457</v>
      </c>
      <c r="W534">
        <v>1.9801626460837636</v>
      </c>
      <c r="X534">
        <v>-1.6430641964078017</v>
      </c>
      <c r="Y534">
        <v>-1.2652715507477426</v>
      </c>
      <c r="Z534">
        <v>-1.3428192293665666</v>
      </c>
      <c r="AA534">
        <v>-1.4333803473599707</v>
      </c>
      <c r="AB534">
        <v>-0.86713585651405001</v>
      </c>
      <c r="AC534">
        <v>-0.86713581229349013</v>
      </c>
      <c r="AD534">
        <v>-1.7076394490274744</v>
      </c>
      <c r="AE534">
        <v>-1.9945986854384377</v>
      </c>
      <c r="AF534">
        <v>-1.6341750169086231</v>
      </c>
      <c r="AG534">
        <v>-0.96466522504790186</v>
      </c>
      <c r="AH534">
        <v>-2.2769031894912501</v>
      </c>
      <c r="AI534">
        <v>-1.4773453558488712</v>
      </c>
      <c r="AJ534">
        <v>0.29990451957423842</v>
      </c>
      <c r="AM534">
        <v>-0.98613732974461887</v>
      </c>
    </row>
    <row r="535" spans="2:39">
      <c r="B535">
        <v>1.0736000000000001</v>
      </c>
      <c r="C535">
        <v>70</v>
      </c>
      <c r="D535">
        <v>134.25</v>
      </c>
      <c r="E535">
        <v>67</v>
      </c>
      <c r="F535">
        <v>34.9</v>
      </c>
      <c r="G535">
        <v>89.2</v>
      </c>
      <c r="H535">
        <v>83.6</v>
      </c>
      <c r="I535">
        <v>32.913386000000003</v>
      </c>
      <c r="J535">
        <v>88.8</v>
      </c>
      <c r="K535">
        <v>49.6</v>
      </c>
      <c r="L535">
        <v>34.799999999999997</v>
      </c>
      <c r="M535">
        <v>21.5</v>
      </c>
      <c r="N535">
        <v>25.6</v>
      </c>
      <c r="O535">
        <v>25.7</v>
      </c>
      <c r="P535">
        <v>18.5</v>
      </c>
      <c r="S535">
        <v>11</v>
      </c>
      <c r="V535">
        <v>-1.7209190112013388</v>
      </c>
      <c r="W535">
        <v>2.1379672544610582</v>
      </c>
      <c r="X535">
        <v>0.84543906742323238</v>
      </c>
      <c r="Y535">
        <v>-0.21477783219725241</v>
      </c>
      <c r="Z535">
        <v>1.2889162142562538</v>
      </c>
      <c r="AA535">
        <v>0.962250151112512</v>
      </c>
      <c r="AB535">
        <v>1.2466937445751001</v>
      </c>
      <c r="AC535">
        <v>1.2466938123163636</v>
      </c>
      <c r="AD535">
        <v>0.74972449784844974</v>
      </c>
      <c r="AE535">
        <v>6.2114386758729684E-2</v>
      </c>
      <c r="AF535">
        <v>0.97840655105441487</v>
      </c>
      <c r="AG535">
        <v>6.9637687218493505E-2</v>
      </c>
      <c r="AH535">
        <v>1.0173162658772761</v>
      </c>
      <c r="AI535">
        <v>-3.9040001314056785E-2</v>
      </c>
      <c r="AJ535">
        <v>2.0595799333942306</v>
      </c>
      <c r="AM535">
        <v>1.762581878440467</v>
      </c>
    </row>
    <row r="536" spans="2:39">
      <c r="B536">
        <v>1.0236000000000001</v>
      </c>
      <c r="C536">
        <v>72</v>
      </c>
      <c r="D536">
        <v>201</v>
      </c>
      <c r="E536">
        <v>69.75</v>
      </c>
      <c r="F536">
        <v>40.9</v>
      </c>
      <c r="G536">
        <v>108.5</v>
      </c>
      <c r="H536">
        <v>105</v>
      </c>
      <c r="I536">
        <v>41.338583</v>
      </c>
      <c r="J536">
        <v>104.5</v>
      </c>
      <c r="K536">
        <v>59.6</v>
      </c>
      <c r="L536">
        <v>40.799999999999997</v>
      </c>
      <c r="M536">
        <v>23.2</v>
      </c>
      <c r="N536">
        <v>35.200000000000003</v>
      </c>
      <c r="O536">
        <v>28.6</v>
      </c>
      <c r="P536">
        <v>20.100000000000001</v>
      </c>
      <c r="S536">
        <v>33.6</v>
      </c>
      <c r="V536">
        <v>-1.2265332785343268</v>
      </c>
      <c r="W536">
        <v>2.1379672544610582</v>
      </c>
      <c r="X536">
        <v>0.31418556166155098</v>
      </c>
      <c r="Y536">
        <v>-1.6472692665842843</v>
      </c>
      <c r="Z536">
        <v>0.41167106638198031</v>
      </c>
      <c r="AA536">
        <v>1.284977575777198</v>
      </c>
      <c r="AB536">
        <v>1.8887447916348885</v>
      </c>
      <c r="AC536">
        <v>1.8887448254862602</v>
      </c>
      <c r="AD536">
        <v>0.31146850732280773</v>
      </c>
      <c r="AE536">
        <v>0.20608430181253054</v>
      </c>
      <c r="AF536">
        <v>-0.54559936359069061</v>
      </c>
      <c r="AG536">
        <v>-0.96466522504790186</v>
      </c>
      <c r="AH536">
        <v>-0.32096038786618825</v>
      </c>
      <c r="AI536">
        <v>-0.73339431039982983</v>
      </c>
      <c r="AJ536">
        <v>-0.24999404724450863</v>
      </c>
      <c r="AM536">
        <v>1.2395954804229505</v>
      </c>
    </row>
    <row r="537" spans="2:39">
      <c r="B537">
        <v>1.0327999999999999</v>
      </c>
      <c r="C537">
        <v>72</v>
      </c>
      <c r="D537">
        <v>186.75</v>
      </c>
      <c r="E537">
        <v>66</v>
      </c>
      <c r="F537">
        <v>38.9</v>
      </c>
      <c r="G537">
        <v>111.1</v>
      </c>
      <c r="H537">
        <v>111.5</v>
      </c>
      <c r="I537">
        <v>43.897638000000001</v>
      </c>
      <c r="J537">
        <v>101.7</v>
      </c>
      <c r="K537">
        <v>60.3</v>
      </c>
      <c r="L537">
        <v>37.299999999999997</v>
      </c>
      <c r="M537">
        <v>21.5</v>
      </c>
      <c r="N537">
        <v>31.3</v>
      </c>
      <c r="O537">
        <v>27.2</v>
      </c>
      <c r="P537">
        <v>18</v>
      </c>
      <c r="S537">
        <v>29.3</v>
      </c>
      <c r="V537">
        <v>-0.84499646310651333</v>
      </c>
      <c r="W537">
        <v>2.1379672544610582</v>
      </c>
      <c r="X537">
        <v>0.46330935275254925</v>
      </c>
      <c r="Y537">
        <v>7.1720454680153992E-2</v>
      </c>
      <c r="Z537">
        <v>0.41167106638198031</v>
      </c>
      <c r="AA537">
        <v>0.93742496459984337</v>
      </c>
      <c r="AB537">
        <v>0.88121853317183563</v>
      </c>
      <c r="AC537">
        <v>0.88121858160522348</v>
      </c>
      <c r="AD537">
        <v>-0.29895947948076657</v>
      </c>
      <c r="AE537">
        <v>-0.67830231923225093</v>
      </c>
      <c r="AF537">
        <v>1.326750760116155</v>
      </c>
      <c r="AG537">
        <v>-0.2345690516833876</v>
      </c>
      <c r="AH537">
        <v>-0.59547867581356573</v>
      </c>
      <c r="AI537">
        <v>0.35773388959209723</v>
      </c>
      <c r="AJ537">
        <v>1.7296407933029816</v>
      </c>
      <c r="AM537">
        <v>0.83823382613043795</v>
      </c>
    </row>
    <row r="538" spans="2:39">
      <c r="B538">
        <v>1.0399</v>
      </c>
      <c r="C538">
        <v>72</v>
      </c>
      <c r="D538">
        <v>190.75</v>
      </c>
      <c r="E538">
        <v>70.5</v>
      </c>
      <c r="F538">
        <v>38.9</v>
      </c>
      <c r="G538">
        <v>108.3</v>
      </c>
      <c r="H538">
        <v>101.3</v>
      </c>
      <c r="I538">
        <v>39.881889999999999</v>
      </c>
      <c r="J538">
        <v>97.8</v>
      </c>
      <c r="K538">
        <v>56</v>
      </c>
      <c r="L538">
        <v>41.6</v>
      </c>
      <c r="M538">
        <v>22.7</v>
      </c>
      <c r="N538">
        <v>30.5</v>
      </c>
      <c r="O538">
        <v>29.4</v>
      </c>
      <c r="P538">
        <v>19.8</v>
      </c>
      <c r="S538">
        <v>26</v>
      </c>
      <c r="V538">
        <v>-1.5328374824693296</v>
      </c>
      <c r="W538">
        <v>2.295771862838353</v>
      </c>
      <c r="X538">
        <v>1.0877652279461045</v>
      </c>
      <c r="Y538">
        <v>-0.11927840323811695</v>
      </c>
      <c r="Z538">
        <v>1.2450539568625394</v>
      </c>
      <c r="AA538">
        <v>1.4463412881095428</v>
      </c>
      <c r="AB538">
        <v>1.5924135391457555</v>
      </c>
      <c r="AC538">
        <v>1.5924134149429134</v>
      </c>
      <c r="AD538">
        <v>1.156676489050831</v>
      </c>
      <c r="AE538">
        <v>4.1299459281378674E-4</v>
      </c>
      <c r="AF538">
        <v>1.5880089169124596</v>
      </c>
      <c r="AG538">
        <v>0.92141655614376194</v>
      </c>
      <c r="AH538">
        <v>0.50259447597594398</v>
      </c>
      <c r="AI538">
        <v>0.65531430777171451</v>
      </c>
      <c r="AJ538">
        <v>2.9394176403042227</v>
      </c>
      <c r="AM538">
        <v>1.5558198141079602</v>
      </c>
    </row>
    <row r="539" spans="2:39">
      <c r="B539">
        <v>1.0270999999999999</v>
      </c>
      <c r="C539">
        <v>74</v>
      </c>
      <c r="D539">
        <v>207.5</v>
      </c>
      <c r="E539">
        <v>70</v>
      </c>
      <c r="F539">
        <v>40.799999999999997</v>
      </c>
      <c r="G539">
        <v>112.4</v>
      </c>
      <c r="H539">
        <v>108.5</v>
      </c>
      <c r="I539">
        <v>42.716535</v>
      </c>
      <c r="J539">
        <v>107.1</v>
      </c>
      <c r="K539">
        <v>59.3</v>
      </c>
      <c r="L539">
        <v>42.2</v>
      </c>
      <c r="M539">
        <v>24.6</v>
      </c>
      <c r="N539">
        <v>33.700000000000003</v>
      </c>
      <c r="O539">
        <v>30</v>
      </c>
      <c r="P539">
        <v>20.9</v>
      </c>
      <c r="S539">
        <v>31.9</v>
      </c>
    </row>
    <row r="542" spans="2:39" ht="18">
      <c r="B542" s="114" t="s">
        <v>324</v>
      </c>
    </row>
  </sheetData>
  <mergeCells count="6">
    <mergeCell ref="AS23:AT23"/>
    <mergeCell ref="BL5:BM5"/>
    <mergeCell ref="AS12:AT12"/>
    <mergeCell ref="AS13:AT13"/>
    <mergeCell ref="AS14:AT14"/>
    <mergeCell ref="AS17:AT17"/>
  </mergeCells>
  <conditionalFormatting sqref="AE95:AU111">
    <cfRule type="colorScale" priority="1">
      <colorScale>
        <cfvo type="min"/>
        <cfvo type="num" val="0"/>
        <cfvo type="max"/>
        <color rgb="FFFF0000"/>
        <color theme="0"/>
        <color rgb="FF92D050"/>
      </colorScale>
    </cfRule>
  </conditionalFormatting>
  <conditionalFormatting sqref="CB3:CB251">
    <cfRule type="cellIs" dxfId="2" priority="2" operator="greaterThanOrEqual">
      <formula>100</formula>
    </cfRule>
  </conditionalFormatting>
  <conditionalFormatting sqref="CI29:CX29">
    <cfRule type="cellIs" dxfId="1" priority="3" operator="equal">
      <formula>$CJ$29</formula>
    </cfRule>
    <cfRule type="cellIs" dxfId="0" priority="4" operator="equal">
      <formula>$CI$29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A8F8-C492-4128-9B06-24ED521CB0B0}">
  <dimension ref="A1:GZ542"/>
  <sheetViews>
    <sheetView tabSelected="1" topLeftCell="DB1" zoomScale="85" zoomScaleNormal="85" workbookViewId="0">
      <selection activeCell="DL33" sqref="DL33"/>
    </sheetView>
  </sheetViews>
  <sheetFormatPr defaultRowHeight="15"/>
  <cols>
    <col min="1" max="1" width="7.42578125" bestFit="1" customWidth="1"/>
    <col min="2" max="2" width="7.7109375" bestFit="1" customWidth="1"/>
    <col min="3" max="3" width="5.5703125" bestFit="1" customWidth="1"/>
    <col min="4" max="4" width="7" bestFit="1" customWidth="1"/>
    <col min="5" max="5" width="7.140625" bestFit="1" customWidth="1"/>
    <col min="6" max="6" width="5.42578125" bestFit="1" customWidth="1"/>
    <col min="7" max="8" width="6.85546875" bestFit="1" customWidth="1"/>
    <col min="9" max="9" width="10" bestFit="1" customWidth="1"/>
    <col min="10" max="10" width="6.85546875" bestFit="1" customWidth="1"/>
    <col min="11" max="11" width="5" bestFit="1" customWidth="1"/>
    <col min="12" max="12" width="7.140625" bestFit="1" customWidth="1"/>
    <col min="13" max="13" width="6.85546875" bestFit="1" customWidth="1"/>
    <col min="14" max="14" width="6.7109375" bestFit="1" customWidth="1"/>
    <col min="15" max="17" width="11" bestFit="1" customWidth="1"/>
    <col min="21" max="21" width="12.28515625" bestFit="1" customWidth="1"/>
    <col min="22" max="22" width="11.42578125" bestFit="1" customWidth="1"/>
    <col min="25" max="25" width="12.28515625" bestFit="1" customWidth="1"/>
    <col min="30" max="30" width="12" bestFit="1" customWidth="1"/>
    <col min="31" max="31" width="13.7109375" bestFit="1" customWidth="1"/>
    <col min="32" max="32" width="12.85546875" bestFit="1" customWidth="1"/>
    <col min="37" max="37" width="10.42578125" bestFit="1" customWidth="1"/>
    <col min="44" max="44" width="10.85546875" bestFit="1" customWidth="1"/>
    <col min="45" max="45" width="13.7109375" bestFit="1" customWidth="1"/>
    <col min="46" max="46" width="13.140625" bestFit="1" customWidth="1"/>
    <col min="58" max="58" width="13.5703125" bestFit="1" customWidth="1"/>
    <col min="64" max="64" width="13.140625" bestFit="1" customWidth="1"/>
    <col min="65" max="65" width="13.42578125" bestFit="1" customWidth="1"/>
    <col min="67" max="67" width="10.85546875" bestFit="1" customWidth="1"/>
    <col min="69" max="69" width="13.140625" bestFit="1" customWidth="1"/>
    <col min="72" max="72" width="14.85546875" customWidth="1"/>
    <col min="76" max="76" width="14.140625" bestFit="1" customWidth="1"/>
    <col min="77" max="77" width="13.42578125" bestFit="1" customWidth="1"/>
    <col min="79" max="79" width="12.28515625" bestFit="1" customWidth="1"/>
    <col min="80" max="80" width="13.42578125" bestFit="1" customWidth="1"/>
    <col min="82" max="82" width="13.42578125" bestFit="1" customWidth="1"/>
    <col min="85" max="85" width="13.140625" bestFit="1" customWidth="1"/>
    <col min="87" max="102" width="12.7109375" bestFit="1" customWidth="1"/>
    <col min="104" max="104" width="15.5703125" bestFit="1" customWidth="1"/>
    <col min="108" max="108" width="11.42578125" bestFit="1" customWidth="1"/>
    <col min="111" max="111" width="23.28515625" customWidth="1"/>
    <col min="112" max="112" width="7.85546875" customWidth="1"/>
    <col min="113" max="113" width="9.7109375" customWidth="1"/>
    <col min="114" max="114" width="10" customWidth="1"/>
    <col min="115" max="115" width="13.140625" bestFit="1" customWidth="1"/>
    <col min="116" max="116" width="17.42578125" bestFit="1" customWidth="1"/>
    <col min="122" max="124" width="12.85546875" bestFit="1" customWidth="1"/>
    <col min="137" max="137" width="12.85546875" bestFit="1" customWidth="1"/>
  </cols>
  <sheetData>
    <row r="1" spans="1:137" ht="19.5" thickBot="1">
      <c r="A1" s="171" t="s">
        <v>223</v>
      </c>
      <c r="B1" t="s">
        <v>350</v>
      </c>
      <c r="C1" t="s">
        <v>351</v>
      </c>
      <c r="D1" t="s">
        <v>352</v>
      </c>
      <c r="E1" t="s">
        <v>353</v>
      </c>
      <c r="F1" t="s">
        <v>354</v>
      </c>
      <c r="G1" t="s">
        <v>355</v>
      </c>
      <c r="H1" t="s">
        <v>356</v>
      </c>
      <c r="I1" t="s">
        <v>357</v>
      </c>
      <c r="J1" t="s">
        <v>358</v>
      </c>
      <c r="K1" t="s">
        <v>359</v>
      </c>
      <c r="L1" t="s">
        <v>360</v>
      </c>
      <c r="M1" t="s">
        <v>361</v>
      </c>
      <c r="N1" t="s">
        <v>362</v>
      </c>
      <c r="O1" t="s">
        <v>363</v>
      </c>
      <c r="P1" t="s">
        <v>364</v>
      </c>
      <c r="S1" t="s">
        <v>169</v>
      </c>
      <c r="AJ1" s="195" t="s">
        <v>223</v>
      </c>
      <c r="AK1" s="192" t="s">
        <v>350</v>
      </c>
      <c r="AL1" s="192" t="s">
        <v>351</v>
      </c>
      <c r="AM1" s="192" t="s">
        <v>352</v>
      </c>
      <c r="AN1" s="192" t="s">
        <v>353</v>
      </c>
      <c r="AO1" s="192" t="s">
        <v>354</v>
      </c>
      <c r="AP1" s="192" t="s">
        <v>355</v>
      </c>
      <c r="AQ1" s="192" t="s">
        <v>356</v>
      </c>
      <c r="AR1" s="192" t="s">
        <v>357</v>
      </c>
      <c r="AS1" s="192" t="s">
        <v>358</v>
      </c>
      <c r="AT1" s="192" t="s">
        <v>359</v>
      </c>
      <c r="AU1" s="192" t="s">
        <v>360</v>
      </c>
      <c r="AV1" s="192" t="s">
        <v>361</v>
      </c>
      <c r="AW1" s="192" t="s">
        <v>362</v>
      </c>
      <c r="AX1" s="192" t="s">
        <v>363</v>
      </c>
      <c r="AY1" s="192" t="s">
        <v>364</v>
      </c>
      <c r="BB1" s="192" t="s">
        <v>169</v>
      </c>
      <c r="CD1" s="196" t="s">
        <v>223</v>
      </c>
      <c r="CE1" s="193" t="s">
        <v>350</v>
      </c>
      <c r="CF1" s="193" t="s">
        <v>351</v>
      </c>
      <c r="CG1" s="193" t="s">
        <v>352</v>
      </c>
      <c r="CH1" s="193" t="s">
        <v>353</v>
      </c>
      <c r="CI1" s="193" t="s">
        <v>354</v>
      </c>
      <c r="CJ1" s="193" t="s">
        <v>355</v>
      </c>
      <c r="CK1" s="193" t="s">
        <v>356</v>
      </c>
      <c r="CL1" s="193" t="s">
        <v>357</v>
      </c>
      <c r="CM1" s="193" t="s">
        <v>358</v>
      </c>
      <c r="CN1" s="193" t="s">
        <v>359</v>
      </c>
      <c r="CO1" s="193" t="s">
        <v>360</v>
      </c>
      <c r="CP1" s="193" t="s">
        <v>361</v>
      </c>
      <c r="CQ1" s="193" t="s">
        <v>362</v>
      </c>
      <c r="CR1" s="193" t="s">
        <v>363</v>
      </c>
      <c r="CS1" s="193" t="s">
        <v>364</v>
      </c>
      <c r="CV1" s="193" t="s">
        <v>169</v>
      </c>
      <c r="DC1" s="221" t="s">
        <v>346</v>
      </c>
      <c r="DD1" s="221"/>
      <c r="DF1" s="114" t="s">
        <v>279</v>
      </c>
      <c r="DG1" s="114" t="s">
        <v>280</v>
      </c>
    </row>
    <row r="2" spans="1:137" ht="21.75">
      <c r="A2" t="s">
        <v>227</v>
      </c>
      <c r="B2" t="s">
        <v>224</v>
      </c>
      <c r="C2" t="s">
        <v>225</v>
      </c>
      <c r="D2" t="s">
        <v>237</v>
      </c>
      <c r="E2" t="s">
        <v>238</v>
      </c>
      <c r="F2" t="s">
        <v>239</v>
      </c>
      <c r="G2" t="s">
        <v>240</v>
      </c>
      <c r="H2" t="s">
        <v>241</v>
      </c>
      <c r="I2" t="s">
        <v>242</v>
      </c>
      <c r="J2" t="s">
        <v>243</v>
      </c>
      <c r="K2" t="s">
        <v>244</v>
      </c>
      <c r="L2" t="s">
        <v>245</v>
      </c>
      <c r="M2" t="s">
        <v>246</v>
      </c>
      <c r="N2" t="s">
        <v>247</v>
      </c>
      <c r="O2" t="s">
        <v>248</v>
      </c>
      <c r="P2" t="s">
        <v>249</v>
      </c>
      <c r="S2" t="s">
        <v>226</v>
      </c>
      <c r="AJ2" s="192" t="s">
        <v>227</v>
      </c>
      <c r="AK2" s="192" t="s">
        <v>224</v>
      </c>
      <c r="AL2" s="192" t="s">
        <v>225</v>
      </c>
      <c r="AM2" s="192" t="s">
        <v>237</v>
      </c>
      <c r="AN2" s="192" t="s">
        <v>238</v>
      </c>
      <c r="AO2" s="192" t="s">
        <v>239</v>
      </c>
      <c r="AP2" s="192" t="s">
        <v>240</v>
      </c>
      <c r="AQ2" s="192" t="s">
        <v>241</v>
      </c>
      <c r="AR2" s="192" t="s">
        <v>242</v>
      </c>
      <c r="AS2" s="192" t="s">
        <v>243</v>
      </c>
      <c r="AT2" s="192" t="s">
        <v>244</v>
      </c>
      <c r="AU2" s="192" t="s">
        <v>245</v>
      </c>
      <c r="AV2" s="192" t="s">
        <v>246</v>
      </c>
      <c r="AW2" s="192" t="s">
        <v>247</v>
      </c>
      <c r="AX2" s="192" t="s">
        <v>248</v>
      </c>
      <c r="AY2" s="192" t="s">
        <v>249</v>
      </c>
      <c r="BB2" s="192" t="s">
        <v>226</v>
      </c>
      <c r="BF2" s="171" t="s">
        <v>325</v>
      </c>
      <c r="CA2" s="162" t="s">
        <v>231</v>
      </c>
      <c r="CD2" s="193" t="s">
        <v>227</v>
      </c>
      <c r="CE2" s="193" t="s">
        <v>224</v>
      </c>
      <c r="CF2" s="193" t="s">
        <v>225</v>
      </c>
      <c r="CG2" s="193" t="s">
        <v>237</v>
      </c>
      <c r="CH2" s="193" t="s">
        <v>238</v>
      </c>
      <c r="CI2" s="193" t="s">
        <v>239</v>
      </c>
      <c r="CJ2" s="193" t="s">
        <v>240</v>
      </c>
      <c r="CK2" s="193" t="s">
        <v>241</v>
      </c>
      <c r="CL2" s="193" t="s">
        <v>242</v>
      </c>
      <c r="CM2" s="193" t="s">
        <v>243</v>
      </c>
      <c r="CN2" s="193" t="s">
        <v>244</v>
      </c>
      <c r="CO2" s="193" t="s">
        <v>245</v>
      </c>
      <c r="CP2" s="193" t="s">
        <v>246</v>
      </c>
      <c r="CQ2" s="193" t="s">
        <v>247</v>
      </c>
      <c r="CR2" s="193" t="s">
        <v>248</v>
      </c>
      <c r="CS2" s="193" t="s">
        <v>249</v>
      </c>
      <c r="CV2" s="193" t="s">
        <v>226</v>
      </c>
      <c r="DA2" s="170" t="s">
        <v>60</v>
      </c>
      <c r="DC2" s="114" t="s">
        <v>103</v>
      </c>
      <c r="DD2">
        <f>AVERAGE(DH3:DH75)</f>
        <v>-5.4128239233934322E-4</v>
      </c>
      <c r="DF2" s="114" t="s">
        <v>226</v>
      </c>
      <c r="DG2" s="179" t="s">
        <v>347</v>
      </c>
      <c r="DH2" s="114" t="s">
        <v>275</v>
      </c>
      <c r="DI2" s="114" t="s">
        <v>276</v>
      </c>
      <c r="DJ2" s="114" t="s">
        <v>277</v>
      </c>
      <c r="DK2" s="114"/>
      <c r="DM2" s="178"/>
      <c r="DP2" s="171" t="s">
        <v>291</v>
      </c>
      <c r="DQ2" s="171"/>
      <c r="DR2" s="114" t="s">
        <v>345</v>
      </c>
    </row>
    <row r="3" spans="1:137" ht="18">
      <c r="A3" s="192">
        <v>1</v>
      </c>
      <c r="B3" s="192">
        <v>0.81549474769901287</v>
      </c>
      <c r="C3" s="192">
        <v>-1.7282456507826605</v>
      </c>
      <c r="D3" s="192">
        <v>-0.89744524095281009</v>
      </c>
      <c r="E3" s="192">
        <v>-0.97877326387033614</v>
      </c>
      <c r="F3" s="192">
        <v>-0.77260988324828705</v>
      </c>
      <c r="G3" s="192">
        <v>-0.94928921036294145</v>
      </c>
      <c r="H3" s="192">
        <v>-0.70909252185317817</v>
      </c>
      <c r="I3" s="192">
        <v>-0.70909254387331488</v>
      </c>
      <c r="J3" s="192">
        <v>-0.81547546831455897</v>
      </c>
      <c r="K3" s="192">
        <v>-6.1288397573100652E-2</v>
      </c>
      <c r="L3" s="192">
        <v>-0.54559936359069061</v>
      </c>
      <c r="M3" s="192">
        <v>-0.72129983392639785</v>
      </c>
      <c r="N3" s="192">
        <v>-8.0756885912233511E-2</v>
      </c>
      <c r="O3" s="192">
        <v>-0.63420083767329127</v>
      </c>
      <c r="P3" s="192">
        <v>-1.2398114675182517</v>
      </c>
      <c r="S3" s="192">
        <v>-0.82802516290211381</v>
      </c>
      <c r="AJ3" s="192">
        <v>1</v>
      </c>
      <c r="AK3" s="192">
        <v>0.81549474769901287</v>
      </c>
      <c r="AL3" s="192">
        <v>-1.7282456507826605</v>
      </c>
      <c r="AM3" s="192">
        <v>-0.89744524095281009</v>
      </c>
      <c r="AN3" s="192">
        <v>-0.97877326387033614</v>
      </c>
      <c r="AO3" s="192">
        <v>-0.77260988324828705</v>
      </c>
      <c r="AP3" s="192">
        <v>-0.94928921036294145</v>
      </c>
      <c r="AQ3" s="192">
        <v>-0.70909252185317817</v>
      </c>
      <c r="AR3" s="192">
        <v>-0.70909254387331488</v>
      </c>
      <c r="AS3" s="192">
        <v>-0.81547546831455897</v>
      </c>
      <c r="AT3" s="192">
        <v>-6.1288397573100652E-2</v>
      </c>
      <c r="AU3" s="192">
        <v>-0.54559936359069061</v>
      </c>
      <c r="AV3" s="192">
        <v>-0.72129983392639785</v>
      </c>
      <c r="AW3" s="192">
        <v>-8.0756885912233511E-2</v>
      </c>
      <c r="AX3" s="192">
        <v>-0.63420083767329127</v>
      </c>
      <c r="AY3" s="192">
        <v>-1.2398114675182517</v>
      </c>
      <c r="BB3" s="192">
        <v>-0.82802516290211381</v>
      </c>
      <c r="BF3" cm="1">
        <f t="array" ref="BF3:BU18">_xlfn.MUNIT(COUNTA(AJ2:AY2))</f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Z3" s="114" t="s">
        <v>328</v>
      </c>
      <c r="CA3" s="188" cm="1">
        <f t="array" ref="CA3:CA18">MMULT(MINVERSE(_xlfn.ANCHORARRAY(BF58)+_xlfn.ANCHORARRAY(BF40)),_xlfn.ANCHORARRAY(BF76))</f>
        <v>-5.676779437849621E-3</v>
      </c>
      <c r="CD3" s="193">
        <v>1</v>
      </c>
      <c r="CE3" s="193">
        <v>0.79399971584392748</v>
      </c>
      <c r="CF3" s="193">
        <v>-1.5704410424053659</v>
      </c>
      <c r="CG3" s="193">
        <v>-8.658462689550693E-2</v>
      </c>
      <c r="CH3" s="193">
        <v>0.83571588635323768</v>
      </c>
      <c r="CI3" s="193">
        <v>-7.0813764948870719E-2</v>
      </c>
      <c r="CJ3" s="193">
        <v>-0.14247064870122439</v>
      </c>
      <c r="CK3" s="193">
        <v>-0.38312814411513207</v>
      </c>
      <c r="CL3" s="193">
        <v>-0.38312806754377071</v>
      </c>
      <c r="CM3" s="193">
        <v>-0.40852347711217762</v>
      </c>
      <c r="CN3" s="193">
        <v>0.1443829096466161</v>
      </c>
      <c r="CO3" s="193">
        <v>0.36880418519637326</v>
      </c>
      <c r="CP3" s="193">
        <v>6.9637687218493505E-2</v>
      </c>
      <c r="CQ3" s="193">
        <v>-0.59547867581356573</v>
      </c>
      <c r="CR3" s="193">
        <v>0.15934694413902023</v>
      </c>
      <c r="CS3" s="193">
        <v>0.62984365966548739</v>
      </c>
      <c r="CV3" s="193">
        <v>-0.81586268852961352</v>
      </c>
      <c r="CZ3" t="s">
        <v>349</v>
      </c>
      <c r="DA3">
        <v>0.01</v>
      </c>
      <c r="DC3" s="114" t="s">
        <v>101</v>
      </c>
      <c r="DD3">
        <f>AVERAGE(DI3:DI75)</f>
        <v>1.8777120259933538E-2</v>
      </c>
      <c r="DF3" s="193">
        <f>CV3</f>
        <v>-0.81586268852961352</v>
      </c>
      <c r="DG3" cm="1">
        <f t="array" ref="DG3:DG75">MMULT(CD3:CS75,_xlfn.ANCHORARRAY(CA3))</f>
        <v>-0.81964582669305475</v>
      </c>
      <c r="DH3">
        <f>DF3-DG3</f>
        <v>3.7831381634412242E-3</v>
      </c>
      <c r="DI3">
        <f>ABS(DH3)</f>
        <v>3.7831381634412242E-3</v>
      </c>
      <c r="DJ3">
        <f>DH3^2</f>
        <v>1.4312134363685439E-5</v>
      </c>
      <c r="DP3" cm="1">
        <f t="array" ref="DP3">MMULT(TRANSPOSE(DH3:DH75),DH3:DH75)/(COUNT(DF3:DF75)-BF94)</f>
        <v>9.127040239213719E-4</v>
      </c>
      <c r="DR3" s="180" cm="1">
        <f t="array" ref="DR3:EG18">DP3*MINVERSE(MMULT(TRANSPOSE(CD3:CS75),CD3:CS75))</f>
        <v>1.3245418645557675E-5</v>
      </c>
      <c r="DS3">
        <v>-2.2074913686454364E-7</v>
      </c>
      <c r="DT3">
        <v>-1.284277305731517E-6</v>
      </c>
      <c r="DU3">
        <v>-5.4183377613651613E-6</v>
      </c>
      <c r="DV3">
        <v>1.2892573332743557E-6</v>
      </c>
      <c r="DW3">
        <v>-1.4611291044621683E-6</v>
      </c>
      <c r="DX3">
        <v>3.2590554869725903E-7</v>
      </c>
      <c r="DY3">
        <v>-17.640628883842993</v>
      </c>
      <c r="DZ3">
        <v>17.640632521451501</v>
      </c>
      <c r="EA3">
        <v>-3.2015614904267821E-7</v>
      </c>
      <c r="EB3">
        <v>-1.8570759521503077E-6</v>
      </c>
      <c r="EC3">
        <v>3.4167551614009705E-6</v>
      </c>
      <c r="ED3">
        <v>-1.0473626668291358E-6</v>
      </c>
      <c r="EE3">
        <v>3.2208828547091476E-6</v>
      </c>
      <c r="EF3">
        <v>3.1902006586091664E-7</v>
      </c>
      <c r="EG3">
        <v>-2.5046195684567841E-6</v>
      </c>
    </row>
    <row r="4" spans="1:137" ht="18">
      <c r="A4" s="192">
        <v>1</v>
      </c>
      <c r="B4" s="192">
        <v>1.5946896524459422</v>
      </c>
      <c r="C4" s="192">
        <v>-1.8071479549713079</v>
      </c>
      <c r="D4" s="192">
        <v>-0.18910723327056825</v>
      </c>
      <c r="E4" s="192">
        <v>0.74021645739410225</v>
      </c>
      <c r="F4" s="192">
        <v>0.23622203680712625</v>
      </c>
      <c r="G4" s="192">
        <v>-0.88722624408127082</v>
      </c>
      <c r="H4" s="192">
        <v>-0.92640210701187609</v>
      </c>
      <c r="I4" s="192">
        <v>-0.92640219475967645</v>
      </c>
      <c r="J4" s="192">
        <v>-0.1580914825260949</v>
      </c>
      <c r="K4" s="192">
        <v>-0.12298978973901509</v>
      </c>
      <c r="L4" s="192">
        <v>-0.54559936359069061</v>
      </c>
      <c r="M4" s="192">
        <v>0.19132038277924551</v>
      </c>
      <c r="N4" s="192">
        <v>-0.59547867581356573</v>
      </c>
      <c r="O4" s="192">
        <v>0.10975020777575009</v>
      </c>
      <c r="P4" s="192">
        <v>-3.0034620517010589E-2</v>
      </c>
      <c r="S4" s="192">
        <v>-1.5820985739971374</v>
      </c>
      <c r="AJ4" s="192">
        <v>1</v>
      </c>
      <c r="AK4" s="192">
        <v>1.5946896524459422</v>
      </c>
      <c r="AL4" s="192">
        <v>-1.8071479549713079</v>
      </c>
      <c r="AM4" s="192">
        <v>-0.18910723327056825</v>
      </c>
      <c r="AN4" s="192">
        <v>0.74021645739410225</v>
      </c>
      <c r="AO4" s="192">
        <v>0.23622203680712625</v>
      </c>
      <c r="AP4" s="192">
        <v>-0.88722624408127082</v>
      </c>
      <c r="AQ4" s="192">
        <v>-0.92640210701187609</v>
      </c>
      <c r="AR4" s="192">
        <v>-0.92640219475967645</v>
      </c>
      <c r="AS4" s="192">
        <v>-0.1580914825260949</v>
      </c>
      <c r="AT4" s="192">
        <v>-0.12298978973901509</v>
      </c>
      <c r="AU4" s="192">
        <v>-0.54559936359069061</v>
      </c>
      <c r="AV4" s="192">
        <v>0.19132038277924551</v>
      </c>
      <c r="AW4" s="192">
        <v>-0.59547867581356573</v>
      </c>
      <c r="AX4" s="192">
        <v>0.10975020777575009</v>
      </c>
      <c r="AY4" s="192">
        <v>-3.0034620517010589E-2</v>
      </c>
      <c r="BB4" s="192">
        <v>-1.5820985739971374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Z4" s="114" t="s">
        <v>329</v>
      </c>
      <c r="CA4" s="188">
        <v>-1.003318246027697</v>
      </c>
      <c r="CD4" s="193">
        <v>1</v>
      </c>
      <c r="CE4" s="193">
        <v>1.8472562767432315</v>
      </c>
      <c r="CF4" s="193">
        <v>-1.5704410424053659</v>
      </c>
      <c r="CG4" s="193">
        <v>0.47262958969573665</v>
      </c>
      <c r="CH4" s="193">
        <v>1.4087124601080505</v>
      </c>
      <c r="CI4" s="193">
        <v>6.0773007232272171E-2</v>
      </c>
      <c r="CJ4" s="193">
        <v>1.8893063631120439E-2</v>
      </c>
      <c r="CK4" s="193">
        <v>-0.9757906490933983</v>
      </c>
      <c r="CL4" s="193">
        <v>-0.97579063773667274</v>
      </c>
      <c r="CM4" s="193">
        <v>2.9732513413466582E-2</v>
      </c>
      <c r="CN4" s="193">
        <v>0.74082970058379438</v>
      </c>
      <c r="CO4" s="193">
        <v>-0.11016910226351767</v>
      </c>
      <c r="CP4" s="193">
        <v>0.43468577390075169</v>
      </c>
      <c r="CQ4" s="193">
        <v>1.2575197678312295</v>
      </c>
      <c r="CR4" s="193">
        <v>1.2008784077676788</v>
      </c>
      <c r="CS4" s="193">
        <v>-3.0034620517010589E-2</v>
      </c>
      <c r="CV4" s="193">
        <v>-1.8253480614471451</v>
      </c>
      <c r="DC4" s="114" t="s">
        <v>102</v>
      </c>
      <c r="DD4">
        <f>SQRT(AVERAGE(DJ3:DJ75))</f>
        <v>2.6695679544629772E-2</v>
      </c>
      <c r="DF4" s="193">
        <f t="shared" ref="DF4:DF67" si="0">CV4</f>
        <v>-1.8253480614471451</v>
      </c>
      <c r="DG4">
        <v>-1.8741308268927708</v>
      </c>
      <c r="DH4">
        <f t="shared" ref="DH4:DH67" si="1">DF4-DG4</f>
        <v>4.8782765445625653E-2</v>
      </c>
      <c r="DI4">
        <f t="shared" ref="DI4:DI67" si="2">ABS(DH4)</f>
        <v>4.8782765445625653E-2</v>
      </c>
      <c r="DJ4">
        <f t="shared" ref="DJ4:DJ67" si="3">DH4^2</f>
        <v>2.3797582045229282E-3</v>
      </c>
      <c r="DR4">
        <v>-2.2074913758369817E-7</v>
      </c>
      <c r="DS4" s="180">
        <v>5.1061524284016569E-5</v>
      </c>
      <c r="DT4">
        <v>6.0195012023635055E-6</v>
      </c>
      <c r="DU4">
        <v>3.1475820175976403E-5</v>
      </c>
      <c r="DV4">
        <v>-8.8193432505681952E-6</v>
      </c>
      <c r="DW4">
        <v>-6.7206228761002134E-6</v>
      </c>
      <c r="DX4">
        <v>-2.1842774239233786E-5</v>
      </c>
      <c r="DY4">
        <v>22.061141768905177</v>
      </c>
      <c r="DZ4">
        <v>-22.061085558420558</v>
      </c>
      <c r="EA4">
        <v>-2.2023753069093456E-5</v>
      </c>
      <c r="EB4">
        <v>1.5755297701275551E-5</v>
      </c>
      <c r="EC4">
        <v>-1.8925639592366329E-5</v>
      </c>
      <c r="ED4">
        <v>2.6471821206040456E-6</v>
      </c>
      <c r="EE4">
        <v>7.3379534104329211E-6</v>
      </c>
      <c r="EF4">
        <v>-9.0975063661346454E-6</v>
      </c>
      <c r="EG4">
        <v>-6.1911965224757498E-7</v>
      </c>
    </row>
    <row r="5" spans="1:137" ht="18">
      <c r="A5" s="192">
        <v>1</v>
      </c>
      <c r="B5" s="192">
        <v>-0.76439009364993116</v>
      </c>
      <c r="C5" s="192">
        <v>-1.8071479549713079</v>
      </c>
      <c r="D5" s="192">
        <v>-0.90676547789599748</v>
      </c>
      <c r="E5" s="192">
        <v>-1.551769837625149</v>
      </c>
      <c r="F5" s="192">
        <v>-1.737579545909989</v>
      </c>
      <c r="G5" s="192">
        <v>-0.61414919244192012</v>
      </c>
      <c r="H5" s="192">
        <v>-0.4423943946129581</v>
      </c>
      <c r="I5" s="192">
        <v>-0.44239445000995697</v>
      </c>
      <c r="J5" s="192">
        <v>-7.9831484217944476E-2</v>
      </c>
      <c r="K5" s="192">
        <v>6.2114386758729684E-2</v>
      </c>
      <c r="L5" s="192">
        <v>0.15108905453278676</v>
      </c>
      <c r="M5" s="192">
        <v>0.55636846946150376</v>
      </c>
      <c r="N5" s="192">
        <v>-1.178830037701742</v>
      </c>
      <c r="O5" s="192">
        <v>-1.7253290376652184</v>
      </c>
      <c r="P5" s="192">
        <v>-1.7897100343369987</v>
      </c>
      <c r="S5" s="192">
        <v>0.75309650552293539</v>
      </c>
      <c r="AJ5" s="192">
        <v>1</v>
      </c>
      <c r="AK5" s="192">
        <v>-0.76439009364993116</v>
      </c>
      <c r="AL5" s="192">
        <v>-1.8071479549713079</v>
      </c>
      <c r="AM5" s="192">
        <v>-0.90676547789599748</v>
      </c>
      <c r="AN5" s="192">
        <v>-1.551769837625149</v>
      </c>
      <c r="AO5" s="192">
        <v>-1.737579545909989</v>
      </c>
      <c r="AP5" s="192">
        <v>-0.61414919244192012</v>
      </c>
      <c r="AQ5" s="192">
        <v>-0.4423943946129581</v>
      </c>
      <c r="AR5" s="192">
        <v>-0.44239445000995697</v>
      </c>
      <c r="AS5" s="192">
        <v>-7.9831484217944476E-2</v>
      </c>
      <c r="AT5" s="192">
        <v>6.2114386758729684E-2</v>
      </c>
      <c r="AU5" s="192">
        <v>0.15108905453278676</v>
      </c>
      <c r="AV5" s="192">
        <v>0.55636846946150376</v>
      </c>
      <c r="AW5" s="192">
        <v>-1.178830037701742</v>
      </c>
      <c r="AX5" s="192">
        <v>-1.7253290376652184</v>
      </c>
      <c r="AY5" s="192">
        <v>-1.7897100343369987</v>
      </c>
      <c r="BB5" s="192">
        <v>0.75309650552293539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Z5" s="114" t="s">
        <v>330</v>
      </c>
      <c r="CA5" s="188">
        <v>6.92494630848417E-4</v>
      </c>
      <c r="CD5" s="193">
        <v>1</v>
      </c>
      <c r="CE5" s="193">
        <v>0.89072735919182378</v>
      </c>
      <c r="CF5" s="193">
        <v>-1.7282456507826605</v>
      </c>
      <c r="CG5" s="193">
        <v>0.742916461048171</v>
      </c>
      <c r="CH5" s="193">
        <v>1.2177136021897796</v>
      </c>
      <c r="CI5" s="193">
        <v>1.8152633029808192</v>
      </c>
      <c r="CJ5" s="193">
        <v>-0.14247064870122439</v>
      </c>
      <c r="CK5" s="193">
        <v>-0.37325043569882815</v>
      </c>
      <c r="CL5" s="193">
        <v>-0.37325037894837215</v>
      </c>
      <c r="CM5" s="193">
        <v>0.68711649920192841</v>
      </c>
      <c r="CN5" s="193">
        <v>0.78196396202773832</v>
      </c>
      <c r="CO5" s="193">
        <v>1.3702937862488731</v>
      </c>
      <c r="CP5" s="193">
        <v>1.1647819472652658</v>
      </c>
      <c r="CQ5" s="193">
        <v>1.1545754098509642</v>
      </c>
      <c r="CR5" s="193">
        <v>0.65531430777171451</v>
      </c>
      <c r="CS5" s="193">
        <v>1.0697625131204835</v>
      </c>
      <c r="CV5" s="193">
        <v>-0.90100000913711631</v>
      </c>
      <c r="DC5" s="114" t="s">
        <v>109</v>
      </c>
      <c r="DD5">
        <f>DD4/(SQRT(SUMSQ(DF3:DF75)/COUNT(DF3:DF75))+SQRT(SUMSQ(_xlfn.ANCHORARRAY(DG3))/COUNT(_xlfn.ANCHORARRAY(DG3))))</f>
        <v>1.3472321007375302E-2</v>
      </c>
      <c r="DF5" s="193">
        <f t="shared" si="0"/>
        <v>-0.90100000913711631</v>
      </c>
      <c r="DG5">
        <v>-0.90314286995660487</v>
      </c>
      <c r="DH5">
        <f t="shared" si="1"/>
        <v>2.1428608194885568E-3</v>
      </c>
      <c r="DI5">
        <f t="shared" si="2"/>
        <v>2.1428608194885568E-3</v>
      </c>
      <c r="DJ5">
        <f t="shared" si="3"/>
        <v>4.5918524916991695E-6</v>
      </c>
      <c r="DR5">
        <v>-1.2842773059471034E-6</v>
      </c>
      <c r="DS5">
        <v>6.0195012049319017E-6</v>
      </c>
      <c r="DT5" s="180">
        <v>3.6328546195776848E-5</v>
      </c>
      <c r="DU5">
        <v>3.9417375335983348E-5</v>
      </c>
      <c r="DV5">
        <v>-1.879404866696741E-6</v>
      </c>
      <c r="DW5">
        <v>8.7439303916764179E-7</v>
      </c>
      <c r="DX5">
        <v>2.7591237868824843E-6</v>
      </c>
      <c r="DY5">
        <v>15.06369554824178</v>
      </c>
      <c r="DZ5">
        <v>-15.063747332043748</v>
      </c>
      <c r="EA5">
        <v>2.3729026582563617E-5</v>
      </c>
      <c r="EB5">
        <v>1.7399446157287754E-5</v>
      </c>
      <c r="EC5">
        <v>-1.7113661328563066E-5</v>
      </c>
      <c r="ED5">
        <v>2.059862274463563E-7</v>
      </c>
      <c r="EE5">
        <v>-1.7722577605470846E-5</v>
      </c>
      <c r="EF5">
        <v>1.7705166771249931E-5</v>
      </c>
      <c r="EG5">
        <v>-1.6443092170939834E-5</v>
      </c>
    </row>
    <row r="6" spans="1:137" ht="18">
      <c r="A6" s="192">
        <v>1</v>
      </c>
      <c r="B6" s="192">
        <v>1.0465663401412049</v>
      </c>
      <c r="C6" s="192">
        <v>-1.4915387382167185</v>
      </c>
      <c r="D6" s="192">
        <v>0.23962366611605182</v>
      </c>
      <c r="E6" s="192">
        <v>0.74021645739410225</v>
      </c>
      <c r="F6" s="192">
        <v>-0.24626279452372479</v>
      </c>
      <c r="G6" s="192">
        <v>0.13060640293812636</v>
      </c>
      <c r="H6" s="192">
        <v>-0.59056002085752468</v>
      </c>
      <c r="I6" s="192">
        <v>-0.59056002983473377</v>
      </c>
      <c r="J6" s="192">
        <v>0.23320850901465728</v>
      </c>
      <c r="K6" s="192">
        <v>0.16495004036858807</v>
      </c>
      <c r="L6" s="192">
        <v>-0.54559936359069061</v>
      </c>
      <c r="M6" s="192">
        <v>-0.17372770390301051</v>
      </c>
      <c r="N6" s="192">
        <v>5.6502258061454584E-2</v>
      </c>
      <c r="O6" s="192">
        <v>0.35773388959209723</v>
      </c>
      <c r="P6" s="192">
        <v>-3.0034620517010589E-2</v>
      </c>
      <c r="S6" s="192">
        <v>-1.0591121759796212</v>
      </c>
      <c r="AJ6" s="192">
        <v>1</v>
      </c>
      <c r="AK6" s="192">
        <v>1.0465663401412049</v>
      </c>
      <c r="AL6" s="192">
        <v>-1.4915387382167185</v>
      </c>
      <c r="AM6" s="192">
        <v>0.23962366611605182</v>
      </c>
      <c r="AN6" s="192">
        <v>0.74021645739410225</v>
      </c>
      <c r="AO6" s="192">
        <v>-0.24626279452372479</v>
      </c>
      <c r="AP6" s="192">
        <v>0.13060640293812636</v>
      </c>
      <c r="AQ6" s="192">
        <v>-0.59056002085752468</v>
      </c>
      <c r="AR6" s="192">
        <v>-0.59056002983473377</v>
      </c>
      <c r="AS6" s="192">
        <v>0.23320850901465728</v>
      </c>
      <c r="AT6" s="192">
        <v>0.16495004036858807</v>
      </c>
      <c r="AU6" s="192">
        <v>-0.54559936359069061</v>
      </c>
      <c r="AV6" s="192">
        <v>-0.17372770390301051</v>
      </c>
      <c r="AW6" s="192">
        <v>5.6502258061454584E-2</v>
      </c>
      <c r="AX6" s="192">
        <v>0.35773388959209723</v>
      </c>
      <c r="AY6" s="192">
        <v>-3.0034620517010589E-2</v>
      </c>
      <c r="BB6" s="192">
        <v>-1.0591121759796212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Z6" s="114" t="s">
        <v>331</v>
      </c>
      <c r="CA6" s="188">
        <v>1.2680996106598896E-2</v>
      </c>
      <c r="CD6" s="193">
        <v>1</v>
      </c>
      <c r="CE6" s="193">
        <v>1.4710932192791892</v>
      </c>
      <c r="CF6" s="193">
        <v>-1.4915387382167185</v>
      </c>
      <c r="CG6" s="193">
        <v>0.29554508777517619</v>
      </c>
      <c r="CH6" s="193">
        <v>1.5997113180263214</v>
      </c>
      <c r="CI6" s="193">
        <v>0.23622203680712625</v>
      </c>
      <c r="CJ6" s="193">
        <v>9.3368623169124379E-2</v>
      </c>
      <c r="CK6" s="193">
        <v>-0.86713585651405001</v>
      </c>
      <c r="CL6" s="193">
        <v>-0.86713581229349013</v>
      </c>
      <c r="CM6" s="193">
        <v>-0.23635148083424534</v>
      </c>
      <c r="CN6" s="193">
        <v>8.2681517480701655E-2</v>
      </c>
      <c r="CO6" s="193">
        <v>0.499433263594527</v>
      </c>
      <c r="CP6" s="193">
        <v>1.286464642826018</v>
      </c>
      <c r="CQ6" s="193">
        <v>0.19376140203514267</v>
      </c>
      <c r="CR6" s="193">
        <v>0.35773388959209723</v>
      </c>
      <c r="CS6" s="193">
        <v>0.29990451957423842</v>
      </c>
      <c r="CV6" s="193">
        <v>-1.4604738302721336</v>
      </c>
      <c r="DF6" s="193">
        <f t="shared" si="0"/>
        <v>-1.4604738302721336</v>
      </c>
      <c r="DG6">
        <v>-1.4958044016409051</v>
      </c>
      <c r="DH6">
        <f t="shared" si="1"/>
        <v>3.5330571368771491E-2</v>
      </c>
      <c r="DI6">
        <f t="shared" si="2"/>
        <v>3.5330571368771491E-2</v>
      </c>
      <c r="DJ6">
        <f t="shared" si="3"/>
        <v>1.2482492732438558E-3</v>
      </c>
      <c r="DR6">
        <v>-5.4183378199903708E-6</v>
      </c>
      <c r="DS6">
        <v>3.1475820250888939E-5</v>
      </c>
      <c r="DT6">
        <v>3.9417375387793487E-5</v>
      </c>
      <c r="DU6" s="180">
        <v>5.1254328975969884E-4</v>
      </c>
      <c r="DV6">
        <v>-1.0705812456080021E-4</v>
      </c>
      <c r="DW6">
        <v>-1.8016506705236697E-5</v>
      </c>
      <c r="DX6">
        <v>-1.6315715443656234E-4</v>
      </c>
      <c r="DY6">
        <v>-23.798214975996821</v>
      </c>
      <c r="DZ6">
        <v>23.79812170067062</v>
      </c>
      <c r="EA6">
        <v>-1.0726646450425754E-4</v>
      </c>
      <c r="EB6">
        <v>5.6548897751667428E-7</v>
      </c>
      <c r="EC6">
        <v>-4.227458473031859E-5</v>
      </c>
      <c r="ED6">
        <v>-2.3506584517874408E-5</v>
      </c>
      <c r="EE6">
        <v>-2.9933432797756356E-5</v>
      </c>
      <c r="EF6">
        <v>-2.8488895533250707E-5</v>
      </c>
      <c r="EG6">
        <v>-7.2869821990439299E-6</v>
      </c>
    </row>
    <row r="7" spans="1:137" ht="18">
      <c r="A7" s="192">
        <v>1</v>
      </c>
      <c r="B7" s="192">
        <v>-1.1620481829690588</v>
      </c>
      <c r="C7" s="192">
        <v>-1.6493433465940133</v>
      </c>
      <c r="D7" s="192">
        <v>0.22098319222967705</v>
      </c>
      <c r="E7" s="192">
        <v>0.35821874155756039</v>
      </c>
      <c r="F7" s="192">
        <v>-1.5621305163351349</v>
      </c>
      <c r="G7" s="192">
        <v>-0.42796029359690851</v>
      </c>
      <c r="H7" s="192">
        <v>0.75280832375987827</v>
      </c>
      <c r="I7" s="192">
        <v>0.75280837897124386</v>
      </c>
      <c r="J7" s="192">
        <v>0.34277250664606834</v>
      </c>
      <c r="K7" s="192">
        <v>0.80253109274971024</v>
      </c>
      <c r="L7" s="192">
        <v>1.5880089169124596</v>
      </c>
      <c r="M7" s="192">
        <v>0.55636846946150376</v>
      </c>
      <c r="N7" s="192">
        <v>-1.2127313925388241E-2</v>
      </c>
      <c r="O7" s="192">
        <v>-0.48541062858348266</v>
      </c>
      <c r="P7" s="192">
        <v>-0.57993318733575761</v>
      </c>
      <c r="S7" s="192">
        <v>1.1666206341879481</v>
      </c>
      <c r="AJ7" s="192">
        <v>1</v>
      </c>
      <c r="AK7" s="192">
        <v>-1.1620481829690588</v>
      </c>
      <c r="AL7" s="192">
        <v>-1.6493433465940133</v>
      </c>
      <c r="AM7" s="192">
        <v>0.22098319222967705</v>
      </c>
      <c r="AN7" s="192">
        <v>0.35821874155756039</v>
      </c>
      <c r="AO7" s="192">
        <v>-1.5621305163351349</v>
      </c>
      <c r="AP7" s="192">
        <v>-0.42796029359690851</v>
      </c>
      <c r="AQ7" s="192">
        <v>0.75280832375987827</v>
      </c>
      <c r="AR7" s="192">
        <v>0.75280837897124386</v>
      </c>
      <c r="AS7" s="192">
        <v>0.34277250664606834</v>
      </c>
      <c r="AT7" s="192">
        <v>0.80253109274971024</v>
      </c>
      <c r="AU7" s="192">
        <v>1.5880089169124596</v>
      </c>
      <c r="AV7" s="192">
        <v>0.55636846946150376</v>
      </c>
      <c r="AW7" s="192">
        <v>-1.2127313925388241E-2</v>
      </c>
      <c r="AX7" s="192">
        <v>-0.48541062858348266</v>
      </c>
      <c r="AY7" s="192">
        <v>-0.57993318733575761</v>
      </c>
      <c r="BB7" s="192">
        <v>1.1666206341879481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Z7" s="114" t="s">
        <v>332</v>
      </c>
      <c r="CA7" s="188">
        <v>-9.1172474903080808E-3</v>
      </c>
      <c r="CD7" s="193">
        <v>1</v>
      </c>
      <c r="CE7" s="193">
        <v>0.35335156281462904</v>
      </c>
      <c r="CF7" s="193">
        <v>-1.3337341298394239</v>
      </c>
      <c r="CG7" s="193">
        <v>0.20234271834330225</v>
      </c>
      <c r="CH7" s="193">
        <v>-0.97877326387033614</v>
      </c>
      <c r="CI7" s="193">
        <v>1.6910749838557875E-2</v>
      </c>
      <c r="CJ7" s="193">
        <v>0.75123606575483171</v>
      </c>
      <c r="CK7" s="193">
        <v>-0.27447335153578378</v>
      </c>
      <c r="CL7" s="193">
        <v>-0.27447324210058988</v>
      </c>
      <c r="CM7" s="193">
        <v>0.42103250495421873</v>
      </c>
      <c r="CN7" s="193">
        <v>1.008202399969427</v>
      </c>
      <c r="CO7" s="193">
        <v>6.4003002267354003E-2</v>
      </c>
      <c r="CP7" s="193">
        <v>-0.11288635612263559</v>
      </c>
      <c r="CQ7" s="193">
        <v>1.703611985745719</v>
      </c>
      <c r="CR7" s="193">
        <v>0.90329798958806162</v>
      </c>
      <c r="CS7" s="193">
        <v>0.29990451957423842</v>
      </c>
      <c r="CV7" s="193">
        <v>-0.37801361111959986</v>
      </c>
      <c r="DC7" s="114"/>
      <c r="DF7" s="193">
        <f t="shared" si="0"/>
        <v>-0.37801361111959986</v>
      </c>
      <c r="DG7">
        <v>-0.36123911220826033</v>
      </c>
      <c r="DH7">
        <f t="shared" si="1"/>
        <v>-1.677449891133953E-2</v>
      </c>
      <c r="DI7">
        <f t="shared" si="2"/>
        <v>1.677449891133953E-2</v>
      </c>
      <c r="DJ7">
        <f t="shared" si="3"/>
        <v>2.813838137265311E-4</v>
      </c>
      <c r="DR7">
        <v>1.2892573492573973E-6</v>
      </c>
      <c r="DS7">
        <v>-8.8193432741112896E-6</v>
      </c>
      <c r="DT7">
        <v>-1.8794048833540233E-6</v>
      </c>
      <c r="DU7">
        <v>-1.0705812471769836E-4</v>
      </c>
      <c r="DV7" s="180">
        <v>4.6917093907250938E-5</v>
      </c>
      <c r="DW7">
        <v>-1.6076079339855094E-6</v>
      </c>
      <c r="DX7">
        <v>4.2438101405656044E-5</v>
      </c>
      <c r="DY7">
        <v>51.136215928409243</v>
      </c>
      <c r="DZ7">
        <v>-51.136197527964086</v>
      </c>
      <c r="EA7">
        <v>2.2494635213899437E-5</v>
      </c>
      <c r="EB7">
        <v>4.3657207854242135E-6</v>
      </c>
      <c r="EC7">
        <v>-6.1915747188238066E-6</v>
      </c>
      <c r="ED7">
        <v>6.2236861113077198E-6</v>
      </c>
      <c r="EE7">
        <v>3.2965150015549652E-6</v>
      </c>
      <c r="EF7">
        <v>6.1517021812789568E-6</v>
      </c>
      <c r="EG7">
        <v>5.979838286392698E-8</v>
      </c>
    </row>
    <row r="8" spans="1:137" ht="18">
      <c r="A8" s="192">
        <v>1</v>
      </c>
      <c r="B8" s="192">
        <v>-0.29149939283800458</v>
      </c>
      <c r="C8" s="192">
        <v>-1.6493433465940133</v>
      </c>
      <c r="D8" s="192">
        <v>1.1902878343211658</v>
      </c>
      <c r="E8" s="192">
        <v>1.6952107469854569</v>
      </c>
      <c r="F8" s="192">
        <v>0.45553332377569461</v>
      </c>
      <c r="G8" s="192">
        <v>0.46574642085914764</v>
      </c>
      <c r="H8" s="192">
        <v>0.19965665244683034</v>
      </c>
      <c r="I8" s="192">
        <v>0.19965656315993954</v>
      </c>
      <c r="J8" s="192">
        <v>1.2662404866822421</v>
      </c>
      <c r="K8" s="192">
        <v>1.3784107529649166</v>
      </c>
      <c r="L8" s="192">
        <v>1.5009228646470236</v>
      </c>
      <c r="M8" s="192">
        <v>1.5298300339475241</v>
      </c>
      <c r="N8" s="192">
        <v>1.1888901958443867</v>
      </c>
      <c r="O8" s="192">
        <v>0.95289472595133173</v>
      </c>
      <c r="P8" s="192">
        <v>0.62984365966548739</v>
      </c>
      <c r="S8" s="192">
        <v>0.21794763313291851</v>
      </c>
      <c r="AJ8" s="192">
        <v>1</v>
      </c>
      <c r="AK8" s="192">
        <v>-0.29149939283800458</v>
      </c>
      <c r="AL8" s="192">
        <v>-1.6493433465940133</v>
      </c>
      <c r="AM8" s="192">
        <v>1.1902878343211658</v>
      </c>
      <c r="AN8" s="192">
        <v>1.6952107469854569</v>
      </c>
      <c r="AO8" s="192">
        <v>0.45553332377569461</v>
      </c>
      <c r="AP8" s="192">
        <v>0.46574642085914764</v>
      </c>
      <c r="AQ8" s="192">
        <v>0.19965665244683034</v>
      </c>
      <c r="AR8" s="192">
        <v>0.19965656315993954</v>
      </c>
      <c r="AS8" s="192">
        <v>1.2662404866822421</v>
      </c>
      <c r="AT8" s="192">
        <v>1.3784107529649166</v>
      </c>
      <c r="AU8" s="192">
        <v>1.5009228646470236</v>
      </c>
      <c r="AV8" s="192">
        <v>1.5298300339475241</v>
      </c>
      <c r="AW8" s="192">
        <v>1.1888901958443867</v>
      </c>
      <c r="AX8" s="192">
        <v>0.95289472595133173</v>
      </c>
      <c r="AY8" s="192">
        <v>0.62984365966548739</v>
      </c>
      <c r="BB8" s="192">
        <v>0.21794763313291851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Z8" s="114" t="s">
        <v>333</v>
      </c>
      <c r="CA8" s="188">
        <v>4.4901534651331509E-4</v>
      </c>
      <c r="CD8" s="193">
        <v>1</v>
      </c>
      <c r="CE8" s="193">
        <v>0.28886646724936094</v>
      </c>
      <c r="CF8" s="193">
        <v>-0.93922260889618725</v>
      </c>
      <c r="CG8" s="193">
        <v>1.2462092559802902</v>
      </c>
      <c r="CH8" s="193">
        <v>1.2177136021897796</v>
      </c>
      <c r="CI8" s="193">
        <v>0.89415589771283133</v>
      </c>
      <c r="CJ8" s="193">
        <v>0.67676050621682782</v>
      </c>
      <c r="CK8" s="193">
        <v>0.80219686584140049</v>
      </c>
      <c r="CL8" s="193">
        <v>0.80219682194824016</v>
      </c>
      <c r="CM8" s="193">
        <v>1.4540644826218037</v>
      </c>
      <c r="CN8" s="193">
        <v>1.3372764915209727</v>
      </c>
      <c r="CO8" s="193">
        <v>0.89132049878898212</v>
      </c>
      <c r="CP8" s="193">
        <v>0.55636846946150376</v>
      </c>
      <c r="CQ8" s="193">
        <v>1.6692971997522963</v>
      </c>
      <c r="CR8" s="193">
        <v>0.70491104413498462</v>
      </c>
      <c r="CS8" s="193">
        <v>-3.0034620517010589E-2</v>
      </c>
      <c r="CV8" s="193">
        <v>-0.31720123925709798</v>
      </c>
      <c r="DF8" s="193">
        <f t="shared" si="0"/>
        <v>-0.31720123925709798</v>
      </c>
      <c r="DG8">
        <v>-0.29361130587945716</v>
      </c>
      <c r="DH8">
        <f t="shared" si="1"/>
        <v>-2.3589933377640815E-2</v>
      </c>
      <c r="DI8">
        <f t="shared" si="2"/>
        <v>2.3589933377640815E-2</v>
      </c>
      <c r="DJ8">
        <f t="shared" si="3"/>
        <v>5.5648495676153219E-4</v>
      </c>
      <c r="DR8">
        <v>-1.4611291020558502E-6</v>
      </c>
      <c r="DS8">
        <v>-6.7206228848646318E-6</v>
      </c>
      <c r="DT8">
        <v>8.7439304945243919E-7</v>
      </c>
      <c r="DU8">
        <v>-1.8016506256174231E-5</v>
      </c>
      <c r="DV8">
        <v>-1.6076080588276449E-6</v>
      </c>
      <c r="DW8" s="180">
        <v>4.7974357744544083E-5</v>
      </c>
      <c r="DX8">
        <v>-2.0019305851551208E-5</v>
      </c>
      <c r="DY8">
        <v>-123.04849105954298</v>
      </c>
      <c r="DZ8">
        <v>123.04848647964879</v>
      </c>
      <c r="EA8">
        <v>1.0038549375682427E-5</v>
      </c>
      <c r="EB8">
        <v>-1.0566065098868187E-5</v>
      </c>
      <c r="EC8">
        <v>1.0159561359769608E-5</v>
      </c>
      <c r="ED8">
        <v>3.0917491528817905E-6</v>
      </c>
      <c r="EE8">
        <v>-7.8316796146881853E-6</v>
      </c>
      <c r="EF8">
        <v>1.0736753331573566E-5</v>
      </c>
      <c r="EG8">
        <v>-2.294412518300687E-5</v>
      </c>
    </row>
    <row r="9" spans="1:137" ht="18">
      <c r="A9" s="192">
        <v>1</v>
      </c>
      <c r="B9" s="192">
        <v>-3.8932768540727233E-2</v>
      </c>
      <c r="C9" s="192">
        <v>-1.4915387382167185</v>
      </c>
      <c r="D9" s="192">
        <v>9.9820111968240935E-2</v>
      </c>
      <c r="E9" s="192">
        <v>-0.21477783219725241</v>
      </c>
      <c r="F9" s="192">
        <v>-0.68488536846086157</v>
      </c>
      <c r="G9" s="192">
        <v>0.54022198039715152</v>
      </c>
      <c r="H9" s="192">
        <v>-0.16581855895643413</v>
      </c>
      <c r="I9" s="192">
        <v>-0.16581866755120059</v>
      </c>
      <c r="J9" s="192">
        <v>9.2340512059985599E-2</v>
      </c>
      <c r="K9" s="192">
        <v>-0.184691181904931</v>
      </c>
      <c r="L9" s="192">
        <v>-0.11016910226351767</v>
      </c>
      <c r="M9" s="192">
        <v>-0.11288635612263559</v>
      </c>
      <c r="N9" s="192">
        <v>-0.11507167190565613</v>
      </c>
      <c r="O9" s="192">
        <v>-0.43581389222021255</v>
      </c>
      <c r="P9" s="192">
        <v>-0.57993318733575761</v>
      </c>
      <c r="S9" s="192">
        <v>1.1185568800412157E-2</v>
      </c>
      <c r="AJ9" s="192">
        <v>1</v>
      </c>
      <c r="AK9" s="192">
        <v>-3.8932768540727233E-2</v>
      </c>
      <c r="AL9" s="192">
        <v>-1.4915387382167185</v>
      </c>
      <c r="AM9" s="192">
        <v>9.9820111968240935E-2</v>
      </c>
      <c r="AN9" s="192">
        <v>-0.21477783219725241</v>
      </c>
      <c r="AO9" s="192">
        <v>-0.68488536846086157</v>
      </c>
      <c r="AP9" s="192">
        <v>0.54022198039715152</v>
      </c>
      <c r="AQ9" s="192">
        <v>-0.16581855895643413</v>
      </c>
      <c r="AR9" s="192">
        <v>-0.16581866755120059</v>
      </c>
      <c r="AS9" s="192">
        <v>9.2340512059985599E-2</v>
      </c>
      <c r="AT9" s="192">
        <v>-0.184691181904931</v>
      </c>
      <c r="AU9" s="192">
        <v>-0.11016910226351767</v>
      </c>
      <c r="AV9" s="192">
        <v>-0.11288635612263559</v>
      </c>
      <c r="AW9" s="192">
        <v>-0.11507167190565613</v>
      </c>
      <c r="AX9" s="192">
        <v>-0.43581389222021255</v>
      </c>
      <c r="AY9" s="192">
        <v>-0.57993318733575761</v>
      </c>
      <c r="BB9" s="192">
        <v>1.1185568800412157E-2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Z9" s="114" t="s">
        <v>334</v>
      </c>
      <c r="CA9" s="188">
        <v>-4.5343416296808048E-3</v>
      </c>
      <c r="CD9" s="193">
        <v>1</v>
      </c>
      <c r="CE9" s="193">
        <v>-2.8185252613184535E-2</v>
      </c>
      <c r="CF9" s="193">
        <v>-1.3337341298394239</v>
      </c>
      <c r="CG9" s="193">
        <v>2.5258216422741786E-2</v>
      </c>
      <c r="CH9" s="193">
        <v>-0.88327383491120071</v>
      </c>
      <c r="CI9" s="193">
        <v>0.49939558116940891</v>
      </c>
      <c r="CJ9" s="193">
        <v>0.31679530178313797</v>
      </c>
      <c r="CK9" s="193">
        <v>0.34782227869139687</v>
      </c>
      <c r="CL9" s="193">
        <v>0.34782239387850955</v>
      </c>
      <c r="CM9" s="193">
        <v>0.81233249649497097</v>
      </c>
      <c r="CN9" s="193">
        <v>0.86423248491562465</v>
      </c>
      <c r="CO9" s="193">
        <v>-0.24079818066166833</v>
      </c>
      <c r="CP9" s="193">
        <v>-0.59961713836564368</v>
      </c>
      <c r="CQ9" s="193">
        <v>9.0817044054877213E-2</v>
      </c>
      <c r="CR9" s="193">
        <v>0.80410451686152318</v>
      </c>
      <c r="CS9" s="193">
        <v>0.18992480621048743</v>
      </c>
      <c r="CV9" s="193">
        <v>-9.7690557208796394E-4</v>
      </c>
      <c r="DF9" s="193">
        <f t="shared" si="0"/>
        <v>-9.7690557208796394E-4</v>
      </c>
      <c r="DG9">
        <v>2.5405783305257459E-2</v>
      </c>
      <c r="DH9">
        <f t="shared" si="1"/>
        <v>-2.6382688877345423E-2</v>
      </c>
      <c r="DI9">
        <f t="shared" si="2"/>
        <v>2.6382688877345423E-2</v>
      </c>
      <c r="DJ9">
        <f t="shared" si="3"/>
        <v>6.9604627239880595E-4</v>
      </c>
      <c r="DL9" s="114"/>
      <c r="DR9">
        <v>3.2590557502722007E-7</v>
      </c>
      <c r="DS9">
        <v>-2.1842774261922353E-5</v>
      </c>
      <c r="DT9">
        <v>2.7591237492102595E-6</v>
      </c>
      <c r="DU9">
        <v>-1.6315715508490749E-4</v>
      </c>
      <c r="DV9">
        <v>4.2438101519181437E-5</v>
      </c>
      <c r="DW9">
        <v>-2.0019305658446435E-5</v>
      </c>
      <c r="DX9" s="180">
        <v>1.9907857372784956E-4</v>
      </c>
      <c r="DY9">
        <v>189.35954841122887</v>
      </c>
      <c r="DZ9">
        <v>-189.35965091211122</v>
      </c>
      <c r="EA9">
        <v>7.4564280144594981E-5</v>
      </c>
      <c r="EB9">
        <v>2.2639520329328644E-6</v>
      </c>
      <c r="EC9">
        <v>4.1849448013962434E-6</v>
      </c>
      <c r="ED9">
        <v>5.7717746546744975E-6</v>
      </c>
      <c r="EE9">
        <v>-1.4109527512562166E-5</v>
      </c>
      <c r="EF9">
        <v>-4.5635093205905627E-6</v>
      </c>
      <c r="EG9">
        <v>5.205198169404693E-6</v>
      </c>
    </row>
    <row r="10" spans="1:137" ht="18">
      <c r="A10" s="193">
        <v>1</v>
      </c>
      <c r="B10" s="193">
        <v>0.79399971584392748</v>
      </c>
      <c r="C10" s="193">
        <v>-1.5704410424053659</v>
      </c>
      <c r="D10" s="193">
        <v>-8.658462689550693E-2</v>
      </c>
      <c r="E10" s="193">
        <v>0.83571588635323768</v>
      </c>
      <c r="F10" s="193">
        <v>-7.0813764948870719E-2</v>
      </c>
      <c r="G10" s="193">
        <v>-0.14247064870122439</v>
      </c>
      <c r="H10" s="193">
        <v>-0.38312814411513207</v>
      </c>
      <c r="I10" s="193">
        <v>-0.38312806754377071</v>
      </c>
      <c r="J10" s="193">
        <v>-0.40852347711217762</v>
      </c>
      <c r="K10" s="193">
        <v>0.1443829096466161</v>
      </c>
      <c r="L10" s="193">
        <v>0.36880418519637326</v>
      </c>
      <c r="M10" s="193">
        <v>6.9637687218493505E-2</v>
      </c>
      <c r="N10" s="193">
        <v>-0.59547867581356573</v>
      </c>
      <c r="O10" s="193">
        <v>0.15934694413902023</v>
      </c>
      <c r="P10" s="193">
        <v>0.62984365966548739</v>
      </c>
      <c r="S10" s="193">
        <v>-0.81586268852961352</v>
      </c>
      <c r="AJ10" s="192">
        <v>1</v>
      </c>
      <c r="AK10" s="192">
        <v>1.3743655759312929</v>
      </c>
      <c r="AL10" s="192">
        <v>-1.4126364340280713</v>
      </c>
      <c r="AM10" s="192">
        <v>1.4046532840144759</v>
      </c>
      <c r="AN10" s="192">
        <v>2.1727078917811342</v>
      </c>
      <c r="AO10" s="192">
        <v>0.63098235335054864</v>
      </c>
      <c r="AP10" s="192">
        <v>0.35403308155213992</v>
      </c>
      <c r="AQ10" s="192">
        <v>-0.14606314212382498</v>
      </c>
      <c r="AR10" s="192">
        <v>-0.14606303946661023</v>
      </c>
      <c r="AS10" s="192">
        <v>1.250588487020613</v>
      </c>
      <c r="AT10" s="192">
        <v>1.4195450144088604</v>
      </c>
      <c r="AU10" s="192">
        <v>0.2817181329309405</v>
      </c>
      <c r="AV10" s="192">
        <v>1.7123540772886512</v>
      </c>
      <c r="AW10" s="192">
        <v>1.703611985745719</v>
      </c>
      <c r="AX10" s="192">
        <v>0.75450778049825296</v>
      </c>
      <c r="AY10" s="192">
        <v>0.84980308639298541</v>
      </c>
      <c r="BB10" s="192">
        <v>-1.3753365096646308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Z10" s="114" t="s">
        <v>335</v>
      </c>
      <c r="CA10" s="188">
        <v>-7.4516512857409484E-6</v>
      </c>
      <c r="CD10" s="193">
        <v>1</v>
      </c>
      <c r="CE10" s="193">
        <v>0.45007920616252528</v>
      </c>
      <c r="CF10" s="193">
        <v>-1.3337341298394239</v>
      </c>
      <c r="CG10" s="193">
        <v>0.82679859353685758</v>
      </c>
      <c r="CH10" s="193">
        <v>-0.21477783219725241</v>
      </c>
      <c r="CI10" s="193">
        <v>1.4643652438311079</v>
      </c>
      <c r="CJ10" s="193">
        <v>1.3222153555462017</v>
      </c>
      <c r="CK10" s="193">
        <v>0.63427582276422478</v>
      </c>
      <c r="CL10" s="193">
        <v>0.63427586493266452</v>
      </c>
      <c r="CM10" s="193">
        <v>0.79668049683333952</v>
      </c>
      <c r="CN10" s="193">
        <v>0.84366535419365274</v>
      </c>
      <c r="CO10" s="193">
        <v>0.89132049878898212</v>
      </c>
      <c r="CP10" s="193">
        <v>0.92141655614376194</v>
      </c>
      <c r="CQ10" s="193">
        <v>0.26239097402198797</v>
      </c>
      <c r="CR10" s="193">
        <v>2.0440229259432572</v>
      </c>
      <c r="CS10" s="193">
        <v>1.8396205066667286</v>
      </c>
      <c r="CV10" s="193">
        <v>-0.47531340609960299</v>
      </c>
      <c r="DF10" s="193">
        <f t="shared" si="0"/>
        <v>-0.47531340609960299</v>
      </c>
      <c r="DG10">
        <v>-0.45420413897244377</v>
      </c>
      <c r="DH10">
        <f t="shared" si="1"/>
        <v>-2.1109267127159215E-2</v>
      </c>
      <c r="DI10">
        <f t="shared" si="2"/>
        <v>2.1109267127159215E-2</v>
      </c>
      <c r="DJ10">
        <f t="shared" si="3"/>
        <v>4.4560115864576466E-4</v>
      </c>
      <c r="DR10">
        <v>-17.64062885983655</v>
      </c>
      <c r="DS10">
        <v>22.061141732256491</v>
      </c>
      <c r="DT10">
        <v>15.063695355247729</v>
      </c>
      <c r="DU10">
        <v>-23.798226451646638</v>
      </c>
      <c r="DV10">
        <v>51.136218951507317</v>
      </c>
      <c r="DW10">
        <v>-123.04849038843903</v>
      </c>
      <c r="DX10">
        <v>189.35955273500278</v>
      </c>
      <c r="DY10" s="180">
        <v>3336741750.0355182</v>
      </c>
      <c r="DZ10">
        <v>-3336741861.9332895</v>
      </c>
      <c r="EA10">
        <v>88.666453135817008</v>
      </c>
      <c r="EB10">
        <v>108.29242511354303</v>
      </c>
      <c r="EC10">
        <v>-122.18638425587339</v>
      </c>
      <c r="ED10">
        <v>13.673544452367986</v>
      </c>
      <c r="EE10">
        <v>-13.557580135358345</v>
      </c>
      <c r="EF10">
        <v>-121.01001800776992</v>
      </c>
      <c r="EG10">
        <v>170.28420745408511</v>
      </c>
    </row>
    <row r="11" spans="1:137" ht="18">
      <c r="A11" s="193">
        <v>1</v>
      </c>
      <c r="B11" s="193">
        <v>1.8472562767432315</v>
      </c>
      <c r="C11" s="193">
        <v>-1.5704410424053659</v>
      </c>
      <c r="D11" s="193">
        <v>0.47262958969573665</v>
      </c>
      <c r="E11" s="193">
        <v>1.4087124601080505</v>
      </c>
      <c r="F11" s="193">
        <v>6.0773007232272171E-2</v>
      </c>
      <c r="G11" s="193">
        <v>1.8893063631120439E-2</v>
      </c>
      <c r="H11" s="193">
        <v>-0.9757906490933983</v>
      </c>
      <c r="I11" s="193">
        <v>-0.97579063773667274</v>
      </c>
      <c r="J11" s="193">
        <v>2.9732513413466582E-2</v>
      </c>
      <c r="K11" s="193">
        <v>0.74082970058379438</v>
      </c>
      <c r="L11" s="193">
        <v>-0.11016910226351767</v>
      </c>
      <c r="M11" s="193">
        <v>0.43468577390075169</v>
      </c>
      <c r="N11" s="193">
        <v>1.2575197678312295</v>
      </c>
      <c r="O11" s="193">
        <v>1.2008784077676788</v>
      </c>
      <c r="P11" s="193">
        <v>-3.0034620517010589E-2</v>
      </c>
      <c r="S11" s="193">
        <v>-1.8253480614471451</v>
      </c>
      <c r="AJ11" s="192">
        <v>1</v>
      </c>
      <c r="AK11" s="192">
        <v>-0.2323880552365197</v>
      </c>
      <c r="AL11" s="192">
        <v>-1.0181249130848347</v>
      </c>
      <c r="AM11" s="192">
        <v>8.1179638081866151E-2</v>
      </c>
      <c r="AN11" s="192">
        <v>-0.31027726115638787</v>
      </c>
      <c r="AO11" s="192">
        <v>0.19235977941341195</v>
      </c>
      <c r="AP11" s="192">
        <v>0.15543158945079491</v>
      </c>
      <c r="AQ11" s="192">
        <v>-7.6919183209695041E-2</v>
      </c>
      <c r="AR11" s="192">
        <v>-7.6919219298816871E-2</v>
      </c>
      <c r="AS11" s="192">
        <v>0.65581249987867007</v>
      </c>
      <c r="AT11" s="192">
        <v>0.84366535419365274</v>
      </c>
      <c r="AU11" s="192">
        <v>-0.11016910226351767</v>
      </c>
      <c r="AV11" s="192">
        <v>-0.96466522504790186</v>
      </c>
      <c r="AW11" s="192">
        <v>9.0817044054877213E-2</v>
      </c>
      <c r="AX11" s="192">
        <v>-3.9040001314056785E-2</v>
      </c>
      <c r="AY11" s="192">
        <v>-0.57993318733575761</v>
      </c>
      <c r="BB11" s="192">
        <v>0.20578515876041839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Z11" s="114" t="s">
        <v>336</v>
      </c>
      <c r="CA11" s="188">
        <v>-5.252851261786616E-6</v>
      </c>
      <c r="CD11" s="193">
        <v>1</v>
      </c>
      <c r="CE11" s="193">
        <v>0.40171538448857119</v>
      </c>
      <c r="CF11" s="193">
        <v>-1.0970272172734818</v>
      </c>
      <c r="CG11" s="193">
        <v>-1.4193785097713041</v>
      </c>
      <c r="CH11" s="193">
        <v>-0.78777440595206516</v>
      </c>
      <c r="CI11" s="193">
        <v>-1.7814418033037034</v>
      </c>
      <c r="CJ11" s="193">
        <v>-1.8305833315626623</v>
      </c>
      <c r="CK11" s="193">
        <v>-1.5783308624879684</v>
      </c>
      <c r="CL11" s="193">
        <v>-1.5783308965249725</v>
      </c>
      <c r="CM11" s="193">
        <v>-0.79982346865292986</v>
      </c>
      <c r="CN11" s="193">
        <v>-0.39036248912464772</v>
      </c>
      <c r="CO11" s="193">
        <v>-1.4164598862450366</v>
      </c>
      <c r="CP11" s="193">
        <v>-0.5387757905852687</v>
      </c>
      <c r="CQ11" s="193">
        <v>-1.4876631116425418</v>
      </c>
      <c r="CR11" s="193">
        <v>-1.3781518831223327</v>
      </c>
      <c r="CS11" s="193">
        <v>-1.6797303209732517</v>
      </c>
      <c r="CV11" s="193">
        <v>-0.42666350860960145</v>
      </c>
      <c r="DF11" s="193">
        <f t="shared" si="0"/>
        <v>-0.42666350860960145</v>
      </c>
      <c r="DG11">
        <v>-0.41606182546640208</v>
      </c>
      <c r="DH11">
        <f t="shared" si="1"/>
        <v>-1.060168314319937E-2</v>
      </c>
      <c r="DI11">
        <f t="shared" si="2"/>
        <v>1.060168314319937E-2</v>
      </c>
      <c r="DJ11">
        <f t="shared" si="3"/>
        <v>1.1239568546879766E-4</v>
      </c>
      <c r="DR11">
        <v>17.640632503622729</v>
      </c>
      <c r="DS11">
        <v>-22.061085494431211</v>
      </c>
      <c r="DT11">
        <v>-15.063747144740864</v>
      </c>
      <c r="DU11">
        <v>23.79813318037748</v>
      </c>
      <c r="DV11">
        <v>-51.13620056257151</v>
      </c>
      <c r="DW11">
        <v>123.04848580456417</v>
      </c>
      <c r="DX11">
        <v>-189.35965527590693</v>
      </c>
      <c r="DY11">
        <v>-3336741861.9332905</v>
      </c>
      <c r="DZ11" s="180">
        <v>3336741973.8313541</v>
      </c>
      <c r="EA11">
        <v>-88.666567538731556</v>
      </c>
      <c r="EB11">
        <v>-108.29241876325348</v>
      </c>
      <c r="EC11">
        <v>122.18639275360779</v>
      </c>
      <c r="ED11">
        <v>-13.67353507711878</v>
      </c>
      <c r="EE11">
        <v>13.557630921304726</v>
      </c>
      <c r="EF11">
        <v>121.01000653093547</v>
      </c>
      <c r="EG11">
        <v>-170.28420053925652</v>
      </c>
    </row>
    <row r="12" spans="1:137" ht="18">
      <c r="A12" s="193">
        <v>1</v>
      </c>
      <c r="B12" s="193">
        <v>0.89072735919182378</v>
      </c>
      <c r="C12" s="193">
        <v>-1.7282456507826605</v>
      </c>
      <c r="D12" s="193">
        <v>0.742916461048171</v>
      </c>
      <c r="E12" s="193">
        <v>1.2177136021897796</v>
      </c>
      <c r="F12" s="193">
        <v>1.8152633029808192</v>
      </c>
      <c r="G12" s="193">
        <v>-0.14247064870122439</v>
      </c>
      <c r="H12" s="193">
        <v>-0.37325043569882815</v>
      </c>
      <c r="I12" s="193">
        <v>-0.37325037894837215</v>
      </c>
      <c r="J12" s="193">
        <v>0.68711649920192841</v>
      </c>
      <c r="K12" s="193">
        <v>0.78196396202773832</v>
      </c>
      <c r="L12" s="193">
        <v>1.3702937862488731</v>
      </c>
      <c r="M12" s="193">
        <v>1.1647819472652658</v>
      </c>
      <c r="N12" s="193">
        <v>1.1545754098509642</v>
      </c>
      <c r="O12" s="193">
        <v>0.65531430777171451</v>
      </c>
      <c r="P12" s="193">
        <v>1.0697625131204835</v>
      </c>
      <c r="S12" s="193">
        <v>-0.90100000913711631</v>
      </c>
      <c r="AJ12" s="192">
        <v>1</v>
      </c>
      <c r="AK12" s="192">
        <v>-0.27537811894669051</v>
      </c>
      <c r="AL12" s="192">
        <v>-1.1759295214621293</v>
      </c>
      <c r="AM12" s="192">
        <v>1.0038830954574181</v>
      </c>
      <c r="AN12" s="192">
        <v>0.35821874155756039</v>
      </c>
      <c r="AO12" s="192">
        <v>0.63098235335054864</v>
      </c>
      <c r="AP12" s="192">
        <v>0.41609604783381049</v>
      </c>
      <c r="AQ12" s="192">
        <v>0.93060707525335784</v>
      </c>
      <c r="AR12" s="192">
        <v>0.93060702458221978</v>
      </c>
      <c r="AS12" s="192">
        <v>1.3914564839752823</v>
      </c>
      <c r="AT12" s="192">
        <v>1.3784107529649166</v>
      </c>
      <c r="AU12" s="192">
        <v>1.2832077339834371</v>
      </c>
      <c r="AV12" s="192">
        <v>0.37384442612037461</v>
      </c>
      <c r="AW12" s="192">
        <v>1.600667627765451</v>
      </c>
      <c r="AX12" s="192">
        <v>1.4488620895840261</v>
      </c>
      <c r="AY12" s="192">
        <v>0.62984365966548739</v>
      </c>
      <c r="BB12" s="192">
        <v>0.25443505625041973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Z12" s="114" t="s">
        <v>337</v>
      </c>
      <c r="CA12" s="188">
        <v>1.1191477570180899E-2</v>
      </c>
      <c r="CD12" s="193">
        <v>1</v>
      </c>
      <c r="CE12" s="193">
        <v>0.14914876019129389</v>
      </c>
      <c r="CF12" s="193">
        <v>-1.0181249130848347</v>
      </c>
      <c r="CG12" s="193">
        <v>-1.1024904537029327</v>
      </c>
      <c r="CH12" s="193">
        <v>-0.11927840323811695</v>
      </c>
      <c r="CI12" s="193">
        <v>-1.0796456850042839</v>
      </c>
      <c r="CJ12" s="193">
        <v>-1.7436951787683233</v>
      </c>
      <c r="CK12" s="193">
        <v>-1.2227333595010093</v>
      </c>
      <c r="CL12" s="193">
        <v>-1.2227333544092318</v>
      </c>
      <c r="CM12" s="193">
        <v>-0.98764746459248909</v>
      </c>
      <c r="CN12" s="193">
        <v>-0.90454075717393956</v>
      </c>
      <c r="CO12" s="193">
        <v>-1.0245726510505786</v>
      </c>
      <c r="CP12" s="193">
        <v>-0.59961713836564368</v>
      </c>
      <c r="CQ12" s="193">
        <v>-0.83568217776752041</v>
      </c>
      <c r="CR12" s="193">
        <v>-0.98137799221617694</v>
      </c>
      <c r="CS12" s="193">
        <v>-1.2398114675182517</v>
      </c>
      <c r="CV12" s="193">
        <v>-0.17125154678709353</v>
      </c>
      <c r="DF12" s="193">
        <f t="shared" si="0"/>
        <v>-0.17125154678709353</v>
      </c>
      <c r="DG12">
        <v>-0.15962559631241752</v>
      </c>
      <c r="DH12">
        <f t="shared" si="1"/>
        <v>-1.1625950474676017E-2</v>
      </c>
      <c r="DI12">
        <f t="shared" si="2"/>
        <v>1.1625950474676017E-2</v>
      </c>
      <c r="DJ12">
        <f t="shared" si="3"/>
        <v>1.3516272443961949E-4</v>
      </c>
      <c r="DR12">
        <v>-3.2015614065145278E-7</v>
      </c>
      <c r="DS12">
        <v>-2.2023753077380158E-5</v>
      </c>
      <c r="DT12">
        <v>2.372902657011249E-5</v>
      </c>
      <c r="DU12">
        <v>-1.0726646480196279E-4</v>
      </c>
      <c r="DV12">
        <v>2.2494635272132881E-5</v>
      </c>
      <c r="DW12">
        <v>1.0038549445568219E-5</v>
      </c>
      <c r="DX12">
        <v>7.4564280178270964E-5</v>
      </c>
      <c r="DY12">
        <v>88.666451734556986</v>
      </c>
      <c r="DZ12">
        <v>-88.666566137471449</v>
      </c>
      <c r="EA12" s="180">
        <v>1.8700957697761708E-4</v>
      </c>
      <c r="EB12">
        <v>-4.5161617442423013E-5</v>
      </c>
      <c r="EC12">
        <v>-1.1741401103410006E-5</v>
      </c>
      <c r="ED12">
        <v>3.7968634046936838E-6</v>
      </c>
      <c r="EE12">
        <v>-3.0412582729215931E-5</v>
      </c>
      <c r="EF12">
        <v>3.4274430660643348E-5</v>
      </c>
      <c r="EG12">
        <v>-9.4070062294116499E-6</v>
      </c>
    </row>
    <row r="13" spans="1:137" ht="18">
      <c r="A13" s="193">
        <v>1</v>
      </c>
      <c r="B13" s="193">
        <v>1.4710932192791892</v>
      </c>
      <c r="C13" s="193">
        <v>-1.4915387382167185</v>
      </c>
      <c r="D13" s="193">
        <v>0.29554508777517619</v>
      </c>
      <c r="E13" s="193">
        <v>1.5997113180263214</v>
      </c>
      <c r="F13" s="193">
        <v>0.23622203680712625</v>
      </c>
      <c r="G13" s="193">
        <v>9.3368623169124379E-2</v>
      </c>
      <c r="H13" s="193">
        <v>-0.86713585651405001</v>
      </c>
      <c r="I13" s="193">
        <v>-0.86713581229349013</v>
      </c>
      <c r="J13" s="193">
        <v>-0.23635148083424534</v>
      </c>
      <c r="K13" s="193">
        <v>8.2681517480701655E-2</v>
      </c>
      <c r="L13" s="193">
        <v>0.499433263594527</v>
      </c>
      <c r="M13" s="193">
        <v>1.286464642826018</v>
      </c>
      <c r="N13" s="193">
        <v>0.19376140203514267</v>
      </c>
      <c r="O13" s="193">
        <v>0.35773388959209723</v>
      </c>
      <c r="P13" s="193">
        <v>0.29990451957423842</v>
      </c>
      <c r="S13" s="193">
        <v>-1.4604738302721336</v>
      </c>
      <c r="AJ13" s="192">
        <v>1</v>
      </c>
      <c r="AK13" s="192">
        <v>-0.38822703618590082</v>
      </c>
      <c r="AL13" s="192">
        <v>-0.78141800051889265</v>
      </c>
      <c r="AM13" s="192">
        <v>0.35146650943430052</v>
      </c>
      <c r="AN13" s="192">
        <v>-0.31027726115638787</v>
      </c>
      <c r="AO13" s="192">
        <v>1.1134671846813997</v>
      </c>
      <c r="AP13" s="192">
        <v>6.8543436656455806E-2</v>
      </c>
      <c r="AQ13" s="192">
        <v>0.39721082077291908</v>
      </c>
      <c r="AR13" s="192">
        <v>0.39721083685550407</v>
      </c>
      <c r="AS13" s="192">
        <v>6.1036512736724981E-2</v>
      </c>
      <c r="AT13" s="192">
        <v>1.9954246746240667</v>
      </c>
      <c r="AU13" s="192">
        <v>0.19463208066550466</v>
      </c>
      <c r="AV13" s="192">
        <v>8.7963394381185781E-3</v>
      </c>
      <c r="AW13" s="192">
        <v>1.3261493398180748</v>
      </c>
      <c r="AX13" s="192">
        <v>0.90329798958806162</v>
      </c>
      <c r="AY13" s="192">
        <v>-3.0034620517010589E-2</v>
      </c>
      <c r="BB13" s="192">
        <v>0.36389732560292343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Z13" s="114" t="s">
        <v>338</v>
      </c>
      <c r="CA13" s="188">
        <v>-1.4242685974258401E-2</v>
      </c>
      <c r="CD13" s="193">
        <v>1</v>
      </c>
      <c r="CE13" s="193">
        <v>1.6430534741198963</v>
      </c>
      <c r="CF13" s="193">
        <v>-1.2548318256507767</v>
      </c>
      <c r="CG13" s="193">
        <v>-0.67375955431631274</v>
      </c>
      <c r="CH13" s="193">
        <v>0.35821874155756039</v>
      </c>
      <c r="CI13" s="193">
        <v>-0.29012505191743909</v>
      </c>
      <c r="CJ13" s="193">
        <v>-0.8996388373376043</v>
      </c>
      <c r="CK13" s="193">
        <v>-0.77823648076730956</v>
      </c>
      <c r="CL13" s="193">
        <v>-0.77823636404110819</v>
      </c>
      <c r="CM13" s="193">
        <v>0.13929651104487542</v>
      </c>
      <c r="CN13" s="193">
        <v>-0.16412405118295903</v>
      </c>
      <c r="CO13" s="193">
        <v>0.10754602840006883</v>
      </c>
      <c r="CP13" s="193">
        <v>-0.96466522504790186</v>
      </c>
      <c r="CQ13" s="193">
        <v>-0.73273781978725372</v>
      </c>
      <c r="CR13" s="193">
        <v>-1.1301682013059855</v>
      </c>
      <c r="CS13" s="193">
        <v>-0.35997376060825959</v>
      </c>
      <c r="CV13" s="193">
        <v>-1.630748471487139</v>
      </c>
      <c r="DF13" s="193">
        <f t="shared" si="0"/>
        <v>-1.630748471487139</v>
      </c>
      <c r="DG13">
        <v>-1.6614244687654671</v>
      </c>
      <c r="DH13">
        <f t="shared" si="1"/>
        <v>3.0675997278328149E-2</v>
      </c>
      <c r="DI13">
        <f t="shared" si="2"/>
        <v>3.0675997278328149E-2</v>
      </c>
      <c r="DJ13">
        <f t="shared" si="3"/>
        <v>9.4101680901999599E-4</v>
      </c>
      <c r="DR13">
        <v>-1.8570759345606311E-6</v>
      </c>
      <c r="DS13">
        <v>1.5755297670584837E-5</v>
      </c>
      <c r="DT13">
        <v>1.7399446131312039E-5</v>
      </c>
      <c r="DU13">
        <v>5.6548860566610394E-7</v>
      </c>
      <c r="DV13">
        <v>4.3657208385558747E-6</v>
      </c>
      <c r="DW13">
        <v>-1.0566064961748527E-5</v>
      </c>
      <c r="DX13">
        <v>2.2639519947927584E-6</v>
      </c>
      <c r="DY13">
        <v>108.29242198832739</v>
      </c>
      <c r="DZ13">
        <v>-108.29241563803765</v>
      </c>
      <c r="EA13">
        <v>-4.516161747999135E-5</v>
      </c>
      <c r="EB13" s="180">
        <v>1.2825717847611131E-4</v>
      </c>
      <c r="EC13">
        <v>-5.1400663907470824E-5</v>
      </c>
      <c r="ED13">
        <v>6.219840267626822E-6</v>
      </c>
      <c r="EE13">
        <v>-8.3851578434281932E-6</v>
      </c>
      <c r="EF13">
        <v>-3.1209580989972771E-5</v>
      </c>
      <c r="EG13">
        <v>2.5164016364720646E-5</v>
      </c>
    </row>
    <row r="14" spans="1:137" ht="18">
      <c r="A14" s="192">
        <v>1</v>
      </c>
      <c r="B14" s="192">
        <v>1.3743655759312929</v>
      </c>
      <c r="C14" s="192">
        <v>-1.4126364340280713</v>
      </c>
      <c r="D14" s="192">
        <v>1.4046532840144759</v>
      </c>
      <c r="E14" s="192">
        <v>2.1727078917811342</v>
      </c>
      <c r="F14" s="192">
        <v>0.63098235335054864</v>
      </c>
      <c r="G14" s="192">
        <v>0.35403308155213992</v>
      </c>
      <c r="H14" s="192">
        <v>-0.14606314212382498</v>
      </c>
      <c r="I14" s="192">
        <v>-0.14606303946661023</v>
      </c>
      <c r="J14" s="192">
        <v>1.250588487020613</v>
      </c>
      <c r="K14" s="192">
        <v>1.4195450144088604</v>
      </c>
      <c r="L14" s="192">
        <v>0.2817181329309405</v>
      </c>
      <c r="M14" s="192">
        <v>1.7123540772886512</v>
      </c>
      <c r="N14" s="192">
        <v>1.703611985745719</v>
      </c>
      <c r="O14" s="192">
        <v>0.75450778049825296</v>
      </c>
      <c r="P14" s="192">
        <v>0.84980308639298541</v>
      </c>
      <c r="S14" s="192">
        <v>-1.3753365096646308</v>
      </c>
      <c r="AJ14" s="192">
        <v>1</v>
      </c>
      <c r="AK14" s="192">
        <v>-0.23776181320029105</v>
      </c>
      <c r="AL14" s="192">
        <v>-0.78141800051889265</v>
      </c>
      <c r="AM14" s="192">
        <v>-0.58055718488443875</v>
      </c>
      <c r="AN14" s="192">
        <v>-1.6472692665842843</v>
      </c>
      <c r="AO14" s="192">
        <v>-0.68488536846086157</v>
      </c>
      <c r="AP14" s="192">
        <v>-0.20453361498289491</v>
      </c>
      <c r="AQ14" s="192">
        <v>4.1613317785958483E-2</v>
      </c>
      <c r="AR14" s="192">
        <v>4.1613294739762469E-2</v>
      </c>
      <c r="AS14" s="192">
        <v>-7.9831484217944476E-2</v>
      </c>
      <c r="AT14" s="192">
        <v>0.78196396202773832</v>
      </c>
      <c r="AU14" s="192">
        <v>6.4003002267354003E-2</v>
      </c>
      <c r="AV14" s="192">
        <v>-0.8429825294871498</v>
      </c>
      <c r="AW14" s="192">
        <v>-0.3895899598530323</v>
      </c>
      <c r="AX14" s="192">
        <v>-1.1301682013059855</v>
      </c>
      <c r="AY14" s="192">
        <v>-1.4597708942457537</v>
      </c>
      <c r="BB14" s="192">
        <v>0.21794763313291851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Z14" s="114" t="s">
        <v>339</v>
      </c>
      <c r="CA14" s="188">
        <v>4.5440964019864694E-4</v>
      </c>
      <c r="CD14" s="193">
        <v>1</v>
      </c>
      <c r="CE14" s="193">
        <v>0.87460608530050965</v>
      </c>
      <c r="CF14" s="193">
        <v>-1.4126364340280713</v>
      </c>
      <c r="CG14" s="193">
        <v>-0.38483220907750348</v>
      </c>
      <c r="CH14" s="193">
        <v>0.35821874155756039</v>
      </c>
      <c r="CI14" s="193">
        <v>6.0773007232272171E-2</v>
      </c>
      <c r="CJ14" s="193">
        <v>-0.96170180361927482</v>
      </c>
      <c r="CK14" s="193">
        <v>-1.3116327352477497</v>
      </c>
      <c r="CL14" s="193">
        <v>-1.3116328026616146</v>
      </c>
      <c r="CM14" s="193">
        <v>-0.81547546831455897</v>
      </c>
      <c r="CN14" s="193">
        <v>-0.41092961984661969</v>
      </c>
      <c r="CO14" s="193">
        <v>-1.0245726510505786</v>
      </c>
      <c r="CP14" s="193">
        <v>0.86057520836338486</v>
      </c>
      <c r="CQ14" s="193">
        <v>-1.1102004657148978</v>
      </c>
      <c r="CR14" s="193">
        <v>0.65531430777171451</v>
      </c>
      <c r="CS14" s="193">
        <v>0.62984365966548739</v>
      </c>
      <c r="CV14" s="193">
        <v>-0.88883753476461569</v>
      </c>
      <c r="DF14" s="193">
        <f t="shared" si="0"/>
        <v>-0.88883753476461569</v>
      </c>
      <c r="DG14">
        <v>-0.89184165678269323</v>
      </c>
      <c r="DH14">
        <f t="shared" si="1"/>
        <v>3.0041220180775374E-3</v>
      </c>
      <c r="DI14">
        <f t="shared" si="2"/>
        <v>3.0041220180775374E-3</v>
      </c>
      <c r="DJ14">
        <f t="shared" si="3"/>
        <v>9.0247490994982558E-6</v>
      </c>
      <c r="DR14">
        <v>3.416755152010967E-6</v>
      </c>
      <c r="DS14">
        <v>-1.8925639567489707E-5</v>
      </c>
      <c r="DT14">
        <v>-1.711366131585006E-5</v>
      </c>
      <c r="DU14">
        <v>-4.2274584327815418E-5</v>
      </c>
      <c r="DV14">
        <v>-6.1915748033132263E-6</v>
      </c>
      <c r="DW14">
        <v>1.0159561277141222E-5</v>
      </c>
      <c r="DX14">
        <v>4.1849447271835932E-6</v>
      </c>
      <c r="DY14">
        <v>-122.18638264054871</v>
      </c>
      <c r="DZ14">
        <v>122.18639113828306</v>
      </c>
      <c r="EA14">
        <v>-1.1741401111798478E-5</v>
      </c>
      <c r="EB14">
        <v>-5.1400663969486802E-5</v>
      </c>
      <c r="EC14" s="180">
        <v>8.0360158874551545E-5</v>
      </c>
      <c r="ED14">
        <v>-8.8578264936040569E-6</v>
      </c>
      <c r="EE14">
        <v>7.2342229664664024E-6</v>
      </c>
      <c r="EF14">
        <v>1.2526862898994324E-5</v>
      </c>
      <c r="EG14">
        <v>-2.0843555774235556E-5</v>
      </c>
    </row>
    <row r="15" spans="1:137" ht="18">
      <c r="A15" s="192">
        <v>1</v>
      </c>
      <c r="B15" s="192">
        <v>-0.2323880552365197</v>
      </c>
      <c r="C15" s="192">
        <v>-1.0181249130848347</v>
      </c>
      <c r="D15" s="192">
        <v>8.1179638081866151E-2</v>
      </c>
      <c r="E15" s="192">
        <v>-0.31027726115638787</v>
      </c>
      <c r="F15" s="192">
        <v>0.19235977941341195</v>
      </c>
      <c r="G15" s="192">
        <v>0.15543158945079491</v>
      </c>
      <c r="H15" s="192">
        <v>-7.6919183209695041E-2</v>
      </c>
      <c r="I15" s="192">
        <v>-7.6919219298816871E-2</v>
      </c>
      <c r="J15" s="192">
        <v>0.65581249987867007</v>
      </c>
      <c r="K15" s="192">
        <v>0.84366535419365274</v>
      </c>
      <c r="L15" s="192">
        <v>-0.11016910226351767</v>
      </c>
      <c r="M15" s="192">
        <v>-0.96466522504790186</v>
      </c>
      <c r="N15" s="192">
        <v>9.0817044054877213E-2</v>
      </c>
      <c r="O15" s="192">
        <v>-3.9040001314056785E-2</v>
      </c>
      <c r="P15" s="192">
        <v>-0.57993318733575761</v>
      </c>
      <c r="S15" s="192">
        <v>0.20578515876041839</v>
      </c>
      <c r="AJ15" s="192">
        <v>1</v>
      </c>
      <c r="AK15" s="192">
        <v>-1.1996644887154582</v>
      </c>
      <c r="AL15" s="192">
        <v>-0.86032030470753995</v>
      </c>
      <c r="AM15" s="192">
        <v>0.64971409161629712</v>
      </c>
      <c r="AN15" s="192">
        <v>0.2627193125984249</v>
      </c>
      <c r="AO15" s="192">
        <v>0.41167106638198031</v>
      </c>
      <c r="AP15" s="192">
        <v>0.14301899619446151</v>
      </c>
      <c r="AQ15" s="192">
        <v>0.39721082077291908</v>
      </c>
      <c r="AR15" s="192">
        <v>0.39721083685550407</v>
      </c>
      <c r="AS15" s="192">
        <v>0.85928849547986075</v>
      </c>
      <c r="AT15" s="192">
        <v>1.1316051843012558</v>
      </c>
      <c r="AU15" s="192">
        <v>0.97840655105441487</v>
      </c>
      <c r="AV15" s="192">
        <v>8.7963394381185781E-3</v>
      </c>
      <c r="AW15" s="192">
        <v>1.3604641258114976</v>
      </c>
      <c r="AX15" s="192">
        <v>1.0520881986778703</v>
      </c>
      <c r="AY15" s="192">
        <v>-1.0198520407907536</v>
      </c>
      <c r="BB15" s="192">
        <v>1.2031080573054493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Z15" s="114" t="s">
        <v>340</v>
      </c>
      <c r="CA15" s="188">
        <v>1.374571703270655E-3</v>
      </c>
      <c r="CD15" s="193">
        <v>1</v>
      </c>
      <c r="CE15" s="193">
        <v>-0.29149939283800458</v>
      </c>
      <c r="CF15" s="193">
        <v>-0.30800417538700875</v>
      </c>
      <c r="CG15" s="193">
        <v>1.4978556534463499</v>
      </c>
      <c r="CH15" s="193">
        <v>0.2627193125984249</v>
      </c>
      <c r="CI15" s="193">
        <v>0.80643138292540273</v>
      </c>
      <c r="CJ15" s="193">
        <v>1.3594531353152037</v>
      </c>
      <c r="CK15" s="193">
        <v>0.80219686584140049</v>
      </c>
      <c r="CL15" s="193">
        <v>0.80219682194824016</v>
      </c>
      <c r="CM15" s="193">
        <v>1.3445004849903925</v>
      </c>
      <c r="CN15" s="193">
        <v>1.6046491909066039</v>
      </c>
      <c r="CO15" s="193">
        <v>2.4588694395668056</v>
      </c>
      <c r="CP15" s="193">
        <v>1.286464642826018</v>
      </c>
      <c r="CQ15" s="193">
        <v>1.8065563437259844</v>
      </c>
      <c r="CR15" s="193">
        <v>1.399265353220756</v>
      </c>
      <c r="CS15" s="193">
        <v>0.51986394630173649</v>
      </c>
      <c r="CV15" s="193">
        <v>0.2665975306229203</v>
      </c>
      <c r="DF15" s="193">
        <f t="shared" si="0"/>
        <v>0.2665975306229203</v>
      </c>
      <c r="DG15">
        <v>0.29421080389423721</v>
      </c>
      <c r="DH15">
        <f t="shared" si="1"/>
        <v>-2.7613273271316907E-2</v>
      </c>
      <c r="DI15">
        <f t="shared" si="2"/>
        <v>2.7613273271316907E-2</v>
      </c>
      <c r="DJ15">
        <f t="shared" si="3"/>
        <v>7.6249286075642472E-4</v>
      </c>
      <c r="DR15">
        <v>-1.0473626612565285E-6</v>
      </c>
      <c r="DS15">
        <v>2.6471821125796265E-6</v>
      </c>
      <c r="DT15">
        <v>2.0598622223069873E-7</v>
      </c>
      <c r="DU15">
        <v>-2.3506584556330795E-5</v>
      </c>
      <c r="DV15">
        <v>6.2236861071834063E-6</v>
      </c>
      <c r="DW15">
        <v>3.09174919400191E-6</v>
      </c>
      <c r="DX15">
        <v>5.7717746139838759E-6</v>
      </c>
      <c r="DY15">
        <v>13.673543412769273</v>
      </c>
      <c r="DZ15">
        <v>-13.673534037520016</v>
      </c>
      <c r="EA15">
        <v>3.7968633828108472E-6</v>
      </c>
      <c r="EB15">
        <v>6.2198402466938553E-6</v>
      </c>
      <c r="EC15">
        <v>-8.8578264621549517E-6</v>
      </c>
      <c r="ED15" s="180">
        <v>1.623719673200097E-5</v>
      </c>
      <c r="EE15">
        <v>4.5658411169672617E-7</v>
      </c>
      <c r="EF15">
        <v>-1.7790203879854572E-6</v>
      </c>
      <c r="EG15">
        <v>-3.5825327343189532E-6</v>
      </c>
    </row>
    <row r="16" spans="1:137" ht="18">
      <c r="A16" s="192">
        <v>1</v>
      </c>
      <c r="B16" s="192">
        <v>-0.27537811894669051</v>
      </c>
      <c r="C16" s="192">
        <v>-1.1759295214621293</v>
      </c>
      <c r="D16" s="192">
        <v>1.0038830954574181</v>
      </c>
      <c r="E16" s="192">
        <v>0.35821874155756039</v>
      </c>
      <c r="F16" s="192">
        <v>0.63098235335054864</v>
      </c>
      <c r="G16" s="192">
        <v>0.41609604783381049</v>
      </c>
      <c r="H16" s="192">
        <v>0.93060707525335784</v>
      </c>
      <c r="I16" s="192">
        <v>0.93060702458221978</v>
      </c>
      <c r="J16" s="192">
        <v>1.3914564839752823</v>
      </c>
      <c r="K16" s="192">
        <v>1.3784107529649166</v>
      </c>
      <c r="L16" s="192">
        <v>1.2832077339834371</v>
      </c>
      <c r="M16" s="192">
        <v>0.37384442612037461</v>
      </c>
      <c r="N16" s="192">
        <v>1.600667627765451</v>
      </c>
      <c r="O16" s="192">
        <v>1.4488620895840261</v>
      </c>
      <c r="P16" s="192">
        <v>0.62984365966548739</v>
      </c>
      <c r="S16" s="192">
        <v>0.25443505625041973</v>
      </c>
      <c r="AJ16" s="192">
        <v>1</v>
      </c>
      <c r="AK16" s="192">
        <v>-0.47420716360625431</v>
      </c>
      <c r="AL16" s="192">
        <v>-1.0181249130848347</v>
      </c>
      <c r="AM16" s="192">
        <v>1.1530068865484164</v>
      </c>
      <c r="AN16" s="192">
        <v>0.2627193125984249</v>
      </c>
      <c r="AO16" s="192">
        <v>1.8152633029808192</v>
      </c>
      <c r="AP16" s="192">
        <v>0.85053681180550422</v>
      </c>
      <c r="AQ16" s="192">
        <v>0.50586561335226732</v>
      </c>
      <c r="AR16" s="192">
        <v>0.50586566229868479</v>
      </c>
      <c r="AS16" s="192">
        <v>1.1410244893892019</v>
      </c>
      <c r="AT16" s="192">
        <v>1.5635149294626627</v>
      </c>
      <c r="AU16" s="192">
        <v>0.63006234199267763</v>
      </c>
      <c r="AV16" s="192">
        <v>0.79973386058300777</v>
      </c>
      <c r="AW16" s="192">
        <v>2.0467598456799405</v>
      </c>
      <c r="AX16" s="192">
        <v>1.4488620895840261</v>
      </c>
      <c r="AY16" s="192">
        <v>1.1797422264842345</v>
      </c>
      <c r="BB16" s="192">
        <v>0.46119712058292611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Z16" s="114" t="s">
        <v>341</v>
      </c>
      <c r="CA16" s="188">
        <v>6.1197843448113076E-4</v>
      </c>
      <c r="CD16" s="193">
        <v>1</v>
      </c>
      <c r="CE16" s="193">
        <v>-1.5758275461795004</v>
      </c>
      <c r="CF16" s="193">
        <v>-0.30800417538700875</v>
      </c>
      <c r="CG16" s="193">
        <v>2.5696829019129002</v>
      </c>
      <c r="CH16" s="193">
        <v>1.2177136021897796</v>
      </c>
      <c r="CI16" s="193">
        <v>1.8152633029808192</v>
      </c>
      <c r="CJ16" s="193">
        <v>2.0173205779009109</v>
      </c>
      <c r="CK16" s="193">
        <v>2.2937308367033697</v>
      </c>
      <c r="CL16" s="193">
        <v>2.2937308105789964</v>
      </c>
      <c r="CM16" s="193">
        <v>2.565356458597539</v>
      </c>
      <c r="CN16" s="193">
        <v>2.4479015505074444</v>
      </c>
      <c r="CO16" s="193">
        <v>2.0669822043723474</v>
      </c>
      <c r="CP16" s="193">
        <v>1.9557194684101573</v>
      </c>
      <c r="CQ16" s="193">
        <v>1.7379267717391391</v>
      </c>
      <c r="CR16" s="193">
        <v>1.4984588259472944</v>
      </c>
      <c r="CS16" s="193">
        <v>1.6196610799392306</v>
      </c>
      <c r="CV16" s="193">
        <v>1.6044697115979616</v>
      </c>
      <c r="DF16" s="193">
        <f t="shared" si="0"/>
        <v>1.6044697115979616</v>
      </c>
      <c r="DG16">
        <v>1.5847519754853905</v>
      </c>
      <c r="DH16">
        <f t="shared" si="1"/>
        <v>1.9717736112571105E-2</v>
      </c>
      <c r="DI16">
        <f t="shared" si="2"/>
        <v>1.9717736112571105E-2</v>
      </c>
      <c r="DJ16">
        <f t="shared" si="3"/>
        <v>3.8878911740499068E-4</v>
      </c>
      <c r="DR16">
        <v>3.2208828567361809E-6</v>
      </c>
      <c r="DS16">
        <v>7.3379534080258526E-6</v>
      </c>
      <c r="DT16">
        <v>-1.7722577606244058E-5</v>
      </c>
      <c r="DU16">
        <v>-2.9933432747050691E-5</v>
      </c>
      <c r="DV16">
        <v>3.2965149829935286E-6</v>
      </c>
      <c r="DW16">
        <v>-7.8316796022414258E-6</v>
      </c>
      <c r="DX16">
        <v>-1.4109527553624644E-5</v>
      </c>
      <c r="DY16">
        <v>-13.557580542316819</v>
      </c>
      <c r="DZ16">
        <v>13.557631328263215</v>
      </c>
      <c r="EA16">
        <v>-3.0412582745723316E-5</v>
      </c>
      <c r="EB16">
        <v>-8.3851578693339708E-6</v>
      </c>
      <c r="EC16">
        <v>7.2342229879317936E-6</v>
      </c>
      <c r="ED16">
        <v>4.5658410580506044E-7</v>
      </c>
      <c r="EE16" s="180">
        <v>6.2863381014985836E-5</v>
      </c>
      <c r="EF16">
        <v>-3.4977546362317768E-5</v>
      </c>
      <c r="EG16">
        <v>1.2493153119845744E-5</v>
      </c>
    </row>
    <row r="17" spans="1:137" ht="18">
      <c r="A17" s="192">
        <v>1</v>
      </c>
      <c r="B17" s="192">
        <v>-0.38822703618590082</v>
      </c>
      <c r="C17" s="192">
        <v>-0.78141800051889265</v>
      </c>
      <c r="D17" s="192">
        <v>0.35146650943430052</v>
      </c>
      <c r="E17" s="192">
        <v>-0.31027726115638787</v>
      </c>
      <c r="F17" s="192">
        <v>1.1134671846813997</v>
      </c>
      <c r="G17" s="192">
        <v>6.8543436656455806E-2</v>
      </c>
      <c r="H17" s="192">
        <v>0.39721082077291908</v>
      </c>
      <c r="I17" s="192">
        <v>0.39721083685550407</v>
      </c>
      <c r="J17" s="192">
        <v>6.1036512736724981E-2</v>
      </c>
      <c r="K17" s="192">
        <v>1.9954246746240667</v>
      </c>
      <c r="L17" s="192">
        <v>0.19463208066550466</v>
      </c>
      <c r="M17" s="192">
        <v>8.7963394381185781E-3</v>
      </c>
      <c r="N17" s="192">
        <v>1.3261493398180748</v>
      </c>
      <c r="O17" s="192">
        <v>0.90329798958806162</v>
      </c>
      <c r="P17" s="192">
        <v>-3.0034620517010589E-2</v>
      </c>
      <c r="S17" s="192">
        <v>0.36389732560292343</v>
      </c>
      <c r="AJ17" s="192">
        <v>1</v>
      </c>
      <c r="AK17" s="192">
        <v>0.60054442914813499</v>
      </c>
      <c r="AL17" s="192">
        <v>-1.3337341298394239</v>
      </c>
      <c r="AM17" s="192">
        <v>-1.0092880842710588</v>
      </c>
      <c r="AN17" s="192">
        <v>-0.97877326387033614</v>
      </c>
      <c r="AO17" s="192">
        <v>-1.5182682589414207</v>
      </c>
      <c r="AP17" s="192">
        <v>-1.3092544147966294</v>
      </c>
      <c r="AQ17" s="192">
        <v>-1.5882085709042737</v>
      </c>
      <c r="AR17" s="192">
        <v>-1.5882085851203709</v>
      </c>
      <c r="AS17" s="192">
        <v>-0.6119994727133683</v>
      </c>
      <c r="AT17" s="192">
        <v>-0.184691181904931</v>
      </c>
      <c r="AU17" s="192">
        <v>-1.3293738339796008</v>
      </c>
      <c r="AV17" s="192">
        <v>-0.11288635612263559</v>
      </c>
      <c r="AW17" s="192">
        <v>-0.3895899598530323</v>
      </c>
      <c r="AX17" s="192">
        <v>-0.33662041949367405</v>
      </c>
      <c r="AY17" s="192">
        <v>-0.68991290069950473</v>
      </c>
      <c r="BB17" s="192">
        <v>-0.62126309856960749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Z17" s="114" t="s">
        <v>342</v>
      </c>
      <c r="CA17" s="188">
        <v>1.4476935324595069E-3</v>
      </c>
      <c r="CD17" s="193">
        <v>1</v>
      </c>
      <c r="CE17" s="193">
        <v>-1.4844736607953755</v>
      </c>
      <c r="CF17" s="193">
        <v>0.71772577906540647</v>
      </c>
      <c r="CG17" s="193">
        <v>0.90136048908235678</v>
      </c>
      <c r="CH17" s="193">
        <v>0.16721988363928944</v>
      </c>
      <c r="CI17" s="193">
        <v>1.1134671846813997</v>
      </c>
      <c r="CJ17" s="193">
        <v>1.8187190857995661</v>
      </c>
      <c r="CK17" s="193">
        <v>1.2763268698240131</v>
      </c>
      <c r="CL17" s="193">
        <v>1.276326878102561</v>
      </c>
      <c r="CM17" s="193">
        <v>-0.42417547677380685</v>
      </c>
      <c r="CN17" s="193">
        <v>-4.0721266851128687E-2</v>
      </c>
      <c r="CO17" s="193">
        <v>-0.24079818066166833</v>
      </c>
      <c r="CP17" s="193">
        <v>-0.3562517472441396</v>
      </c>
      <c r="CQ17" s="193">
        <v>-0.21801602988592159</v>
      </c>
      <c r="CR17" s="193">
        <v>6.0153471412481722E-2</v>
      </c>
      <c r="CS17" s="193">
        <v>-3.0034620517010589E-2</v>
      </c>
      <c r="CV17" s="193">
        <v>1.5071699166179588</v>
      </c>
      <c r="DF17" s="193">
        <f t="shared" si="0"/>
        <v>1.5071699166179588</v>
      </c>
      <c r="DG17">
        <v>1.4816284294699791</v>
      </c>
      <c r="DH17">
        <f t="shared" si="1"/>
        <v>2.5541487147979769E-2</v>
      </c>
      <c r="DI17">
        <f t="shared" si="2"/>
        <v>2.5541487147979769E-2</v>
      </c>
      <c r="DJ17">
        <f t="shared" si="3"/>
        <v>6.5236756573041569E-4</v>
      </c>
      <c r="DR17">
        <v>3.1902006513468748E-7</v>
      </c>
      <c r="DS17">
        <v>-9.0975063624203754E-6</v>
      </c>
      <c r="DT17">
        <v>1.7705166784602721E-5</v>
      </c>
      <c r="DU17">
        <v>-2.8488895089847181E-5</v>
      </c>
      <c r="DV17">
        <v>6.1517020665177696E-6</v>
      </c>
      <c r="DW17">
        <v>1.0736753311404516E-5</v>
      </c>
      <c r="DX17">
        <v>-4.5635094850092564E-6</v>
      </c>
      <c r="DY17">
        <v>-121.0100181078151</v>
      </c>
      <c r="DZ17">
        <v>121.01000663098058</v>
      </c>
      <c r="EA17">
        <v>3.4274430607166824E-5</v>
      </c>
      <c r="EB17">
        <v>-3.1209581106558515E-5</v>
      </c>
      <c r="EC17">
        <v>1.2526862961239089E-5</v>
      </c>
      <c r="ED17">
        <v>-1.7790204260974384E-6</v>
      </c>
      <c r="EE17">
        <v>-3.497754637667003E-5</v>
      </c>
      <c r="EF17" s="180">
        <v>8.7054749798201836E-5</v>
      </c>
      <c r="EG17">
        <v>-4.3177700577997412E-5</v>
      </c>
    </row>
    <row r="18" spans="1:137" ht="18.75" thickBot="1">
      <c r="A18" s="192">
        <v>1</v>
      </c>
      <c r="B18" s="192">
        <v>-0.23776181320029105</v>
      </c>
      <c r="C18" s="192">
        <v>-0.78141800051889265</v>
      </c>
      <c r="D18" s="192">
        <v>-0.58055718488443875</v>
      </c>
      <c r="E18" s="192">
        <v>-1.6472692665842843</v>
      </c>
      <c r="F18" s="192">
        <v>-0.68488536846086157</v>
      </c>
      <c r="G18" s="192">
        <v>-0.20453361498289491</v>
      </c>
      <c r="H18" s="192">
        <v>4.1613317785958483E-2</v>
      </c>
      <c r="I18" s="192">
        <v>4.1613294739762469E-2</v>
      </c>
      <c r="J18" s="192">
        <v>-7.9831484217944476E-2</v>
      </c>
      <c r="K18" s="192">
        <v>0.78196396202773832</v>
      </c>
      <c r="L18" s="192">
        <v>6.4003002267354003E-2</v>
      </c>
      <c r="M18" s="192">
        <v>-0.8429825294871498</v>
      </c>
      <c r="N18" s="192">
        <v>-0.3895899598530323</v>
      </c>
      <c r="O18" s="192">
        <v>-1.1301682013059855</v>
      </c>
      <c r="P18" s="192">
        <v>-1.4597708942457537</v>
      </c>
      <c r="S18" s="192">
        <v>0.21794763313291851</v>
      </c>
      <c r="AJ18" s="192">
        <v>1</v>
      </c>
      <c r="AK18" s="192">
        <v>1.9063676143447164</v>
      </c>
      <c r="AL18" s="192">
        <v>-1.4126364340280713</v>
      </c>
      <c r="AM18" s="192">
        <v>-0.71104050208906222</v>
      </c>
      <c r="AN18" s="192">
        <v>0.45371817051669583</v>
      </c>
      <c r="AO18" s="192">
        <v>-0.99192117021685533</v>
      </c>
      <c r="AP18" s="192">
        <v>-1.3837299743346352</v>
      </c>
      <c r="AQ18" s="192">
        <v>-1.2523664847499223</v>
      </c>
      <c r="AR18" s="192">
        <v>-1.2523664201954283</v>
      </c>
      <c r="AS18" s="192">
        <v>-0.50243547508195729</v>
      </c>
      <c r="AT18" s="192">
        <v>-0.88397362645196764</v>
      </c>
      <c r="AU18" s="192">
        <v>-0.80685752038699199</v>
      </c>
      <c r="AV18" s="192">
        <v>-0.3562517472441396</v>
      </c>
      <c r="AW18" s="192">
        <v>-0.80136739177409899</v>
      </c>
      <c r="AX18" s="192">
        <v>-0.23742694676713555</v>
      </c>
      <c r="AY18" s="192">
        <v>-0.57993318733575761</v>
      </c>
      <c r="BB18" s="192">
        <v>-1.8739979589371465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Z18" s="114" t="s">
        <v>343</v>
      </c>
      <c r="CA18" s="189">
        <v>-2.6196827072124673E-3</v>
      </c>
      <c r="CD18" s="193">
        <v>1</v>
      </c>
      <c r="CE18" s="193">
        <v>-0.67840996622958949</v>
      </c>
      <c r="CF18" s="193">
        <v>1.2700419083859378</v>
      </c>
      <c r="CG18" s="193">
        <v>5.3218927252303969E-2</v>
      </c>
      <c r="CH18" s="193">
        <v>-1.7427686955434198</v>
      </c>
      <c r="CI18" s="193">
        <v>0.19235977941341195</v>
      </c>
      <c r="CJ18" s="193">
        <v>0.50298420062814964</v>
      </c>
      <c r="CK18" s="193">
        <v>0.58488728068270257</v>
      </c>
      <c r="CL18" s="193">
        <v>0.58488717106187671</v>
      </c>
      <c r="CM18" s="193">
        <v>-1.7223485571425456E-2</v>
      </c>
      <c r="CN18" s="193">
        <v>0.26778569397844643</v>
      </c>
      <c r="CO18" s="193">
        <v>-0.37142725905981899</v>
      </c>
      <c r="CP18" s="193">
        <v>-0.11288635612263559</v>
      </c>
      <c r="CQ18" s="193">
        <v>0.77711276392332007</v>
      </c>
      <c r="CR18" s="193">
        <v>0.45692736231863751</v>
      </c>
      <c r="CS18" s="193">
        <v>0.29990451957423842</v>
      </c>
      <c r="CV18" s="193">
        <v>0.66795918491543282</v>
      </c>
      <c r="DF18" s="193">
        <f t="shared" si="0"/>
        <v>0.66795918491543282</v>
      </c>
      <c r="DG18">
        <v>0.68624689532443506</v>
      </c>
      <c r="DH18">
        <f t="shared" si="1"/>
        <v>-1.8287710409002234E-2</v>
      </c>
      <c r="DI18">
        <f t="shared" si="2"/>
        <v>1.8287710409002234E-2</v>
      </c>
      <c r="DJ18">
        <f t="shared" si="3"/>
        <v>3.3444035200352862E-4</v>
      </c>
      <c r="DR18">
        <v>-2.5046195657693383E-6</v>
      </c>
      <c r="DS18">
        <v>-6.1911964391423699E-7</v>
      </c>
      <c r="DT18">
        <v>-1.6443092181602363E-5</v>
      </c>
      <c r="DU18">
        <v>-7.2869827848172903E-6</v>
      </c>
      <c r="DV18">
        <v>5.9798534664906618E-8</v>
      </c>
      <c r="DW18">
        <v>-2.2944125142302278E-5</v>
      </c>
      <c r="DX18">
        <v>5.20519838304594E-6</v>
      </c>
      <c r="DY18">
        <v>170.28420727726552</v>
      </c>
      <c r="DZ18">
        <v>-170.28420036243685</v>
      </c>
      <c r="EA18">
        <v>-9.4070061625995528E-6</v>
      </c>
      <c r="EB18">
        <v>2.5164016518471431E-5</v>
      </c>
      <c r="EC18">
        <v>-2.0843555850195679E-5</v>
      </c>
      <c r="ED18">
        <v>-3.5825326819896113E-6</v>
      </c>
      <c r="EE18">
        <v>1.2493153141332513E-5</v>
      </c>
      <c r="EF18">
        <v>-4.3177700566479269E-5</v>
      </c>
      <c r="EG18" s="180">
        <v>7.3447892086759257E-5</v>
      </c>
    </row>
    <row r="19" spans="1:137">
      <c r="A19" s="192">
        <v>1</v>
      </c>
      <c r="B19" s="192">
        <v>-1.1996644887154582</v>
      </c>
      <c r="C19" s="192">
        <v>-0.86032030470753995</v>
      </c>
      <c r="D19" s="192">
        <v>0.64971409161629712</v>
      </c>
      <c r="E19" s="192">
        <v>0.2627193125984249</v>
      </c>
      <c r="F19" s="192">
        <v>0.41167106638198031</v>
      </c>
      <c r="G19" s="192">
        <v>0.14301899619446151</v>
      </c>
      <c r="H19" s="192">
        <v>0.39721082077291908</v>
      </c>
      <c r="I19" s="192">
        <v>0.39721083685550407</v>
      </c>
      <c r="J19" s="192">
        <v>0.85928849547986075</v>
      </c>
      <c r="K19" s="192">
        <v>1.1316051843012558</v>
      </c>
      <c r="L19" s="192">
        <v>0.97840655105441487</v>
      </c>
      <c r="M19" s="192">
        <v>8.7963394381185781E-3</v>
      </c>
      <c r="N19" s="192">
        <v>1.3604641258114976</v>
      </c>
      <c r="O19" s="192">
        <v>1.0520881986778703</v>
      </c>
      <c r="P19" s="192">
        <v>-1.0198520407907536</v>
      </c>
      <c r="S19" s="192">
        <v>1.2031080573054493</v>
      </c>
      <c r="AJ19" s="192">
        <v>1</v>
      </c>
      <c r="AK19" s="192">
        <v>1.3689918179675216</v>
      </c>
      <c r="AL19" s="192">
        <v>-0.86032030470753995</v>
      </c>
      <c r="AM19" s="192">
        <v>-1.7455868027828629</v>
      </c>
      <c r="AN19" s="192">
        <v>-1.0742726928294717</v>
      </c>
      <c r="AO19" s="192">
        <v>-0.77260988324828705</v>
      </c>
      <c r="AP19" s="192">
        <v>-1.5078559068979762</v>
      </c>
      <c r="AQ19" s="192">
        <v>-1.7561296139814495</v>
      </c>
      <c r="AR19" s="192">
        <v>-1.7561295421359466</v>
      </c>
      <c r="AS19" s="192">
        <v>-2.2554594371845273</v>
      </c>
      <c r="AT19" s="192">
        <v>-1.5626889402770323</v>
      </c>
      <c r="AU19" s="192">
        <v>-1.6777180430413381</v>
      </c>
      <c r="AV19" s="192">
        <v>-1.0255065728282788</v>
      </c>
      <c r="AW19" s="192">
        <v>-1.2131448236951645</v>
      </c>
      <c r="AX19" s="192">
        <v>-0.83258778312636827</v>
      </c>
      <c r="AY19" s="192">
        <v>-1.8996897477007497</v>
      </c>
      <c r="BB19" s="192">
        <v>-1.3631740352921304</v>
      </c>
      <c r="CD19" s="193">
        <v>1</v>
      </c>
      <c r="CE19" s="193">
        <v>-0.86111773699782734</v>
      </c>
      <c r="CF19" s="193">
        <v>1.348944212574585</v>
      </c>
      <c r="CG19" s="193">
        <v>1.4046532840144759</v>
      </c>
      <c r="CH19" s="193">
        <v>1.1222141732306441</v>
      </c>
      <c r="CI19" s="193">
        <v>1.5082275012248221</v>
      </c>
      <c r="CJ19" s="193">
        <v>1.4339286948532077</v>
      </c>
      <c r="CK19" s="193">
        <v>1.226938327742491</v>
      </c>
      <c r="CL19" s="193">
        <v>1.2269384351255648</v>
      </c>
      <c r="CM19" s="193">
        <v>0.53059650258562763</v>
      </c>
      <c r="CN19" s="193">
        <v>0.4734570011981632</v>
      </c>
      <c r="CO19" s="193">
        <v>1.0219495771871328</v>
      </c>
      <c r="CP19" s="193">
        <v>8.7963394381185781E-3</v>
      </c>
      <c r="CQ19" s="193">
        <v>1.3604641258114976</v>
      </c>
      <c r="CR19" s="193">
        <v>1.5480555623105645</v>
      </c>
      <c r="CS19" s="193">
        <v>2.1695596467579774</v>
      </c>
      <c r="CV19" s="193">
        <v>0.85039630050293857</v>
      </c>
      <c r="DF19" s="193">
        <f t="shared" si="0"/>
        <v>0.85039630050293857</v>
      </c>
      <c r="DG19">
        <v>0.85803456149177537</v>
      </c>
      <c r="DH19">
        <f t="shared" si="1"/>
        <v>-7.638260988836798E-3</v>
      </c>
      <c r="DI19">
        <f t="shared" si="2"/>
        <v>7.638260988836798E-3</v>
      </c>
      <c r="DJ19">
        <f t="shared" si="3"/>
        <v>5.8343030933586097E-5</v>
      </c>
    </row>
    <row r="20" spans="1:137" ht="18.75">
      <c r="A20" s="192">
        <v>1</v>
      </c>
      <c r="B20" s="192">
        <v>-0.47420716360625431</v>
      </c>
      <c r="C20" s="192">
        <v>-1.0181249130848347</v>
      </c>
      <c r="D20" s="192">
        <v>1.1530068865484164</v>
      </c>
      <c r="E20" s="192">
        <v>0.2627193125984249</v>
      </c>
      <c r="F20" s="192">
        <v>1.8152633029808192</v>
      </c>
      <c r="G20" s="192">
        <v>0.85053681180550422</v>
      </c>
      <c r="H20" s="192">
        <v>0.50586561335226732</v>
      </c>
      <c r="I20" s="192">
        <v>0.50586566229868479</v>
      </c>
      <c r="J20" s="192">
        <v>1.1410244893892019</v>
      </c>
      <c r="K20" s="192">
        <v>1.5635149294626627</v>
      </c>
      <c r="L20" s="192">
        <v>0.63006234199267763</v>
      </c>
      <c r="M20" s="192">
        <v>0.79973386058300777</v>
      </c>
      <c r="N20" s="192">
        <v>2.0467598456799405</v>
      </c>
      <c r="O20" s="192">
        <v>1.4488620895840261</v>
      </c>
      <c r="P20" s="192">
        <v>1.1797422264842345</v>
      </c>
      <c r="S20" s="192">
        <v>0.46119712058292611</v>
      </c>
      <c r="AJ20" s="192">
        <v>1</v>
      </c>
      <c r="AK20" s="192">
        <v>-0.47420716360625431</v>
      </c>
      <c r="AL20" s="192">
        <v>-1.0970272172734818</v>
      </c>
      <c r="AM20" s="192">
        <v>-1.1304511645324948</v>
      </c>
      <c r="AN20" s="192">
        <v>-1.0742726928294717</v>
      </c>
      <c r="AO20" s="192">
        <v>0.36780880898826601</v>
      </c>
      <c r="AP20" s="192">
        <v>-0.41554770034057337</v>
      </c>
      <c r="AQ20" s="192">
        <v>-0.3633727272825229</v>
      </c>
      <c r="AR20" s="192">
        <v>-0.36337269035297359</v>
      </c>
      <c r="AS20" s="192">
        <v>-0.78417146899129841</v>
      </c>
      <c r="AT20" s="192">
        <v>-0.36979535840267574</v>
      </c>
      <c r="AU20" s="192">
        <v>-1.1116587033160144</v>
      </c>
      <c r="AV20" s="192">
        <v>-1.268871963949783</v>
      </c>
      <c r="AW20" s="192">
        <v>-1.0415708937280539</v>
      </c>
      <c r="AX20" s="192">
        <v>-1.0309747285794453</v>
      </c>
      <c r="AY20" s="192">
        <v>-1.3497911808820027</v>
      </c>
      <c r="BB20" s="192">
        <v>0.46119712058292611</v>
      </c>
      <c r="BF20" s="171" t="s">
        <v>326</v>
      </c>
      <c r="CD20" s="193">
        <v>1</v>
      </c>
      <c r="CE20" s="193">
        <v>-1.2856446161358117</v>
      </c>
      <c r="CF20" s="193">
        <v>0.87553038744270106</v>
      </c>
      <c r="CG20" s="193">
        <v>1.5937979479554394E-2</v>
      </c>
      <c r="CH20" s="193">
        <v>-0.69227497699292972</v>
      </c>
      <c r="CI20" s="193">
        <v>-1.0357834276105697</v>
      </c>
      <c r="CJ20" s="193">
        <v>0.2671449287578026</v>
      </c>
      <c r="CK20" s="193">
        <v>0.22928977769574335</v>
      </c>
      <c r="CL20" s="193">
        <v>0.22928987983992843</v>
      </c>
      <c r="CM20" s="193">
        <v>0.17060051036813603</v>
      </c>
      <c r="CN20" s="193">
        <v>0.32948708614436084</v>
      </c>
      <c r="CO20" s="193">
        <v>-0.24079818066166833</v>
      </c>
      <c r="CP20" s="193">
        <v>-0.59961713836564368</v>
      </c>
      <c r="CQ20" s="193">
        <v>9.0817044054877213E-2</v>
      </c>
      <c r="CR20" s="193">
        <v>0.55612083504517595</v>
      </c>
      <c r="CS20" s="193">
        <v>7.9945092846740382E-2</v>
      </c>
      <c r="CV20" s="193">
        <v>1.3004078522854525</v>
      </c>
      <c r="DF20" s="193">
        <f t="shared" si="0"/>
        <v>1.3004078522854525</v>
      </c>
      <c r="DG20">
        <v>1.2866087443941046</v>
      </c>
      <c r="DH20">
        <f t="shared" si="1"/>
        <v>1.3799107891347973E-2</v>
      </c>
      <c r="DI20">
        <f t="shared" si="2"/>
        <v>1.3799107891347973E-2</v>
      </c>
      <c r="DJ20">
        <f t="shared" si="3"/>
        <v>1.9041537859706189E-4</v>
      </c>
    </row>
    <row r="21" spans="1:137" ht="18">
      <c r="A21" s="193">
        <v>1</v>
      </c>
      <c r="B21" s="193">
        <v>0.35335156281462904</v>
      </c>
      <c r="C21" s="193">
        <v>-1.3337341298394239</v>
      </c>
      <c r="D21" s="193">
        <v>0.20234271834330225</v>
      </c>
      <c r="E21" s="193">
        <v>-0.97877326387033614</v>
      </c>
      <c r="F21" s="193">
        <v>1.6910749838557875E-2</v>
      </c>
      <c r="G21" s="193">
        <v>0.75123606575483171</v>
      </c>
      <c r="H21" s="193">
        <v>-0.27447335153578378</v>
      </c>
      <c r="I21" s="193">
        <v>-0.27447324210058988</v>
      </c>
      <c r="J21" s="193">
        <v>0.42103250495421873</v>
      </c>
      <c r="K21" s="193">
        <v>1.008202399969427</v>
      </c>
      <c r="L21" s="193">
        <v>6.4003002267354003E-2</v>
      </c>
      <c r="M21" s="193">
        <v>-0.11288635612263559</v>
      </c>
      <c r="N21" s="193">
        <v>1.703611985745719</v>
      </c>
      <c r="O21" s="193">
        <v>0.90329798958806162</v>
      </c>
      <c r="P21" s="193">
        <v>0.29990451957423842</v>
      </c>
      <c r="S21" s="193">
        <v>-0.37801361111959986</v>
      </c>
      <c r="AJ21" s="192">
        <v>1</v>
      </c>
      <c r="AK21" s="192">
        <v>1.900993856380945</v>
      </c>
      <c r="AL21" s="192">
        <v>-1.4126364340280713</v>
      </c>
      <c r="AM21" s="192">
        <v>-1.680345144180551</v>
      </c>
      <c r="AN21" s="192">
        <v>-2.1247664113799618</v>
      </c>
      <c r="AO21" s="192">
        <v>-0.68488536846086157</v>
      </c>
      <c r="AP21" s="192">
        <v>-0.8996388373376043</v>
      </c>
      <c r="AQ21" s="192">
        <v>-1.8252735728955793</v>
      </c>
      <c r="AR21" s="192">
        <v>-1.8252736131975322</v>
      </c>
      <c r="AS21" s="192">
        <v>-1.7545954480123642</v>
      </c>
      <c r="AT21" s="192">
        <v>-1.8917630318285794</v>
      </c>
      <c r="AU21" s="192">
        <v>-1.7648040953067738</v>
      </c>
      <c r="AV21" s="192">
        <v>-1.0863479206086539</v>
      </c>
      <c r="AW21" s="192">
        <v>-0.59547867581356573</v>
      </c>
      <c r="AX21" s="192">
        <v>-0.38621715585694416</v>
      </c>
      <c r="AY21" s="192">
        <v>-1.1298317541545047</v>
      </c>
      <c r="BB21" s="192">
        <v>-1.8739979589371465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CD21" s="193">
        <v>1</v>
      </c>
      <c r="CE21" s="193">
        <v>-1.3877460174474794</v>
      </c>
      <c r="CF21" s="193">
        <v>0.71772577906540647</v>
      </c>
      <c r="CG21" s="193">
        <v>0.55651172218442324</v>
      </c>
      <c r="CH21" s="193">
        <v>-2.3778974278981478E-2</v>
      </c>
      <c r="CI21" s="193">
        <v>1.6910749838557875E-2</v>
      </c>
      <c r="CJ21" s="193">
        <v>0.85053681180550422</v>
      </c>
      <c r="CK21" s="193">
        <v>0.98987332575118536</v>
      </c>
      <c r="CL21" s="193">
        <v>0.98987340704840432</v>
      </c>
      <c r="CM21" s="193">
        <v>-4.8527484894683851E-2</v>
      </c>
      <c r="CN21" s="193">
        <v>0.35005421686633281</v>
      </c>
      <c r="CO21" s="193">
        <v>0.36880418519637326</v>
      </c>
      <c r="CP21" s="193">
        <v>0.31300307833999969</v>
      </c>
      <c r="CQ21" s="193">
        <v>0.15944661604172247</v>
      </c>
      <c r="CR21" s="193">
        <v>0.6057175714084444</v>
      </c>
      <c r="CS21" s="193">
        <v>0.95978279975673642</v>
      </c>
      <c r="CV21" s="193">
        <v>1.4098701216379557</v>
      </c>
      <c r="DF21" s="193">
        <f t="shared" si="0"/>
        <v>1.4098701216379557</v>
      </c>
      <c r="DG21">
        <v>1.3841126283139875</v>
      </c>
      <c r="DH21">
        <f t="shared" si="1"/>
        <v>2.575749332396815E-2</v>
      </c>
      <c r="DI21">
        <f t="shared" si="2"/>
        <v>2.575749332396815E-2</v>
      </c>
      <c r="DJ21">
        <f t="shared" si="3"/>
        <v>6.6344846233426383E-4</v>
      </c>
      <c r="DR21" t="s">
        <v>293</v>
      </c>
      <c r="DS21" t="s">
        <v>294</v>
      </c>
      <c r="DT21" t="s">
        <v>295</v>
      </c>
      <c r="DU21" t="s">
        <v>296</v>
      </c>
      <c r="DV21" t="s">
        <v>297</v>
      </c>
      <c r="DW21" t="s">
        <v>298</v>
      </c>
      <c r="DX21" t="s">
        <v>299</v>
      </c>
      <c r="DY21" t="s">
        <v>300</v>
      </c>
      <c r="DZ21" t="s">
        <v>301</v>
      </c>
      <c r="EA21" t="s">
        <v>302</v>
      </c>
      <c r="EB21" t="s">
        <v>303</v>
      </c>
      <c r="EC21" t="s">
        <v>304</v>
      </c>
      <c r="ED21" t="s">
        <v>305</v>
      </c>
      <c r="EE21" t="s">
        <v>306</v>
      </c>
      <c r="EF21" t="s">
        <v>307</v>
      </c>
      <c r="EG21" t="s">
        <v>308</v>
      </c>
    </row>
    <row r="22" spans="1:137">
      <c r="A22" s="193">
        <v>1</v>
      </c>
      <c r="B22" s="193">
        <v>0.28886646724936094</v>
      </c>
      <c r="C22" s="193">
        <v>-0.93922260889618725</v>
      </c>
      <c r="D22" s="193">
        <v>1.2462092559802902</v>
      </c>
      <c r="E22" s="193">
        <v>1.2177136021897796</v>
      </c>
      <c r="F22" s="193">
        <v>0.89415589771283133</v>
      </c>
      <c r="G22" s="193">
        <v>0.67676050621682782</v>
      </c>
      <c r="H22" s="193">
        <v>0.80219686584140049</v>
      </c>
      <c r="I22" s="193">
        <v>0.80219682194824016</v>
      </c>
      <c r="J22" s="193">
        <v>1.4540644826218037</v>
      </c>
      <c r="K22" s="193">
        <v>1.3372764915209727</v>
      </c>
      <c r="L22" s="193">
        <v>0.89132049878898212</v>
      </c>
      <c r="M22" s="193">
        <v>0.55636846946150376</v>
      </c>
      <c r="N22" s="193">
        <v>1.6692971997522963</v>
      </c>
      <c r="O22" s="193">
        <v>0.70491104413498462</v>
      </c>
      <c r="P22" s="193">
        <v>-3.0034620517010589E-2</v>
      </c>
      <c r="S22" s="193">
        <v>-0.31720123925709798</v>
      </c>
      <c r="AJ22" s="192">
        <v>1</v>
      </c>
      <c r="AK22" s="192">
        <v>1.2561429007283114</v>
      </c>
      <c r="AL22" s="192">
        <v>-1.2548318256507767</v>
      </c>
      <c r="AM22" s="192">
        <v>-0.65511908042993794</v>
      </c>
      <c r="AN22" s="192">
        <v>-0.50127611907465885</v>
      </c>
      <c r="AO22" s="192">
        <v>-0.55329859627971867</v>
      </c>
      <c r="AP22" s="192">
        <v>-0.41554770034057337</v>
      </c>
      <c r="AQ22" s="192">
        <v>-0.87701356493035387</v>
      </c>
      <c r="AR22" s="192">
        <v>-0.87701350088889052</v>
      </c>
      <c r="AS22" s="192">
        <v>-0.1580914825260949</v>
      </c>
      <c r="AT22" s="192">
        <v>-8.1855528295072616E-2</v>
      </c>
      <c r="AU22" s="192">
        <v>-1.4164598862450366</v>
      </c>
      <c r="AV22" s="192">
        <v>-0.29541039946376252</v>
      </c>
      <c r="AW22" s="192">
        <v>-0.73273781978725372</v>
      </c>
      <c r="AX22" s="192">
        <v>-0.98137799221617694</v>
      </c>
      <c r="AY22" s="192">
        <v>-0.68991290069950473</v>
      </c>
      <c r="BB22" s="192">
        <v>-1.2537117659396271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CD22" s="193">
        <v>1</v>
      </c>
      <c r="CE22" s="193">
        <v>-0.39360079414967214</v>
      </c>
      <c r="CF22" s="193">
        <v>1.9012603418951162</v>
      </c>
      <c r="CG22" s="193">
        <v>-2.1342968293195177E-2</v>
      </c>
      <c r="CH22" s="193">
        <v>-0.69227497699292972</v>
      </c>
      <c r="CI22" s="193">
        <v>0.32394655159455482</v>
      </c>
      <c r="CJ22" s="193">
        <v>0.15543158945079491</v>
      </c>
      <c r="CK22" s="193">
        <v>0.25892290294465642</v>
      </c>
      <c r="CL22" s="193">
        <v>0.25892294562612583</v>
      </c>
      <c r="CM22" s="193">
        <v>-0.22069948117261615</v>
      </c>
      <c r="CN22" s="193">
        <v>-0.88397362645196764</v>
      </c>
      <c r="CO22" s="193">
        <v>-0.11016910226351767</v>
      </c>
      <c r="CP22" s="193">
        <v>-0.78214118170677271</v>
      </c>
      <c r="CQ22" s="193">
        <v>-0.49253431783329898</v>
      </c>
      <c r="CR22" s="193">
        <v>-1.4773453558488712</v>
      </c>
      <c r="CS22" s="193">
        <v>0.62984365966548739</v>
      </c>
      <c r="CV22" s="193">
        <v>0.37605979997542355</v>
      </c>
      <c r="DF22" s="193">
        <f t="shared" si="0"/>
        <v>0.37605979997542355</v>
      </c>
      <c r="DG22">
        <v>0.40092995151870564</v>
      </c>
      <c r="DH22">
        <f t="shared" si="1"/>
        <v>-2.4870151543282093E-2</v>
      </c>
      <c r="DI22">
        <f t="shared" si="2"/>
        <v>2.4870151543282093E-2</v>
      </c>
      <c r="DJ22">
        <f t="shared" si="3"/>
        <v>6.1852443778581667E-4</v>
      </c>
      <c r="DR22">
        <f>SQRT(DR3)</f>
        <v>3.6394255928041274E-3</v>
      </c>
      <c r="DS22">
        <f>SQRT(DS4)</f>
        <v>7.1457346916896213E-3</v>
      </c>
      <c r="DT22">
        <f>SQRT(DT5)</f>
        <v>6.0273166662932892E-3</v>
      </c>
      <c r="DU22">
        <f>SQRT(DU6)</f>
        <v>2.2639418935999633E-2</v>
      </c>
      <c r="DV22">
        <f>SQRT(DV7)</f>
        <v>6.8496053833232567E-3</v>
      </c>
      <c r="DW22">
        <f>SQRT(DW8)</f>
        <v>6.9263524126732161E-3</v>
      </c>
      <c r="DX22">
        <f>SQRT(DX9)</f>
        <v>1.4109520676757576E-2</v>
      </c>
      <c r="DY22">
        <f>SQRT(DY10)</f>
        <v>57764.537131665114</v>
      </c>
      <c r="DZ22">
        <f>SQRT(DZ11)</f>
        <v>57764.539068803744</v>
      </c>
      <c r="EA22">
        <f>SQRT(EA12)</f>
        <v>1.3675144495675981E-2</v>
      </c>
      <c r="EB22">
        <f>SQRT(EB13)</f>
        <v>1.1325068585934095E-2</v>
      </c>
      <c r="EC22">
        <f>SQRT(EC14)</f>
        <v>8.9643827938431734E-3</v>
      </c>
      <c r="ED22">
        <f>SQRT(ED15)</f>
        <v>4.0295405112743274E-3</v>
      </c>
      <c r="EE22">
        <f>SQRT(EE16)</f>
        <v>7.9286430752674095E-3</v>
      </c>
      <c r="EF22">
        <f>SQRT(EF17)</f>
        <v>9.3303134887420501E-3</v>
      </c>
      <c r="EG22">
        <f>SQRT(EG18)</f>
        <v>8.5701745657109727E-3</v>
      </c>
    </row>
    <row r="23" spans="1:137">
      <c r="A23" s="193">
        <v>1</v>
      </c>
      <c r="B23" s="193">
        <v>-2.8185252613184535E-2</v>
      </c>
      <c r="C23" s="193">
        <v>-1.3337341298394239</v>
      </c>
      <c r="D23" s="193">
        <v>2.5258216422741786E-2</v>
      </c>
      <c r="E23" s="193">
        <v>-0.88327383491120071</v>
      </c>
      <c r="F23" s="193">
        <v>0.49939558116940891</v>
      </c>
      <c r="G23" s="193">
        <v>0.31679530178313797</v>
      </c>
      <c r="H23" s="193">
        <v>0.34782227869139687</v>
      </c>
      <c r="I23" s="193">
        <v>0.34782239387850955</v>
      </c>
      <c r="J23" s="193">
        <v>0.81233249649497097</v>
      </c>
      <c r="K23" s="193">
        <v>0.86423248491562465</v>
      </c>
      <c r="L23" s="193">
        <v>-0.24079818066166833</v>
      </c>
      <c r="M23" s="193">
        <v>-0.59961713836564368</v>
      </c>
      <c r="N23" s="193">
        <v>9.0817044054877213E-2</v>
      </c>
      <c r="O23" s="193">
        <v>0.80410451686152318</v>
      </c>
      <c r="P23" s="193">
        <v>0.18992480621048743</v>
      </c>
      <c r="S23" s="193">
        <v>-9.7690557208796394E-4</v>
      </c>
      <c r="AJ23" s="192">
        <v>1</v>
      </c>
      <c r="AK23" s="192">
        <v>0.85848481140919564</v>
      </c>
      <c r="AL23" s="192">
        <v>-1.0181249130848347</v>
      </c>
      <c r="AM23" s="192">
        <v>0.13710105974099052</v>
      </c>
      <c r="AN23" s="192">
        <v>1.313213031148915</v>
      </c>
      <c r="AO23" s="192">
        <v>0.32394655159455482</v>
      </c>
      <c r="AP23" s="192">
        <v>-3.0757309394216701E-2</v>
      </c>
      <c r="AQ23" s="192">
        <v>-0.3633727272825229</v>
      </c>
      <c r="AR23" s="192">
        <v>-0.36337269035297359</v>
      </c>
      <c r="AS23" s="192">
        <v>1.4080513751835163E-2</v>
      </c>
      <c r="AT23" s="192">
        <v>-0.36979535840267574</v>
      </c>
      <c r="AU23" s="192">
        <v>6.4003002267354003E-2</v>
      </c>
      <c r="AV23" s="192">
        <v>6.579661899718749</v>
      </c>
      <c r="AW23" s="192">
        <v>9.0817044054877213E-2</v>
      </c>
      <c r="AX23" s="192">
        <v>-0.48541062858348266</v>
      </c>
      <c r="AY23" s="192">
        <v>0.18992480621048743</v>
      </c>
      <c r="BB23" s="192">
        <v>-0.8766750603921154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CD23" s="193">
        <v>1</v>
      </c>
      <c r="CE23" s="193">
        <v>-0.31299442469308997</v>
      </c>
      <c r="CF23" s="193">
        <v>2.848087992158884</v>
      </c>
      <c r="CG23" s="193">
        <v>-0.63647860654356314</v>
      </c>
      <c r="CH23" s="193">
        <v>-2.3778974278981478E-2</v>
      </c>
      <c r="CI23" s="193">
        <v>-7.0813764948870719E-2</v>
      </c>
      <c r="CJ23" s="193">
        <v>-0.53967363290391446</v>
      </c>
      <c r="CK23" s="193">
        <v>0.29843373660987471</v>
      </c>
      <c r="CL23" s="193">
        <v>0.29843370000772179</v>
      </c>
      <c r="CM23" s="193">
        <v>-6.4179484556315267E-2</v>
      </c>
      <c r="CN23" s="193">
        <v>-1.1924805872815427</v>
      </c>
      <c r="CO23" s="193">
        <v>-0.4585133113252548</v>
      </c>
      <c r="CP23" s="193">
        <v>-0.96466522504790186</v>
      </c>
      <c r="CQ23" s="193">
        <v>-0.28664560187276689</v>
      </c>
      <c r="CR23" s="193">
        <v>-0.93178125585290683</v>
      </c>
      <c r="CS23" s="193">
        <v>7.9945092846740382E-2</v>
      </c>
      <c r="CV23" s="193">
        <v>0.29092247936792098</v>
      </c>
      <c r="DF23" s="193">
        <f t="shared" si="0"/>
        <v>0.29092247936792098</v>
      </c>
      <c r="DG23">
        <v>0.31788333964857374</v>
      </c>
      <c r="DH23">
        <f t="shared" si="1"/>
        <v>-2.6960860280652754E-2</v>
      </c>
      <c r="DI23">
        <f t="shared" si="2"/>
        <v>2.6960860280652754E-2</v>
      </c>
      <c r="DJ23">
        <f t="shared" si="3"/>
        <v>7.2688798707287933E-4</v>
      </c>
    </row>
    <row r="24" spans="1:137" ht="18">
      <c r="A24" s="193">
        <v>1</v>
      </c>
      <c r="B24" s="193">
        <v>0.45007920616252528</v>
      </c>
      <c r="C24" s="193">
        <v>-1.3337341298394239</v>
      </c>
      <c r="D24" s="193">
        <v>0.82679859353685758</v>
      </c>
      <c r="E24" s="193">
        <v>-0.21477783219725241</v>
      </c>
      <c r="F24" s="193">
        <v>1.4643652438311079</v>
      </c>
      <c r="G24" s="193">
        <v>1.3222153555462017</v>
      </c>
      <c r="H24" s="193">
        <v>0.63427582276422478</v>
      </c>
      <c r="I24" s="193">
        <v>0.63427586493266452</v>
      </c>
      <c r="J24" s="193">
        <v>0.79668049683333952</v>
      </c>
      <c r="K24" s="193">
        <v>0.84366535419365274</v>
      </c>
      <c r="L24" s="193">
        <v>0.89132049878898212</v>
      </c>
      <c r="M24" s="193">
        <v>0.92141655614376194</v>
      </c>
      <c r="N24" s="193">
        <v>0.26239097402198797</v>
      </c>
      <c r="O24" s="193">
        <v>2.0440229259432572</v>
      </c>
      <c r="P24" s="193">
        <v>1.8396205066667286</v>
      </c>
      <c r="S24" s="193">
        <v>-0.47531340609960299</v>
      </c>
      <c r="AJ24" s="192">
        <v>1</v>
      </c>
      <c r="AK24" s="192">
        <v>-2.4463763363105548</v>
      </c>
      <c r="AL24" s="192">
        <v>0.32321425812216986</v>
      </c>
      <c r="AM24" s="192">
        <v>0.50059030052529885</v>
      </c>
      <c r="AN24" s="192">
        <v>-2.0292669824208263</v>
      </c>
      <c r="AO24" s="192">
        <v>0.19235977941341195</v>
      </c>
      <c r="AP24" s="192">
        <v>2.2035094767459227</v>
      </c>
      <c r="AQ24" s="192">
        <v>2.046788126295759</v>
      </c>
      <c r="AR24" s="192">
        <v>2.0467880939064353</v>
      </c>
      <c r="AS24" s="192">
        <v>2.2053604663800472</v>
      </c>
      <c r="AT24" s="192">
        <v>0.53515839336407756</v>
      </c>
      <c r="AU24" s="192">
        <v>-0.11016910226351767</v>
      </c>
      <c r="AV24" s="192">
        <v>-0.72129983392639785</v>
      </c>
      <c r="AW24" s="192">
        <v>-8.0756885912233511E-2</v>
      </c>
      <c r="AX24" s="192">
        <v>0.55612083504517595</v>
      </c>
      <c r="AY24" s="192">
        <v>-1.3497911808820027</v>
      </c>
      <c r="BB24" s="192">
        <v>2.5531427126529915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CD24" s="193">
        <v>1</v>
      </c>
      <c r="CE24" s="193">
        <v>2.0178569060769549E-2</v>
      </c>
      <c r="CF24" s="193">
        <v>1.6645534293291744</v>
      </c>
      <c r="CG24" s="193">
        <v>-0.26366912881606741</v>
      </c>
      <c r="CH24" s="193">
        <v>-0.40577669011552336</v>
      </c>
      <c r="CI24" s="193">
        <v>-0.24626279452372479</v>
      </c>
      <c r="CJ24" s="193">
        <v>0.24231974224513403</v>
      </c>
      <c r="CK24" s="193">
        <v>0.61452040593161561</v>
      </c>
      <c r="CL24" s="193">
        <v>0.61452048774186563</v>
      </c>
      <c r="CM24" s="193">
        <v>7.6688512398356404E-2</v>
      </c>
      <c r="CN24" s="193">
        <v>-0.57546666562239246</v>
      </c>
      <c r="CO24" s="193">
        <v>0.32526115906365533</v>
      </c>
      <c r="CP24" s="193">
        <v>-0.2345690516833876</v>
      </c>
      <c r="CQ24" s="193">
        <v>-0.66410824780040967</v>
      </c>
      <c r="CR24" s="193">
        <v>1.0556735049211587E-2</v>
      </c>
      <c r="CS24" s="193">
        <v>0.84980308639298541</v>
      </c>
      <c r="CV24" s="193">
        <v>-3.7464328689589189E-2</v>
      </c>
      <c r="DF24" s="193">
        <f t="shared" si="0"/>
        <v>-3.7464328689589189E-2</v>
      </c>
      <c r="DG24">
        <v>-1.9368308634364968E-2</v>
      </c>
      <c r="DH24">
        <f t="shared" si="1"/>
        <v>-1.8096020055224222E-2</v>
      </c>
      <c r="DI24">
        <f t="shared" si="2"/>
        <v>1.8096020055224222E-2</v>
      </c>
      <c r="DJ24">
        <f t="shared" si="3"/>
        <v>3.2746594183907725E-4</v>
      </c>
      <c r="DR24" t="s">
        <v>63</v>
      </c>
      <c r="DS24" t="s">
        <v>309</v>
      </c>
      <c r="DT24" t="s">
        <v>310</v>
      </c>
      <c r="DU24" t="s">
        <v>311</v>
      </c>
      <c r="DV24" t="s">
        <v>312</v>
      </c>
      <c r="DW24" t="s">
        <v>313</v>
      </c>
      <c r="DX24" t="s">
        <v>314</v>
      </c>
      <c r="DY24" t="s">
        <v>315</v>
      </c>
      <c r="DZ24" t="s">
        <v>316</v>
      </c>
      <c r="EA24" t="s">
        <v>317</v>
      </c>
      <c r="EB24" t="s">
        <v>318</v>
      </c>
      <c r="EC24" t="s">
        <v>319</v>
      </c>
      <c r="ED24" t="s">
        <v>320</v>
      </c>
      <c r="EE24" t="s">
        <v>321</v>
      </c>
      <c r="EF24" t="s">
        <v>322</v>
      </c>
      <c r="EG24" t="s">
        <v>323</v>
      </c>
    </row>
    <row r="25" spans="1:137">
      <c r="A25" s="193">
        <v>1</v>
      </c>
      <c r="B25" s="193">
        <v>0.40171538448857119</v>
      </c>
      <c r="C25" s="193">
        <v>-1.0970272172734818</v>
      </c>
      <c r="D25" s="193">
        <v>-1.4193785097713041</v>
      </c>
      <c r="E25" s="193">
        <v>-0.78777440595206516</v>
      </c>
      <c r="F25" s="193">
        <v>-1.7814418033037034</v>
      </c>
      <c r="G25" s="193">
        <v>-1.8305833315626623</v>
      </c>
      <c r="H25" s="193">
        <v>-1.5783308624879684</v>
      </c>
      <c r="I25" s="193">
        <v>-1.5783308965249725</v>
      </c>
      <c r="J25" s="193">
        <v>-0.79982346865292986</v>
      </c>
      <c r="K25" s="193">
        <v>-0.39036248912464772</v>
      </c>
      <c r="L25" s="193">
        <v>-1.4164598862450366</v>
      </c>
      <c r="M25" s="193">
        <v>-0.5387757905852687</v>
      </c>
      <c r="N25" s="193">
        <v>-1.4876631116425418</v>
      </c>
      <c r="O25" s="193">
        <v>-1.3781518831223327</v>
      </c>
      <c r="P25" s="193">
        <v>-1.6797303209732517</v>
      </c>
      <c r="S25" s="193">
        <v>-0.42666350860960145</v>
      </c>
      <c r="AJ25" s="192">
        <v>1</v>
      </c>
      <c r="AK25" s="192">
        <v>-0.63541990251940672</v>
      </c>
      <c r="AL25" s="192">
        <v>-0.38690647957565605</v>
      </c>
      <c r="AM25" s="192">
        <v>0.89204025213916938</v>
      </c>
      <c r="AN25" s="192">
        <v>-0.11927840323811695</v>
      </c>
      <c r="AO25" s="192">
        <v>0.23622203680712625</v>
      </c>
      <c r="AP25" s="192">
        <v>0.71399828598582982</v>
      </c>
      <c r="AQ25" s="192">
        <v>0.84170769950661872</v>
      </c>
      <c r="AR25" s="192">
        <v>0.84170757632983606</v>
      </c>
      <c r="AS25" s="192">
        <v>1.0158084920961616</v>
      </c>
      <c r="AT25" s="192">
        <v>0.86423248491562465</v>
      </c>
      <c r="AU25" s="192">
        <v>0.58651931585995976</v>
      </c>
      <c r="AV25" s="192">
        <v>-0.29541039946376252</v>
      </c>
      <c r="AW25" s="192">
        <v>0.98300147988385345</v>
      </c>
      <c r="AX25" s="192">
        <v>0.95289472595133173</v>
      </c>
      <c r="AY25" s="192">
        <v>0.84980308639298541</v>
      </c>
      <c r="BB25" s="192">
        <v>0.61930928742543112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CD25" s="193">
        <v>1</v>
      </c>
      <c r="CE25" s="193">
        <v>-1.4683523869040616</v>
      </c>
      <c r="CF25" s="193">
        <v>1.7434557335178216</v>
      </c>
      <c r="CG25" s="193">
        <v>-0.54327623711168915</v>
      </c>
      <c r="CH25" s="193">
        <v>-0.97877326387033614</v>
      </c>
      <c r="CI25" s="193">
        <v>0.19235977941341195</v>
      </c>
      <c r="CJ25" s="193">
        <v>-0.37830992057157137</v>
      </c>
      <c r="CK25" s="193">
        <v>0.33794457027509162</v>
      </c>
      <c r="CL25" s="193">
        <v>0.33794445438931775</v>
      </c>
      <c r="CM25" s="193">
        <v>-0.40852347711217762</v>
      </c>
      <c r="CN25" s="193">
        <v>-0.92510788789591158</v>
      </c>
      <c r="CO25" s="193">
        <v>-0.15371212839623249</v>
      </c>
      <c r="CP25" s="193">
        <v>0.37384442612037461</v>
      </c>
      <c r="CQ25" s="193">
        <v>-0.97294132174120973</v>
      </c>
      <c r="CR25" s="193">
        <v>-0.73339431039982983</v>
      </c>
      <c r="CS25" s="193">
        <v>0.84980308639298541</v>
      </c>
      <c r="CV25" s="193">
        <v>1.4950074422454582</v>
      </c>
      <c r="DF25" s="193">
        <f t="shared" si="0"/>
        <v>1.4950074422454582</v>
      </c>
      <c r="DG25">
        <v>1.4777518991580525</v>
      </c>
      <c r="DH25">
        <f t="shared" si="1"/>
        <v>1.7255543087405734E-2</v>
      </c>
      <c r="DI25">
        <f t="shared" si="2"/>
        <v>1.7255543087405734E-2</v>
      </c>
      <c r="DJ25">
        <f t="shared" si="3"/>
        <v>2.9775376724131578E-4</v>
      </c>
      <c r="DR25">
        <f>ABS($CA3)/DR$22</f>
        <v>1.5598009337170542</v>
      </c>
      <c r="DS25">
        <f>ABS($CA4)/DS$22</f>
        <v>140.40799012514984</v>
      </c>
      <c r="DT25">
        <f>ABS($CA5)/DT$22</f>
        <v>0.11489269092514613</v>
      </c>
      <c r="DU25">
        <f>ABS($CA6)/DU$22</f>
        <v>0.56012904493915505</v>
      </c>
      <c r="DV25">
        <f>ABS($CA7)/DV$22</f>
        <v>1.3310617152494442</v>
      </c>
      <c r="DW25">
        <f>ABS($CA8)/DW$22</f>
        <v>6.4827100869390822E-2</v>
      </c>
      <c r="DX25">
        <f>ABS($CA9)/DX$22</f>
        <v>0.32136751726443585</v>
      </c>
      <c r="DY25">
        <f>ABS($CA10)/DY$22</f>
        <v>1.2900045002967979E-10</v>
      </c>
      <c r="DZ25">
        <f>ABS($CA11)/DZ$22</f>
        <v>9.0935569580671426E-11</v>
      </c>
      <c r="EA25">
        <f>ABS($CA12)/EA$22</f>
        <v>0.81838093730706785</v>
      </c>
      <c r="EB25">
        <f>ABS($CA13)/EB$22</f>
        <v>1.2576246992400586</v>
      </c>
      <c r="EC25">
        <f>ABS($CA14)/EC$22</f>
        <v>5.0690566283128825E-2</v>
      </c>
      <c r="ED25">
        <f>ABS($CA15)/ED$22</f>
        <v>0.34112368381077568</v>
      </c>
      <c r="EE25">
        <f>ABS($CA16)/EE$22</f>
        <v>7.7185771723049912E-2</v>
      </c>
      <c r="EF25">
        <f>ABS($CA17)/EF$22</f>
        <v>0.15516022416677563</v>
      </c>
      <c r="EG25">
        <f>ABS($CA18)/EG$22</f>
        <v>0.30567436953895244</v>
      </c>
    </row>
    <row r="26" spans="1:137">
      <c r="A26" s="193">
        <v>1</v>
      </c>
      <c r="B26" s="193">
        <v>0.14914876019129389</v>
      </c>
      <c r="C26" s="193">
        <v>-1.0181249130848347</v>
      </c>
      <c r="D26" s="193">
        <v>-1.1024904537029327</v>
      </c>
      <c r="E26" s="193">
        <v>-0.11927840323811695</v>
      </c>
      <c r="F26" s="193">
        <v>-1.0796456850042839</v>
      </c>
      <c r="G26" s="193">
        <v>-1.7436951787683233</v>
      </c>
      <c r="H26" s="193">
        <v>-1.2227333595010093</v>
      </c>
      <c r="I26" s="193">
        <v>-1.2227333544092318</v>
      </c>
      <c r="J26" s="193">
        <v>-0.98764746459248909</v>
      </c>
      <c r="K26" s="193">
        <v>-0.90454075717393956</v>
      </c>
      <c r="L26" s="193">
        <v>-1.0245726510505786</v>
      </c>
      <c r="M26" s="193">
        <v>-0.59961713836564368</v>
      </c>
      <c r="N26" s="193">
        <v>-0.83568217776752041</v>
      </c>
      <c r="O26" s="193">
        <v>-0.98137799221617694</v>
      </c>
      <c r="P26" s="193">
        <v>-1.2398114675182517</v>
      </c>
      <c r="S26" s="193">
        <v>-0.17125154678709353</v>
      </c>
      <c r="AJ26" s="192">
        <v>1</v>
      </c>
      <c r="AK26" s="192">
        <v>-1.1298056351864307</v>
      </c>
      <c r="AL26" s="192">
        <v>0.40211656231081716</v>
      </c>
      <c r="AM26" s="192">
        <v>0.68699503938904671</v>
      </c>
      <c r="AN26" s="192">
        <v>-0.78777440595206516</v>
      </c>
      <c r="AO26" s="192">
        <v>1.8152633029808192</v>
      </c>
      <c r="AP26" s="192">
        <v>0.60228494667882215</v>
      </c>
      <c r="AQ26" s="192">
        <v>0.63427582276422478</v>
      </c>
      <c r="AR26" s="192">
        <v>0.63427586493266452</v>
      </c>
      <c r="AS26" s="192">
        <v>0.79668049683333952</v>
      </c>
      <c r="AT26" s="192">
        <v>1.3784107529649166</v>
      </c>
      <c r="AU26" s="192">
        <v>1.2832077339834371</v>
      </c>
      <c r="AV26" s="192">
        <v>0.98225790392413681</v>
      </c>
      <c r="AW26" s="192">
        <v>0.33102054600883318</v>
      </c>
      <c r="AX26" s="192">
        <v>0.90329798958806162</v>
      </c>
      <c r="AY26" s="192">
        <v>1.2897219398479816</v>
      </c>
      <c r="BB26" s="192">
        <v>1.130133211070447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CD26" s="193">
        <v>1</v>
      </c>
      <c r="CE26" s="193">
        <v>-0.93635034849063814</v>
      </c>
      <c r="CF26" s="193">
        <v>1.5067488209518796</v>
      </c>
      <c r="CG26" s="193">
        <v>-1.0465690320438084</v>
      </c>
      <c r="CH26" s="193">
        <v>-1.169772121788607</v>
      </c>
      <c r="CI26" s="193">
        <v>6.0773007232272171E-2</v>
      </c>
      <c r="CJ26" s="193">
        <v>-0.45278548010957709</v>
      </c>
      <c r="CK26" s="193">
        <v>-0.33373960203360986</v>
      </c>
      <c r="CL26" s="193">
        <v>-0.33373962456677619</v>
      </c>
      <c r="CM26" s="193">
        <v>-0.43982747643543602</v>
      </c>
      <c r="CN26" s="193">
        <v>-0.92510788789591158</v>
      </c>
      <c r="CO26" s="193">
        <v>-0.24079818066166833</v>
      </c>
      <c r="CP26" s="193">
        <v>-0.66045848614602076</v>
      </c>
      <c r="CQ26" s="193">
        <v>-0.80136739177409899</v>
      </c>
      <c r="CR26" s="193">
        <v>-1.7253290376652184</v>
      </c>
      <c r="CS26" s="193">
        <v>-0.57993318733575761</v>
      </c>
      <c r="CV26" s="193">
        <v>0.93553362111044114</v>
      </c>
      <c r="DF26" s="193">
        <f t="shared" si="0"/>
        <v>0.93553362111044114</v>
      </c>
      <c r="DG26">
        <v>0.94006970845974691</v>
      </c>
      <c r="DH26">
        <f t="shared" si="1"/>
        <v>-4.536087349305773E-3</v>
      </c>
      <c r="DI26">
        <f t="shared" si="2"/>
        <v>4.536087349305773E-3</v>
      </c>
      <c r="DJ26">
        <f t="shared" si="3"/>
        <v>2.0576088440531873E-5</v>
      </c>
    </row>
    <row r="27" spans="1:137" ht="18">
      <c r="A27" s="192">
        <v>1</v>
      </c>
      <c r="B27" s="192">
        <v>0.60054442914813499</v>
      </c>
      <c r="C27" s="192">
        <v>-1.3337341298394239</v>
      </c>
      <c r="D27" s="192">
        <v>-1.0092880842710588</v>
      </c>
      <c r="E27" s="192">
        <v>-0.97877326387033614</v>
      </c>
      <c r="F27" s="192">
        <v>-1.5182682589414207</v>
      </c>
      <c r="G27" s="192">
        <v>-1.3092544147966294</v>
      </c>
      <c r="H27" s="192">
        <v>-1.5882085709042737</v>
      </c>
      <c r="I27" s="192">
        <v>-1.5882085851203709</v>
      </c>
      <c r="J27" s="192">
        <v>-0.6119994727133683</v>
      </c>
      <c r="K27" s="192">
        <v>-0.184691181904931</v>
      </c>
      <c r="L27" s="192">
        <v>-1.3293738339796008</v>
      </c>
      <c r="M27" s="192">
        <v>-0.11288635612263559</v>
      </c>
      <c r="N27" s="192">
        <v>-0.3895899598530323</v>
      </c>
      <c r="O27" s="192">
        <v>-0.33662041949367405</v>
      </c>
      <c r="P27" s="192">
        <v>-0.68991290069950473</v>
      </c>
      <c r="S27" s="192">
        <v>-0.62126309856960749</v>
      </c>
      <c r="AJ27" s="192">
        <v>1</v>
      </c>
      <c r="AK27" s="192">
        <v>-1.6026963359983573</v>
      </c>
      <c r="AL27" s="192">
        <v>0.40211656231081716</v>
      </c>
      <c r="AM27" s="192">
        <v>0.92000096296873146</v>
      </c>
      <c r="AN27" s="192">
        <v>-1.2652715507477426</v>
      </c>
      <c r="AO27" s="192">
        <v>0.98188041250025992</v>
      </c>
      <c r="AP27" s="192">
        <v>1.7442435262615603</v>
      </c>
      <c r="AQ27" s="192">
        <v>1.5529027054805371</v>
      </c>
      <c r="AR27" s="192">
        <v>1.5529026605613174</v>
      </c>
      <c r="AS27" s="192">
        <v>0.43668450461584796</v>
      </c>
      <c r="AT27" s="192">
        <v>0.41175560903224728</v>
      </c>
      <c r="AU27" s="192">
        <v>1.1090356294525685</v>
      </c>
      <c r="AV27" s="192">
        <v>0.98225790392413681</v>
      </c>
      <c r="AW27" s="192">
        <v>0.63985361994963197</v>
      </c>
      <c r="AX27" s="192">
        <v>1.1512816714044087</v>
      </c>
      <c r="AY27" s="192">
        <v>7.9945092846740382E-2</v>
      </c>
      <c r="BB27" s="192">
        <v>1.6409571347154632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CD27" s="193">
        <v>1</v>
      </c>
      <c r="CE27" s="193">
        <v>6.3168632770940356E-2</v>
      </c>
      <c r="CF27" s="193">
        <v>1.5067488209518796</v>
      </c>
      <c r="CG27" s="193">
        <v>0.44466887886617446</v>
      </c>
      <c r="CH27" s="193">
        <v>0.93121531531237323</v>
      </c>
      <c r="CI27" s="193">
        <v>0.58712009595683434</v>
      </c>
      <c r="CJ27" s="193">
        <v>0.2919701152704694</v>
      </c>
      <c r="CK27" s="193">
        <v>0.53549873860118036</v>
      </c>
      <c r="CL27" s="193">
        <v>0.5354987280848823</v>
      </c>
      <c r="CM27" s="193">
        <v>-1.7223485571425456E-2</v>
      </c>
      <c r="CN27" s="193">
        <v>-8.1855528295072616E-2</v>
      </c>
      <c r="CO27" s="193">
        <v>0.19463208066550466</v>
      </c>
      <c r="CP27" s="193">
        <v>-5.204500834225851E-2</v>
      </c>
      <c r="CQ27" s="193">
        <v>0.7084831919364748</v>
      </c>
      <c r="CR27" s="193">
        <v>0.45692736231863751</v>
      </c>
      <c r="CS27" s="193">
        <v>0.84980308639298541</v>
      </c>
      <c r="CV27" s="193">
        <v>-8.6114226179590955E-2</v>
      </c>
      <c r="DF27" s="193">
        <f t="shared" si="0"/>
        <v>-8.6114226179590955E-2</v>
      </c>
      <c r="DG27">
        <v>-7.2071109337623632E-2</v>
      </c>
      <c r="DH27">
        <f t="shared" si="1"/>
        <v>-1.4043116841967324E-2</v>
      </c>
      <c r="DI27">
        <f t="shared" si="2"/>
        <v>1.4043116841967324E-2</v>
      </c>
      <c r="DJ27">
        <f t="shared" si="3"/>
        <v>1.9720913063714628E-4</v>
      </c>
      <c r="DR27" t="s">
        <v>64</v>
      </c>
      <c r="DS27">
        <f>DS35</f>
        <v>2.5975640894757799</v>
      </c>
    </row>
    <row r="28" spans="1:137">
      <c r="A28" s="192">
        <v>1</v>
      </c>
      <c r="B28" s="192">
        <v>1.9063676143447164</v>
      </c>
      <c r="C28" s="192">
        <v>-1.4126364340280713</v>
      </c>
      <c r="D28" s="192">
        <v>-0.71104050208906222</v>
      </c>
      <c r="E28" s="192">
        <v>0.45371817051669583</v>
      </c>
      <c r="F28" s="192">
        <v>-0.99192117021685533</v>
      </c>
      <c r="G28" s="192">
        <v>-1.3837299743346352</v>
      </c>
      <c r="H28" s="192">
        <v>-1.2523664847499223</v>
      </c>
      <c r="I28" s="192">
        <v>-1.2523664201954283</v>
      </c>
      <c r="J28" s="192">
        <v>-0.50243547508195729</v>
      </c>
      <c r="K28" s="192">
        <v>-0.88397362645196764</v>
      </c>
      <c r="L28" s="192">
        <v>-0.80685752038699199</v>
      </c>
      <c r="M28" s="192">
        <v>-0.3562517472441396</v>
      </c>
      <c r="N28" s="192">
        <v>-0.80136739177409899</v>
      </c>
      <c r="O28" s="192">
        <v>-0.23742694676713555</v>
      </c>
      <c r="P28" s="192">
        <v>-0.57993318733575761</v>
      </c>
      <c r="S28" s="192">
        <v>-1.8739979589371465</v>
      </c>
      <c r="AJ28" s="192">
        <v>1</v>
      </c>
      <c r="AK28" s="192">
        <v>-1.8230204125130065</v>
      </c>
      <c r="AL28" s="192">
        <v>7.6050413675805596E-3</v>
      </c>
      <c r="AM28" s="192">
        <v>3.1475375923905182</v>
      </c>
      <c r="AN28" s="192">
        <v>-0.59677554803379429</v>
      </c>
      <c r="AO28" s="192">
        <v>2.2977481343116701</v>
      </c>
      <c r="AP28" s="192">
        <v>3.419943615866667</v>
      </c>
      <c r="AQ28" s="192">
        <v>3.340767928831641</v>
      </c>
      <c r="AR28" s="192">
        <v>3.3407678088416288</v>
      </c>
      <c r="AS28" s="192">
        <v>4.0522964264523971</v>
      </c>
      <c r="AT28" s="192">
        <v>2.7152742498930755</v>
      </c>
      <c r="AU28" s="192">
        <v>0.45589023746180907</v>
      </c>
      <c r="AV28" s="192">
        <v>2.1382435117512864</v>
      </c>
      <c r="AW28" s="192">
        <v>1.4290936977983404</v>
      </c>
      <c r="AX28" s="192">
        <v>1.9944261895799904</v>
      </c>
      <c r="AY28" s="192">
        <v>3.4893162071229695</v>
      </c>
      <c r="BB28" s="192">
        <v>1.8720441477929701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CD28" s="193">
        <v>1</v>
      </c>
      <c r="CE28" s="193">
        <v>-0.9632191383094949</v>
      </c>
      <c r="CF28" s="193">
        <v>1.9801626460837636</v>
      </c>
      <c r="CG28" s="193">
        <v>-0.28230960270244221</v>
      </c>
      <c r="CH28" s="193">
        <v>-0.11927840323811695</v>
      </c>
      <c r="CI28" s="193">
        <v>0.32394655159455482</v>
      </c>
      <c r="CJ28" s="193">
        <v>0.13060640293812636</v>
      </c>
      <c r="CK28" s="193">
        <v>0.24904519452835253</v>
      </c>
      <c r="CL28" s="193">
        <v>0.2490452570307273</v>
      </c>
      <c r="CM28" s="193">
        <v>-0.73721547000640852</v>
      </c>
      <c r="CN28" s="193">
        <v>-0.67830231923225093</v>
      </c>
      <c r="CO28" s="193">
        <v>-0.89394357265242785</v>
      </c>
      <c r="CP28" s="193">
        <v>0.61720981724188084</v>
      </c>
      <c r="CQ28" s="193">
        <v>-0.35527517385961088</v>
      </c>
      <c r="CR28" s="193">
        <v>-0.68379757403655972</v>
      </c>
      <c r="CS28" s="193">
        <v>1.0697625131204835</v>
      </c>
      <c r="CV28" s="193">
        <v>0.95985856985544182</v>
      </c>
      <c r="DF28" s="193">
        <f t="shared" si="0"/>
        <v>0.95985856985544182</v>
      </c>
      <c r="DG28">
        <v>0.95701012230656679</v>
      </c>
      <c r="DH28">
        <f t="shared" si="1"/>
        <v>2.8484475488750327E-3</v>
      </c>
      <c r="DI28">
        <f t="shared" si="2"/>
        <v>2.8484475488750327E-3</v>
      </c>
      <c r="DJ28">
        <f t="shared" si="3"/>
        <v>8.1136534386921816E-6</v>
      </c>
    </row>
    <row r="29" spans="1:137">
      <c r="A29" s="192">
        <v>1</v>
      </c>
      <c r="B29" s="192">
        <v>1.3689918179675216</v>
      </c>
      <c r="C29" s="192">
        <v>-0.86032030470753995</v>
      </c>
      <c r="D29" s="192">
        <v>-1.7455868027828629</v>
      </c>
      <c r="E29" s="192">
        <v>-1.0742726928294717</v>
      </c>
      <c r="F29" s="192">
        <v>-0.77260988324828705</v>
      </c>
      <c r="G29" s="192">
        <v>-1.5078559068979762</v>
      </c>
      <c r="H29" s="192">
        <v>-1.7561296139814495</v>
      </c>
      <c r="I29" s="192">
        <v>-1.7561295421359466</v>
      </c>
      <c r="J29" s="192">
        <v>-2.2554594371845273</v>
      </c>
      <c r="K29" s="192">
        <v>-1.5626889402770323</v>
      </c>
      <c r="L29" s="192">
        <v>-1.6777180430413381</v>
      </c>
      <c r="M29" s="192">
        <v>-1.0255065728282788</v>
      </c>
      <c r="N29" s="192">
        <v>-1.2131448236951645</v>
      </c>
      <c r="O29" s="192">
        <v>-0.83258778312636827</v>
      </c>
      <c r="P29" s="192">
        <v>-1.8996897477007497</v>
      </c>
      <c r="S29" s="192">
        <v>-1.3631740352921304</v>
      </c>
      <c r="AJ29" s="192">
        <v>1</v>
      </c>
      <c r="AK29" s="192">
        <v>-1.4898474187591468</v>
      </c>
      <c r="AL29" s="192">
        <v>0.24431195393352251</v>
      </c>
      <c r="AM29" s="192">
        <v>1.4419342317872255</v>
      </c>
      <c r="AN29" s="192">
        <v>-0.11927840323811695</v>
      </c>
      <c r="AO29" s="192">
        <v>-0.29012505191743909</v>
      </c>
      <c r="AP29" s="192">
        <v>1.5580546274165488</v>
      </c>
      <c r="AQ29" s="192">
        <v>1.8591116663859755</v>
      </c>
      <c r="AR29" s="192">
        <v>1.8591117597000628</v>
      </c>
      <c r="AS29" s="192">
        <v>2.2523164653649372</v>
      </c>
      <c r="AT29" s="192">
        <v>1.7280519752384356</v>
      </c>
      <c r="AU29" s="192">
        <v>1.0219495771871328</v>
      </c>
      <c r="AV29" s="192">
        <v>1.1647819472652658</v>
      </c>
      <c r="AW29" s="192">
        <v>1.5320380557786082</v>
      </c>
      <c r="AX29" s="192">
        <v>0.55612083504517595</v>
      </c>
      <c r="AY29" s="192">
        <v>0.18992480621048743</v>
      </c>
      <c r="BB29" s="192">
        <v>1.5193323909904595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CD29" s="193">
        <v>1</v>
      </c>
      <c r="CE29" s="193">
        <v>-0.95784538034572353</v>
      </c>
      <c r="CF29" s="193">
        <v>2.1379672544610582</v>
      </c>
      <c r="CG29" s="193">
        <v>-0.38483220907750348</v>
      </c>
      <c r="CH29" s="193">
        <v>-0.40577669011552336</v>
      </c>
      <c r="CI29" s="193">
        <v>0.23622203680712625</v>
      </c>
      <c r="CJ29" s="193">
        <v>8.095602991279098E-2</v>
      </c>
      <c r="CK29" s="193">
        <v>0.7330529069272691</v>
      </c>
      <c r="CL29" s="193">
        <v>0.73305300178044674</v>
      </c>
      <c r="CM29" s="193">
        <v>-0.54939147406684707</v>
      </c>
      <c r="CN29" s="193">
        <v>-0.6166009270663364</v>
      </c>
      <c r="CO29" s="193">
        <v>-0.85040054651970987</v>
      </c>
      <c r="CP29" s="193">
        <v>-0.66045848614602076</v>
      </c>
      <c r="CQ29" s="193">
        <v>-0.86999696376094304</v>
      </c>
      <c r="CR29" s="193">
        <v>-1.1797649376692541</v>
      </c>
      <c r="CS29" s="193">
        <v>-0.24999404724450863</v>
      </c>
      <c r="CV29" s="193">
        <v>0.95985856985544182</v>
      </c>
      <c r="DF29" s="193">
        <f t="shared" si="0"/>
        <v>0.95985856985544182</v>
      </c>
      <c r="DG29">
        <v>0.95513050199192073</v>
      </c>
      <c r="DH29">
        <f t="shared" si="1"/>
        <v>4.7280678635210904E-3</v>
      </c>
      <c r="DI29">
        <f t="shared" si="2"/>
        <v>4.7280678635210904E-3</v>
      </c>
      <c r="DJ29">
        <f t="shared" si="3"/>
        <v>2.2354625722060889E-5</v>
      </c>
      <c r="DR29" t="str">
        <f>IF(DR25&gt;=$DS$27,"significant","insignificant")</f>
        <v>insignificant</v>
      </c>
      <c r="DS29" s="192" t="str">
        <f t="shared" ref="DS29:EG29" si="4">IF(DS25&gt;=$DS$27,"significant","insignificant")</f>
        <v>significant</v>
      </c>
      <c r="DT29" t="str">
        <f t="shared" si="4"/>
        <v>insignificant</v>
      </c>
      <c r="DU29" t="str">
        <f t="shared" si="4"/>
        <v>insignificant</v>
      </c>
      <c r="DV29" t="str">
        <f t="shared" si="4"/>
        <v>insignificant</v>
      </c>
      <c r="DW29" t="str">
        <f t="shared" si="4"/>
        <v>insignificant</v>
      </c>
      <c r="DX29" t="str">
        <f t="shared" si="4"/>
        <v>insignificant</v>
      </c>
      <c r="DY29" t="str">
        <f t="shared" si="4"/>
        <v>insignificant</v>
      </c>
      <c r="DZ29" t="str">
        <f t="shared" si="4"/>
        <v>insignificant</v>
      </c>
      <c r="EA29" t="str">
        <f t="shared" si="4"/>
        <v>insignificant</v>
      </c>
      <c r="EB29" t="str">
        <f t="shared" si="4"/>
        <v>insignificant</v>
      </c>
      <c r="EC29" t="str">
        <f t="shared" si="4"/>
        <v>insignificant</v>
      </c>
      <c r="ED29" t="str">
        <f t="shared" si="4"/>
        <v>insignificant</v>
      </c>
      <c r="EE29" t="str">
        <f t="shared" si="4"/>
        <v>insignificant</v>
      </c>
      <c r="EF29" t="str">
        <f>IF(EF25&gt;=$DS$27,"significant","insignificant")</f>
        <v>insignificant</v>
      </c>
      <c r="EG29" t="str">
        <f t="shared" si="4"/>
        <v>insignificant</v>
      </c>
    </row>
    <row r="30" spans="1:137">
      <c r="A30" s="192">
        <v>1</v>
      </c>
      <c r="B30" s="192">
        <v>-0.47420716360625431</v>
      </c>
      <c r="C30" s="192">
        <v>-1.0970272172734818</v>
      </c>
      <c r="D30" s="192">
        <v>-1.1304511645324948</v>
      </c>
      <c r="E30" s="192">
        <v>-1.0742726928294717</v>
      </c>
      <c r="F30" s="192">
        <v>0.36780880898826601</v>
      </c>
      <c r="G30" s="192">
        <v>-0.41554770034057337</v>
      </c>
      <c r="H30" s="192">
        <v>-0.3633727272825229</v>
      </c>
      <c r="I30" s="192">
        <v>-0.36337269035297359</v>
      </c>
      <c r="J30" s="192">
        <v>-0.78417146899129841</v>
      </c>
      <c r="K30" s="192">
        <v>-0.36979535840267574</v>
      </c>
      <c r="L30" s="192">
        <v>-1.1116587033160144</v>
      </c>
      <c r="M30" s="192">
        <v>-1.268871963949783</v>
      </c>
      <c r="N30" s="192">
        <v>-1.0415708937280539</v>
      </c>
      <c r="O30" s="192">
        <v>-1.0309747285794453</v>
      </c>
      <c r="P30" s="192">
        <v>-1.3497911808820027</v>
      </c>
      <c r="S30" s="192">
        <v>0.46119712058292611</v>
      </c>
      <c r="AJ30" s="192">
        <v>1</v>
      </c>
      <c r="AK30" s="192">
        <v>-1.5435849983968724</v>
      </c>
      <c r="AL30" s="192">
        <v>-0.30800417538700875</v>
      </c>
      <c r="AM30" s="192">
        <v>1.2555294929234777</v>
      </c>
      <c r="AN30" s="192">
        <v>0.45371817051669583</v>
      </c>
      <c r="AO30" s="192">
        <v>1.5520897586185365</v>
      </c>
      <c r="AP30" s="192">
        <v>0.72641087924216319</v>
      </c>
      <c r="AQ30" s="192">
        <v>1.1775497856609689</v>
      </c>
      <c r="AR30" s="192">
        <v>1.1775497412547788</v>
      </c>
      <c r="AS30" s="192">
        <v>0.98450449277290097</v>
      </c>
      <c r="AT30" s="192">
        <v>1.1727394457451998</v>
      </c>
      <c r="AU30" s="192">
        <v>0.7171483942581135</v>
      </c>
      <c r="AV30" s="192">
        <v>-5.204500834225851E-2</v>
      </c>
      <c r="AW30" s="192">
        <v>1.223204981837807</v>
      </c>
      <c r="AX30" s="192">
        <v>1.399265353220756</v>
      </c>
      <c r="AY30" s="192">
        <v>0.62984365966548739</v>
      </c>
      <c r="BB30" s="192">
        <v>1.5679822884804608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D30" s="193">
        <v>1</v>
      </c>
      <c r="CE30" s="193">
        <v>-0.91485531663555275</v>
      </c>
      <c r="CF30" s="193">
        <v>1.7434557335178216</v>
      </c>
      <c r="CG30" s="193">
        <v>-0.42211315685025308</v>
      </c>
      <c r="CH30" s="193">
        <v>-1.0742726928294717</v>
      </c>
      <c r="CI30" s="193">
        <v>-0.64102311106714727</v>
      </c>
      <c r="CJ30" s="193">
        <v>-0.22935880149556173</v>
      </c>
      <c r="CK30" s="193">
        <v>-0.26459564311947853</v>
      </c>
      <c r="CL30" s="193">
        <v>-0.26459555350519137</v>
      </c>
      <c r="CM30" s="193">
        <v>-0.54939147406684707</v>
      </c>
      <c r="CN30" s="193">
        <v>-0.94567501861788206</v>
      </c>
      <c r="CO30" s="193">
        <v>-0.32788423292710417</v>
      </c>
      <c r="CP30" s="193">
        <v>6.4579792041579989</v>
      </c>
      <c r="CQ30" s="193">
        <v>5.6502258061454584E-2</v>
      </c>
      <c r="CR30" s="193">
        <v>-0.48541062858348266</v>
      </c>
      <c r="CS30" s="193">
        <v>-3.0034620517010589E-2</v>
      </c>
      <c r="CV30" s="193">
        <v>0.91120867236544045</v>
      </c>
      <c r="DF30" s="193">
        <f t="shared" si="0"/>
        <v>0.91120867236544045</v>
      </c>
      <c r="DG30">
        <v>0.93407764936411497</v>
      </c>
      <c r="DH30">
        <f t="shared" si="1"/>
        <v>-2.2868976998674517E-2</v>
      </c>
      <c r="DI30">
        <f t="shared" si="2"/>
        <v>2.2868976998674517E-2</v>
      </c>
      <c r="DJ30">
        <f t="shared" si="3"/>
        <v>5.2299010896590409E-4</v>
      </c>
      <c r="DR30" t="s">
        <v>348</v>
      </c>
    </row>
    <row r="31" spans="1:137">
      <c r="A31" s="192">
        <v>1</v>
      </c>
      <c r="B31" s="192">
        <v>1.900993856380945</v>
      </c>
      <c r="C31" s="192">
        <v>-1.4126364340280713</v>
      </c>
      <c r="D31" s="192">
        <v>-1.680345144180551</v>
      </c>
      <c r="E31" s="192">
        <v>-2.1247664113799618</v>
      </c>
      <c r="F31" s="192">
        <v>-0.68488536846086157</v>
      </c>
      <c r="G31" s="192">
        <v>-0.8996388373376043</v>
      </c>
      <c r="H31" s="192">
        <v>-1.8252735728955793</v>
      </c>
      <c r="I31" s="192">
        <v>-1.8252736131975322</v>
      </c>
      <c r="J31" s="192">
        <v>-1.7545954480123642</v>
      </c>
      <c r="K31" s="192">
        <v>-1.8917630318285794</v>
      </c>
      <c r="L31" s="192">
        <v>-1.7648040953067738</v>
      </c>
      <c r="M31" s="192">
        <v>-1.0863479206086539</v>
      </c>
      <c r="N31" s="192">
        <v>-0.59547867581356573</v>
      </c>
      <c r="O31" s="192">
        <v>-0.38621715585694416</v>
      </c>
      <c r="P31" s="192">
        <v>-1.1298317541545047</v>
      </c>
      <c r="S31" s="192">
        <v>-1.8739979589371465</v>
      </c>
      <c r="AJ31" s="192">
        <v>1</v>
      </c>
      <c r="AK31" s="192">
        <v>1.3851130918588357</v>
      </c>
      <c r="AL31" s="192">
        <v>-0.46580878376430335</v>
      </c>
      <c r="AM31" s="192">
        <v>-1.9785927263625478</v>
      </c>
      <c r="AN31" s="192">
        <v>-0.88327383491120071</v>
      </c>
      <c r="AO31" s="192">
        <v>-2.8341359807528308</v>
      </c>
      <c r="AP31" s="192">
        <v>-1.9422966708696701</v>
      </c>
      <c r="AQ31" s="192">
        <v>-1.6178416961531867</v>
      </c>
      <c r="AR31" s="192">
        <v>-1.6178416509065685</v>
      </c>
      <c r="AS31" s="192">
        <v>-1.801551446997254</v>
      </c>
      <c r="AT31" s="192">
        <v>-1.9123301625505513</v>
      </c>
      <c r="AU31" s="192">
        <v>-1.6777180430413381</v>
      </c>
      <c r="AV31" s="192">
        <v>-1.268871963949783</v>
      </c>
      <c r="AW31" s="192">
        <v>-2.1053292595241397</v>
      </c>
      <c r="AX31" s="192">
        <v>-2.7668605012938752</v>
      </c>
      <c r="AY31" s="192">
        <v>-2.3396086011557458</v>
      </c>
      <c r="BB31" s="192">
        <v>-1.3874989840371315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CD31" s="193">
        <v>1</v>
      </c>
      <c r="CE31" s="193">
        <v>0.49306926987269611</v>
      </c>
      <c r="CF31" s="193">
        <v>2.1379672544610582</v>
      </c>
      <c r="CG31" s="193">
        <v>-0.76696192374818661</v>
      </c>
      <c r="CH31" s="193">
        <v>-1.169772121788607</v>
      </c>
      <c r="CI31" s="193">
        <v>-0.1146760223425819</v>
      </c>
      <c r="CJ31" s="193">
        <v>-0.40313510708423994</v>
      </c>
      <c r="CK31" s="193">
        <v>-0.42263897778035037</v>
      </c>
      <c r="CL31" s="193">
        <v>-0.42263907281915813</v>
      </c>
      <c r="CM31" s="193">
        <v>-0.43982747643543602</v>
      </c>
      <c r="CN31" s="193">
        <v>-0.43149675056859021</v>
      </c>
      <c r="CO31" s="193">
        <v>-0.37142725905981899</v>
      </c>
      <c r="CP31" s="193">
        <v>-0.78214118170677271</v>
      </c>
      <c r="CQ31" s="193">
        <v>0.12513183004829984</v>
      </c>
      <c r="CR31" s="193">
        <v>-0.33662041949367405</v>
      </c>
      <c r="CS31" s="193">
        <v>0.62984365966548739</v>
      </c>
      <c r="CV31" s="193">
        <v>-0.51180082921710401</v>
      </c>
      <c r="DF31" s="193">
        <f t="shared" si="0"/>
        <v>-0.51180082921710401</v>
      </c>
      <c r="DG31">
        <v>-0.49826182406610137</v>
      </c>
      <c r="DH31">
        <f t="shared" si="1"/>
        <v>-1.3539005151002648E-2</v>
      </c>
      <c r="DI31">
        <f t="shared" si="2"/>
        <v>1.3539005151002648E-2</v>
      </c>
      <c r="DJ31">
        <f t="shared" si="3"/>
        <v>1.8330466047887623E-4</v>
      </c>
    </row>
    <row r="32" spans="1:137">
      <c r="A32" s="192">
        <v>1</v>
      </c>
      <c r="B32" s="192">
        <v>1.2561429007283114</v>
      </c>
      <c r="C32" s="192">
        <v>-1.2548318256507767</v>
      </c>
      <c r="D32" s="192">
        <v>-0.65511908042993794</v>
      </c>
      <c r="E32" s="192">
        <v>-0.50127611907465885</v>
      </c>
      <c r="F32" s="192">
        <v>-0.55329859627971867</v>
      </c>
      <c r="G32" s="192">
        <v>-0.41554770034057337</v>
      </c>
      <c r="H32" s="192">
        <v>-0.87701356493035387</v>
      </c>
      <c r="I32" s="192">
        <v>-0.87701350088889052</v>
      </c>
      <c r="J32" s="192">
        <v>-0.1580914825260949</v>
      </c>
      <c r="K32" s="192">
        <v>-8.1855528295072616E-2</v>
      </c>
      <c r="L32" s="192">
        <v>-1.4164598862450366</v>
      </c>
      <c r="M32" s="192">
        <v>-0.29541039946376252</v>
      </c>
      <c r="N32" s="192">
        <v>-0.73273781978725372</v>
      </c>
      <c r="O32" s="192">
        <v>-0.98137799221617694</v>
      </c>
      <c r="P32" s="192">
        <v>-0.68991290069950473</v>
      </c>
      <c r="S32" s="192">
        <v>-1.2537117659396271</v>
      </c>
      <c r="AJ32" s="192">
        <v>1</v>
      </c>
      <c r="AK32" s="192">
        <v>0.61129194507567775</v>
      </c>
      <c r="AL32" s="192">
        <v>-0.15019956700971407</v>
      </c>
      <c r="AM32" s="192">
        <v>-0.52463576322531436</v>
      </c>
      <c r="AN32" s="192">
        <v>1.1222141732306441</v>
      </c>
      <c r="AO32" s="192">
        <v>-0.99192117021685533</v>
      </c>
      <c r="AP32" s="192">
        <v>-0.51484844639124761</v>
      </c>
      <c r="AQ32" s="192">
        <v>-1.0745677332564427</v>
      </c>
      <c r="AR32" s="192">
        <v>-1.0745677745844551</v>
      </c>
      <c r="AS32" s="192">
        <v>-0.39287147745054624</v>
      </c>
      <c r="AT32" s="192">
        <v>-0.184691181904931</v>
      </c>
      <c r="AU32" s="192">
        <v>-0.15371212839623249</v>
      </c>
      <c r="AV32" s="192">
        <v>0.19132038277924551</v>
      </c>
      <c r="AW32" s="192">
        <v>-0.86999696376094304</v>
      </c>
      <c r="AX32" s="192">
        <v>-0.63420083767329127</v>
      </c>
      <c r="AY32" s="192">
        <v>7.9945092846740382E-2</v>
      </c>
      <c r="BB32" s="192">
        <v>-0.63342557294210777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CD32" s="193">
        <v>1</v>
      </c>
      <c r="CE32" s="193">
        <v>0.11690621240866579</v>
      </c>
      <c r="CF32" s="193">
        <v>-0.15019956700971407</v>
      </c>
      <c r="CG32" s="193">
        <v>-0.47803457850937742</v>
      </c>
      <c r="CH32" s="193">
        <v>-0.69227497699292972</v>
      </c>
      <c r="CI32" s="193">
        <v>-3.0095850103276849</v>
      </c>
      <c r="CJ32" s="193">
        <v>-0.94928921036294145</v>
      </c>
      <c r="CK32" s="193">
        <v>-0.50166064511078556</v>
      </c>
      <c r="CL32" s="193">
        <v>-0.50166058158235183</v>
      </c>
      <c r="CM32" s="193">
        <v>-0.48678347542032807</v>
      </c>
      <c r="CN32" s="193">
        <v>-0.94567501861788206</v>
      </c>
      <c r="CO32" s="193">
        <v>0.19463208066550466</v>
      </c>
      <c r="CP32" s="193">
        <v>1.0430992517045139</v>
      </c>
      <c r="CQ32" s="193">
        <v>-0.42390474584645493</v>
      </c>
      <c r="CR32" s="193">
        <v>0.35773388959209723</v>
      </c>
      <c r="CS32" s="193">
        <v>0.62984365966548739</v>
      </c>
      <c r="CV32" s="193">
        <v>-0.13476412366959231</v>
      </c>
      <c r="DF32" s="193">
        <f t="shared" si="0"/>
        <v>-0.13476412366959231</v>
      </c>
      <c r="DG32">
        <v>-0.11171395375186167</v>
      </c>
      <c r="DH32">
        <f t="shared" si="1"/>
        <v>-2.3050169917730637E-2</v>
      </c>
      <c r="DI32">
        <f t="shared" si="2"/>
        <v>2.3050169917730637E-2</v>
      </c>
      <c r="DJ32">
        <f t="shared" si="3"/>
        <v>5.3131033323625435E-4</v>
      </c>
      <c r="DR32" s="37" t="s">
        <v>60</v>
      </c>
      <c r="DS32">
        <v>0.01</v>
      </c>
    </row>
    <row r="33" spans="1:123">
      <c r="A33" s="192">
        <v>1</v>
      </c>
      <c r="B33" s="192">
        <v>0.85848481140919564</v>
      </c>
      <c r="C33" s="192">
        <v>-1.0181249130848347</v>
      </c>
      <c r="D33" s="192">
        <v>0.13710105974099052</v>
      </c>
      <c r="E33" s="192">
        <v>1.313213031148915</v>
      </c>
      <c r="F33" s="192">
        <v>0.32394655159455482</v>
      </c>
      <c r="G33" s="192">
        <v>-3.0757309394216701E-2</v>
      </c>
      <c r="H33" s="192">
        <v>-0.3633727272825229</v>
      </c>
      <c r="I33" s="192">
        <v>-0.36337269035297359</v>
      </c>
      <c r="J33" s="192">
        <v>1.4080513751835163E-2</v>
      </c>
      <c r="K33" s="192">
        <v>-0.36979535840267574</v>
      </c>
      <c r="L33" s="192">
        <v>6.4003002267354003E-2</v>
      </c>
      <c r="M33" s="192">
        <v>6.579661899718749</v>
      </c>
      <c r="N33" s="192">
        <v>9.0817044054877213E-2</v>
      </c>
      <c r="O33" s="192">
        <v>-0.48541062858348266</v>
      </c>
      <c r="P33" s="192">
        <v>0.18992480621048743</v>
      </c>
      <c r="S33" s="192">
        <v>-0.8766750603921154</v>
      </c>
      <c r="AJ33" s="192">
        <v>1</v>
      </c>
      <c r="AK33" s="192">
        <v>0.99820251846726271</v>
      </c>
      <c r="AL33" s="192">
        <v>-0.38690647957565605</v>
      </c>
      <c r="AM33" s="192">
        <v>-1.6710249072373637</v>
      </c>
      <c r="AN33" s="192">
        <v>-1.0742726928294717</v>
      </c>
      <c r="AO33" s="192">
        <v>-1.9130285754848431</v>
      </c>
      <c r="AP33" s="192">
        <v>-1.5575062799233117</v>
      </c>
      <c r="AQ33" s="192">
        <v>-1.8450289897281886</v>
      </c>
      <c r="AR33" s="192">
        <v>-1.8450289903883303</v>
      </c>
      <c r="AS33" s="192">
        <v>-1.7545954480123642</v>
      </c>
      <c r="AT33" s="192">
        <v>-1.2336148487254868</v>
      </c>
      <c r="AU33" s="192">
        <v>-1.7648040953067738</v>
      </c>
      <c r="AV33" s="192">
        <v>-0.3562517472441396</v>
      </c>
      <c r="AW33" s="192">
        <v>-1.4876631116425418</v>
      </c>
      <c r="AX33" s="192">
        <v>-1.2293616740325242</v>
      </c>
      <c r="AY33" s="192">
        <v>-1.0198520407907536</v>
      </c>
      <c r="BB33" s="192">
        <v>-1.0104622784896196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CD33" s="193">
        <v>1</v>
      </c>
      <c r="CE33" s="193">
        <v>0.181391307973922</v>
      </c>
      <c r="CF33" s="193">
        <v>-0.15019956700971407</v>
      </c>
      <c r="CG33" s="193">
        <v>-0.97200713649830928</v>
      </c>
      <c r="CH33" s="193">
        <v>-0.97877326387033614</v>
      </c>
      <c r="CI33" s="193">
        <v>-0.20240053713001049</v>
      </c>
      <c r="CJ33" s="193">
        <v>-0.60173659918558497</v>
      </c>
      <c r="CK33" s="193">
        <v>-1.4202875278270979</v>
      </c>
      <c r="CL33" s="193">
        <v>-1.4202876281047963</v>
      </c>
      <c r="CM33" s="193">
        <v>-1.0189514639157498</v>
      </c>
      <c r="CN33" s="193">
        <v>-1.1924805872815427</v>
      </c>
      <c r="CO33" s="193">
        <v>-1.1987447555814501</v>
      </c>
      <c r="CP33" s="193">
        <v>-1.3905546595105349</v>
      </c>
      <c r="CQ33" s="193">
        <v>0.57122404796278681</v>
      </c>
      <c r="CR33" s="193">
        <v>-0.23742694676713555</v>
      </c>
      <c r="CS33" s="193">
        <v>-0.90987232742700663</v>
      </c>
      <c r="CV33" s="193">
        <v>-0.20773896990459476</v>
      </c>
      <c r="DF33" s="193">
        <f t="shared" si="0"/>
        <v>-0.20773896990459476</v>
      </c>
      <c r="DG33">
        <v>-0.18300681104410413</v>
      </c>
      <c r="DH33">
        <f t="shared" si="1"/>
        <v>-2.4732158860490627E-2</v>
      </c>
      <c r="DI33">
        <f t="shared" si="2"/>
        <v>2.4732158860490627E-2</v>
      </c>
      <c r="DJ33">
        <f t="shared" si="3"/>
        <v>6.1167968190054499E-4</v>
      </c>
      <c r="DR33" t="s">
        <v>61</v>
      </c>
      <c r="DS33">
        <f>COUNT(B3:B247)</f>
        <v>245</v>
      </c>
    </row>
    <row r="34" spans="1:123">
      <c r="A34" s="193">
        <v>1</v>
      </c>
      <c r="B34" s="193">
        <v>1.6430534741198963</v>
      </c>
      <c r="C34" s="193">
        <v>-1.2548318256507767</v>
      </c>
      <c r="D34" s="193">
        <v>-0.67375955431631274</v>
      </c>
      <c r="E34" s="193">
        <v>0.35821874155756039</v>
      </c>
      <c r="F34" s="193">
        <v>-0.29012505191743909</v>
      </c>
      <c r="G34" s="193">
        <v>-0.8996388373376043</v>
      </c>
      <c r="H34" s="193">
        <v>-0.77823648076730956</v>
      </c>
      <c r="I34" s="193">
        <v>-0.77823636404110819</v>
      </c>
      <c r="J34" s="193">
        <v>0.13929651104487542</v>
      </c>
      <c r="K34" s="193">
        <v>-0.16412405118295903</v>
      </c>
      <c r="L34" s="193">
        <v>0.10754602840006883</v>
      </c>
      <c r="M34" s="193">
        <v>-0.96466522504790186</v>
      </c>
      <c r="N34" s="193">
        <v>-0.73273781978725372</v>
      </c>
      <c r="O34" s="193">
        <v>-1.1301682013059855</v>
      </c>
      <c r="P34" s="193">
        <v>-0.35997376060825959</v>
      </c>
      <c r="S34" s="193">
        <v>-1.630748471487139</v>
      </c>
      <c r="AJ34" s="192">
        <v>1</v>
      </c>
      <c r="AK34" s="192">
        <v>0.65428200878586051</v>
      </c>
      <c r="AL34" s="192">
        <v>7.6050413675805596E-3</v>
      </c>
      <c r="AM34" s="192">
        <v>-1.5871427747486773</v>
      </c>
      <c r="AN34" s="192">
        <v>-0.69227497699292972</v>
      </c>
      <c r="AO34" s="192">
        <v>-2.2639266346345543</v>
      </c>
      <c r="AP34" s="192">
        <v>-1.0485899564136139</v>
      </c>
      <c r="AQ34" s="192">
        <v>-0.88689127334665785</v>
      </c>
      <c r="AR34" s="192">
        <v>-0.88689118948428902</v>
      </c>
      <c r="AS34" s="192">
        <v>-1.4572074544413918</v>
      </c>
      <c r="AT34" s="192">
        <v>-1.5009875481111179</v>
      </c>
      <c r="AU34" s="192">
        <v>-1.1987447555814501</v>
      </c>
      <c r="AV34" s="192">
        <v>-1.5122373550712871</v>
      </c>
      <c r="AW34" s="192">
        <v>-1.178830037701742</v>
      </c>
      <c r="AX34" s="192">
        <v>-1.5765388285754098</v>
      </c>
      <c r="AY34" s="192">
        <v>-2.1196491744282477</v>
      </c>
      <c r="BB34" s="192">
        <v>-0.66991299605960897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CD34" s="193">
        <v>1</v>
      </c>
      <c r="CE34" s="193">
        <v>-0.22164053930896507</v>
      </c>
      <c r="CF34" s="193">
        <v>-0.38690647957565605</v>
      </c>
      <c r="CG34" s="193">
        <v>0.51923077441167365</v>
      </c>
      <c r="CH34" s="193">
        <v>1.1222141732306441</v>
      </c>
      <c r="CI34" s="193">
        <v>0.80643138292540273</v>
      </c>
      <c r="CJ34" s="193">
        <v>0.39127086132114369</v>
      </c>
      <c r="CK34" s="193">
        <v>0.11075727670008984</v>
      </c>
      <c r="CL34" s="193">
        <v>0.11075736580134909</v>
      </c>
      <c r="CM34" s="193">
        <v>-3.2875485233054655E-2</v>
      </c>
      <c r="CN34" s="193">
        <v>0.49402413192013511</v>
      </c>
      <c r="CO34" s="193">
        <v>0.19463208066550466</v>
      </c>
      <c r="CP34" s="193">
        <v>-0.78214118170677271</v>
      </c>
      <c r="CQ34" s="193">
        <v>0.36533533200225338</v>
      </c>
      <c r="CR34" s="193">
        <v>0.45692736231863751</v>
      </c>
      <c r="CS34" s="193">
        <v>-0.14001433388075765</v>
      </c>
      <c r="CV34" s="193">
        <v>0.20578515876041839</v>
      </c>
      <c r="DF34" s="193">
        <f t="shared" si="0"/>
        <v>0.20578515876041839</v>
      </c>
      <c r="DG34">
        <v>0.2042317223082469</v>
      </c>
      <c r="DH34">
        <f t="shared" si="1"/>
        <v>1.5534364521714861E-3</v>
      </c>
      <c r="DI34">
        <f t="shared" si="2"/>
        <v>1.5534364521714861E-3</v>
      </c>
      <c r="DJ34">
        <f t="shared" si="3"/>
        <v>2.4131648109351338E-6</v>
      </c>
      <c r="DR34" t="s">
        <v>62</v>
      </c>
      <c r="DS34">
        <f>BF94</f>
        <v>16</v>
      </c>
    </row>
    <row r="35" spans="1:123" ht="18">
      <c r="A35" s="193">
        <v>1</v>
      </c>
      <c r="B35" s="193">
        <v>0.87460608530050965</v>
      </c>
      <c r="C35" s="193">
        <v>-1.4126364340280713</v>
      </c>
      <c r="D35" s="193">
        <v>-0.38483220907750348</v>
      </c>
      <c r="E35" s="193">
        <v>0.35821874155756039</v>
      </c>
      <c r="F35" s="193">
        <v>6.0773007232272171E-2</v>
      </c>
      <c r="G35" s="193">
        <v>-0.96170180361927482</v>
      </c>
      <c r="H35" s="193">
        <v>-1.3116327352477497</v>
      </c>
      <c r="I35" s="193">
        <v>-1.3116328026616146</v>
      </c>
      <c r="J35" s="193">
        <v>-0.81547546831455897</v>
      </c>
      <c r="K35" s="193">
        <v>-0.41092961984661969</v>
      </c>
      <c r="L35" s="193">
        <v>-1.0245726510505786</v>
      </c>
      <c r="M35" s="193">
        <v>0.86057520836338486</v>
      </c>
      <c r="N35" s="193">
        <v>-1.1102004657148978</v>
      </c>
      <c r="O35" s="193">
        <v>0.65531430777171451</v>
      </c>
      <c r="P35" s="193">
        <v>0.62984365966548739</v>
      </c>
      <c r="S35" s="193">
        <v>-0.88883753476461569</v>
      </c>
      <c r="AJ35" s="192">
        <v>1</v>
      </c>
      <c r="AK35" s="192">
        <v>1.8633775506345456</v>
      </c>
      <c r="AL35" s="192">
        <v>0.16540964974487521</v>
      </c>
      <c r="AM35" s="192">
        <v>-1.8947105938738611</v>
      </c>
      <c r="AN35" s="192">
        <v>-1.3607709797068781</v>
      </c>
      <c r="AO35" s="192">
        <v>-1.737579545909989</v>
      </c>
      <c r="AP35" s="192">
        <v>-2.1533107562273486</v>
      </c>
      <c r="AQ35" s="192">
        <v>-2.1709933674662345</v>
      </c>
      <c r="AR35" s="192">
        <v>-2.1709934667178734</v>
      </c>
      <c r="AS35" s="192">
        <v>-1.9580714436135549</v>
      </c>
      <c r="AT35" s="192">
        <v>-1.7889273782187209</v>
      </c>
      <c r="AU35" s="192">
        <v>-1.8083471214394917</v>
      </c>
      <c r="AV35" s="192">
        <v>-0.72129983392639785</v>
      </c>
      <c r="AW35" s="192">
        <v>-1.8651257575701847</v>
      </c>
      <c r="AX35" s="192">
        <v>-1.4277486194856011</v>
      </c>
      <c r="AY35" s="192">
        <v>-1.5697506076095007</v>
      </c>
      <c r="BB35" s="192">
        <v>-1.8375105358196453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CD35" s="193">
        <v>1</v>
      </c>
      <c r="CE35" s="193">
        <v>0.49306926987269611</v>
      </c>
      <c r="CF35" s="193">
        <v>-0.2291018711983614</v>
      </c>
      <c r="CG35" s="193">
        <v>-0.48735481545256482</v>
      </c>
      <c r="CH35" s="193">
        <v>-0.21477783219725241</v>
      </c>
      <c r="CI35" s="193">
        <v>0.14849752201969765</v>
      </c>
      <c r="CJ35" s="193">
        <v>-0.56449881941658298</v>
      </c>
      <c r="CK35" s="193">
        <v>-0.5312937703596986</v>
      </c>
      <c r="CL35" s="193">
        <v>-0.53129364736854745</v>
      </c>
      <c r="CM35" s="193">
        <v>-0.29895947948076657</v>
      </c>
      <c r="CN35" s="193">
        <v>-0.39036248912464772</v>
      </c>
      <c r="CO35" s="193">
        <v>-0.71977146812155923</v>
      </c>
      <c r="CP35" s="193">
        <v>-0.5387757905852687</v>
      </c>
      <c r="CQ35" s="193">
        <v>-0.21801602988592159</v>
      </c>
      <c r="CR35" s="193">
        <v>-0.43581389222021255</v>
      </c>
      <c r="CS35" s="193">
        <v>-0.57993318733575761</v>
      </c>
      <c r="CV35" s="193">
        <v>-0.51180082921710401</v>
      </c>
      <c r="DF35" s="193">
        <f t="shared" si="0"/>
        <v>-0.51180082921710401</v>
      </c>
      <c r="DG35">
        <v>-0.50022848028246136</v>
      </c>
      <c r="DH35">
        <f t="shared" si="1"/>
        <v>-1.1572348934642651E-2</v>
      </c>
      <c r="DI35">
        <f t="shared" si="2"/>
        <v>1.1572348934642651E-2</v>
      </c>
      <c r="DJ35">
        <f t="shared" si="3"/>
        <v>1.3391925986512489E-4</v>
      </c>
      <c r="DR35" t="s">
        <v>64</v>
      </c>
      <c r="DS35">
        <f>(_xlfn.T.INV.2T(DS32,DS33-DS34-1))</f>
        <v>2.5975640894757799</v>
      </c>
    </row>
    <row r="36" spans="1:123">
      <c r="A36" s="193">
        <v>1</v>
      </c>
      <c r="B36" s="193">
        <v>-0.29149939283800458</v>
      </c>
      <c r="C36" s="193">
        <v>-0.30800417538700875</v>
      </c>
      <c r="D36" s="193">
        <v>1.4978556534463499</v>
      </c>
      <c r="E36" s="193">
        <v>0.2627193125984249</v>
      </c>
      <c r="F36" s="193">
        <v>0.80643138292540273</v>
      </c>
      <c r="G36" s="193">
        <v>1.3594531353152037</v>
      </c>
      <c r="H36" s="193">
        <v>0.80219686584140049</v>
      </c>
      <c r="I36" s="193">
        <v>0.80219682194824016</v>
      </c>
      <c r="J36" s="193">
        <v>1.3445004849903925</v>
      </c>
      <c r="K36" s="193">
        <v>1.6046491909066039</v>
      </c>
      <c r="L36" s="193">
        <v>2.4588694395668056</v>
      </c>
      <c r="M36" s="193">
        <v>1.286464642826018</v>
      </c>
      <c r="N36" s="193">
        <v>1.8065563437259844</v>
      </c>
      <c r="O36" s="193">
        <v>1.399265353220756</v>
      </c>
      <c r="P36" s="193">
        <v>0.51986394630173649</v>
      </c>
      <c r="S36" s="193">
        <v>0.2665975306229203</v>
      </c>
      <c r="AJ36" s="192">
        <v>1</v>
      </c>
      <c r="AK36" s="192">
        <v>1.0734351299600615</v>
      </c>
      <c r="AL36" s="192">
        <v>0.16540964974487521</v>
      </c>
      <c r="AM36" s="192">
        <v>-0.74832144986181182</v>
      </c>
      <c r="AN36" s="192">
        <v>0.74021645739410225</v>
      </c>
      <c r="AO36" s="192">
        <v>-1.3428192293665666</v>
      </c>
      <c r="AP36" s="192">
        <v>-1.3092544147966294</v>
      </c>
      <c r="AQ36" s="192">
        <v>-0.56092689560861164</v>
      </c>
      <c r="AR36" s="192">
        <v>-0.56092696404853815</v>
      </c>
      <c r="AS36" s="192">
        <v>-0.22069948117261615</v>
      </c>
      <c r="AT36" s="192">
        <v>-1.3775847637792875</v>
      </c>
      <c r="AU36" s="192">
        <v>-0.58914238972340549</v>
      </c>
      <c r="AV36" s="192">
        <v>-0.41709309502451669</v>
      </c>
      <c r="AW36" s="192">
        <v>-2.1396440455175623</v>
      </c>
      <c r="AX36" s="192">
        <v>-1.4277486194856011</v>
      </c>
      <c r="AY36" s="192">
        <v>-1.0198520407907536</v>
      </c>
      <c r="BB36" s="192">
        <v>-1.0834371247246219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CD36" s="193">
        <v>1</v>
      </c>
      <c r="CE36" s="193">
        <v>0.10078493851735174</v>
      </c>
      <c r="CF36" s="193">
        <v>0.32321425812216986</v>
      </c>
      <c r="CG36" s="193">
        <v>-0.24502865492969261</v>
      </c>
      <c r="CH36" s="193">
        <v>0.45371817051669583</v>
      </c>
      <c r="CI36" s="193">
        <v>-1.0796456850042839</v>
      </c>
      <c r="CJ36" s="193">
        <v>-0.365897327315238</v>
      </c>
      <c r="CK36" s="193">
        <v>-0.2250848094542616</v>
      </c>
      <c r="CL36" s="193">
        <v>-0.22508479912359364</v>
      </c>
      <c r="CM36" s="193">
        <v>-0.6119994727133683</v>
      </c>
      <c r="CN36" s="193">
        <v>-0.47263101201253416</v>
      </c>
      <c r="CO36" s="193">
        <v>6.4003002267354003E-2</v>
      </c>
      <c r="CP36" s="193">
        <v>6.9637687218493505E-2</v>
      </c>
      <c r="CQ36" s="193">
        <v>-1.6249222556162299</v>
      </c>
      <c r="CR36" s="193">
        <v>-1.0805714649427154</v>
      </c>
      <c r="CS36" s="193">
        <v>-0.68991290069950473</v>
      </c>
      <c r="CV36" s="193">
        <v>-0.12260164929709175</v>
      </c>
      <c r="DF36" s="193">
        <f t="shared" si="0"/>
        <v>-0.12260164929709175</v>
      </c>
      <c r="DG36">
        <v>-0.1133832442311308</v>
      </c>
      <c r="DH36">
        <f t="shared" si="1"/>
        <v>-9.218405065960944E-3</v>
      </c>
      <c r="DI36">
        <f t="shared" si="2"/>
        <v>9.218405065960944E-3</v>
      </c>
      <c r="DJ36">
        <f t="shared" si="3"/>
        <v>8.4978991960134393E-5</v>
      </c>
    </row>
    <row r="37" spans="1:123">
      <c r="A37" s="193">
        <v>1</v>
      </c>
      <c r="B37" s="193">
        <v>-1.5758275461795004</v>
      </c>
      <c r="C37" s="193">
        <v>-0.30800417538700875</v>
      </c>
      <c r="D37" s="193">
        <v>2.5696829019129002</v>
      </c>
      <c r="E37" s="193">
        <v>1.2177136021897796</v>
      </c>
      <c r="F37" s="193">
        <v>1.8152633029808192</v>
      </c>
      <c r="G37" s="193">
        <v>2.0173205779009109</v>
      </c>
      <c r="H37" s="193">
        <v>2.2937308367033697</v>
      </c>
      <c r="I37" s="193">
        <v>2.2937308105789964</v>
      </c>
      <c r="J37" s="193">
        <v>2.565356458597539</v>
      </c>
      <c r="K37" s="193">
        <v>2.4479015505074444</v>
      </c>
      <c r="L37" s="193">
        <v>2.0669822043723474</v>
      </c>
      <c r="M37" s="193">
        <v>1.9557194684101573</v>
      </c>
      <c r="N37" s="193">
        <v>1.7379267717391391</v>
      </c>
      <c r="O37" s="193">
        <v>1.4984588259472944</v>
      </c>
      <c r="P37" s="193">
        <v>1.6196610799392306</v>
      </c>
      <c r="S37" s="193">
        <v>1.6044697115979616</v>
      </c>
      <c r="AJ37" s="192">
        <v>1</v>
      </c>
      <c r="AK37" s="192">
        <v>1.5248307989169148</v>
      </c>
      <c r="AL37" s="192">
        <v>-0.38690647957565605</v>
      </c>
      <c r="AM37" s="192">
        <v>-1.4566594575440537</v>
      </c>
      <c r="AN37" s="192">
        <v>-0.50127611907465885</v>
      </c>
      <c r="AO37" s="192">
        <v>-1.6059927737288493</v>
      </c>
      <c r="AP37" s="192">
        <v>-1.4333803473599707</v>
      </c>
      <c r="AQ37" s="192">
        <v>-1.4301652362434019</v>
      </c>
      <c r="AR37" s="192">
        <v>-1.4301653167001949</v>
      </c>
      <c r="AS37" s="192">
        <v>-1.363295456471612</v>
      </c>
      <c r="AT37" s="192">
        <v>-1.6243903324429483</v>
      </c>
      <c r="AU37" s="192">
        <v>-1.5906319907759052</v>
      </c>
      <c r="AV37" s="192">
        <v>-1.268871963949783</v>
      </c>
      <c r="AW37" s="192">
        <v>-1.8994405435636075</v>
      </c>
      <c r="AX37" s="192">
        <v>-1.2789584103957925</v>
      </c>
      <c r="AY37" s="192">
        <v>-1.1298317541545047</v>
      </c>
      <c r="BB37" s="192">
        <v>-1.5212862021346356</v>
      </c>
      <c r="CD37" s="193">
        <v>1</v>
      </c>
      <c r="CE37" s="193">
        <v>-0.45271213175116892</v>
      </c>
      <c r="CF37" s="193">
        <v>-0.38690647957565605</v>
      </c>
      <c r="CG37" s="193">
        <v>-0.26366912881606741</v>
      </c>
      <c r="CH37" s="193">
        <v>7.1720454680153992E-2</v>
      </c>
      <c r="CI37" s="193">
        <v>-0.72874762585457586</v>
      </c>
      <c r="CJ37" s="193">
        <v>-0.76310031151792979</v>
      </c>
      <c r="CK37" s="193">
        <v>-0.20532939262165245</v>
      </c>
      <c r="CL37" s="193">
        <v>-0.20532942193279655</v>
      </c>
      <c r="CM37" s="193">
        <v>-9.5483483879575892E-2</v>
      </c>
      <c r="CN37" s="193">
        <v>0.20608430181253054</v>
      </c>
      <c r="CO37" s="193">
        <v>-2.308304999808183E-2</v>
      </c>
      <c r="CP37" s="193">
        <v>-5.204500834225851E-2</v>
      </c>
      <c r="CQ37" s="193">
        <v>-0.35527517385961088</v>
      </c>
      <c r="CR37" s="193">
        <v>-0.13823347404059705</v>
      </c>
      <c r="CS37" s="193">
        <v>-1.2398114675182517</v>
      </c>
      <c r="CV37" s="193">
        <v>0.43687217183792543</v>
      </c>
      <c r="DF37" s="193">
        <f t="shared" si="0"/>
        <v>0.43687217183792543</v>
      </c>
      <c r="DG37">
        <v>0.44615224699670836</v>
      </c>
      <c r="DH37">
        <f t="shared" si="1"/>
        <v>-9.28007515878293E-3</v>
      </c>
      <c r="DI37">
        <f t="shared" si="2"/>
        <v>9.28007515878293E-3</v>
      </c>
      <c r="DJ37">
        <f t="shared" si="3"/>
        <v>8.6119794952660021E-5</v>
      </c>
    </row>
    <row r="38" spans="1:123">
      <c r="A38" s="192">
        <v>1</v>
      </c>
      <c r="B38" s="192">
        <v>-2.4463763363105548</v>
      </c>
      <c r="C38" s="192">
        <v>0.32321425812216986</v>
      </c>
      <c r="D38" s="192">
        <v>0.50059030052529885</v>
      </c>
      <c r="E38" s="192">
        <v>-2.0292669824208263</v>
      </c>
      <c r="F38" s="192">
        <v>0.19235977941341195</v>
      </c>
      <c r="G38" s="192">
        <v>2.2035094767459227</v>
      </c>
      <c r="H38" s="192">
        <v>2.046788126295759</v>
      </c>
      <c r="I38" s="192">
        <v>2.0467880939064353</v>
      </c>
      <c r="J38" s="192">
        <v>2.2053604663800472</v>
      </c>
      <c r="K38" s="192">
        <v>0.53515839336407756</v>
      </c>
      <c r="L38" s="192">
        <v>-0.11016910226351767</v>
      </c>
      <c r="M38" s="192">
        <v>-0.72129983392639785</v>
      </c>
      <c r="N38" s="192">
        <v>-8.0756885912233511E-2</v>
      </c>
      <c r="O38" s="192">
        <v>0.55612083504517595</v>
      </c>
      <c r="P38" s="192">
        <v>-1.3497911808820027</v>
      </c>
      <c r="S38" s="192">
        <v>2.5531427126529915</v>
      </c>
      <c r="AJ38" s="192">
        <v>1</v>
      </c>
      <c r="AK38" s="192">
        <v>1.3474967861124363</v>
      </c>
      <c r="AL38" s="192">
        <v>0.48101886649946446</v>
      </c>
      <c r="AM38" s="192">
        <v>-1.5312213530895529</v>
      </c>
      <c r="AN38" s="192">
        <v>-0.97877326387033614</v>
      </c>
      <c r="AO38" s="192">
        <v>-0.64102311106714727</v>
      </c>
      <c r="AP38" s="192">
        <v>-1.3713173810782999</v>
      </c>
      <c r="AQ38" s="192">
        <v>-1.0251791911749204</v>
      </c>
      <c r="AR38" s="192">
        <v>-1.0251790807136671</v>
      </c>
      <c r="AS38" s="192">
        <v>-1.6606834500425847</v>
      </c>
      <c r="AT38" s="192">
        <v>-2.0563000776043538</v>
      </c>
      <c r="AU38" s="192">
        <v>-2.1131483043685111</v>
      </c>
      <c r="AV38" s="192">
        <v>-1.0255065728282788</v>
      </c>
      <c r="AW38" s="192">
        <v>-0.90431174975436446</v>
      </c>
      <c r="AX38" s="192">
        <v>-1.3285551467590626</v>
      </c>
      <c r="AY38" s="192">
        <v>-1.4597708942457537</v>
      </c>
      <c r="BB38" s="192">
        <v>-1.3510115609196303</v>
      </c>
      <c r="CD38" s="193">
        <v>1</v>
      </c>
      <c r="CE38" s="193">
        <v>-0.56018729102660791</v>
      </c>
      <c r="CF38" s="193">
        <v>0.16540964974487521</v>
      </c>
      <c r="CG38" s="193">
        <v>0.69631527633223411</v>
      </c>
      <c r="CH38" s="193">
        <v>1.1222141732306441</v>
      </c>
      <c r="CI38" s="193">
        <v>-7.0813764948870719E-2</v>
      </c>
      <c r="CJ38" s="193">
        <v>0.35403308155213992</v>
      </c>
      <c r="CK38" s="193">
        <v>0.7330529069272691</v>
      </c>
      <c r="CL38" s="193">
        <v>0.73305300178044674</v>
      </c>
      <c r="CM38" s="193">
        <v>0.54624850224725896</v>
      </c>
      <c r="CN38" s="193">
        <v>0.39118847831027675</v>
      </c>
      <c r="CO38" s="193">
        <v>-0.1972551545289504</v>
      </c>
      <c r="CP38" s="193">
        <v>-0.29541039946376252</v>
      </c>
      <c r="CQ38" s="193">
        <v>0.43396490398909865</v>
      </c>
      <c r="CR38" s="193">
        <v>-3.9040001314056785E-2</v>
      </c>
      <c r="CS38" s="193">
        <v>-0.35997376060825959</v>
      </c>
      <c r="CV38" s="193">
        <v>0.54633444119042907</v>
      </c>
      <c r="DF38" s="193">
        <f t="shared" si="0"/>
        <v>0.54633444119042907</v>
      </c>
      <c r="DG38">
        <v>0.55463407863821867</v>
      </c>
      <c r="DH38">
        <f t="shared" si="1"/>
        <v>-8.2996374477896095E-3</v>
      </c>
      <c r="DI38">
        <f t="shared" si="2"/>
        <v>8.2996374477896095E-3</v>
      </c>
      <c r="DJ38">
        <f t="shared" si="3"/>
        <v>6.8883981764751619E-5</v>
      </c>
    </row>
    <row r="39" spans="1:123" ht="18.75">
      <c r="A39" s="192">
        <v>1</v>
      </c>
      <c r="B39" s="192">
        <v>-0.63541990251940672</v>
      </c>
      <c r="C39" s="192">
        <v>-0.38690647957565605</v>
      </c>
      <c r="D39" s="192">
        <v>0.89204025213916938</v>
      </c>
      <c r="E39" s="192">
        <v>-0.11927840323811695</v>
      </c>
      <c r="F39" s="192">
        <v>0.23622203680712625</v>
      </c>
      <c r="G39" s="192">
        <v>0.71399828598582982</v>
      </c>
      <c r="H39" s="192">
        <v>0.84170769950661872</v>
      </c>
      <c r="I39" s="192">
        <v>0.84170757632983606</v>
      </c>
      <c r="J39" s="192">
        <v>1.0158084920961616</v>
      </c>
      <c r="K39" s="192">
        <v>0.86423248491562465</v>
      </c>
      <c r="L39" s="192">
        <v>0.58651931585995976</v>
      </c>
      <c r="M39" s="192">
        <v>-0.29541039946376252</v>
      </c>
      <c r="N39" s="192">
        <v>0.98300147988385345</v>
      </c>
      <c r="O39" s="192">
        <v>0.95289472595133173</v>
      </c>
      <c r="P39" s="192">
        <v>0.84980308639298541</v>
      </c>
      <c r="S39" s="192">
        <v>0.61930928742543112</v>
      </c>
      <c r="AJ39" s="192">
        <v>1</v>
      </c>
      <c r="AK39" s="192">
        <v>1.5678208626270855</v>
      </c>
      <c r="AL39" s="192">
        <v>0.32321425812216986</v>
      </c>
      <c r="AM39" s="192">
        <v>-0.95336666261193448</v>
      </c>
      <c r="AN39" s="192">
        <v>1.2177136021897796</v>
      </c>
      <c r="AO39" s="192">
        <v>-1.255094714579138</v>
      </c>
      <c r="AP39" s="192">
        <v>-0.92446402385027282</v>
      </c>
      <c r="AQ39" s="192">
        <v>-1.2622441931662276</v>
      </c>
      <c r="AR39" s="192">
        <v>-1.2622441087908276</v>
      </c>
      <c r="AS39" s="192">
        <v>-1.2693834585018324</v>
      </c>
      <c r="AT39" s="192">
        <v>-1.3775847637792875</v>
      </c>
      <c r="AU39" s="192">
        <v>-0.41497028519253693</v>
      </c>
      <c r="AV39" s="192">
        <v>-0.29541039946376252</v>
      </c>
      <c r="AW39" s="192">
        <v>2.1497042036602059</v>
      </c>
      <c r="AX39" s="192">
        <v>-0.63420083767329127</v>
      </c>
      <c r="AY39" s="192">
        <v>0.29990451957423842</v>
      </c>
      <c r="BB39" s="192">
        <v>-1.5577736252521366</v>
      </c>
      <c r="BF39" s="171" t="s">
        <v>327</v>
      </c>
      <c r="CD39" s="193">
        <v>1</v>
      </c>
      <c r="CE39" s="193">
        <v>-0.85037022107028459</v>
      </c>
      <c r="CF39" s="193">
        <v>0.40211656231081716</v>
      </c>
      <c r="CG39" s="193">
        <v>-0.79492263457774881</v>
      </c>
      <c r="CH39" s="193">
        <v>-1.3607709797068781</v>
      </c>
      <c r="CI39" s="193">
        <v>-7.0813764948870719E-2</v>
      </c>
      <c r="CJ39" s="193">
        <v>-4.3169902650550103E-2</v>
      </c>
      <c r="CK39" s="193">
        <v>-0.29422876836839157</v>
      </c>
      <c r="CL39" s="193">
        <v>-0.29422887018518024</v>
      </c>
      <c r="CM39" s="193">
        <v>-1.1598194608704213</v>
      </c>
      <c r="CN39" s="193">
        <v>-0.6577351885102789</v>
      </c>
      <c r="CO39" s="193">
        <v>-1.285830807846883</v>
      </c>
      <c r="CP39" s="193">
        <v>-1.5730787028516642</v>
      </c>
      <c r="CQ39" s="193">
        <v>0.46827968998252129</v>
      </c>
      <c r="CR39" s="193">
        <v>0.30813715322882884</v>
      </c>
      <c r="CS39" s="193">
        <v>-1.0198520407907536</v>
      </c>
      <c r="CV39" s="193">
        <v>0.85039630050293857</v>
      </c>
      <c r="DF39" s="193">
        <f t="shared" si="0"/>
        <v>0.85039630050293857</v>
      </c>
      <c r="DG39">
        <v>0.84733297928290363</v>
      </c>
      <c r="DH39">
        <f t="shared" si="1"/>
        <v>3.0633212200349424E-3</v>
      </c>
      <c r="DI39">
        <f t="shared" si="2"/>
        <v>3.0633212200349424E-3</v>
      </c>
      <c r="DJ39">
        <f t="shared" si="3"/>
        <v>9.3839368971163675E-6</v>
      </c>
    </row>
    <row r="40" spans="1:123">
      <c r="A40" s="192">
        <v>1</v>
      </c>
      <c r="B40" s="192">
        <v>-1.1298056351864307</v>
      </c>
      <c r="C40" s="192">
        <v>0.40211656231081716</v>
      </c>
      <c r="D40" s="192">
        <v>0.68699503938904671</v>
      </c>
      <c r="E40" s="192">
        <v>-0.78777440595206516</v>
      </c>
      <c r="F40" s="192">
        <v>1.8152633029808192</v>
      </c>
      <c r="G40" s="192">
        <v>0.60228494667882215</v>
      </c>
      <c r="H40" s="192">
        <v>0.63427582276422478</v>
      </c>
      <c r="I40" s="192">
        <v>0.63427586493266452</v>
      </c>
      <c r="J40" s="192">
        <v>0.79668049683333952</v>
      </c>
      <c r="K40" s="192">
        <v>1.3784107529649166</v>
      </c>
      <c r="L40" s="192">
        <v>1.2832077339834371</v>
      </c>
      <c r="M40" s="192">
        <v>0.98225790392413681</v>
      </c>
      <c r="N40" s="192">
        <v>0.33102054600883318</v>
      </c>
      <c r="O40" s="192">
        <v>0.90329798958806162</v>
      </c>
      <c r="P40" s="192">
        <v>1.2897219398479816</v>
      </c>
      <c r="S40" s="192">
        <v>1.130133211070447</v>
      </c>
      <c r="AJ40" s="192">
        <v>1</v>
      </c>
      <c r="AK40" s="192">
        <v>1.8794988245258595</v>
      </c>
      <c r="AL40" s="192">
        <v>-0.2291018711983614</v>
      </c>
      <c r="AM40" s="192">
        <v>-1.5685023008623025</v>
      </c>
      <c r="AN40" s="192">
        <v>-1.0742726928294717</v>
      </c>
      <c r="AO40" s="192">
        <v>-7.0813764948870719E-2</v>
      </c>
      <c r="AP40" s="192">
        <v>-1.6319818394613173</v>
      </c>
      <c r="AQ40" s="192">
        <v>-1.4597983614923162</v>
      </c>
      <c r="AR40" s="192">
        <v>-1.4597983824863923</v>
      </c>
      <c r="AS40" s="192">
        <v>-1.7389434483507351</v>
      </c>
      <c r="AT40" s="192">
        <v>-1.5215546788330898</v>
      </c>
      <c r="AU40" s="192">
        <v>-1.5906319907759052</v>
      </c>
      <c r="AV40" s="192">
        <v>-0.3562517472441396</v>
      </c>
      <c r="AW40" s="192">
        <v>-1.556292683629386</v>
      </c>
      <c r="AX40" s="192">
        <v>-0.58460410131002116</v>
      </c>
      <c r="AY40" s="192">
        <v>0.29990451957423842</v>
      </c>
      <c r="BB40" s="192">
        <v>-1.8496730101921457</v>
      </c>
      <c r="BF40" cm="1">
        <f t="array" ref="BF40:BU55">BF21:BU36*DA3</f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CD40" s="193">
        <v>1</v>
      </c>
      <c r="CE40" s="193">
        <v>7.9289906662254397E-2</v>
      </c>
      <c r="CF40" s="193">
        <v>-0.38690647957565605</v>
      </c>
      <c r="CG40" s="193">
        <v>-0.18910723327056825</v>
      </c>
      <c r="CH40" s="193">
        <v>-0.31027726115638787</v>
      </c>
      <c r="CI40" s="193">
        <v>-0.64102311106714727</v>
      </c>
      <c r="CJ40" s="193">
        <v>-0.15488324195755779</v>
      </c>
      <c r="CK40" s="193">
        <v>6.1368734618567643E-2</v>
      </c>
      <c r="CL40" s="193">
        <v>6.1368671930561336E-2</v>
      </c>
      <c r="CM40" s="193">
        <v>-6.4179484556315267E-2</v>
      </c>
      <c r="CN40" s="193">
        <v>0.22665143253450248</v>
      </c>
      <c r="CO40" s="193">
        <v>-0.15371212839623249</v>
      </c>
      <c r="CP40" s="193">
        <v>-0.66045848614602076</v>
      </c>
      <c r="CQ40" s="193">
        <v>-8.0756885912233511E-2</v>
      </c>
      <c r="CR40" s="193">
        <v>-8.863673767732691E-2</v>
      </c>
      <c r="CS40" s="193">
        <v>-0.46995347397200665</v>
      </c>
      <c r="CV40" s="193">
        <v>-9.8276700552091076E-2</v>
      </c>
      <c r="DF40" s="193">
        <f t="shared" si="0"/>
        <v>-9.8276700552091076E-2</v>
      </c>
      <c r="DG40">
        <v>-8.8523924603243445E-2</v>
      </c>
      <c r="DH40">
        <f t="shared" si="1"/>
        <v>-9.7527759488476307E-3</v>
      </c>
      <c r="DI40">
        <f t="shared" si="2"/>
        <v>9.7527759488476307E-3</v>
      </c>
      <c r="DJ40">
        <f t="shared" si="3"/>
        <v>9.5116638708420804E-5</v>
      </c>
    </row>
    <row r="41" spans="1:123">
      <c r="A41" s="192">
        <v>1</v>
      </c>
      <c r="B41" s="192">
        <v>-1.6026963359983573</v>
      </c>
      <c r="C41" s="192">
        <v>0.40211656231081716</v>
      </c>
      <c r="D41" s="192">
        <v>0.92000096296873146</v>
      </c>
      <c r="E41" s="192">
        <v>-1.2652715507477426</v>
      </c>
      <c r="F41" s="192">
        <v>0.98188041250025992</v>
      </c>
      <c r="G41" s="192">
        <v>1.7442435262615603</v>
      </c>
      <c r="H41" s="192">
        <v>1.5529027054805371</v>
      </c>
      <c r="I41" s="192">
        <v>1.5529026605613174</v>
      </c>
      <c r="J41" s="192">
        <v>0.43668450461584796</v>
      </c>
      <c r="K41" s="192">
        <v>0.41175560903224728</v>
      </c>
      <c r="L41" s="192">
        <v>1.1090356294525685</v>
      </c>
      <c r="M41" s="192">
        <v>0.98225790392413681</v>
      </c>
      <c r="N41" s="192">
        <v>0.63985361994963197</v>
      </c>
      <c r="O41" s="192">
        <v>1.1512816714044087</v>
      </c>
      <c r="P41" s="192">
        <v>7.9945092846740382E-2</v>
      </c>
      <c r="S41" s="192">
        <v>1.6409571347154632</v>
      </c>
      <c r="AJ41" s="192">
        <v>1</v>
      </c>
      <c r="AK41" s="192">
        <v>-0.4473383737873976</v>
      </c>
      <c r="AL41" s="192">
        <v>0.71772577906540647</v>
      </c>
      <c r="AM41" s="192">
        <v>0.73359622410498371</v>
      </c>
      <c r="AN41" s="192">
        <v>0.64471702843496681</v>
      </c>
      <c r="AO41" s="192">
        <v>0.85029364031911703</v>
      </c>
      <c r="AP41" s="192">
        <v>0.85053681180550422</v>
      </c>
      <c r="AQ41" s="192">
        <v>0.75280832375987827</v>
      </c>
      <c r="AR41" s="192">
        <v>0.75280837897124386</v>
      </c>
      <c r="AS41" s="192">
        <v>-1.7223485571425456E-2</v>
      </c>
      <c r="AT41" s="192">
        <v>-0.43149675056859021</v>
      </c>
      <c r="AU41" s="192">
        <v>-0.24079818066166833</v>
      </c>
      <c r="AV41" s="192">
        <v>-0.66045848614602076</v>
      </c>
      <c r="AW41" s="192">
        <v>1.2575197678312295</v>
      </c>
      <c r="AX41" s="192">
        <v>0.75450778049825296</v>
      </c>
      <c r="AY41" s="192">
        <v>0.73982337302923451</v>
      </c>
      <c r="BB41" s="192">
        <v>0.42470969746542531</v>
      </c>
      <c r="BF41">
        <v>0</v>
      </c>
      <c r="BG41">
        <v>0.01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CD41" s="193">
        <v>1</v>
      </c>
      <c r="CE41" s="193">
        <v>-0.52257098528019652</v>
      </c>
      <c r="CF41" s="193">
        <v>0.55992117068811176</v>
      </c>
      <c r="CG41" s="193">
        <v>-0.42211315685025308</v>
      </c>
      <c r="CH41" s="193">
        <v>-0.97877326387033614</v>
      </c>
      <c r="CI41" s="193">
        <v>-0.20240053713001049</v>
      </c>
      <c r="CJ41" s="193">
        <v>0.24231974224513403</v>
      </c>
      <c r="CK41" s="193">
        <v>-0.13618543370752112</v>
      </c>
      <c r="CL41" s="193">
        <v>-0.1361853508712117</v>
      </c>
      <c r="CM41" s="193">
        <v>-0.12678748320283428</v>
      </c>
      <c r="CN41" s="193">
        <v>-0.45206388129056219</v>
      </c>
      <c r="CO41" s="193">
        <v>-0.80685752038699199</v>
      </c>
      <c r="CP41" s="193">
        <v>-0.47793444280489161</v>
      </c>
      <c r="CQ41" s="193">
        <v>-0.21801602988592159</v>
      </c>
      <c r="CR41" s="193">
        <v>-0.58460410131002116</v>
      </c>
      <c r="CS41" s="193">
        <v>-0.35997376060825959</v>
      </c>
      <c r="CV41" s="193">
        <v>0.50984701807292787</v>
      </c>
      <c r="DF41" s="193">
        <f t="shared" si="0"/>
        <v>0.50984701807292787</v>
      </c>
      <c r="DG41">
        <v>0.52535829283435909</v>
      </c>
      <c r="DH41">
        <f t="shared" si="1"/>
        <v>-1.5511274761431215E-2</v>
      </c>
      <c r="DI41">
        <f t="shared" si="2"/>
        <v>1.5511274761431215E-2</v>
      </c>
      <c r="DJ41">
        <f t="shared" si="3"/>
        <v>2.40599644724613E-4</v>
      </c>
    </row>
    <row r="42" spans="1:123">
      <c r="A42" s="192">
        <v>1</v>
      </c>
      <c r="B42" s="192">
        <v>-1.8230204125130065</v>
      </c>
      <c r="C42" s="192">
        <v>7.6050413675805596E-3</v>
      </c>
      <c r="D42" s="192">
        <v>3.1475375923905182</v>
      </c>
      <c r="E42" s="192">
        <v>-0.59677554803379429</v>
      </c>
      <c r="F42" s="192">
        <v>2.2977481343116701</v>
      </c>
      <c r="G42" s="192">
        <v>3.419943615866667</v>
      </c>
      <c r="H42" s="192">
        <v>3.340767928831641</v>
      </c>
      <c r="I42" s="192">
        <v>3.3407678088416288</v>
      </c>
      <c r="J42" s="192">
        <v>4.0522964264523971</v>
      </c>
      <c r="K42" s="192">
        <v>2.7152742498930755</v>
      </c>
      <c r="L42" s="192">
        <v>0.45589023746180907</v>
      </c>
      <c r="M42" s="192">
        <v>2.1382435117512864</v>
      </c>
      <c r="N42" s="192">
        <v>1.4290936977983404</v>
      </c>
      <c r="O42" s="192">
        <v>1.9944261895799904</v>
      </c>
      <c r="P42" s="192">
        <v>3.4893162071229695</v>
      </c>
      <c r="S42" s="192">
        <v>1.8720441477929701</v>
      </c>
      <c r="AJ42" s="192">
        <v>1</v>
      </c>
      <c r="AK42" s="192">
        <v>-0.17327671763502292</v>
      </c>
      <c r="AL42" s="192">
        <v>1.0333349958199958</v>
      </c>
      <c r="AM42" s="192">
        <v>0.11846058585461572</v>
      </c>
      <c r="AN42" s="192">
        <v>-0.88327383491120071</v>
      </c>
      <c r="AO42" s="192">
        <v>0.49939558116940891</v>
      </c>
      <c r="AP42" s="192">
        <v>-9.2820275675887243E-2</v>
      </c>
      <c r="AQ42" s="192">
        <v>0.7330529069272691</v>
      </c>
      <c r="AR42" s="192">
        <v>0.73305300178044674</v>
      </c>
      <c r="AS42" s="192">
        <v>0.43668450461584796</v>
      </c>
      <c r="AT42" s="192">
        <v>0.5762926548080215</v>
      </c>
      <c r="AU42" s="192">
        <v>0.45589023746180907</v>
      </c>
      <c r="AV42" s="192">
        <v>-0.3562517472441396</v>
      </c>
      <c r="AW42" s="192">
        <v>0.29670576001541055</v>
      </c>
      <c r="AX42" s="192">
        <v>-0.18783021040386541</v>
      </c>
      <c r="AY42" s="192">
        <v>0.29990451957423842</v>
      </c>
      <c r="BB42" s="192">
        <v>0.1571352612704166</v>
      </c>
      <c r="BF42">
        <v>0</v>
      </c>
      <c r="BG42">
        <v>0</v>
      </c>
      <c r="BH42">
        <v>0.01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CD42" s="193">
        <v>1</v>
      </c>
      <c r="CE42" s="193">
        <v>1.1755365312717292</v>
      </c>
      <c r="CF42" s="193">
        <v>-1.7282456507826605</v>
      </c>
      <c r="CG42" s="193">
        <v>-0.69240002820268742</v>
      </c>
      <c r="CH42" s="193">
        <v>0.74021645739410225</v>
      </c>
      <c r="CI42" s="193">
        <v>-1.0796456850042839</v>
      </c>
      <c r="CJ42" s="193">
        <v>-1.0734151429262824</v>
      </c>
      <c r="CK42" s="193">
        <v>-1.5091869035738386</v>
      </c>
      <c r="CL42" s="193">
        <v>-1.5091868254633876</v>
      </c>
      <c r="CM42" s="193">
        <v>-0.90938746628433864</v>
      </c>
      <c r="CN42" s="193">
        <v>-0.6577351885102789</v>
      </c>
      <c r="CO42" s="193">
        <v>-1.0681156771832965</v>
      </c>
      <c r="CP42" s="193">
        <v>-0.2345690516833876</v>
      </c>
      <c r="CQ42" s="193">
        <v>-0.59547867581356573</v>
      </c>
      <c r="CR42" s="193">
        <v>-0.73339431039982983</v>
      </c>
      <c r="CS42" s="193">
        <v>-3.0034620517010589E-2</v>
      </c>
      <c r="CV42" s="193">
        <v>-1.1807369197046249</v>
      </c>
      <c r="DF42" s="193">
        <f t="shared" si="0"/>
        <v>-1.1807369197046249</v>
      </c>
      <c r="DG42">
        <v>-1.2004029995740921</v>
      </c>
      <c r="DH42">
        <f t="shared" si="1"/>
        <v>1.9666079869467223E-2</v>
      </c>
      <c r="DI42">
        <f t="shared" si="2"/>
        <v>1.9666079869467223E-2</v>
      </c>
      <c r="DJ42">
        <f t="shared" si="3"/>
        <v>3.8675469743226396E-4</v>
      </c>
    </row>
    <row r="43" spans="1:123">
      <c r="A43" s="192">
        <v>1</v>
      </c>
      <c r="B43" s="192">
        <v>-1.4898474187591468</v>
      </c>
      <c r="C43" s="192">
        <v>0.24431195393352251</v>
      </c>
      <c r="D43" s="192">
        <v>1.4419342317872255</v>
      </c>
      <c r="E43" s="192">
        <v>-0.11927840323811695</v>
      </c>
      <c r="F43" s="192">
        <v>-0.29012505191743909</v>
      </c>
      <c r="G43" s="192">
        <v>1.5580546274165488</v>
      </c>
      <c r="H43" s="192">
        <v>1.8591116663859755</v>
      </c>
      <c r="I43" s="192">
        <v>1.8591117597000628</v>
      </c>
      <c r="J43" s="192">
        <v>2.2523164653649372</v>
      </c>
      <c r="K43" s="192">
        <v>1.7280519752384356</v>
      </c>
      <c r="L43" s="192">
        <v>1.0219495771871328</v>
      </c>
      <c r="M43" s="192">
        <v>1.1647819472652658</v>
      </c>
      <c r="N43" s="192">
        <v>1.5320380557786082</v>
      </c>
      <c r="O43" s="192">
        <v>0.55612083504517595</v>
      </c>
      <c r="P43" s="192">
        <v>0.18992480621048743</v>
      </c>
      <c r="S43" s="192">
        <v>1.5193323909904595</v>
      </c>
      <c r="AJ43" s="192">
        <v>1</v>
      </c>
      <c r="AK43" s="192">
        <v>-1.0760680555487052</v>
      </c>
      <c r="AL43" s="192">
        <v>1.348944212574585</v>
      </c>
      <c r="AM43" s="192">
        <v>0.85475930436641978</v>
      </c>
      <c r="AN43" s="192">
        <v>-0.31027726115638787</v>
      </c>
      <c r="AO43" s="192">
        <v>1.1134671846813997</v>
      </c>
      <c r="AP43" s="192">
        <v>1.3346279488025352</v>
      </c>
      <c r="AQ43" s="192">
        <v>1.1676720772446649</v>
      </c>
      <c r="AR43" s="192">
        <v>1.1676720526593802</v>
      </c>
      <c r="AS43" s="192">
        <v>0.95320049344964042</v>
      </c>
      <c r="AT43" s="192">
        <v>0.51459126264210564</v>
      </c>
      <c r="AU43" s="192">
        <v>0.54297628972724188</v>
      </c>
      <c r="AV43" s="192">
        <v>-0.2345690516833876</v>
      </c>
      <c r="AW43" s="192">
        <v>1.8751859157128297</v>
      </c>
      <c r="AX43" s="192">
        <v>1.1016849350411386</v>
      </c>
      <c r="AY43" s="192">
        <v>1.0697625131204835</v>
      </c>
      <c r="BB43" s="192">
        <v>1.0814833135804456</v>
      </c>
      <c r="BF43">
        <v>0</v>
      </c>
      <c r="BG43">
        <v>0</v>
      </c>
      <c r="BH43">
        <v>0</v>
      </c>
      <c r="BI43">
        <v>0.01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CD43" s="193">
        <v>1</v>
      </c>
      <c r="CE43" s="193">
        <v>1.062687614032519</v>
      </c>
      <c r="CF43" s="193">
        <v>-1.7282456507826605</v>
      </c>
      <c r="CG43" s="193">
        <v>0.36637888854340056</v>
      </c>
      <c r="CH43" s="193">
        <v>2.745704465535947</v>
      </c>
      <c r="CI43" s="193">
        <v>1.6910749838557875E-2</v>
      </c>
      <c r="CJ43" s="193">
        <v>-0.51484844639124761</v>
      </c>
      <c r="CK43" s="193">
        <v>-0.69921481343687431</v>
      </c>
      <c r="CL43" s="193">
        <v>-0.69921485527791638</v>
      </c>
      <c r="CM43" s="193">
        <v>0.43668450461584796</v>
      </c>
      <c r="CN43" s="193">
        <v>-4.0721266851128687E-2</v>
      </c>
      <c r="CO43" s="193">
        <v>-0.41497028519253693</v>
      </c>
      <c r="CP43" s="193">
        <v>6.9637687218493505E-2</v>
      </c>
      <c r="CQ43" s="193">
        <v>-0.14938645789907756</v>
      </c>
      <c r="CR43" s="193">
        <v>0.50652409868190584</v>
      </c>
      <c r="CS43" s="193">
        <v>7.9945092846740382E-2</v>
      </c>
      <c r="CV43" s="193">
        <v>-1.0712746503521213</v>
      </c>
      <c r="DF43" s="193">
        <f t="shared" si="0"/>
        <v>-1.0712746503521213</v>
      </c>
      <c r="DG43">
        <v>-1.0853169758953656</v>
      </c>
      <c r="DH43">
        <f t="shared" si="1"/>
        <v>1.404232554324425E-2</v>
      </c>
      <c r="DI43">
        <f t="shared" si="2"/>
        <v>1.404232554324425E-2</v>
      </c>
      <c r="DJ43">
        <f t="shared" si="3"/>
        <v>1.9718690666244992E-4</v>
      </c>
    </row>
    <row r="44" spans="1:123">
      <c r="A44" s="192">
        <v>1</v>
      </c>
      <c r="B44" s="192">
        <v>-1.5435849983968724</v>
      </c>
      <c r="C44" s="192">
        <v>-0.30800417538700875</v>
      </c>
      <c r="D44" s="192">
        <v>1.2555294929234777</v>
      </c>
      <c r="E44" s="192">
        <v>0.45371817051669583</v>
      </c>
      <c r="F44" s="192">
        <v>1.5520897586185365</v>
      </c>
      <c r="G44" s="192">
        <v>0.72641087924216319</v>
      </c>
      <c r="H44" s="192">
        <v>1.1775497856609689</v>
      </c>
      <c r="I44" s="192">
        <v>1.1775497412547788</v>
      </c>
      <c r="J44" s="192">
        <v>0.98450449277290097</v>
      </c>
      <c r="K44" s="192">
        <v>1.1727394457451998</v>
      </c>
      <c r="L44" s="192">
        <v>0.7171483942581135</v>
      </c>
      <c r="M44" s="192">
        <v>-5.204500834225851E-2</v>
      </c>
      <c r="N44" s="192">
        <v>1.223204981837807</v>
      </c>
      <c r="O44" s="192">
        <v>1.399265353220756</v>
      </c>
      <c r="P44" s="192">
        <v>0.62984365966548739</v>
      </c>
      <c r="S44" s="192">
        <v>1.5679822884804608</v>
      </c>
      <c r="AJ44" s="192">
        <v>1</v>
      </c>
      <c r="AK44" s="192">
        <v>-0.82350143125142794</v>
      </c>
      <c r="AL44" s="192">
        <v>1.2700419083859378</v>
      </c>
      <c r="AM44" s="192">
        <v>-1.2022731350007785E-2</v>
      </c>
      <c r="AN44" s="192">
        <v>-1.2652715507477426</v>
      </c>
      <c r="AO44" s="192">
        <v>-0.24626279452372479</v>
      </c>
      <c r="AP44" s="192">
        <v>0.56504716690982015</v>
      </c>
      <c r="AQ44" s="192">
        <v>0.72317519851096523</v>
      </c>
      <c r="AR44" s="192">
        <v>0.72317531318504824</v>
      </c>
      <c r="AS44" s="192">
        <v>-1.5714859097940351E-3</v>
      </c>
      <c r="AT44" s="192">
        <v>0.30891995542238893</v>
      </c>
      <c r="AU44" s="192">
        <v>0.67360536812539562</v>
      </c>
      <c r="AV44" s="192">
        <v>-0.2345690516833876</v>
      </c>
      <c r="AW44" s="192">
        <v>0.46827968998252129</v>
      </c>
      <c r="AX44" s="192">
        <v>0.15934694413902023</v>
      </c>
      <c r="AY44" s="192">
        <v>0.62984365966548739</v>
      </c>
      <c r="BB44" s="192">
        <v>0.81390887738543738</v>
      </c>
      <c r="BF44">
        <v>0</v>
      </c>
      <c r="BG44">
        <v>0</v>
      </c>
      <c r="BH44">
        <v>0</v>
      </c>
      <c r="BI44">
        <v>0</v>
      </c>
      <c r="BJ44">
        <v>0.01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CD44" s="193">
        <v>1</v>
      </c>
      <c r="CE44" s="193">
        <v>0.57904939729304961</v>
      </c>
      <c r="CF44" s="193">
        <v>-1.6493433465940133</v>
      </c>
      <c r="CG44" s="193">
        <v>-0.83220358235049841</v>
      </c>
      <c r="CH44" s="193">
        <v>0.16721988363928944</v>
      </c>
      <c r="CI44" s="193">
        <v>-0.99192117021685533</v>
      </c>
      <c r="CJ44" s="193">
        <v>-0.99893958338827682</v>
      </c>
      <c r="CK44" s="193">
        <v>-1.0350568995912244</v>
      </c>
      <c r="CL44" s="193">
        <v>-1.0350570202028591</v>
      </c>
      <c r="CM44" s="193">
        <v>-0.69025947102151874</v>
      </c>
      <c r="CN44" s="193">
        <v>-0.59603379634436449</v>
      </c>
      <c r="CO44" s="193">
        <v>-0.89394357265242785</v>
      </c>
      <c r="CP44" s="193">
        <v>-0.66045848614602076</v>
      </c>
      <c r="CQ44" s="193">
        <v>0.43396490398909865</v>
      </c>
      <c r="CR44" s="193">
        <v>-0.18783021040386541</v>
      </c>
      <c r="CS44" s="193">
        <v>-1.0198520407907536</v>
      </c>
      <c r="CV44" s="193">
        <v>-0.5969381498246068</v>
      </c>
      <c r="DF44" s="193">
        <f t="shared" si="0"/>
        <v>-0.5969381498246068</v>
      </c>
      <c r="DG44">
        <v>-0.5936548465458642</v>
      </c>
      <c r="DH44">
        <f t="shared" si="1"/>
        <v>-3.2833032787425998E-3</v>
      </c>
      <c r="DI44">
        <f t="shared" si="2"/>
        <v>3.2833032787425998E-3</v>
      </c>
      <c r="DJ44">
        <f t="shared" si="3"/>
        <v>1.0780080420201906E-5</v>
      </c>
    </row>
    <row r="45" spans="1:123">
      <c r="A45" s="192">
        <v>1</v>
      </c>
      <c r="B45" s="192">
        <v>1.3851130918588357</v>
      </c>
      <c r="C45" s="192">
        <v>-0.46580878376430335</v>
      </c>
      <c r="D45" s="192">
        <v>-1.9785927263625478</v>
      </c>
      <c r="E45" s="192">
        <v>-0.88327383491120071</v>
      </c>
      <c r="F45" s="192">
        <v>-2.8341359807528308</v>
      </c>
      <c r="G45" s="192">
        <v>-1.9422966708696701</v>
      </c>
      <c r="H45" s="192">
        <v>-1.6178416961531867</v>
      </c>
      <c r="I45" s="192">
        <v>-1.6178416509065685</v>
      </c>
      <c r="J45" s="192">
        <v>-1.801551446997254</v>
      </c>
      <c r="K45" s="192">
        <v>-1.9123301625505513</v>
      </c>
      <c r="L45" s="192">
        <v>-1.6777180430413381</v>
      </c>
      <c r="M45" s="192">
        <v>-1.268871963949783</v>
      </c>
      <c r="N45" s="192">
        <v>-2.1053292595241397</v>
      </c>
      <c r="O45" s="192">
        <v>-2.7668605012938752</v>
      </c>
      <c r="P45" s="192">
        <v>-2.3396086011557458</v>
      </c>
      <c r="S45" s="192">
        <v>-1.3874989840371315</v>
      </c>
      <c r="AJ45" s="192">
        <v>1</v>
      </c>
      <c r="AK45" s="192">
        <v>-1.570453788215729</v>
      </c>
      <c r="AL45" s="192">
        <v>0.95443269163134836</v>
      </c>
      <c r="AM45" s="192">
        <v>1.0132033324006053</v>
      </c>
      <c r="AN45" s="192">
        <v>-0.11927840323811695</v>
      </c>
      <c r="AO45" s="192">
        <v>0.93801815510654563</v>
      </c>
      <c r="AP45" s="192">
        <v>0.56504716690982015</v>
      </c>
      <c r="AQ45" s="192">
        <v>1.2960822866566224</v>
      </c>
      <c r="AR45" s="192">
        <v>1.2960822552933582</v>
      </c>
      <c r="AS45" s="192">
        <v>1.3445004849903925</v>
      </c>
      <c r="AT45" s="192">
        <v>1.1727394457451998</v>
      </c>
      <c r="AU45" s="192">
        <v>1.1525786555852866</v>
      </c>
      <c r="AV45" s="192">
        <v>0.98225790392413681</v>
      </c>
      <c r="AW45" s="192">
        <v>1.0516310518706964</v>
      </c>
      <c r="AX45" s="192">
        <v>1.2008784077676788</v>
      </c>
      <c r="AY45" s="192">
        <v>0.18992480621048743</v>
      </c>
      <c r="BB45" s="192">
        <v>1.6044697115979616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CD45" s="193">
        <v>1</v>
      </c>
      <c r="CE45" s="193">
        <v>-3.3559010576955886E-2</v>
      </c>
      <c r="CF45" s="193">
        <v>-1.6493433465940133</v>
      </c>
      <c r="CG45" s="193">
        <v>1.1250461757188541</v>
      </c>
      <c r="CH45" s="193">
        <v>0.93121531531237323</v>
      </c>
      <c r="CI45" s="193">
        <v>0.54325783856312315</v>
      </c>
      <c r="CJ45" s="193">
        <v>0.15543158945079491</v>
      </c>
      <c r="CK45" s="193">
        <v>0.66390894801313782</v>
      </c>
      <c r="CL45" s="193">
        <v>0.66390893071886192</v>
      </c>
      <c r="CM45" s="193">
        <v>1.6262364788997337</v>
      </c>
      <c r="CN45" s="193">
        <v>2.4479015505074444</v>
      </c>
      <c r="CO45" s="193">
        <v>2.1540682566377831</v>
      </c>
      <c r="CP45" s="193">
        <v>1.286464642826018</v>
      </c>
      <c r="CQ45" s="193">
        <v>1.3261493398180748</v>
      </c>
      <c r="CR45" s="193">
        <v>0.80410451686152318</v>
      </c>
      <c r="CS45" s="193">
        <v>0.51986394630173649</v>
      </c>
      <c r="CV45" s="193">
        <v>1.1185568800412157E-2</v>
      </c>
      <c r="DF45" s="193">
        <f t="shared" si="0"/>
        <v>1.1185568800412157E-2</v>
      </c>
      <c r="DG45">
        <v>1.8854985394964718E-2</v>
      </c>
      <c r="DH45">
        <f t="shared" si="1"/>
        <v>-7.6694165945525618E-3</v>
      </c>
      <c r="DI45">
        <f t="shared" si="2"/>
        <v>7.6694165945525618E-3</v>
      </c>
      <c r="DJ45">
        <f t="shared" si="3"/>
        <v>5.8819950900798214E-5</v>
      </c>
    </row>
    <row r="46" spans="1:123">
      <c r="A46" s="192">
        <v>1</v>
      </c>
      <c r="B46" s="192">
        <v>0.61129194507567775</v>
      </c>
      <c r="C46" s="192">
        <v>-0.15019956700971407</v>
      </c>
      <c r="D46" s="192">
        <v>-0.52463576322531436</v>
      </c>
      <c r="E46" s="192">
        <v>1.1222141732306441</v>
      </c>
      <c r="F46" s="192">
        <v>-0.99192117021685533</v>
      </c>
      <c r="G46" s="192">
        <v>-0.51484844639124761</v>
      </c>
      <c r="H46" s="192">
        <v>-1.0745677332564427</v>
      </c>
      <c r="I46" s="192">
        <v>-1.0745677745844551</v>
      </c>
      <c r="J46" s="192">
        <v>-0.39287147745054624</v>
      </c>
      <c r="K46" s="192">
        <v>-0.184691181904931</v>
      </c>
      <c r="L46" s="192">
        <v>-0.15371212839623249</v>
      </c>
      <c r="M46" s="192">
        <v>0.19132038277924551</v>
      </c>
      <c r="N46" s="192">
        <v>-0.86999696376094304</v>
      </c>
      <c r="O46" s="192">
        <v>-0.63420083767329127</v>
      </c>
      <c r="P46" s="192">
        <v>7.9945092846740382E-2</v>
      </c>
      <c r="S46" s="192">
        <v>-0.63342557294210777</v>
      </c>
      <c r="AJ46" s="192">
        <v>1</v>
      </c>
      <c r="AK46" s="192">
        <v>-1.3071396479908972</v>
      </c>
      <c r="AL46" s="192">
        <v>0.79662808325405376</v>
      </c>
      <c r="AM46" s="192">
        <v>0.19302248140011485</v>
      </c>
      <c r="AN46" s="192">
        <v>-1.0742726928294717</v>
      </c>
      <c r="AO46" s="192">
        <v>1.2889162142562538</v>
      </c>
      <c r="AP46" s="192">
        <v>0.27955752201413597</v>
      </c>
      <c r="AQ46" s="192">
        <v>0.78244144900879131</v>
      </c>
      <c r="AR46" s="192">
        <v>0.78244144475744126</v>
      </c>
      <c r="AS46" s="192">
        <v>0.70276849886355985</v>
      </c>
      <c r="AT46" s="192">
        <v>1.1316051843012558</v>
      </c>
      <c r="AU46" s="192">
        <v>0.7171483942581135</v>
      </c>
      <c r="AV46" s="192">
        <v>-0.2345690516833876</v>
      </c>
      <c r="AW46" s="192">
        <v>0.88005712190358554</v>
      </c>
      <c r="AX46" s="192">
        <v>0.70491104413498462</v>
      </c>
      <c r="AY46" s="192">
        <v>0.51986394630173649</v>
      </c>
      <c r="BB46" s="192">
        <v>1.3247328010304531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CD46" s="193">
        <v>1</v>
      </c>
      <c r="CE46" s="193">
        <v>-1.2587758263169551</v>
      </c>
      <c r="CF46" s="193">
        <v>-1.5704410424053659</v>
      </c>
      <c r="CG46" s="193">
        <v>1.0504842801733549</v>
      </c>
      <c r="CH46" s="193">
        <v>-0.21477783219725241</v>
      </c>
      <c r="CI46" s="193">
        <v>1.2889162142562538</v>
      </c>
      <c r="CJ46" s="193">
        <v>1.2601523892645312</v>
      </c>
      <c r="CK46" s="193">
        <v>0.80219686584140049</v>
      </c>
      <c r="CL46" s="193">
        <v>0.80219682194824016</v>
      </c>
      <c r="CM46" s="193">
        <v>1.0158084920961616</v>
      </c>
      <c r="CN46" s="193">
        <v>1.8720218902922379</v>
      </c>
      <c r="CO46" s="193">
        <v>0.97840655105441487</v>
      </c>
      <c r="CP46" s="193">
        <v>0.92141655614376194</v>
      </c>
      <c r="CQ46" s="193">
        <v>0.36533533200225338</v>
      </c>
      <c r="CR46" s="193">
        <v>0.50652409868190584</v>
      </c>
      <c r="CS46" s="193">
        <v>0.18992480621048743</v>
      </c>
      <c r="CV46" s="193">
        <v>1.2760829035404517</v>
      </c>
      <c r="DF46" s="193">
        <f t="shared" si="0"/>
        <v>1.2760829035404517</v>
      </c>
      <c r="DG46">
        <v>1.2531986675074929</v>
      </c>
      <c r="DH46">
        <f t="shared" si="1"/>
        <v>2.288423603295886E-2</v>
      </c>
      <c r="DI46">
        <f t="shared" si="2"/>
        <v>2.288423603295886E-2</v>
      </c>
      <c r="DJ46">
        <f t="shared" si="3"/>
        <v>5.2368825881217267E-4</v>
      </c>
    </row>
    <row r="47" spans="1:123">
      <c r="A47" s="192">
        <v>1</v>
      </c>
      <c r="B47" s="192">
        <v>0.99820251846726271</v>
      </c>
      <c r="C47" s="192">
        <v>-0.38690647957565605</v>
      </c>
      <c r="D47" s="192">
        <v>-1.6710249072373637</v>
      </c>
      <c r="E47" s="192">
        <v>-1.0742726928294717</v>
      </c>
      <c r="F47" s="192">
        <v>-1.9130285754848431</v>
      </c>
      <c r="G47" s="192">
        <v>-1.5575062799233117</v>
      </c>
      <c r="H47" s="192">
        <v>-1.8450289897281886</v>
      </c>
      <c r="I47" s="192">
        <v>-1.8450289903883303</v>
      </c>
      <c r="J47" s="192">
        <v>-1.7545954480123642</v>
      </c>
      <c r="K47" s="192">
        <v>-1.2336148487254868</v>
      </c>
      <c r="L47" s="192">
        <v>-1.7648040953067738</v>
      </c>
      <c r="M47" s="192">
        <v>-0.3562517472441396</v>
      </c>
      <c r="N47" s="192">
        <v>-1.4876631116425418</v>
      </c>
      <c r="O47" s="192">
        <v>-1.2293616740325242</v>
      </c>
      <c r="P47" s="192">
        <v>-1.0198520407907536</v>
      </c>
      <c r="S47" s="192">
        <v>-1.0104622784896196</v>
      </c>
      <c r="AJ47" s="192">
        <v>1</v>
      </c>
      <c r="AK47" s="192">
        <v>-0.30762066672931859</v>
      </c>
      <c r="AL47" s="192">
        <v>0.71772577906540647</v>
      </c>
      <c r="AM47" s="192">
        <v>-0.99996784732787147</v>
      </c>
      <c r="AN47" s="192">
        <v>0.16721988363928944</v>
      </c>
      <c r="AO47" s="192">
        <v>-1.0357834276105697</v>
      </c>
      <c r="AP47" s="192">
        <v>-1.3340796013092981</v>
      </c>
      <c r="AQ47" s="192">
        <v>-0.83750273126513564</v>
      </c>
      <c r="AR47" s="192">
        <v>-0.8375027465072945</v>
      </c>
      <c r="AS47" s="192">
        <v>-0.90938746628433864</v>
      </c>
      <c r="AT47" s="192">
        <v>-0.88397362645196764</v>
      </c>
      <c r="AU47" s="192">
        <v>-1.0681156771832965</v>
      </c>
      <c r="AV47" s="192">
        <v>-0.8429825294871498</v>
      </c>
      <c r="AW47" s="192">
        <v>-0.90431174975436446</v>
      </c>
      <c r="AX47" s="192">
        <v>-0.63420083767329127</v>
      </c>
      <c r="AY47" s="192">
        <v>-0.90987232742700663</v>
      </c>
      <c r="BB47" s="192">
        <v>0.29092247936792098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0.01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CD47" s="193">
        <v>1</v>
      </c>
      <c r="CE47" s="193">
        <v>1.7021648117213812</v>
      </c>
      <c r="CF47" s="193">
        <v>-1.5704410424053659</v>
      </c>
      <c r="CG47" s="193">
        <v>-1.2888951925666807</v>
      </c>
      <c r="CH47" s="193">
        <v>0.83571588635323768</v>
      </c>
      <c r="CI47" s="193">
        <v>-1.2112324571854238</v>
      </c>
      <c r="CJ47" s="193">
        <v>-1.0485899564136139</v>
      </c>
      <c r="CK47" s="193">
        <v>-1.5684531540716646</v>
      </c>
      <c r="CL47" s="193">
        <v>-1.568453207929573</v>
      </c>
      <c r="CM47" s="193">
        <v>-1.191123460193682</v>
      </c>
      <c r="CN47" s="193">
        <v>-1.5215546788330898</v>
      </c>
      <c r="CO47" s="193">
        <v>-1.2422877817141651</v>
      </c>
      <c r="CP47" s="193">
        <v>-0.66045848614602076</v>
      </c>
      <c r="CQ47" s="193">
        <v>-2.2082736175044064</v>
      </c>
      <c r="CR47" s="193">
        <v>-1.7253290376652184</v>
      </c>
      <c r="CS47" s="193">
        <v>-1.4597708942457537</v>
      </c>
      <c r="CV47" s="193">
        <v>-1.6793983689771403</v>
      </c>
      <c r="DF47" s="193">
        <f t="shared" si="0"/>
        <v>-1.6793983689771403</v>
      </c>
      <c r="DG47">
        <v>-1.7274672767599577</v>
      </c>
      <c r="DH47">
        <f t="shared" si="1"/>
        <v>4.8068907782817361E-2</v>
      </c>
      <c r="DI47">
        <f t="shared" si="2"/>
        <v>4.8068907782817361E-2</v>
      </c>
      <c r="DJ47">
        <f t="shared" si="3"/>
        <v>2.3106198954329993E-3</v>
      </c>
    </row>
    <row r="48" spans="1:123">
      <c r="A48" s="192">
        <v>1</v>
      </c>
      <c r="B48" s="192">
        <v>0.65428200878586051</v>
      </c>
      <c r="C48" s="192">
        <v>7.6050413675805596E-3</v>
      </c>
      <c r="D48" s="192">
        <v>-1.5871427747486773</v>
      </c>
      <c r="E48" s="192">
        <v>-0.69227497699292972</v>
      </c>
      <c r="F48" s="192">
        <v>-2.2639266346345543</v>
      </c>
      <c r="G48" s="192">
        <v>-1.0485899564136139</v>
      </c>
      <c r="H48" s="192">
        <v>-0.88689127334665785</v>
      </c>
      <c r="I48" s="192">
        <v>-0.88689118948428902</v>
      </c>
      <c r="J48" s="192">
        <v>-1.4572074544413918</v>
      </c>
      <c r="K48" s="192">
        <v>-1.5009875481111179</v>
      </c>
      <c r="L48" s="192">
        <v>-1.1987447555814501</v>
      </c>
      <c r="M48" s="192">
        <v>-1.5122373550712871</v>
      </c>
      <c r="N48" s="192">
        <v>-1.178830037701742</v>
      </c>
      <c r="O48" s="192">
        <v>-1.5765388285754098</v>
      </c>
      <c r="P48" s="192">
        <v>-2.1196491744282477</v>
      </c>
      <c r="S48" s="192">
        <v>-0.66991299605960897</v>
      </c>
      <c r="AJ48" s="192">
        <v>1</v>
      </c>
      <c r="AK48" s="192">
        <v>0.62741321896699176</v>
      </c>
      <c r="AL48" s="192">
        <v>0.79662808325405376</v>
      </c>
      <c r="AM48" s="192">
        <v>-0.87880476706643529</v>
      </c>
      <c r="AN48" s="192">
        <v>0.45371817051669583</v>
      </c>
      <c r="AO48" s="192">
        <v>-0.46557408149229318</v>
      </c>
      <c r="AP48" s="192">
        <v>-0.66379956546725549</v>
      </c>
      <c r="AQ48" s="192">
        <v>-0.57080460402491695</v>
      </c>
      <c r="AR48" s="192">
        <v>-0.57080465264393665</v>
      </c>
      <c r="AS48" s="192">
        <v>-1.2380794591785718</v>
      </c>
      <c r="AT48" s="192">
        <v>-1.0279435415057698</v>
      </c>
      <c r="AU48" s="192">
        <v>-1.3729168601123187</v>
      </c>
      <c r="AV48" s="192">
        <v>-0.96466522504790186</v>
      </c>
      <c r="AW48" s="192">
        <v>0.19376140203514267</v>
      </c>
      <c r="AX48" s="192">
        <v>-0.63420083767329127</v>
      </c>
      <c r="AY48" s="192">
        <v>0.51986394630173649</v>
      </c>
      <c r="BB48" s="192">
        <v>-0.64558804731460817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0.01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CD48" s="193">
        <v>1</v>
      </c>
      <c r="CE48" s="193">
        <v>-1.0008354440559064</v>
      </c>
      <c r="CF48" s="193">
        <v>-0.86032030470753995</v>
      </c>
      <c r="CG48" s="193">
        <v>1.5071758903895374</v>
      </c>
      <c r="CH48" s="193">
        <v>0.64471702843496681</v>
      </c>
      <c r="CI48" s="193">
        <v>0.67484461074426294</v>
      </c>
      <c r="CJ48" s="193">
        <v>1.3222153555462017</v>
      </c>
      <c r="CK48" s="193">
        <v>1.3454708287381445</v>
      </c>
      <c r="CL48" s="193">
        <v>1.3454706982703544</v>
      </c>
      <c r="CM48" s="193">
        <v>1.422760483298543</v>
      </c>
      <c r="CN48" s="193">
        <v>0.92593387708153918</v>
      </c>
      <c r="CO48" s="193">
        <v>1.5009228646470236</v>
      </c>
      <c r="CP48" s="193">
        <v>0.19132038277924551</v>
      </c>
      <c r="CQ48" s="193">
        <v>0.60553883395620933</v>
      </c>
      <c r="CR48" s="193">
        <v>1.2504751441309472</v>
      </c>
      <c r="CS48" s="193">
        <v>0.29990451957423842</v>
      </c>
      <c r="CV48" s="193">
        <v>0.99634599297294302</v>
      </c>
      <c r="DF48" s="193">
        <f t="shared" si="0"/>
        <v>0.99634599297294302</v>
      </c>
      <c r="DG48">
        <v>1.0104841592694109</v>
      </c>
      <c r="DH48">
        <f t="shared" si="1"/>
        <v>-1.4138166296467913E-2</v>
      </c>
      <c r="DI48">
        <f t="shared" si="2"/>
        <v>1.4138166296467913E-2</v>
      </c>
      <c r="DJ48">
        <f t="shared" si="3"/>
        <v>1.9988774622658122E-4</v>
      </c>
    </row>
    <row r="49" spans="1:114">
      <c r="A49" s="192">
        <v>1</v>
      </c>
      <c r="B49" s="192">
        <v>1.8633775506345456</v>
      </c>
      <c r="C49" s="192">
        <v>0.16540964974487521</v>
      </c>
      <c r="D49" s="192">
        <v>-1.8947105938738611</v>
      </c>
      <c r="E49" s="192">
        <v>-1.3607709797068781</v>
      </c>
      <c r="F49" s="192">
        <v>-1.737579545909989</v>
      </c>
      <c r="G49" s="192">
        <v>-2.1533107562273486</v>
      </c>
      <c r="H49" s="192">
        <v>-2.1709933674662345</v>
      </c>
      <c r="I49" s="192">
        <v>-2.1709934667178734</v>
      </c>
      <c r="J49" s="192">
        <v>-1.9580714436135549</v>
      </c>
      <c r="K49" s="192">
        <v>-1.7889273782187209</v>
      </c>
      <c r="L49" s="192">
        <v>-1.8083471214394917</v>
      </c>
      <c r="M49" s="192">
        <v>-0.72129983392639785</v>
      </c>
      <c r="N49" s="192">
        <v>-1.8651257575701847</v>
      </c>
      <c r="O49" s="192">
        <v>-1.4277486194856011</v>
      </c>
      <c r="P49" s="192">
        <v>-1.5697506076095007</v>
      </c>
      <c r="S49" s="192">
        <v>-1.8375105358196453</v>
      </c>
      <c r="AJ49" s="192">
        <v>1</v>
      </c>
      <c r="AK49" s="192">
        <v>1.5624471046633142</v>
      </c>
      <c r="AL49" s="192">
        <v>0.71772577906540647</v>
      </c>
      <c r="AM49" s="192">
        <v>-0.8601642931800606</v>
      </c>
      <c r="AN49" s="192">
        <v>-0.40577669011552336</v>
      </c>
      <c r="AO49" s="192">
        <v>-0.20240053713001049</v>
      </c>
      <c r="AP49" s="192">
        <v>-1.4209677541036372</v>
      </c>
      <c r="AQ49" s="192">
        <v>-1.3807766941618798</v>
      </c>
      <c r="AR49" s="192">
        <v>-1.3807766228294078</v>
      </c>
      <c r="AS49" s="192">
        <v>-0.56504347372847852</v>
      </c>
      <c r="AT49" s="192">
        <v>-0.67830231923225093</v>
      </c>
      <c r="AU49" s="192">
        <v>-0.50205633745797273</v>
      </c>
      <c r="AV49" s="192">
        <v>-0.41709309502451669</v>
      </c>
      <c r="AW49" s="192">
        <v>0.12513183004829984</v>
      </c>
      <c r="AX49" s="192">
        <v>-0.28702368313040394</v>
      </c>
      <c r="AY49" s="192">
        <v>-0.14001433388075765</v>
      </c>
      <c r="BB49" s="192">
        <v>-1.5577736252521366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CD49" s="193">
        <v>1</v>
      </c>
      <c r="CE49" s="193">
        <v>-3.8932768540727233E-2</v>
      </c>
      <c r="CF49" s="193">
        <v>-0.78141800051889265</v>
      </c>
      <c r="CG49" s="193">
        <v>1.4419342317872255</v>
      </c>
      <c r="CH49" s="193">
        <v>1.313213031148915</v>
      </c>
      <c r="CI49" s="193">
        <v>1.1134671846813997</v>
      </c>
      <c r="CJ49" s="193">
        <v>0.83812421854917085</v>
      </c>
      <c r="CK49" s="193">
        <v>0.26880061136096028</v>
      </c>
      <c r="CL49" s="193">
        <v>0.26880063422152439</v>
      </c>
      <c r="CM49" s="193">
        <v>0.74972449784844974</v>
      </c>
      <c r="CN49" s="193">
        <v>1.1316051843012558</v>
      </c>
      <c r="CO49" s="193">
        <v>1.1961216817180014</v>
      </c>
      <c r="CP49" s="193">
        <v>1.5298300339475241</v>
      </c>
      <c r="CQ49" s="193">
        <v>1.4290936977983404</v>
      </c>
      <c r="CR49" s="193">
        <v>2.4903935532126846</v>
      </c>
      <c r="CS49" s="193">
        <v>1.2897219398479816</v>
      </c>
      <c r="CV49" s="193">
        <v>1.1185568800412157E-2</v>
      </c>
      <c r="DF49" s="193">
        <f t="shared" si="0"/>
        <v>1.1185568800412157E-2</v>
      </c>
      <c r="DG49">
        <v>3.1873588159368138E-2</v>
      </c>
      <c r="DH49">
        <f t="shared" si="1"/>
        <v>-2.0688019358955981E-2</v>
      </c>
      <c r="DI49">
        <f t="shared" si="2"/>
        <v>2.0688019358955981E-2</v>
      </c>
      <c r="DJ49">
        <f t="shared" si="3"/>
        <v>4.2799414499653746E-4</v>
      </c>
    </row>
    <row r="50" spans="1:114">
      <c r="A50" s="192">
        <v>1</v>
      </c>
      <c r="B50" s="192">
        <v>1.0734351299600615</v>
      </c>
      <c r="C50" s="192">
        <v>0.16540964974487521</v>
      </c>
      <c r="D50" s="192">
        <v>-0.74832144986181182</v>
      </c>
      <c r="E50" s="192">
        <v>0.74021645739410225</v>
      </c>
      <c r="F50" s="192">
        <v>-1.3428192293665666</v>
      </c>
      <c r="G50" s="192">
        <v>-1.3092544147966294</v>
      </c>
      <c r="H50" s="192">
        <v>-0.56092689560861164</v>
      </c>
      <c r="I50" s="192">
        <v>-0.56092696404853815</v>
      </c>
      <c r="J50" s="192">
        <v>-0.22069948117261615</v>
      </c>
      <c r="K50" s="192">
        <v>-1.3775847637792875</v>
      </c>
      <c r="L50" s="192">
        <v>-0.58914238972340549</v>
      </c>
      <c r="M50" s="192">
        <v>-0.41709309502451669</v>
      </c>
      <c r="N50" s="192">
        <v>-2.1396440455175623</v>
      </c>
      <c r="O50" s="192">
        <v>-1.4277486194856011</v>
      </c>
      <c r="P50" s="192">
        <v>-1.0198520407907536</v>
      </c>
      <c r="S50" s="192">
        <v>-1.0834371247246219</v>
      </c>
      <c r="AJ50" s="192">
        <v>1</v>
      </c>
      <c r="AK50" s="192">
        <v>0.7348883782424307</v>
      </c>
      <c r="AL50" s="192">
        <v>0.79662808325405376</v>
      </c>
      <c r="AM50" s="192">
        <v>-0.80424287152093621</v>
      </c>
      <c r="AN50" s="192">
        <v>0.45371817051669583</v>
      </c>
      <c r="AO50" s="192">
        <v>-0.72874762585457586</v>
      </c>
      <c r="AP50" s="192">
        <v>-0.78792549803059664</v>
      </c>
      <c r="AQ50" s="192">
        <v>-0.76835877235100569</v>
      </c>
      <c r="AR50" s="192">
        <v>-0.76835867544570791</v>
      </c>
      <c r="AS50" s="192">
        <v>-0.84677946763781964</v>
      </c>
      <c r="AT50" s="192">
        <v>-1.6655245938868906</v>
      </c>
      <c r="AU50" s="192">
        <v>-0.50205633745797273</v>
      </c>
      <c r="AV50" s="192">
        <v>-0.90382387726752478</v>
      </c>
      <c r="AW50" s="192">
        <v>-1.6935518276030741</v>
      </c>
      <c r="AX50" s="192">
        <v>-0.78299104676309816</v>
      </c>
      <c r="AY50" s="192">
        <v>-1.0198520407907536</v>
      </c>
      <c r="BB50" s="192">
        <v>-0.75505031666711153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0.01</v>
      </c>
      <c r="BQ50">
        <v>0</v>
      </c>
      <c r="BR50">
        <v>0</v>
      </c>
      <c r="BS50">
        <v>0</v>
      </c>
      <c r="BT50">
        <v>0</v>
      </c>
      <c r="BU50">
        <v>0</v>
      </c>
      <c r="CD50" s="193">
        <v>1</v>
      </c>
      <c r="CE50" s="193">
        <v>-0.34523697247572999</v>
      </c>
      <c r="CF50" s="193">
        <v>-0.78141800051889265</v>
      </c>
      <c r="CG50" s="193">
        <v>-0.45007386767981528</v>
      </c>
      <c r="CH50" s="193">
        <v>-0.88327383491120071</v>
      </c>
      <c r="CI50" s="193">
        <v>0.23622203680712625</v>
      </c>
      <c r="CJ50" s="193">
        <v>-0.20453361498289491</v>
      </c>
      <c r="CK50" s="193">
        <v>-0.19545168420534717</v>
      </c>
      <c r="CL50" s="193">
        <v>-0.19545173333739799</v>
      </c>
      <c r="CM50" s="193">
        <v>-0.64330347203662896</v>
      </c>
      <c r="CN50" s="193">
        <v>-0.78113797284210928</v>
      </c>
      <c r="CO50" s="193">
        <v>-1.8954331737049246</v>
      </c>
      <c r="CP50" s="193">
        <v>-0.72129983392639785</v>
      </c>
      <c r="CQ50" s="193">
        <v>-0.6984230337938323</v>
      </c>
      <c r="CR50" s="193">
        <v>1.0556735049211587E-2</v>
      </c>
      <c r="CS50" s="193">
        <v>-0.57993318733575761</v>
      </c>
      <c r="CV50" s="193">
        <v>0.32740990248542218</v>
      </c>
      <c r="DF50" s="193">
        <f t="shared" si="0"/>
        <v>0.32740990248542218</v>
      </c>
      <c r="DG50">
        <v>0.34672657244124749</v>
      </c>
      <c r="DH50">
        <f t="shared" si="1"/>
        <v>-1.9316669955825316E-2</v>
      </c>
      <c r="DI50">
        <f t="shared" si="2"/>
        <v>1.9316669955825316E-2</v>
      </c>
      <c r="DJ50">
        <f t="shared" si="3"/>
        <v>3.7313373818228444E-4</v>
      </c>
    </row>
    <row r="51" spans="1:114">
      <c r="A51" s="192">
        <v>1</v>
      </c>
      <c r="B51" s="192">
        <v>1.5248307989169148</v>
      </c>
      <c r="C51" s="192">
        <v>-0.38690647957565605</v>
      </c>
      <c r="D51" s="192">
        <v>-1.4566594575440537</v>
      </c>
      <c r="E51" s="192">
        <v>-0.50127611907465885</v>
      </c>
      <c r="F51" s="192">
        <v>-1.6059927737288493</v>
      </c>
      <c r="G51" s="192">
        <v>-1.4333803473599707</v>
      </c>
      <c r="H51" s="192">
        <v>-1.4301652362434019</v>
      </c>
      <c r="I51" s="192">
        <v>-1.4301653167001949</v>
      </c>
      <c r="J51" s="192">
        <v>-1.363295456471612</v>
      </c>
      <c r="K51" s="192">
        <v>-1.6243903324429483</v>
      </c>
      <c r="L51" s="192">
        <v>-1.5906319907759052</v>
      </c>
      <c r="M51" s="192">
        <v>-1.268871963949783</v>
      </c>
      <c r="N51" s="192">
        <v>-1.8994405435636075</v>
      </c>
      <c r="O51" s="192">
        <v>-1.2789584103957925</v>
      </c>
      <c r="P51" s="192">
        <v>-1.1298317541545047</v>
      </c>
      <c r="S51" s="192">
        <v>-1.5212862021346356</v>
      </c>
      <c r="AJ51" s="192">
        <v>1</v>
      </c>
      <c r="AK51" s="192">
        <v>-0.63004614455563546</v>
      </c>
      <c r="AL51" s="192">
        <v>1.348944212574585</v>
      </c>
      <c r="AM51" s="192">
        <v>-0.40347268296387828</v>
      </c>
      <c r="AN51" s="192">
        <v>0.45371817051669583</v>
      </c>
      <c r="AO51" s="192">
        <v>-1.0796456850042839</v>
      </c>
      <c r="AP51" s="192">
        <v>-0.39072251382790651</v>
      </c>
      <c r="AQ51" s="192">
        <v>-8.679689162599892E-2</v>
      </c>
      <c r="AR51" s="192">
        <v>-8.6796907894215417E-2</v>
      </c>
      <c r="AS51" s="192">
        <v>-0.18939548184935553</v>
      </c>
      <c r="AT51" s="192">
        <v>-0.55489953490042054</v>
      </c>
      <c r="AU51" s="192">
        <v>2.0459976134636088E-2</v>
      </c>
      <c r="AV51" s="192">
        <v>-0.41709309502451669</v>
      </c>
      <c r="AW51" s="192">
        <v>-0.25233081587934425</v>
      </c>
      <c r="AX51" s="192">
        <v>-0.68379757403655972</v>
      </c>
      <c r="AY51" s="192">
        <v>0.40988423293798937</v>
      </c>
      <c r="BB51" s="192">
        <v>0.63147176179793163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0.01</v>
      </c>
      <c r="BR51">
        <v>0</v>
      </c>
      <c r="BS51">
        <v>0</v>
      </c>
      <c r="BT51">
        <v>0</v>
      </c>
      <c r="BU51">
        <v>0</v>
      </c>
      <c r="CD51" s="193">
        <v>1</v>
      </c>
      <c r="CE51" s="193">
        <v>-0.16790295967125157</v>
      </c>
      <c r="CF51" s="193">
        <v>-0.78141800051889265</v>
      </c>
      <c r="CG51" s="193">
        <v>1.7308615770260347</v>
      </c>
      <c r="CH51" s="193">
        <v>0.74021645739410225</v>
      </c>
      <c r="CI51" s="193">
        <v>2.6047839360676641</v>
      </c>
      <c r="CJ51" s="193">
        <v>0.92501237134351</v>
      </c>
      <c r="CK51" s="193">
        <v>0.79231915742509662</v>
      </c>
      <c r="CL51" s="193">
        <v>0.79231913335283977</v>
      </c>
      <c r="CM51" s="193">
        <v>1.1097204900659412</v>
      </c>
      <c r="CN51" s="193">
        <v>0.82309822347168071</v>
      </c>
      <c r="CO51" s="193">
        <v>1.3702937862488731</v>
      </c>
      <c r="CP51" s="193">
        <v>0.92141655614376194</v>
      </c>
      <c r="CQ51" s="193">
        <v>1.703611985745719</v>
      </c>
      <c r="CR51" s="193">
        <v>2.1928131350330675</v>
      </c>
      <c r="CS51" s="193">
        <v>1.7296407933029816</v>
      </c>
      <c r="CV51" s="193">
        <v>0.14497278689791648</v>
      </c>
      <c r="DF51" s="193">
        <f t="shared" si="0"/>
        <v>0.14497278689791648</v>
      </c>
      <c r="DG51">
        <v>0.17667920330691189</v>
      </c>
      <c r="DH51">
        <f t="shared" si="1"/>
        <v>-3.1706416408995408E-2</v>
      </c>
      <c r="DI51">
        <f t="shared" si="2"/>
        <v>3.1706416408995408E-2</v>
      </c>
      <c r="DJ51">
        <f t="shared" si="3"/>
        <v>1.0052968415006133E-3</v>
      </c>
    </row>
    <row r="52" spans="1:114">
      <c r="A52" s="192">
        <v>1</v>
      </c>
      <c r="B52" s="192">
        <v>1.3474967861124363</v>
      </c>
      <c r="C52" s="192">
        <v>0.48101886649946446</v>
      </c>
      <c r="D52" s="192">
        <v>-1.5312213530895529</v>
      </c>
      <c r="E52" s="192">
        <v>-0.97877326387033614</v>
      </c>
      <c r="F52" s="192">
        <v>-0.64102311106714727</v>
      </c>
      <c r="G52" s="192">
        <v>-1.3713173810782999</v>
      </c>
      <c r="H52" s="192">
        <v>-1.0251791911749204</v>
      </c>
      <c r="I52" s="192">
        <v>-1.0251790807136671</v>
      </c>
      <c r="J52" s="192">
        <v>-1.6606834500425847</v>
      </c>
      <c r="K52" s="192">
        <v>-2.0563000776043538</v>
      </c>
      <c r="L52" s="192">
        <v>-2.1131483043685111</v>
      </c>
      <c r="M52" s="192">
        <v>-1.0255065728282788</v>
      </c>
      <c r="N52" s="192">
        <v>-0.90431174975436446</v>
      </c>
      <c r="O52" s="192">
        <v>-1.3285551467590626</v>
      </c>
      <c r="P52" s="192">
        <v>-1.4597708942457537</v>
      </c>
      <c r="S52" s="192">
        <v>-1.3510115609196303</v>
      </c>
      <c r="AJ52" s="192">
        <v>1</v>
      </c>
      <c r="AK52" s="192">
        <v>1.2453953848007686</v>
      </c>
      <c r="AL52" s="192">
        <v>0.79662808325405376</v>
      </c>
      <c r="AM52" s="192">
        <v>-1.1770523492484319</v>
      </c>
      <c r="AN52" s="192">
        <v>-0.59677554803379429</v>
      </c>
      <c r="AO52" s="192">
        <v>0.32394655159455482</v>
      </c>
      <c r="AP52" s="192">
        <v>-1.5202685001543097</v>
      </c>
      <c r="AQ52" s="192">
        <v>-0.94615752384448526</v>
      </c>
      <c r="AR52" s="192">
        <v>-0.94615757195047534</v>
      </c>
      <c r="AS52" s="192">
        <v>-0.65895547169825819</v>
      </c>
      <c r="AT52" s="192">
        <v>-8.1855528295072616E-2</v>
      </c>
      <c r="AU52" s="192">
        <v>-0.41497028519253693</v>
      </c>
      <c r="AV52" s="192">
        <v>-0.90382387726752478</v>
      </c>
      <c r="AW52" s="192">
        <v>-0.66410824780040967</v>
      </c>
      <c r="AX52" s="192">
        <v>-0.68379757403655972</v>
      </c>
      <c r="AY52" s="192">
        <v>7.9945092846740382E-2</v>
      </c>
      <c r="BB52" s="192">
        <v>-1.2537117659396271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0.01</v>
      </c>
      <c r="BS52">
        <v>0</v>
      </c>
      <c r="BT52">
        <v>0</v>
      </c>
      <c r="BU52">
        <v>0</v>
      </c>
      <c r="CD52" s="193">
        <v>1</v>
      </c>
      <c r="CE52" s="193">
        <v>0.28886646724936094</v>
      </c>
      <c r="CF52" s="193">
        <v>-0.78141800051889265</v>
      </c>
      <c r="CG52" s="193">
        <v>-0.20774770715694305</v>
      </c>
      <c r="CH52" s="193">
        <v>-0.31027726115638787</v>
      </c>
      <c r="CI52" s="193">
        <v>-0.15853827973629619</v>
      </c>
      <c r="CJ52" s="193">
        <v>-0.20453361498289491</v>
      </c>
      <c r="CK52" s="193">
        <v>-0.15594085054013027</v>
      </c>
      <c r="CL52" s="193">
        <v>-0.15594097895580203</v>
      </c>
      <c r="CM52" s="193">
        <v>-0.25200348049587679</v>
      </c>
      <c r="CN52" s="193">
        <v>0.16495004036858807</v>
      </c>
      <c r="CO52" s="193">
        <v>0.2381751067982226</v>
      </c>
      <c r="CP52" s="193">
        <v>0.19132038277924551</v>
      </c>
      <c r="CQ52" s="193">
        <v>9.0817044054877213E-2</v>
      </c>
      <c r="CR52" s="193">
        <v>0.55612083504517595</v>
      </c>
      <c r="CS52" s="193">
        <v>-0.90987232742700663</v>
      </c>
      <c r="CV52" s="193">
        <v>-0.31720123925709798</v>
      </c>
      <c r="DF52" s="193">
        <f t="shared" si="0"/>
        <v>-0.31720123925709798</v>
      </c>
      <c r="DG52">
        <v>-0.29654442029989442</v>
      </c>
      <c r="DH52">
        <f t="shared" si="1"/>
        <v>-2.065681895720356E-2</v>
      </c>
      <c r="DI52">
        <f t="shared" si="2"/>
        <v>2.065681895720356E-2</v>
      </c>
      <c r="DJ52">
        <f t="shared" si="3"/>
        <v>4.2670416943068435E-4</v>
      </c>
    </row>
    <row r="53" spans="1:114">
      <c r="A53" s="192">
        <v>1</v>
      </c>
      <c r="B53" s="192">
        <v>1.5678208626270855</v>
      </c>
      <c r="C53" s="192">
        <v>0.32321425812216986</v>
      </c>
      <c r="D53" s="192">
        <v>-0.95336666261193448</v>
      </c>
      <c r="E53" s="192">
        <v>1.2177136021897796</v>
      </c>
      <c r="F53" s="192">
        <v>-1.255094714579138</v>
      </c>
      <c r="G53" s="192">
        <v>-0.92446402385027282</v>
      </c>
      <c r="H53" s="192">
        <v>-1.2622441931662276</v>
      </c>
      <c r="I53" s="192">
        <v>-1.2622441087908276</v>
      </c>
      <c r="J53" s="192">
        <v>-1.2693834585018324</v>
      </c>
      <c r="K53" s="192">
        <v>-1.3775847637792875</v>
      </c>
      <c r="L53" s="192">
        <v>-0.41497028519253693</v>
      </c>
      <c r="M53" s="192">
        <v>-0.29541039946376252</v>
      </c>
      <c r="N53" s="192">
        <v>2.1497042036602059</v>
      </c>
      <c r="O53" s="192">
        <v>-0.63420083767329127</v>
      </c>
      <c r="P53" s="192">
        <v>0.29990451957423842</v>
      </c>
      <c r="S53" s="192">
        <v>-1.5577736252521366</v>
      </c>
      <c r="AJ53" s="192">
        <v>1</v>
      </c>
      <c r="AK53" s="192">
        <v>1.2883854485109394</v>
      </c>
      <c r="AL53" s="192">
        <v>0.87553038744270106</v>
      </c>
      <c r="AM53" s="192">
        <v>-0.65511908042993794</v>
      </c>
      <c r="AN53" s="192">
        <v>1.313213031148915</v>
      </c>
      <c r="AO53" s="192">
        <v>-0.68488536846086157</v>
      </c>
      <c r="AP53" s="192">
        <v>-0.88722624408127082</v>
      </c>
      <c r="AQ53" s="192">
        <v>-0.93627981542817995</v>
      </c>
      <c r="AR53" s="192">
        <v>-0.93627988335507684</v>
      </c>
      <c r="AS53" s="192">
        <v>-0.53373947440521785</v>
      </c>
      <c r="AT53" s="192">
        <v>-1.3158833716133731</v>
      </c>
      <c r="AU53" s="192">
        <v>-0.4585133113252548</v>
      </c>
      <c r="AV53" s="192">
        <v>8.7963394381185781E-3</v>
      </c>
      <c r="AW53" s="192">
        <v>-0.86999696376094304</v>
      </c>
      <c r="AX53" s="192">
        <v>-0.68379757403655972</v>
      </c>
      <c r="AY53" s="192">
        <v>-3.0034620517010589E-2</v>
      </c>
      <c r="BB53" s="192">
        <v>-1.2901991890571283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0.01</v>
      </c>
      <c r="BT53">
        <v>0</v>
      </c>
      <c r="BU53">
        <v>0</v>
      </c>
      <c r="CD53" s="193">
        <v>1</v>
      </c>
      <c r="CE53" s="193">
        <v>1.9869739838012985</v>
      </c>
      <c r="CF53" s="193">
        <v>-0.78141800051889265</v>
      </c>
      <c r="CG53" s="193">
        <v>-0.97200713649830928</v>
      </c>
      <c r="CH53" s="193">
        <v>-0.97877326387033614</v>
      </c>
      <c r="CI53" s="193">
        <v>-0.42171182409857888</v>
      </c>
      <c r="CJ53" s="193">
        <v>-1.0610025496699473</v>
      </c>
      <c r="CK53" s="193">
        <v>-1.0350568995912244</v>
      </c>
      <c r="CL53" s="193">
        <v>-1.0350570202028591</v>
      </c>
      <c r="CM53" s="193">
        <v>-1.0815594625622709</v>
      </c>
      <c r="CN53" s="193">
        <v>-0.94567501861788206</v>
      </c>
      <c r="CO53" s="193">
        <v>-1.0245726510505786</v>
      </c>
      <c r="CP53" s="193">
        <v>-0.59961713836564368</v>
      </c>
      <c r="CQ53" s="193">
        <v>-0.62979346180698825</v>
      </c>
      <c r="CR53" s="193">
        <v>-0.63420083767329127</v>
      </c>
      <c r="CS53" s="193">
        <v>-0.57993318733575761</v>
      </c>
      <c r="CV53" s="193">
        <v>-1.9591352795446491</v>
      </c>
      <c r="DF53" s="193">
        <f t="shared" si="0"/>
        <v>-1.9591352795446491</v>
      </c>
      <c r="DG53">
        <v>-1.9982621134434733</v>
      </c>
      <c r="DH53">
        <f t="shared" si="1"/>
        <v>3.9126833898824209E-2</v>
      </c>
      <c r="DI53">
        <f t="shared" si="2"/>
        <v>3.9126833898824209E-2</v>
      </c>
      <c r="DJ53">
        <f t="shared" si="3"/>
        <v>1.5309091309461792E-3</v>
      </c>
    </row>
    <row r="54" spans="1:114">
      <c r="A54" s="192">
        <v>1</v>
      </c>
      <c r="B54" s="192">
        <v>1.8794988245258595</v>
      </c>
      <c r="C54" s="192">
        <v>-0.2291018711983614</v>
      </c>
      <c r="D54" s="192">
        <v>-1.5685023008623025</v>
      </c>
      <c r="E54" s="192">
        <v>-1.0742726928294717</v>
      </c>
      <c r="F54" s="192">
        <v>-7.0813764948870719E-2</v>
      </c>
      <c r="G54" s="192">
        <v>-1.6319818394613173</v>
      </c>
      <c r="H54" s="192">
        <v>-1.4597983614923162</v>
      </c>
      <c r="I54" s="192">
        <v>-1.4597983824863923</v>
      </c>
      <c r="J54" s="192">
        <v>-1.7389434483507351</v>
      </c>
      <c r="K54" s="192">
        <v>-1.5215546788330898</v>
      </c>
      <c r="L54" s="192">
        <v>-1.5906319907759052</v>
      </c>
      <c r="M54" s="192">
        <v>-0.3562517472441396</v>
      </c>
      <c r="N54" s="192">
        <v>-1.556292683629386</v>
      </c>
      <c r="O54" s="192">
        <v>-0.58460410131002116</v>
      </c>
      <c r="P54" s="192">
        <v>0.29990451957423842</v>
      </c>
      <c r="S54" s="192">
        <v>-1.8496730101921457</v>
      </c>
      <c r="AJ54" s="192">
        <v>1</v>
      </c>
      <c r="AK54" s="192">
        <v>0.66502952471340315</v>
      </c>
      <c r="AL54" s="192">
        <v>0.79662808325405376</v>
      </c>
      <c r="AM54" s="192">
        <v>-1.9879129633057351</v>
      </c>
      <c r="AN54" s="192">
        <v>-2.411264698257368</v>
      </c>
      <c r="AO54" s="192">
        <v>-2.0884776050596972</v>
      </c>
      <c r="AP54" s="192">
        <v>-1.6195692462049822</v>
      </c>
      <c r="AQ54" s="192">
        <v>-1.6178416961531867</v>
      </c>
      <c r="AR54" s="192">
        <v>-1.6178416509065685</v>
      </c>
      <c r="AS54" s="192">
        <v>-1.7389434483507351</v>
      </c>
      <c r="AT54" s="192">
        <v>-1.7272259860528065</v>
      </c>
      <c r="AU54" s="192">
        <v>-1.3729168601123187</v>
      </c>
      <c r="AV54" s="192">
        <v>-2.4248575717769305</v>
      </c>
      <c r="AW54" s="192">
        <v>-1.0072561077346311</v>
      </c>
      <c r="AX54" s="192">
        <v>-1.4773453558488712</v>
      </c>
      <c r="AY54" s="192">
        <v>-1.4597708942457537</v>
      </c>
      <c r="BB54" s="192">
        <v>-0.68207547043210937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0.01</v>
      </c>
      <c r="BU54">
        <v>0</v>
      </c>
      <c r="CD54" s="193">
        <v>1</v>
      </c>
      <c r="CE54" s="193">
        <v>2.2932781877363011</v>
      </c>
      <c r="CF54" s="193">
        <v>-0.78141800051889265</v>
      </c>
      <c r="CG54" s="193">
        <v>-1.959952252476173</v>
      </c>
      <c r="CH54" s="193">
        <v>-1.8382681245025554</v>
      </c>
      <c r="CI54" s="193">
        <v>-1.737579545909989</v>
      </c>
      <c r="CJ54" s="193">
        <v>-1.2347788552586256</v>
      </c>
      <c r="CK54" s="193">
        <v>-1.7166187803162312</v>
      </c>
      <c r="CL54" s="193">
        <v>-1.7166187877543506</v>
      </c>
      <c r="CM54" s="193">
        <v>-1.6450314503809531</v>
      </c>
      <c r="CN54" s="193">
        <v>-1.9123301625505513</v>
      </c>
      <c r="CO54" s="193">
        <v>-1.6341750169086231</v>
      </c>
      <c r="CP54" s="193">
        <v>-0.66045848614602076</v>
      </c>
      <c r="CQ54" s="193">
        <v>-2.5514214774386277</v>
      </c>
      <c r="CR54" s="193">
        <v>-1.3781518831223327</v>
      </c>
      <c r="CS54" s="193">
        <v>-1.4597708942457537</v>
      </c>
      <c r="CV54" s="193">
        <v>-2.2388721901121578</v>
      </c>
      <c r="DF54" s="193">
        <f t="shared" si="0"/>
        <v>-2.2388721901121578</v>
      </c>
      <c r="DG54">
        <v>-2.3029159064901266</v>
      </c>
      <c r="DH54">
        <f t="shared" si="1"/>
        <v>6.4043716377968796E-2</v>
      </c>
      <c r="DI54">
        <f t="shared" si="2"/>
        <v>6.4043716377968796E-2</v>
      </c>
      <c r="DJ54">
        <f t="shared" si="3"/>
        <v>4.1015976075017089E-3</v>
      </c>
    </row>
    <row r="55" spans="1:114">
      <c r="A55" s="192">
        <v>1</v>
      </c>
      <c r="B55" s="192">
        <v>-0.4473383737873976</v>
      </c>
      <c r="C55" s="192">
        <v>0.71772577906540647</v>
      </c>
      <c r="D55" s="192">
        <v>0.73359622410498371</v>
      </c>
      <c r="E55" s="192">
        <v>0.64471702843496681</v>
      </c>
      <c r="F55" s="192">
        <v>0.85029364031911703</v>
      </c>
      <c r="G55" s="192">
        <v>0.85053681180550422</v>
      </c>
      <c r="H55" s="192">
        <v>0.75280832375987827</v>
      </c>
      <c r="I55" s="192">
        <v>0.75280837897124386</v>
      </c>
      <c r="J55" s="192">
        <v>-1.7223485571425456E-2</v>
      </c>
      <c r="K55" s="192">
        <v>-0.43149675056859021</v>
      </c>
      <c r="L55" s="192">
        <v>-0.24079818066166833</v>
      </c>
      <c r="M55" s="192">
        <v>-0.66045848614602076</v>
      </c>
      <c r="N55" s="192">
        <v>1.2575197678312295</v>
      </c>
      <c r="O55" s="192">
        <v>0.75450778049825296</v>
      </c>
      <c r="P55" s="192">
        <v>0.73982337302923451</v>
      </c>
      <c r="S55" s="192">
        <v>0.42470969746542531</v>
      </c>
      <c r="AJ55" s="192">
        <v>1</v>
      </c>
      <c r="AK55" s="192">
        <v>0.87997984326428103</v>
      </c>
      <c r="AL55" s="192">
        <v>1.2700419083859378</v>
      </c>
      <c r="AM55" s="192">
        <v>-1.3168559033962428</v>
      </c>
      <c r="AN55" s="192">
        <v>-1.7427686955434198</v>
      </c>
      <c r="AO55" s="192">
        <v>-0.64102311106714727</v>
      </c>
      <c r="AP55" s="192">
        <v>-0.91205143059393767</v>
      </c>
      <c r="AQ55" s="192">
        <v>-0.89676898176296305</v>
      </c>
      <c r="AR55" s="192">
        <v>-0.89676887807968753</v>
      </c>
      <c r="AS55" s="192">
        <v>-1.0502554632390104</v>
      </c>
      <c r="AT55" s="192">
        <v>-0.78113797284210928</v>
      </c>
      <c r="AU55" s="192">
        <v>-1.4600029123777516</v>
      </c>
      <c r="AV55" s="192">
        <v>-1.3297133117301601</v>
      </c>
      <c r="AW55" s="192">
        <v>-0.97294132174120973</v>
      </c>
      <c r="AX55" s="192">
        <v>-0.83258778312636827</v>
      </c>
      <c r="AY55" s="192">
        <v>-1.5697506076095007</v>
      </c>
      <c r="BB55" s="192">
        <v>-0.88883753476461569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0.01</v>
      </c>
      <c r="CD55" s="193">
        <v>1</v>
      </c>
      <c r="CE55" s="193">
        <v>0.36409907874217173</v>
      </c>
      <c r="CF55" s="193">
        <v>-0.2291018711983614</v>
      </c>
      <c r="CG55" s="193">
        <v>0.56583195912761053</v>
      </c>
      <c r="CH55" s="193">
        <v>7.1720454680153992E-2</v>
      </c>
      <c r="CI55" s="193">
        <v>1.2011916994688283</v>
      </c>
      <c r="CJ55" s="193">
        <v>0.51539679388448478</v>
      </c>
      <c r="CK55" s="193">
        <v>0.17002352719791589</v>
      </c>
      <c r="CL55" s="193">
        <v>0.17002349737374214</v>
      </c>
      <c r="CM55" s="193">
        <v>0.46798850393910857</v>
      </c>
      <c r="CN55" s="193">
        <v>0.26778569397844643</v>
      </c>
      <c r="CO55" s="193">
        <v>2.0459976134636088E-2</v>
      </c>
      <c r="CP55" s="193">
        <v>0.98225790392413681</v>
      </c>
      <c r="CQ55" s="193">
        <v>0.60553883395620933</v>
      </c>
      <c r="CR55" s="193">
        <v>0.70491104413498462</v>
      </c>
      <c r="CS55" s="193">
        <v>0.51986394630173649</v>
      </c>
      <c r="CV55" s="193">
        <v>-0.3901760854921002</v>
      </c>
      <c r="DF55" s="193">
        <f t="shared" si="0"/>
        <v>-0.3901760854921002</v>
      </c>
      <c r="DG55">
        <v>-0.36360888257295343</v>
      </c>
      <c r="DH55">
        <f t="shared" si="1"/>
        <v>-2.6567202919146771E-2</v>
      </c>
      <c r="DI55">
        <f t="shared" si="2"/>
        <v>2.6567202919146771E-2</v>
      </c>
      <c r="DJ55">
        <f t="shared" si="3"/>
        <v>7.058162709471207E-4</v>
      </c>
    </row>
    <row r="56" spans="1:114">
      <c r="A56" s="192">
        <v>1</v>
      </c>
      <c r="B56" s="192">
        <v>-0.17327671763502292</v>
      </c>
      <c r="C56" s="192">
        <v>1.0333349958199958</v>
      </c>
      <c r="D56" s="192">
        <v>0.11846058585461572</v>
      </c>
      <c r="E56" s="192">
        <v>-0.88327383491120071</v>
      </c>
      <c r="F56" s="192">
        <v>0.49939558116940891</v>
      </c>
      <c r="G56" s="192">
        <v>-9.2820275675887243E-2</v>
      </c>
      <c r="H56" s="192">
        <v>0.7330529069272691</v>
      </c>
      <c r="I56" s="192">
        <v>0.73305300178044674</v>
      </c>
      <c r="J56" s="192">
        <v>0.43668450461584796</v>
      </c>
      <c r="K56" s="192">
        <v>0.5762926548080215</v>
      </c>
      <c r="L56" s="192">
        <v>0.45589023746180907</v>
      </c>
      <c r="M56" s="192">
        <v>-0.3562517472441396</v>
      </c>
      <c r="N56" s="192">
        <v>0.29670576001541055</v>
      </c>
      <c r="O56" s="192">
        <v>-0.18783021040386541</v>
      </c>
      <c r="P56" s="192">
        <v>0.29990451957423842</v>
      </c>
      <c r="S56" s="192">
        <v>0.1571352612704166</v>
      </c>
      <c r="AJ56" s="192">
        <v>1</v>
      </c>
      <c r="AK56" s="192">
        <v>1.2561429007283114</v>
      </c>
      <c r="AL56" s="192">
        <v>0.95443269163134836</v>
      </c>
      <c r="AM56" s="192">
        <v>-0.58987742182762615</v>
      </c>
      <c r="AN56" s="192">
        <v>-0.31027726115638787</v>
      </c>
      <c r="AO56" s="192">
        <v>0.32394655159455482</v>
      </c>
      <c r="AP56" s="192">
        <v>-1.1354781092079531</v>
      </c>
      <c r="AQ56" s="192">
        <v>-1.3412658604966627</v>
      </c>
      <c r="AR56" s="192">
        <v>-1.341265868447812</v>
      </c>
      <c r="AS56" s="192">
        <v>-0.84677946763781964</v>
      </c>
      <c r="AT56" s="192">
        <v>-0.53433240417844863</v>
      </c>
      <c r="AU56" s="192">
        <v>0.499433263594527</v>
      </c>
      <c r="AV56" s="192">
        <v>0.67805116502225571</v>
      </c>
      <c r="AW56" s="192">
        <v>-0.6984230337938323</v>
      </c>
      <c r="AX56" s="192">
        <v>0.25854041686555873</v>
      </c>
      <c r="AY56" s="192">
        <v>-0.14001433388075765</v>
      </c>
      <c r="BB56" s="192">
        <v>-1.2537117659396271</v>
      </c>
      <c r="CD56" s="193">
        <v>1</v>
      </c>
      <c r="CE56" s="193">
        <v>-0.68378372419336086</v>
      </c>
      <c r="CF56" s="193">
        <v>-0.2291018711983614</v>
      </c>
      <c r="CG56" s="193">
        <v>1.7308615770260347</v>
      </c>
      <c r="CH56" s="193">
        <v>1.6952107469854569</v>
      </c>
      <c r="CI56" s="193">
        <v>0.23622203680712625</v>
      </c>
      <c r="CJ56" s="193">
        <v>0.73882347249849833</v>
      </c>
      <c r="CK56" s="193">
        <v>1.3158377034892315</v>
      </c>
      <c r="CL56" s="193">
        <v>1.315837632484157</v>
      </c>
      <c r="CM56" s="193">
        <v>1.8923204731474457</v>
      </c>
      <c r="CN56" s="193">
        <v>1.2344408379111143</v>
      </c>
      <c r="CO56" s="193">
        <v>2.0669822043723474</v>
      </c>
      <c r="CP56" s="193">
        <v>1.7731954250690283</v>
      </c>
      <c r="CQ56" s="193">
        <v>0.50259447597594398</v>
      </c>
      <c r="CR56" s="193">
        <v>0.6057175714084444</v>
      </c>
      <c r="CS56" s="193">
        <v>0.29990451957423842</v>
      </c>
      <c r="CV56" s="193">
        <v>0.680121659287933</v>
      </c>
      <c r="DF56" s="193">
        <f t="shared" si="0"/>
        <v>0.680121659287933</v>
      </c>
      <c r="DG56">
        <v>0.69082148631110085</v>
      </c>
      <c r="DH56">
        <f t="shared" si="1"/>
        <v>-1.0699827023167852E-2</v>
      </c>
      <c r="DI56">
        <f t="shared" si="2"/>
        <v>1.0699827023167852E-2</v>
      </c>
      <c r="DJ56">
        <f t="shared" si="3"/>
        <v>1.1448629832571301E-4</v>
      </c>
    </row>
    <row r="57" spans="1:114" ht="21">
      <c r="A57" s="192">
        <v>1</v>
      </c>
      <c r="B57" s="192">
        <v>-1.0760680555487052</v>
      </c>
      <c r="C57" s="192">
        <v>1.348944212574585</v>
      </c>
      <c r="D57" s="192">
        <v>0.85475930436641978</v>
      </c>
      <c r="E57" s="192">
        <v>-0.31027726115638787</v>
      </c>
      <c r="F57" s="192">
        <v>1.1134671846813997</v>
      </c>
      <c r="G57" s="192">
        <v>1.3346279488025352</v>
      </c>
      <c r="H57" s="192">
        <v>1.1676720772446649</v>
      </c>
      <c r="I57" s="192">
        <v>1.1676720526593802</v>
      </c>
      <c r="J57" s="192">
        <v>0.95320049344964042</v>
      </c>
      <c r="K57" s="192">
        <v>0.51459126264210564</v>
      </c>
      <c r="L57" s="192">
        <v>0.54297628972724188</v>
      </c>
      <c r="M57" s="192">
        <v>-0.2345690516833876</v>
      </c>
      <c r="N57" s="192">
        <v>1.8751859157128297</v>
      </c>
      <c r="O57" s="192">
        <v>1.1016849350411386</v>
      </c>
      <c r="P57" s="192">
        <v>1.0697625131204835</v>
      </c>
      <c r="S57" s="192">
        <v>1.0814833135804456</v>
      </c>
      <c r="AJ57" s="192">
        <v>1</v>
      </c>
      <c r="AK57" s="192">
        <v>-0.5064497113888824</v>
      </c>
      <c r="AL57" s="192">
        <v>1.5067488209518796</v>
      </c>
      <c r="AM57" s="192">
        <v>-0.68307979125950014</v>
      </c>
      <c r="AN57" s="192">
        <v>-1.7427686955434198</v>
      </c>
      <c r="AO57" s="192">
        <v>-0.64102311106714727</v>
      </c>
      <c r="AP57" s="192">
        <v>0.44092123434647906</v>
      </c>
      <c r="AQ57" s="192">
        <v>-0.14606314212382498</v>
      </c>
      <c r="AR57" s="192">
        <v>-0.14606303946661023</v>
      </c>
      <c r="AS57" s="192">
        <v>-0.92503946594597009</v>
      </c>
      <c r="AT57" s="192">
        <v>-0.30809396623676133</v>
      </c>
      <c r="AU57" s="192">
        <v>0.41234721132909119</v>
      </c>
      <c r="AV57" s="192">
        <v>0.13047903499887059</v>
      </c>
      <c r="AW57" s="192">
        <v>-1.0415708937280539</v>
      </c>
      <c r="AX57" s="192">
        <v>-0.13823347404059705</v>
      </c>
      <c r="AY57" s="192">
        <v>-0.14001433388075765</v>
      </c>
      <c r="BB57" s="192">
        <v>0.48552206932792719</v>
      </c>
      <c r="BF57" s="171" t="s">
        <v>252</v>
      </c>
      <c r="CD57" s="193">
        <v>1</v>
      </c>
      <c r="CE57" s="193">
        <v>-0.46345964767871162</v>
      </c>
      <c r="CF57" s="193">
        <v>-0.2291018711983614</v>
      </c>
      <c r="CG57" s="193">
        <v>-0.58055718488443875</v>
      </c>
      <c r="CH57" s="193">
        <v>0.93121531531237323</v>
      </c>
      <c r="CI57" s="193">
        <v>-1.1235079423979983</v>
      </c>
      <c r="CJ57" s="193">
        <v>-1.0610025496699473</v>
      </c>
      <c r="CK57" s="193">
        <v>-0.66958168818796127</v>
      </c>
      <c r="CL57" s="193">
        <v>-0.66958178949171887</v>
      </c>
      <c r="CM57" s="193">
        <v>-0.50243547508195729</v>
      </c>
      <c r="CN57" s="193">
        <v>0.18551717109056001</v>
      </c>
      <c r="CO57" s="193">
        <v>0.15108905453278676</v>
      </c>
      <c r="CP57" s="193">
        <v>-0.41709309502451669</v>
      </c>
      <c r="CQ57" s="193">
        <v>-0.18370124389250017</v>
      </c>
      <c r="CR57" s="193">
        <v>-0.78299104676309816</v>
      </c>
      <c r="CS57" s="193">
        <v>-1.2398114675182517</v>
      </c>
      <c r="CV57" s="193">
        <v>0.44903464621042599</v>
      </c>
      <c r="DF57" s="193">
        <f t="shared" si="0"/>
        <v>0.44903464621042599</v>
      </c>
      <c r="DG57">
        <v>0.44085694227127553</v>
      </c>
      <c r="DH57">
        <f t="shared" si="1"/>
        <v>8.1777039391504602E-3</v>
      </c>
      <c r="DI57">
        <f t="shared" si="2"/>
        <v>8.1777039391504602E-3</v>
      </c>
      <c r="DJ57">
        <f t="shared" si="3"/>
        <v>6.6874841716396951E-5</v>
      </c>
    </row>
    <row r="58" spans="1:114">
      <c r="A58" s="193">
        <v>1</v>
      </c>
      <c r="B58" s="193">
        <v>-1.4844736607953755</v>
      </c>
      <c r="C58" s="193">
        <v>0.71772577906540647</v>
      </c>
      <c r="D58" s="193">
        <v>0.90136048908235678</v>
      </c>
      <c r="E58" s="193">
        <v>0.16721988363928944</v>
      </c>
      <c r="F58" s="193">
        <v>1.1134671846813997</v>
      </c>
      <c r="G58" s="193">
        <v>1.8187190857995661</v>
      </c>
      <c r="H58" s="193">
        <v>1.2763268698240131</v>
      </c>
      <c r="I58" s="193">
        <v>1.276326878102561</v>
      </c>
      <c r="J58" s="193">
        <v>-0.42417547677380685</v>
      </c>
      <c r="K58" s="193">
        <v>-4.0721266851128687E-2</v>
      </c>
      <c r="L58" s="193">
        <v>-0.24079818066166833</v>
      </c>
      <c r="M58" s="193">
        <v>-0.3562517472441396</v>
      </c>
      <c r="N58" s="193">
        <v>-0.21801602988592159</v>
      </c>
      <c r="O58" s="193">
        <v>6.0153471412481722E-2</v>
      </c>
      <c r="P58" s="193">
        <v>-3.0034620517010589E-2</v>
      </c>
      <c r="S58" s="193">
        <v>1.5071699166179588</v>
      </c>
      <c r="AJ58" s="192">
        <v>1</v>
      </c>
      <c r="AK58" s="192">
        <v>1.3098804803660369</v>
      </c>
      <c r="AL58" s="192">
        <v>8.6507345556227883E-2</v>
      </c>
      <c r="AM58" s="192">
        <v>-5.8623916065944748E-2</v>
      </c>
      <c r="AN58" s="192">
        <v>0.83571588635323768</v>
      </c>
      <c r="AO58" s="192">
        <v>1.6910749838557875E-2</v>
      </c>
      <c r="AP58" s="192">
        <v>-0.42796029359690851</v>
      </c>
      <c r="AQ58" s="192">
        <v>-0.63007085452274303</v>
      </c>
      <c r="AR58" s="192">
        <v>-0.63007078421632967</v>
      </c>
      <c r="AS58" s="192">
        <v>-6.4179484556315267E-2</v>
      </c>
      <c r="AT58" s="192">
        <v>0.35005421686633281</v>
      </c>
      <c r="AU58" s="192">
        <v>-6.6626076130799752E-2</v>
      </c>
      <c r="AV58" s="192">
        <v>0.43468577390075169</v>
      </c>
      <c r="AW58" s="192">
        <v>-0.6984230337938323</v>
      </c>
      <c r="AX58" s="192">
        <v>0.30813715322882884</v>
      </c>
      <c r="AY58" s="192">
        <v>0.62984365966548739</v>
      </c>
      <c r="BB58" s="192">
        <v>-1.3145241378021291</v>
      </c>
      <c r="BF58" cm="1">
        <f t="array" ref="BF58:BU73">MMULT(AK181:GZ196,AJ3:AY174)</f>
        <v>172</v>
      </c>
      <c r="BG58">
        <v>0.71934980100067181</v>
      </c>
      <c r="BH58">
        <v>-5.7142379575657829</v>
      </c>
      <c r="BI58">
        <v>-2.8135287476563375</v>
      </c>
      <c r="BJ58">
        <v>0.97148615884937239</v>
      </c>
      <c r="BK58">
        <v>-6.4778741100227766</v>
      </c>
      <c r="BL58">
        <v>-3.4407808206115087</v>
      </c>
      <c r="BM58">
        <v>-2.7794840076173637</v>
      </c>
      <c r="BN58">
        <v>-2.7794835871472801</v>
      </c>
      <c r="BO58">
        <v>-0.58333556971727285</v>
      </c>
      <c r="BP58">
        <v>-5.2367714367764731E-2</v>
      </c>
      <c r="BQ58">
        <v>-5.1412247725531213E-2</v>
      </c>
      <c r="BR58">
        <v>-4.9362124813636292</v>
      </c>
      <c r="BS58">
        <v>2.8554311878858503</v>
      </c>
      <c r="BT58">
        <v>-2.3503674260501652</v>
      </c>
      <c r="BU58">
        <v>-8.9052649832931703</v>
      </c>
      <c r="CD58" s="193">
        <v>1</v>
      </c>
      <c r="CE58" s="193">
        <v>-0.78051136754125705</v>
      </c>
      <c r="CF58" s="193">
        <v>-0.2291018711983614</v>
      </c>
      <c r="CG58" s="193">
        <v>6.2539164195491354E-2</v>
      </c>
      <c r="CH58" s="193">
        <v>-0.78777440595206516</v>
      </c>
      <c r="CI58" s="193">
        <v>0.23622203680712625</v>
      </c>
      <c r="CJ58" s="193">
        <v>0.10578121642545778</v>
      </c>
      <c r="CK58" s="193">
        <v>0.41696623760552681</v>
      </c>
      <c r="CL58" s="193">
        <v>0.41696621404630113</v>
      </c>
      <c r="CM58" s="193">
        <v>0.13929651104487542</v>
      </c>
      <c r="CN58" s="193">
        <v>0.37062134758830478</v>
      </c>
      <c r="CO58" s="193">
        <v>-6.6626076130799752E-2</v>
      </c>
      <c r="CP58" s="193">
        <v>0.61720981724188084</v>
      </c>
      <c r="CQ58" s="193">
        <v>0.2280761880285653</v>
      </c>
      <c r="CR58" s="193">
        <v>0.55612083504517595</v>
      </c>
      <c r="CS58" s="193">
        <v>0.62984365966548739</v>
      </c>
      <c r="CV58" s="193">
        <v>0.77742145426793607</v>
      </c>
      <c r="DF58" s="193">
        <f t="shared" si="0"/>
        <v>0.77742145426793607</v>
      </c>
      <c r="DG58">
        <v>0.781255473583366</v>
      </c>
      <c r="DH58">
        <f t="shared" si="1"/>
        <v>-3.8340193154299262E-3</v>
      </c>
      <c r="DI58">
        <f t="shared" si="2"/>
        <v>3.8340193154299262E-3</v>
      </c>
      <c r="DJ58">
        <f t="shared" si="3"/>
        <v>1.469970411108976E-5</v>
      </c>
    </row>
    <row r="59" spans="1:114">
      <c r="A59" s="193">
        <v>1</v>
      </c>
      <c r="B59" s="193">
        <v>-0.67840996622958949</v>
      </c>
      <c r="C59" s="193">
        <v>1.2700419083859378</v>
      </c>
      <c r="D59" s="193">
        <v>5.3218927252303969E-2</v>
      </c>
      <c r="E59" s="193">
        <v>-1.7427686955434198</v>
      </c>
      <c r="F59" s="193">
        <v>0.19235977941341195</v>
      </c>
      <c r="G59" s="193">
        <v>0.50298420062814964</v>
      </c>
      <c r="H59" s="193">
        <v>0.58488728068270257</v>
      </c>
      <c r="I59" s="193">
        <v>0.58488717106187671</v>
      </c>
      <c r="J59" s="193">
        <v>-1.7223485571425456E-2</v>
      </c>
      <c r="K59" s="193">
        <v>0.26778569397844643</v>
      </c>
      <c r="L59" s="193">
        <v>-0.37142725905981899</v>
      </c>
      <c r="M59" s="193">
        <v>-0.11288635612263559</v>
      </c>
      <c r="N59" s="193">
        <v>0.77711276392332007</v>
      </c>
      <c r="O59" s="193">
        <v>0.45692736231863751</v>
      </c>
      <c r="P59" s="193">
        <v>0.29990451957423842</v>
      </c>
      <c r="S59" s="193">
        <v>0.66795918491543282</v>
      </c>
      <c r="AJ59" s="192">
        <v>1</v>
      </c>
      <c r="AK59" s="192">
        <v>0.58979691322059236</v>
      </c>
      <c r="AL59" s="192">
        <v>0.24431195393352251</v>
      </c>
      <c r="AM59" s="192">
        <v>-8.658462689550693E-2</v>
      </c>
      <c r="AN59" s="192">
        <v>1.0267147442715086</v>
      </c>
      <c r="AO59" s="192">
        <v>-0.55329859627971867</v>
      </c>
      <c r="AP59" s="192">
        <v>-0.50243585313491246</v>
      </c>
      <c r="AQ59" s="192">
        <v>-0.58068231244122082</v>
      </c>
      <c r="AR59" s="192">
        <v>-0.58068234123933515</v>
      </c>
      <c r="AS59" s="192">
        <v>-0.22069948117261615</v>
      </c>
      <c r="AT59" s="192">
        <v>0.22665143253450248</v>
      </c>
      <c r="AU59" s="192">
        <v>0.58651931585995976</v>
      </c>
      <c r="AV59" s="192">
        <v>0.79973386058300777</v>
      </c>
      <c r="AW59" s="192">
        <v>-1.178830037701742</v>
      </c>
      <c r="AX59" s="192">
        <v>0.45692736231863751</v>
      </c>
      <c r="AY59" s="192">
        <v>0.51986394630173649</v>
      </c>
      <c r="BB59" s="192">
        <v>-0.60910062419710709</v>
      </c>
      <c r="BF59">
        <v>0.71934980100067181</v>
      </c>
      <c r="BG59">
        <v>167.38949305340662</v>
      </c>
      <c r="BH59">
        <v>-35.838036145223114</v>
      </c>
      <c r="BI59">
        <v>-112.4090973809494</v>
      </c>
      <c r="BJ59">
        <v>-6.3149748614423968</v>
      </c>
      <c r="BK59">
        <v>-87.077018397191935</v>
      </c>
      <c r="BL59">
        <v>-124.4468424223106</v>
      </c>
      <c r="BM59">
        <v>-143.07191903077509</v>
      </c>
      <c r="BN59">
        <v>-143.07192003158764</v>
      </c>
      <c r="BO59">
        <v>-119.08802783214234</v>
      </c>
      <c r="BP59">
        <v>-104.53574592899162</v>
      </c>
      <c r="BQ59">
        <v>-101.86390164009136</v>
      </c>
      <c r="BR59">
        <v>-42.76517411222008</v>
      </c>
      <c r="BS59">
        <v>-87.583900721428023</v>
      </c>
      <c r="BT59">
        <v>-67.573945594026483</v>
      </c>
      <c r="BU59">
        <v>-61.40194164750077</v>
      </c>
      <c r="CD59" s="193">
        <v>1</v>
      </c>
      <c r="CE59" s="193">
        <v>2.55523270245409E-2</v>
      </c>
      <c r="CF59" s="193">
        <v>0.40211656231081716</v>
      </c>
      <c r="CG59" s="193">
        <v>0.61243314384354752</v>
      </c>
      <c r="CH59" s="193">
        <v>0.16721988363928944</v>
      </c>
      <c r="CI59" s="193">
        <v>0.45553332377569461</v>
      </c>
      <c r="CJ59" s="193">
        <v>0.36644567480847512</v>
      </c>
      <c r="CK59" s="193">
        <v>0.51574332176857118</v>
      </c>
      <c r="CL59" s="193">
        <v>0.51574335089408341</v>
      </c>
      <c r="CM59" s="193">
        <v>0.70276849886355985</v>
      </c>
      <c r="CN59" s="193">
        <v>0.1443829096466161</v>
      </c>
      <c r="CO59" s="193">
        <v>1.0219495771871328</v>
      </c>
      <c r="CP59" s="193">
        <v>1.4689886861671471</v>
      </c>
      <c r="CQ59" s="193">
        <v>0.15944661604172247</v>
      </c>
      <c r="CR59" s="193">
        <v>0.65531430777171451</v>
      </c>
      <c r="CS59" s="193">
        <v>0.84980308639298541</v>
      </c>
      <c r="CV59" s="193">
        <v>-4.962680306208974E-2</v>
      </c>
      <c r="DF59" s="193">
        <f t="shared" si="0"/>
        <v>-4.962680306208974E-2</v>
      </c>
      <c r="DG59">
        <v>-1.9145066053431796E-2</v>
      </c>
      <c r="DH59">
        <f t="shared" si="1"/>
        <v>-3.0481737008657944E-2</v>
      </c>
      <c r="DI59">
        <f t="shared" si="2"/>
        <v>3.0481737008657944E-2</v>
      </c>
      <c r="DJ59">
        <f t="shared" si="3"/>
        <v>9.2913629106498733E-4</v>
      </c>
    </row>
    <row r="60" spans="1:114">
      <c r="A60" s="193">
        <v>1</v>
      </c>
      <c r="B60" s="193">
        <v>-0.86111773699782734</v>
      </c>
      <c r="C60" s="193">
        <v>1.348944212574585</v>
      </c>
      <c r="D60" s="193">
        <v>1.4046532840144759</v>
      </c>
      <c r="E60" s="193">
        <v>1.1222141732306441</v>
      </c>
      <c r="F60" s="193">
        <v>1.5082275012248221</v>
      </c>
      <c r="G60" s="193">
        <v>1.4339286948532077</v>
      </c>
      <c r="H60" s="193">
        <v>1.226938327742491</v>
      </c>
      <c r="I60" s="193">
        <v>1.2269384351255648</v>
      </c>
      <c r="J60" s="193">
        <v>0.53059650258562763</v>
      </c>
      <c r="K60" s="193">
        <v>0.4734570011981632</v>
      </c>
      <c r="L60" s="193">
        <v>1.0219495771871328</v>
      </c>
      <c r="M60" s="193">
        <v>8.7963394381185781E-3</v>
      </c>
      <c r="N60" s="193">
        <v>1.3604641258114976</v>
      </c>
      <c r="O60" s="193">
        <v>1.5480555623105645</v>
      </c>
      <c r="P60" s="193">
        <v>2.1695596467579774</v>
      </c>
      <c r="S60" s="193">
        <v>0.85039630050293857</v>
      </c>
      <c r="AJ60" s="192">
        <v>1</v>
      </c>
      <c r="AK60" s="192">
        <v>-0.19477174949010834</v>
      </c>
      <c r="AL60" s="192">
        <v>8.6507345556227883E-2</v>
      </c>
      <c r="AM60" s="192">
        <v>-4.9303679122757356E-2</v>
      </c>
      <c r="AN60" s="192">
        <v>-0.11927840323811695</v>
      </c>
      <c r="AO60" s="192">
        <v>-0.33398730931115028</v>
      </c>
      <c r="AP60" s="192">
        <v>-0.13005805544488921</v>
      </c>
      <c r="AQ60" s="192">
        <v>0.31818915344248244</v>
      </c>
      <c r="AR60" s="192">
        <v>0.31818907719851891</v>
      </c>
      <c r="AS60" s="192">
        <v>0.38972850563095812</v>
      </c>
      <c r="AT60" s="192">
        <v>-0.20525831262690294</v>
      </c>
      <c r="AU60" s="192">
        <v>-0.15371212839623249</v>
      </c>
      <c r="AV60" s="192">
        <v>-0.3562517472441396</v>
      </c>
      <c r="AW60" s="192">
        <v>-1.0758856797214753</v>
      </c>
      <c r="AX60" s="192">
        <v>-0.48541062858348266</v>
      </c>
      <c r="AY60" s="192">
        <v>-0.57993318733575761</v>
      </c>
      <c r="BB60" s="192">
        <v>0.16929773564291717</v>
      </c>
      <c r="BF60">
        <v>-5.7142379575657829</v>
      </c>
      <c r="BG60">
        <v>-35.838036145223114</v>
      </c>
      <c r="BH60">
        <v>142.91078937318235</v>
      </c>
      <c r="BI60">
        <v>5.9748157866919236</v>
      </c>
      <c r="BJ60">
        <v>-29.498950820570471</v>
      </c>
      <c r="BK60">
        <v>26.141236853518389</v>
      </c>
      <c r="BL60">
        <v>35.784486928886139</v>
      </c>
      <c r="BM60">
        <v>36.744313268482486</v>
      </c>
      <c r="BN60">
        <v>36.744314040306271</v>
      </c>
      <c r="BO60">
        <v>-3.3513082994423784</v>
      </c>
      <c r="BP60">
        <v>-27.110449484038089</v>
      </c>
      <c r="BQ60">
        <v>13.124394163537296</v>
      </c>
      <c r="BR60">
        <v>-18.970164743879106</v>
      </c>
      <c r="BS60">
        <v>1.319844396218073</v>
      </c>
      <c r="BT60">
        <v>3.6764975428724833</v>
      </c>
      <c r="BU60">
        <v>40.650470622391623</v>
      </c>
      <c r="CD60" s="193">
        <v>1</v>
      </c>
      <c r="CE60" s="193">
        <v>-7.1175316323355331E-2</v>
      </c>
      <c r="CF60" s="193">
        <v>0.40211656231081716</v>
      </c>
      <c r="CG60" s="193">
        <v>-0.20774770715694305</v>
      </c>
      <c r="CH60" s="193">
        <v>1.0267147442715086</v>
      </c>
      <c r="CI60" s="193">
        <v>-0.24626279452372479</v>
      </c>
      <c r="CJ60" s="193">
        <v>-0.25418398800823028</v>
      </c>
      <c r="CK60" s="193">
        <v>-0.47202751986187252</v>
      </c>
      <c r="CL60" s="193">
        <v>-0.47202751579615443</v>
      </c>
      <c r="CM60" s="193">
        <v>-0.56504347372847852</v>
      </c>
      <c r="CN60" s="193">
        <v>-0.45206388129056219</v>
      </c>
      <c r="CO60" s="193">
        <v>-0.1972551545289504</v>
      </c>
      <c r="CP60" s="193">
        <v>-0.78214118170677271</v>
      </c>
      <c r="CQ60" s="193">
        <v>-1.2474596096885859</v>
      </c>
      <c r="CR60" s="193">
        <v>-0.98137799221617694</v>
      </c>
      <c r="CS60" s="193">
        <v>-0.24999404724450863</v>
      </c>
      <c r="CV60" s="193">
        <v>4.7672991917913382E-2</v>
      </c>
      <c r="DF60" s="193">
        <f t="shared" si="0"/>
        <v>4.7672991917913382E-2</v>
      </c>
      <c r="DG60">
        <v>5.248683639488258E-2</v>
      </c>
      <c r="DH60">
        <f t="shared" si="1"/>
        <v>-4.8138444769691979E-3</v>
      </c>
      <c r="DI60">
        <f t="shared" si="2"/>
        <v>4.8138444769691979E-3</v>
      </c>
      <c r="DJ60">
        <f t="shared" si="3"/>
        <v>2.317309864844685E-5</v>
      </c>
    </row>
    <row r="61" spans="1:114">
      <c r="A61" s="193">
        <v>1</v>
      </c>
      <c r="B61" s="193">
        <v>-1.2856446161358117</v>
      </c>
      <c r="C61" s="193">
        <v>0.87553038744270106</v>
      </c>
      <c r="D61" s="193">
        <v>1.5937979479554394E-2</v>
      </c>
      <c r="E61" s="193">
        <v>-0.69227497699292972</v>
      </c>
      <c r="F61" s="193">
        <v>-1.0357834276105697</v>
      </c>
      <c r="G61" s="193">
        <v>0.2671449287578026</v>
      </c>
      <c r="H61" s="193">
        <v>0.22928977769574335</v>
      </c>
      <c r="I61" s="193">
        <v>0.22928987983992843</v>
      </c>
      <c r="J61" s="193">
        <v>0.17060051036813603</v>
      </c>
      <c r="K61" s="193">
        <v>0.32948708614436084</v>
      </c>
      <c r="L61" s="193">
        <v>-0.24079818066166833</v>
      </c>
      <c r="M61" s="193">
        <v>-0.59961713836564368</v>
      </c>
      <c r="N61" s="193">
        <v>9.0817044054877213E-2</v>
      </c>
      <c r="O61" s="193">
        <v>0.55612083504517595</v>
      </c>
      <c r="P61" s="193">
        <v>7.9945092846740382E-2</v>
      </c>
      <c r="S61" s="193">
        <v>1.3004078522854525</v>
      </c>
      <c r="AJ61" s="192">
        <v>1</v>
      </c>
      <c r="AK61" s="192">
        <v>9.0037422589797106E-2</v>
      </c>
      <c r="AL61" s="192">
        <v>-7.1297262821066756E-2</v>
      </c>
      <c r="AM61" s="192">
        <v>5.3218927252303969E-2</v>
      </c>
      <c r="AN61" s="192">
        <v>-0.31027726115638787</v>
      </c>
      <c r="AO61" s="192">
        <v>0.54325783856312315</v>
      </c>
      <c r="AP61" s="192">
        <v>0.14301899619446151</v>
      </c>
      <c r="AQ61" s="192">
        <v>8.1124151451176796E-2</v>
      </c>
      <c r="AR61" s="192">
        <v>8.1124049121358427E-2</v>
      </c>
      <c r="AS61" s="192">
        <v>0.13929651104487542</v>
      </c>
      <c r="AT61" s="192">
        <v>-8.1855528295072616E-2</v>
      </c>
      <c r="AU61" s="192">
        <v>0.499433263594527</v>
      </c>
      <c r="AV61" s="192">
        <v>8.7963394381185781E-3</v>
      </c>
      <c r="AW61" s="192">
        <v>-0.28664560187276689</v>
      </c>
      <c r="AX61" s="192">
        <v>-0.13823347404059705</v>
      </c>
      <c r="AY61" s="192">
        <v>0.62984365966548739</v>
      </c>
      <c r="BB61" s="192">
        <v>-0.11043917492459163</v>
      </c>
      <c r="BF61">
        <v>-2.8135287476563375</v>
      </c>
      <c r="BG61">
        <v>-112.4090973809494</v>
      </c>
      <c r="BH61">
        <v>5.9748157866919236</v>
      </c>
      <c r="BI61">
        <v>175.33255618493425</v>
      </c>
      <c r="BJ61">
        <v>89.779247203709943</v>
      </c>
      <c r="BK61">
        <v>143.35404123392806</v>
      </c>
      <c r="BL61">
        <v>156.3464822208461</v>
      </c>
      <c r="BM61">
        <v>156.03318493038083</v>
      </c>
      <c r="BN61">
        <v>156.03318388115045</v>
      </c>
      <c r="BO61">
        <v>169.49036571264423</v>
      </c>
      <c r="BP61">
        <v>149.58085233288361</v>
      </c>
      <c r="BQ61">
        <v>149.62551652433407</v>
      </c>
      <c r="BR61">
        <v>103.3000357387852</v>
      </c>
      <c r="BS61">
        <v>135.20022419089472</v>
      </c>
      <c r="BT61">
        <v>109.99045481536909</v>
      </c>
      <c r="BU61">
        <v>134.10896951524748</v>
      </c>
      <c r="CD61" s="193">
        <v>1</v>
      </c>
      <c r="CE61" s="193">
        <v>-3.2578137888401182</v>
      </c>
      <c r="CF61" s="193">
        <v>0.48101886649946446</v>
      </c>
      <c r="CG61" s="193">
        <v>1.5164961273327247</v>
      </c>
      <c r="CH61" s="193">
        <v>-2.411264698257368</v>
      </c>
      <c r="CI61" s="193">
        <v>1.4205029864373966</v>
      </c>
      <c r="CJ61" s="193">
        <v>2.3648731890782657</v>
      </c>
      <c r="CK61" s="193">
        <v>2.9357818837631582</v>
      </c>
      <c r="CL61" s="193">
        <v>2.9357818237488926</v>
      </c>
      <c r="CM61" s="193">
        <v>2.0488404697637463</v>
      </c>
      <c r="CN61" s="193">
        <v>0.65856117769590794</v>
      </c>
      <c r="CO61" s="193">
        <v>-0.71977146812155923</v>
      </c>
      <c r="CP61" s="193">
        <v>0.31300307833999969</v>
      </c>
      <c r="CQ61" s="193">
        <v>0.84574233591016534</v>
      </c>
      <c r="CR61" s="193">
        <v>0.20894368050229034</v>
      </c>
      <c r="CS61" s="193">
        <v>0.18992480621048743</v>
      </c>
      <c r="CV61" s="193">
        <v>3.4531658162180197</v>
      </c>
      <c r="DF61" s="193">
        <f t="shared" si="0"/>
        <v>3.4531658162180197</v>
      </c>
      <c r="DG61">
        <v>3.3083480715451685</v>
      </c>
      <c r="DH61">
        <f t="shared" si="1"/>
        <v>0.14481774467285113</v>
      </c>
      <c r="DI61">
        <f t="shared" si="2"/>
        <v>0.14481774467285113</v>
      </c>
      <c r="DJ61">
        <f t="shared" si="3"/>
        <v>2.0972179172131102E-2</v>
      </c>
    </row>
    <row r="62" spans="1:114">
      <c r="A62" s="193">
        <v>1</v>
      </c>
      <c r="B62" s="193">
        <v>-1.3877460174474794</v>
      </c>
      <c r="C62" s="193">
        <v>0.71772577906540647</v>
      </c>
      <c r="D62" s="193">
        <v>0.55651172218442324</v>
      </c>
      <c r="E62" s="193">
        <v>-2.3778974278981478E-2</v>
      </c>
      <c r="F62" s="193">
        <v>1.6910749838557875E-2</v>
      </c>
      <c r="G62" s="193">
        <v>0.85053681180550422</v>
      </c>
      <c r="H62" s="193">
        <v>0.98987332575118536</v>
      </c>
      <c r="I62" s="193">
        <v>0.98987340704840432</v>
      </c>
      <c r="J62" s="193">
        <v>-4.8527484894683851E-2</v>
      </c>
      <c r="K62" s="193">
        <v>0.35005421686633281</v>
      </c>
      <c r="L62" s="193">
        <v>0.36880418519637326</v>
      </c>
      <c r="M62" s="193">
        <v>0.31300307833999969</v>
      </c>
      <c r="N62" s="193">
        <v>0.15944661604172247</v>
      </c>
      <c r="O62" s="193">
        <v>0.6057175714084444</v>
      </c>
      <c r="P62" s="193">
        <v>0.95978279975673642</v>
      </c>
      <c r="S62" s="193">
        <v>1.4098701216379557</v>
      </c>
      <c r="AJ62" s="192">
        <v>1</v>
      </c>
      <c r="AK62" s="192">
        <v>1.283011690547168</v>
      </c>
      <c r="AL62" s="192">
        <v>0.16540964974487521</v>
      </c>
      <c r="AM62" s="192">
        <v>-0.48735481545256482</v>
      </c>
      <c r="AN62" s="192">
        <v>7.1720454680153992E-2</v>
      </c>
      <c r="AO62" s="192">
        <v>-0.20240053713001049</v>
      </c>
      <c r="AP62" s="192">
        <v>-0.44037288685324188</v>
      </c>
      <c r="AQ62" s="192">
        <v>-0.91652439859557222</v>
      </c>
      <c r="AR62" s="192">
        <v>-0.91652450616427794</v>
      </c>
      <c r="AS62" s="192">
        <v>-0.6746074713598873</v>
      </c>
      <c r="AT62" s="192">
        <v>-0.49319814273450613</v>
      </c>
      <c r="AU62" s="192">
        <v>-0.11016910226351767</v>
      </c>
      <c r="AV62" s="192">
        <v>-0.59961713836564368</v>
      </c>
      <c r="AW62" s="192">
        <v>-0.73273781978725372</v>
      </c>
      <c r="AX62" s="192">
        <v>-0.23742694676713555</v>
      </c>
      <c r="AY62" s="192">
        <v>0.18992480621048743</v>
      </c>
      <c r="BB62" s="192">
        <v>-1.2901991890571283</v>
      </c>
      <c r="BF62">
        <v>0.97148615884937239</v>
      </c>
      <c r="BG62">
        <v>-6.3149748614423968</v>
      </c>
      <c r="BH62">
        <v>-29.498950820570471</v>
      </c>
      <c r="BI62">
        <v>89.779247203709943</v>
      </c>
      <c r="BJ62">
        <v>170.74062313088615</v>
      </c>
      <c r="BK62">
        <v>56.776141197180714</v>
      </c>
      <c r="BL62">
        <v>39.232672683405838</v>
      </c>
      <c r="BM62">
        <v>38.799836754588895</v>
      </c>
      <c r="BN62">
        <v>38.799835495819082</v>
      </c>
      <c r="BO62">
        <v>72.471737895623505</v>
      </c>
      <c r="BP62">
        <v>57.517553634650483</v>
      </c>
      <c r="BQ62">
        <v>86.764463366936312</v>
      </c>
      <c r="BR62">
        <v>77.363542196591851</v>
      </c>
      <c r="BS62">
        <v>54.076278193227445</v>
      </c>
      <c r="BT62">
        <v>49.643220611236153</v>
      </c>
      <c r="BU62">
        <v>73.4336955100068</v>
      </c>
      <c r="CD62" s="193">
        <v>1</v>
      </c>
      <c r="CE62" s="193">
        <v>0.65428200878586051</v>
      </c>
      <c r="CF62" s="193">
        <v>0.48101886649946446</v>
      </c>
      <c r="CG62" s="193">
        <v>-1.083849979816558</v>
      </c>
      <c r="CH62" s="193">
        <v>-0.21477783219725241</v>
      </c>
      <c r="CI62" s="193">
        <v>-1.386681486760281</v>
      </c>
      <c r="CJ62" s="193">
        <v>-0.98652699013194334</v>
      </c>
      <c r="CK62" s="193">
        <v>-1.1140785669216611</v>
      </c>
      <c r="CL62" s="193">
        <v>-1.11407852896605</v>
      </c>
      <c r="CM62" s="193">
        <v>-0.53373947440521785</v>
      </c>
      <c r="CN62" s="193">
        <v>-1.1307791951156283</v>
      </c>
      <c r="CO62" s="193">
        <v>-0.89394357265242785</v>
      </c>
      <c r="CP62" s="193">
        <v>-0.96466522504790186</v>
      </c>
      <c r="CQ62" s="193">
        <v>-0.32096038786618825</v>
      </c>
      <c r="CR62" s="193">
        <v>-1.1797649376692541</v>
      </c>
      <c r="CS62" s="193">
        <v>-0.46995347397200665</v>
      </c>
      <c r="CV62" s="193">
        <v>-0.66991299605960897</v>
      </c>
      <c r="DF62" s="193">
        <f t="shared" si="0"/>
        <v>-0.66991299605960897</v>
      </c>
      <c r="DG62">
        <v>-0.66199155408429722</v>
      </c>
      <c r="DH62">
        <f t="shared" si="1"/>
        <v>-7.9214419753117493E-3</v>
      </c>
      <c r="DI62">
        <f t="shared" si="2"/>
        <v>7.9214419753117493E-3</v>
      </c>
      <c r="DJ62">
        <f t="shared" si="3"/>
        <v>6.2749242968230908E-5</v>
      </c>
    </row>
    <row r="63" spans="1:114">
      <c r="A63" s="192">
        <v>1</v>
      </c>
      <c r="B63" s="192">
        <v>-0.82350143125142794</v>
      </c>
      <c r="C63" s="192">
        <v>1.2700419083859378</v>
      </c>
      <c r="D63" s="192">
        <v>-1.2022731350007785E-2</v>
      </c>
      <c r="E63" s="192">
        <v>-1.2652715507477426</v>
      </c>
      <c r="F63" s="192">
        <v>-0.24626279452372479</v>
      </c>
      <c r="G63" s="192">
        <v>0.56504716690982015</v>
      </c>
      <c r="H63" s="192">
        <v>0.72317519851096523</v>
      </c>
      <c r="I63" s="192">
        <v>0.72317531318504824</v>
      </c>
      <c r="J63" s="192">
        <v>-1.5714859097940351E-3</v>
      </c>
      <c r="K63" s="192">
        <v>0.30891995542238893</v>
      </c>
      <c r="L63" s="192">
        <v>0.67360536812539562</v>
      </c>
      <c r="M63" s="192">
        <v>-0.2345690516833876</v>
      </c>
      <c r="N63" s="192">
        <v>0.46827968998252129</v>
      </c>
      <c r="O63" s="192">
        <v>0.15934694413902023</v>
      </c>
      <c r="P63" s="192">
        <v>0.62984365966548739</v>
      </c>
      <c r="S63" s="192">
        <v>0.81390887738543738</v>
      </c>
      <c r="AJ63" s="192">
        <v>1</v>
      </c>
      <c r="AK63" s="192">
        <v>-0.71065251401221763</v>
      </c>
      <c r="AL63" s="192">
        <v>8.6507345556227883E-2</v>
      </c>
      <c r="AM63" s="192">
        <v>0.52855101135486104</v>
      </c>
      <c r="AN63" s="192">
        <v>0.54921759947583126</v>
      </c>
      <c r="AO63" s="192">
        <v>1.6910749838557875E-2</v>
      </c>
      <c r="AP63" s="192">
        <v>0.72641087924216319</v>
      </c>
      <c r="AQ63" s="192">
        <v>0.50586561335226732</v>
      </c>
      <c r="AR63" s="192">
        <v>0.50586566229868479</v>
      </c>
      <c r="AS63" s="192">
        <v>0.13929651104487542</v>
      </c>
      <c r="AT63" s="192">
        <v>-8.1855528295072616E-2</v>
      </c>
      <c r="AU63" s="192">
        <v>0.84777747265626413</v>
      </c>
      <c r="AV63" s="192">
        <v>0.86057520836338486</v>
      </c>
      <c r="AW63" s="192">
        <v>0.36533533200225338</v>
      </c>
      <c r="AX63" s="192">
        <v>0.45692736231863751</v>
      </c>
      <c r="AY63" s="192">
        <v>0.95978279975673642</v>
      </c>
      <c r="BB63" s="192">
        <v>0.70444660803293369</v>
      </c>
      <c r="BF63">
        <v>-6.4778741100227766</v>
      </c>
      <c r="BG63">
        <v>-87.077018397191935</v>
      </c>
      <c r="BH63">
        <v>26.141236853518389</v>
      </c>
      <c r="BI63">
        <v>143.35404123392806</v>
      </c>
      <c r="BJ63">
        <v>56.776141197180714</v>
      </c>
      <c r="BK63">
        <v>173.83676049959845</v>
      </c>
      <c r="BL63">
        <v>132.5833086746932</v>
      </c>
      <c r="BM63">
        <v>128.90957793112065</v>
      </c>
      <c r="BN63">
        <v>128.90957701658428</v>
      </c>
      <c r="BO63">
        <v>129.45050189004175</v>
      </c>
      <c r="BP63">
        <v>119.63359377140146</v>
      </c>
      <c r="BQ63">
        <v>116.76334837261565</v>
      </c>
      <c r="BR63">
        <v>80.659022949924022</v>
      </c>
      <c r="BS63">
        <v>124.72467589570913</v>
      </c>
      <c r="BT63">
        <v>113.7598795918213</v>
      </c>
      <c r="BU63">
        <v>135.39512216833063</v>
      </c>
      <c r="CD63" s="193">
        <v>1</v>
      </c>
      <c r="CE63" s="193">
        <v>1.4119818816777043</v>
      </c>
      <c r="CF63" s="193">
        <v>0.48101886649946446</v>
      </c>
      <c r="CG63" s="193">
        <v>-0.88812500400962269</v>
      </c>
      <c r="CH63" s="193">
        <v>-0.11927840323811695</v>
      </c>
      <c r="CI63" s="193">
        <v>-0.46557408149229318</v>
      </c>
      <c r="CJ63" s="193">
        <v>-0.92446402385027282</v>
      </c>
      <c r="CK63" s="193">
        <v>-1.0745677332564427</v>
      </c>
      <c r="CL63" s="193">
        <v>-1.0745677745844551</v>
      </c>
      <c r="CM63" s="193">
        <v>-0.83112746797618819</v>
      </c>
      <c r="CN63" s="193">
        <v>-0.94567501861788206</v>
      </c>
      <c r="CO63" s="193">
        <v>0.19463208066550466</v>
      </c>
      <c r="CP63" s="193">
        <v>-0.29541039946376252</v>
      </c>
      <c r="CQ63" s="193">
        <v>-1.6249222556162299</v>
      </c>
      <c r="CR63" s="193">
        <v>-1.3781518831223327</v>
      </c>
      <c r="CS63" s="193">
        <v>0.40988423293798937</v>
      </c>
      <c r="CV63" s="193">
        <v>-1.411823932782132</v>
      </c>
      <c r="DF63" s="193">
        <f t="shared" si="0"/>
        <v>-1.411823932782132</v>
      </c>
      <c r="DG63">
        <v>-1.4284027805062176</v>
      </c>
      <c r="DH63">
        <f t="shared" si="1"/>
        <v>1.6578847724085577E-2</v>
      </c>
      <c r="DI63">
        <f t="shared" si="2"/>
        <v>1.6578847724085577E-2</v>
      </c>
      <c r="DJ63">
        <f t="shared" si="3"/>
        <v>2.748581918584175E-4</v>
      </c>
    </row>
    <row r="64" spans="1:114">
      <c r="A64" s="192">
        <v>1</v>
      </c>
      <c r="B64" s="192">
        <v>-1.570453788215729</v>
      </c>
      <c r="C64" s="192">
        <v>0.95443269163134836</v>
      </c>
      <c r="D64" s="192">
        <v>1.0132033324006053</v>
      </c>
      <c r="E64" s="192">
        <v>-0.11927840323811695</v>
      </c>
      <c r="F64" s="192">
        <v>0.93801815510654563</v>
      </c>
      <c r="G64" s="192">
        <v>0.56504716690982015</v>
      </c>
      <c r="H64" s="192">
        <v>1.2960822866566224</v>
      </c>
      <c r="I64" s="192">
        <v>1.2960822552933582</v>
      </c>
      <c r="J64" s="192">
        <v>1.3445004849903925</v>
      </c>
      <c r="K64" s="192">
        <v>1.1727394457451998</v>
      </c>
      <c r="L64" s="192">
        <v>1.1525786555852866</v>
      </c>
      <c r="M64" s="192">
        <v>0.98225790392413681</v>
      </c>
      <c r="N64" s="192">
        <v>1.0516310518706964</v>
      </c>
      <c r="O64" s="192">
        <v>1.2008784077676788</v>
      </c>
      <c r="P64" s="192">
        <v>0.18992480621048743</v>
      </c>
      <c r="S64" s="192">
        <v>1.6044697115979616</v>
      </c>
      <c r="AJ64" s="192">
        <v>1</v>
      </c>
      <c r="AK64" s="192">
        <v>1.2292741109094547</v>
      </c>
      <c r="AL64" s="192">
        <v>0.16540964974487521</v>
      </c>
      <c r="AM64" s="192">
        <v>0.22098319222967705</v>
      </c>
      <c r="AN64" s="192">
        <v>1.5997113180263214</v>
      </c>
      <c r="AO64" s="192">
        <v>-0.29012505191743909</v>
      </c>
      <c r="AP64" s="192">
        <v>-0.14247064870122439</v>
      </c>
      <c r="AQ64" s="192">
        <v>-0.35349501886621904</v>
      </c>
      <c r="AR64" s="192">
        <v>-0.35349500175757331</v>
      </c>
      <c r="AS64" s="192">
        <v>0.2645125083379179</v>
      </c>
      <c r="AT64" s="192">
        <v>-0.39036248912464772</v>
      </c>
      <c r="AU64" s="192">
        <v>0.45589023746180907</v>
      </c>
      <c r="AV64" s="192">
        <v>0.92141655614376194</v>
      </c>
      <c r="AW64" s="192">
        <v>-0.66410824780040967</v>
      </c>
      <c r="AX64" s="192">
        <v>-0.38621715585694416</v>
      </c>
      <c r="AY64" s="192">
        <v>-0.46995347397200665</v>
      </c>
      <c r="BB64" s="192">
        <v>-1.2293868171946265</v>
      </c>
      <c r="BF64">
        <v>-3.4407808206115087</v>
      </c>
      <c r="BG64">
        <v>-124.4468424223106</v>
      </c>
      <c r="BH64">
        <v>35.784486928886139</v>
      </c>
      <c r="BI64">
        <v>156.3464822208461</v>
      </c>
      <c r="BJ64">
        <v>39.232672683405838</v>
      </c>
      <c r="BK64">
        <v>132.5833086746932</v>
      </c>
      <c r="BL64">
        <v>177.05001855821877</v>
      </c>
      <c r="BM64">
        <v>160.65984966089673</v>
      </c>
      <c r="BN64">
        <v>160.65984935671659</v>
      </c>
      <c r="BO64">
        <v>150.69114430439345</v>
      </c>
      <c r="BP64">
        <v>123.28413689261744</v>
      </c>
      <c r="BQ64">
        <v>125.54850053985776</v>
      </c>
      <c r="BR64">
        <v>78.874167725630485</v>
      </c>
      <c r="BS64">
        <v>121.74094196902111</v>
      </c>
      <c r="BT64">
        <v>96.2042835422141</v>
      </c>
      <c r="BU64">
        <v>116.03900570054839</v>
      </c>
      <c r="CD64" s="193">
        <v>1</v>
      </c>
      <c r="CE64" s="193">
        <v>-0.66228869233827548</v>
      </c>
      <c r="CF64" s="193">
        <v>0.55992117068811176</v>
      </c>
      <c r="CG64" s="193">
        <v>0.78019740882092059</v>
      </c>
      <c r="CH64" s="193">
        <v>0.54921759947583126</v>
      </c>
      <c r="CI64" s="193">
        <v>0.63098235335054864</v>
      </c>
      <c r="CJ64" s="193">
        <v>0.75123606575483171</v>
      </c>
      <c r="CK64" s="193">
        <v>0.75280832375987827</v>
      </c>
      <c r="CL64" s="193">
        <v>0.75280837897124386</v>
      </c>
      <c r="CM64" s="193">
        <v>0.82798449615660008</v>
      </c>
      <c r="CN64" s="193">
        <v>0.9465010078035111</v>
      </c>
      <c r="CO64" s="193">
        <v>0.2817181329309405</v>
      </c>
      <c r="CP64" s="193">
        <v>-0.11288635612263559</v>
      </c>
      <c r="CQ64" s="193">
        <v>1.1888901958443867</v>
      </c>
      <c r="CR64" s="193">
        <v>0.85370125322479151</v>
      </c>
      <c r="CS64" s="193">
        <v>1.0697625131204835</v>
      </c>
      <c r="CV64" s="193">
        <v>0.65579671054293232</v>
      </c>
      <c r="DF64" s="193">
        <f t="shared" si="0"/>
        <v>0.65579671054293232</v>
      </c>
      <c r="DG64">
        <v>0.65587054830901892</v>
      </c>
      <c r="DH64">
        <f t="shared" si="1"/>
        <v>-7.3837766086604084E-5</v>
      </c>
      <c r="DI64">
        <f t="shared" si="2"/>
        <v>7.3837766086604084E-5</v>
      </c>
      <c r="DJ64">
        <f t="shared" si="3"/>
        <v>5.4520157006600602E-9</v>
      </c>
    </row>
    <row r="65" spans="1:114">
      <c r="A65" s="192">
        <v>1</v>
      </c>
      <c r="B65" s="192">
        <v>-1.3071396479908972</v>
      </c>
      <c r="C65" s="192">
        <v>0.79662808325405376</v>
      </c>
      <c r="D65" s="192">
        <v>0.19302248140011485</v>
      </c>
      <c r="E65" s="192">
        <v>-1.0742726928294717</v>
      </c>
      <c r="F65" s="192">
        <v>1.2889162142562538</v>
      </c>
      <c r="G65" s="192">
        <v>0.27955752201413597</v>
      </c>
      <c r="H65" s="192">
        <v>0.78244144900879131</v>
      </c>
      <c r="I65" s="192">
        <v>0.78244144475744126</v>
      </c>
      <c r="J65" s="192">
        <v>0.70276849886355985</v>
      </c>
      <c r="K65" s="192">
        <v>1.1316051843012558</v>
      </c>
      <c r="L65" s="192">
        <v>0.7171483942581135</v>
      </c>
      <c r="M65" s="192">
        <v>-0.2345690516833876</v>
      </c>
      <c r="N65" s="192">
        <v>0.88005712190358554</v>
      </c>
      <c r="O65" s="192">
        <v>0.70491104413498462</v>
      </c>
      <c r="P65" s="192">
        <v>0.51986394630173649</v>
      </c>
      <c r="S65" s="192">
        <v>1.3247328010304531</v>
      </c>
      <c r="AJ65" s="192">
        <v>1</v>
      </c>
      <c r="AK65" s="192">
        <v>1.1486677414528723</v>
      </c>
      <c r="AL65" s="192">
        <v>-0.54471108795295065</v>
      </c>
      <c r="AM65" s="192">
        <v>0.38874745720705012</v>
      </c>
      <c r="AN65" s="192">
        <v>1.1222141732306441</v>
      </c>
      <c r="AO65" s="192">
        <v>-0.20240053713001049</v>
      </c>
      <c r="AP65" s="192">
        <v>-0.20453361498289491</v>
      </c>
      <c r="AQ65" s="192">
        <v>-7.6919183209695041E-2</v>
      </c>
      <c r="AR65" s="192">
        <v>-7.6919219298816871E-2</v>
      </c>
      <c r="AS65" s="192">
        <v>0.42103250495421873</v>
      </c>
      <c r="AT65" s="192">
        <v>0.26778569397844643</v>
      </c>
      <c r="AU65" s="192">
        <v>0.36880418519637326</v>
      </c>
      <c r="AV65" s="192">
        <v>-0.11288635612263559</v>
      </c>
      <c r="AW65" s="192">
        <v>-0.21801602988592159</v>
      </c>
      <c r="AX65" s="192">
        <v>0.70491104413498462</v>
      </c>
      <c r="AY65" s="192">
        <v>0.29990451957423842</v>
      </c>
      <c r="BB65" s="192">
        <v>-1.1564119709596241</v>
      </c>
      <c r="BF65">
        <v>-2.7794840076173637</v>
      </c>
      <c r="BG65">
        <v>-143.07191903077509</v>
      </c>
      <c r="BH65">
        <v>36.744313268482486</v>
      </c>
      <c r="BI65">
        <v>156.03318493038083</v>
      </c>
      <c r="BJ65">
        <v>38.799836754588895</v>
      </c>
      <c r="BK65">
        <v>128.90957793112065</v>
      </c>
      <c r="BL65">
        <v>160.65984966089673</v>
      </c>
      <c r="BM65">
        <v>175.56045794874842</v>
      </c>
      <c r="BN65">
        <v>175.56045783640315</v>
      </c>
      <c r="BO65">
        <v>158.04834272647724</v>
      </c>
      <c r="BP65">
        <v>133.57374168805146</v>
      </c>
      <c r="BQ65">
        <v>132.37193323466732</v>
      </c>
      <c r="BR65">
        <v>73.417730625454396</v>
      </c>
      <c r="BS65">
        <v>116.28003972776676</v>
      </c>
      <c r="BT65">
        <v>89.15886379521713</v>
      </c>
      <c r="BU65">
        <v>110.88524071426754</v>
      </c>
      <c r="CD65" s="193">
        <v>1</v>
      </c>
      <c r="CE65" s="193">
        <v>0.48232175394515342</v>
      </c>
      <c r="CF65" s="193">
        <v>0.63882347487675917</v>
      </c>
      <c r="CG65" s="193">
        <v>-0.88812500400962269</v>
      </c>
      <c r="CH65" s="193">
        <v>-0.40577669011552336</v>
      </c>
      <c r="CI65" s="193">
        <v>-0.15853827973629619</v>
      </c>
      <c r="CJ65" s="193">
        <v>-0.84998846431226716</v>
      </c>
      <c r="CK65" s="193">
        <v>-0.3633727272825229</v>
      </c>
      <c r="CL65" s="193">
        <v>-0.36337269035297359</v>
      </c>
      <c r="CM65" s="193">
        <v>-0.81547546831455897</v>
      </c>
      <c r="CN65" s="193">
        <v>-1.1513463258375989</v>
      </c>
      <c r="CO65" s="193">
        <v>-1.0245726510505786</v>
      </c>
      <c r="CP65" s="193">
        <v>-0.66045848614602076</v>
      </c>
      <c r="CQ65" s="193">
        <v>-1.2817743956820085</v>
      </c>
      <c r="CR65" s="193">
        <v>-1.4773453558488712</v>
      </c>
      <c r="CS65" s="193">
        <v>-1.2398114675182517</v>
      </c>
      <c r="CV65" s="193">
        <v>-0.49963835484460367</v>
      </c>
      <c r="DF65" s="193">
        <f t="shared" si="0"/>
        <v>-0.49963835484460367</v>
      </c>
      <c r="DG65">
        <v>-0.48670857200706991</v>
      </c>
      <c r="DH65">
        <f t="shared" si="1"/>
        <v>-1.2929782837533765E-2</v>
      </c>
      <c r="DI65">
        <f t="shared" si="2"/>
        <v>1.2929782837533765E-2</v>
      </c>
      <c r="DJ65">
        <f t="shared" si="3"/>
        <v>1.6717928422578271E-4</v>
      </c>
    </row>
    <row r="66" spans="1:114">
      <c r="A66" s="192">
        <v>1</v>
      </c>
      <c r="B66" s="192">
        <v>-0.30762066672931859</v>
      </c>
      <c r="C66" s="192">
        <v>0.71772577906540647</v>
      </c>
      <c r="D66" s="192">
        <v>-0.99996784732787147</v>
      </c>
      <c r="E66" s="192">
        <v>0.16721988363928944</v>
      </c>
      <c r="F66" s="192">
        <v>-1.0357834276105697</v>
      </c>
      <c r="G66" s="192">
        <v>-1.3340796013092981</v>
      </c>
      <c r="H66" s="192">
        <v>-0.83750273126513564</v>
      </c>
      <c r="I66" s="192">
        <v>-0.8375027465072945</v>
      </c>
      <c r="J66" s="192">
        <v>-0.90938746628433864</v>
      </c>
      <c r="K66" s="192">
        <v>-0.88397362645196764</v>
      </c>
      <c r="L66" s="192">
        <v>-1.0681156771832965</v>
      </c>
      <c r="M66" s="192">
        <v>-0.8429825294871498</v>
      </c>
      <c r="N66" s="192">
        <v>-0.90431174975436446</v>
      </c>
      <c r="O66" s="192">
        <v>-0.63420083767329127</v>
      </c>
      <c r="P66" s="192">
        <v>-0.90987232742700663</v>
      </c>
      <c r="S66" s="192">
        <v>0.29092247936792098</v>
      </c>
      <c r="AJ66" s="192">
        <v>1</v>
      </c>
      <c r="AK66" s="192">
        <v>0.93371742290199455</v>
      </c>
      <c r="AL66" s="192">
        <v>0.40211656231081716</v>
      </c>
      <c r="AM66" s="192">
        <v>-0.58987742182762615</v>
      </c>
      <c r="AN66" s="192">
        <v>-1.4562704086660134</v>
      </c>
      <c r="AO66" s="192">
        <v>0.32394655159455482</v>
      </c>
      <c r="AP66" s="192">
        <v>-0.16729583521389119</v>
      </c>
      <c r="AQ66" s="192">
        <v>-0.56092689560861164</v>
      </c>
      <c r="AR66" s="192">
        <v>-0.56092696404853815</v>
      </c>
      <c r="AS66" s="192">
        <v>-0.54939147406684707</v>
      </c>
      <c r="AT66" s="192">
        <v>0.5762926548080215</v>
      </c>
      <c r="AU66" s="192">
        <v>0.32526115906365533</v>
      </c>
      <c r="AV66" s="192">
        <v>0.13047903499887059</v>
      </c>
      <c r="AW66" s="192">
        <v>-0.56116388982014309</v>
      </c>
      <c r="AX66" s="192">
        <v>-0.43581389222021255</v>
      </c>
      <c r="AY66" s="192">
        <v>-3.0034620517010589E-2</v>
      </c>
      <c r="BB66" s="192">
        <v>-0.94964990662711757</v>
      </c>
      <c r="BF66">
        <v>-2.7794835871472801</v>
      </c>
      <c r="BG66">
        <v>-143.07192003158764</v>
      </c>
      <c r="BH66">
        <v>36.744314040306271</v>
      </c>
      <c r="BI66">
        <v>156.03318388115045</v>
      </c>
      <c r="BJ66">
        <v>38.799835495819082</v>
      </c>
      <c r="BK66">
        <v>128.90957701658428</v>
      </c>
      <c r="BL66">
        <v>160.65984935671659</v>
      </c>
      <c r="BM66">
        <v>175.56045783640315</v>
      </c>
      <c r="BN66">
        <v>175.56045772405889</v>
      </c>
      <c r="BO66">
        <v>158.0483414699402</v>
      </c>
      <c r="BP66">
        <v>133.57374109160583</v>
      </c>
      <c r="BQ66">
        <v>132.37193172356848</v>
      </c>
      <c r="BR66">
        <v>73.417729424524936</v>
      </c>
      <c r="BS66">
        <v>116.28004057121528</v>
      </c>
      <c r="BT66">
        <v>89.158862161440538</v>
      </c>
      <c r="BU66">
        <v>110.88523855214522</v>
      </c>
      <c r="CD66" s="193">
        <v>1</v>
      </c>
      <c r="CE66" s="193">
        <v>0.80474723177147023</v>
      </c>
      <c r="CF66" s="193">
        <v>0.71772577906540647</v>
      </c>
      <c r="CG66" s="193">
        <v>-0.93472618872555968</v>
      </c>
      <c r="CH66" s="193">
        <v>7.1720454680153992E-2</v>
      </c>
      <c r="CI66" s="193">
        <v>0.23622203680712625</v>
      </c>
      <c r="CJ66" s="193">
        <v>-0.21694620823922833</v>
      </c>
      <c r="CK66" s="193">
        <v>-5.7163766377085888E-2</v>
      </c>
      <c r="CL66" s="193">
        <v>-5.7163842108019787E-2</v>
      </c>
      <c r="CM66" s="193">
        <v>-0.54939147406684707</v>
      </c>
      <c r="CN66" s="193">
        <v>-0.32866109695873186</v>
      </c>
      <c r="CO66" s="193">
        <v>-0.1972551545289504</v>
      </c>
      <c r="CP66" s="193">
        <v>0.49552712168112661</v>
      </c>
      <c r="CQ66" s="193">
        <v>-0.28664560187276689</v>
      </c>
      <c r="CR66" s="193">
        <v>0.6057175714084444</v>
      </c>
      <c r="CS66" s="193">
        <v>0.73982337302923451</v>
      </c>
      <c r="CV66" s="193">
        <v>-0.81586268852961352</v>
      </c>
      <c r="DF66" s="193">
        <f t="shared" si="0"/>
        <v>-0.81586268852961352</v>
      </c>
      <c r="DG66">
        <v>-0.82612660244091396</v>
      </c>
      <c r="DH66">
        <f t="shared" si="1"/>
        <v>1.0263913911300437E-2</v>
      </c>
      <c r="DI66">
        <f t="shared" si="2"/>
        <v>1.0263913911300437E-2</v>
      </c>
      <c r="DJ66">
        <f t="shared" si="3"/>
        <v>1.0534792877858664E-4</v>
      </c>
    </row>
    <row r="67" spans="1:114">
      <c r="A67" s="192">
        <v>1</v>
      </c>
      <c r="B67" s="192">
        <v>0.62741321896699176</v>
      </c>
      <c r="C67" s="192">
        <v>0.79662808325405376</v>
      </c>
      <c r="D67" s="192">
        <v>-0.87880476706643529</v>
      </c>
      <c r="E67" s="192">
        <v>0.45371817051669583</v>
      </c>
      <c r="F67" s="192">
        <v>-0.46557408149229318</v>
      </c>
      <c r="G67" s="192">
        <v>-0.66379956546725549</v>
      </c>
      <c r="H67" s="192">
        <v>-0.57080460402491695</v>
      </c>
      <c r="I67" s="192">
        <v>-0.57080465264393665</v>
      </c>
      <c r="J67" s="192">
        <v>-1.2380794591785718</v>
      </c>
      <c r="K67" s="192">
        <v>-1.0279435415057698</v>
      </c>
      <c r="L67" s="192">
        <v>-1.3729168601123187</v>
      </c>
      <c r="M67" s="192">
        <v>-0.96466522504790186</v>
      </c>
      <c r="N67" s="192">
        <v>0.19376140203514267</v>
      </c>
      <c r="O67" s="192">
        <v>-0.63420083767329127</v>
      </c>
      <c r="P67" s="192">
        <v>0.51986394630173649</v>
      </c>
      <c r="S67" s="192">
        <v>-0.64558804731460817</v>
      </c>
      <c r="AJ67" s="192">
        <v>1</v>
      </c>
      <c r="AK67" s="192">
        <v>0.13840124426375119</v>
      </c>
      <c r="AL67" s="192">
        <v>8.6507345556227883E-2</v>
      </c>
      <c r="AM67" s="192">
        <v>-0.81356310846412361</v>
      </c>
      <c r="AN67" s="192">
        <v>-0.78777440595206516</v>
      </c>
      <c r="AO67" s="192">
        <v>-0.90419665542942984</v>
      </c>
      <c r="AP67" s="192">
        <v>-0.70103734523625927</v>
      </c>
      <c r="AQ67" s="192">
        <v>-0.41276126936404506</v>
      </c>
      <c r="AR67" s="192">
        <v>-0.41276138422375958</v>
      </c>
      <c r="AS67" s="192">
        <v>-1.0815594625622709</v>
      </c>
      <c r="AT67" s="192">
        <v>-0.94567501861788206</v>
      </c>
      <c r="AU67" s="192">
        <v>-0.54559936359069061</v>
      </c>
      <c r="AV67" s="192">
        <v>-0.72129983392639785</v>
      </c>
      <c r="AW67" s="192">
        <v>-0.21801602988592159</v>
      </c>
      <c r="AX67" s="192">
        <v>-0.58460410131002116</v>
      </c>
      <c r="AY67" s="192">
        <v>-3.0034620517010589E-2</v>
      </c>
      <c r="BB67" s="192">
        <v>-0.15908907241459297</v>
      </c>
      <c r="BF67">
        <v>-0.58333556971727285</v>
      </c>
      <c r="BG67">
        <v>-119.08802783214234</v>
      </c>
      <c r="BH67">
        <v>-3.3513082994423784</v>
      </c>
      <c r="BI67">
        <v>169.49036571264423</v>
      </c>
      <c r="BJ67">
        <v>72.471737895623505</v>
      </c>
      <c r="BK67">
        <v>129.45050189004175</v>
      </c>
      <c r="BL67">
        <v>150.69114430439345</v>
      </c>
      <c r="BM67">
        <v>158.04834272647724</v>
      </c>
      <c r="BN67">
        <v>158.0483414699402</v>
      </c>
      <c r="BO67">
        <v>185.25864630625887</v>
      </c>
      <c r="BP67">
        <v>159.9616603870812</v>
      </c>
      <c r="BQ67">
        <v>147.56586118931705</v>
      </c>
      <c r="BR67">
        <v>96.86134055155631</v>
      </c>
      <c r="BS67">
        <v>126.91915875704518</v>
      </c>
      <c r="BT67">
        <v>100.90076365166792</v>
      </c>
      <c r="BU67">
        <v>119.57995994805168</v>
      </c>
      <c r="CD67" s="193">
        <v>1</v>
      </c>
      <c r="CE67" s="193">
        <v>-0.84499646310651333</v>
      </c>
      <c r="CF67" s="193">
        <v>0.71772577906540647</v>
      </c>
      <c r="CG67" s="193">
        <v>1.92658655283297</v>
      </c>
      <c r="CH67" s="193">
        <v>0.74021645739410225</v>
      </c>
      <c r="CI67" s="193">
        <v>1.9907123325556733</v>
      </c>
      <c r="CJ67" s="193">
        <v>2.3772857823346007</v>
      </c>
      <c r="CK67" s="193">
        <v>1.7800899990555403</v>
      </c>
      <c r="CL67" s="193">
        <v>1.7800900000430795</v>
      </c>
      <c r="CM67" s="193">
        <v>0.90624449446475053</v>
      </c>
      <c r="CN67" s="193">
        <v>1.008202399969427</v>
      </c>
      <c r="CO67" s="193">
        <v>1.8057240475760461</v>
      </c>
      <c r="CP67" s="193">
        <v>2.3816089028727903</v>
      </c>
      <c r="CQ67" s="193">
        <v>2.1153894176667833</v>
      </c>
      <c r="CR67" s="193">
        <v>1.647249035037103</v>
      </c>
      <c r="CS67" s="193">
        <v>1.5096813665754836</v>
      </c>
      <c r="CV67" s="193">
        <v>0.83823382613043795</v>
      </c>
      <c r="DF67" s="193">
        <f t="shared" si="0"/>
        <v>0.83823382613043795</v>
      </c>
      <c r="DG67">
        <v>0.84999606403428229</v>
      </c>
      <c r="DH67">
        <f t="shared" si="1"/>
        <v>-1.1762237903844341E-2</v>
      </c>
      <c r="DI67">
        <f t="shared" si="2"/>
        <v>1.1762237903844341E-2</v>
      </c>
      <c r="DJ67">
        <f t="shared" si="3"/>
        <v>1.3835024050663252E-4</v>
      </c>
    </row>
    <row r="68" spans="1:114">
      <c r="A68" s="192">
        <v>1</v>
      </c>
      <c r="B68" s="192">
        <v>1.5624471046633142</v>
      </c>
      <c r="C68" s="192">
        <v>0.71772577906540647</v>
      </c>
      <c r="D68" s="192">
        <v>-0.8601642931800606</v>
      </c>
      <c r="E68" s="192">
        <v>-0.40577669011552336</v>
      </c>
      <c r="F68" s="192">
        <v>-0.20240053713001049</v>
      </c>
      <c r="G68" s="192">
        <v>-1.4209677541036372</v>
      </c>
      <c r="H68" s="192">
        <v>-1.3807766941618798</v>
      </c>
      <c r="I68" s="192">
        <v>-1.3807766228294078</v>
      </c>
      <c r="J68" s="192">
        <v>-0.56504347372847852</v>
      </c>
      <c r="K68" s="192">
        <v>-0.67830231923225093</v>
      </c>
      <c r="L68" s="192">
        <v>-0.50205633745797273</v>
      </c>
      <c r="M68" s="192">
        <v>-0.41709309502451669</v>
      </c>
      <c r="N68" s="192">
        <v>0.12513183004829984</v>
      </c>
      <c r="O68" s="192">
        <v>-0.28702368313040394</v>
      </c>
      <c r="P68" s="192">
        <v>-0.14001433388075765</v>
      </c>
      <c r="S68" s="192">
        <v>-1.5577736252521366</v>
      </c>
      <c r="AJ68" s="192">
        <v>1</v>
      </c>
      <c r="AK68" s="192">
        <v>-0.38822703618590082</v>
      </c>
      <c r="AL68" s="192">
        <v>0.16540964974487521</v>
      </c>
      <c r="AM68" s="192">
        <v>0.69631527633223411</v>
      </c>
      <c r="AN68" s="192">
        <v>0.64471702843496681</v>
      </c>
      <c r="AO68" s="192">
        <v>0.89415589771283133</v>
      </c>
      <c r="AP68" s="192">
        <v>0.83812421854917085</v>
      </c>
      <c r="AQ68" s="192">
        <v>0.16014581878161202</v>
      </c>
      <c r="AR68" s="192">
        <v>0.16014580877834358</v>
      </c>
      <c r="AS68" s="192">
        <v>0.62450850055540941</v>
      </c>
      <c r="AT68" s="192">
        <v>0.69969543913985188</v>
      </c>
      <c r="AU68" s="192">
        <v>0.19463208066550466</v>
      </c>
      <c r="AV68" s="192">
        <v>-0.47793444280489161</v>
      </c>
      <c r="AW68" s="192">
        <v>1.0516310518706964</v>
      </c>
      <c r="AX68" s="192">
        <v>1.1016849350411386</v>
      </c>
      <c r="AY68" s="192">
        <v>7.9945092846740382E-2</v>
      </c>
      <c r="BB68" s="192">
        <v>0.37605979997542355</v>
      </c>
      <c r="BF68">
        <v>-5.2367714367764731E-2</v>
      </c>
      <c r="BG68">
        <v>-104.53574592899162</v>
      </c>
      <c r="BH68">
        <v>-27.110449484038089</v>
      </c>
      <c r="BI68">
        <v>149.58085233288361</v>
      </c>
      <c r="BJ68">
        <v>57.517553634650483</v>
      </c>
      <c r="BK68">
        <v>119.63359377140146</v>
      </c>
      <c r="BL68">
        <v>123.28413689261744</v>
      </c>
      <c r="BM68">
        <v>133.57374168805146</v>
      </c>
      <c r="BN68">
        <v>133.57374109160583</v>
      </c>
      <c r="BO68">
        <v>159.9616603870812</v>
      </c>
      <c r="BP68">
        <v>176.8134133970978</v>
      </c>
      <c r="BQ68">
        <v>136.1764596070154</v>
      </c>
      <c r="BR68">
        <v>90.519480697360351</v>
      </c>
      <c r="BS68">
        <v>128.06787313500826</v>
      </c>
      <c r="BT68">
        <v>92.379692341945017</v>
      </c>
      <c r="BU68">
        <v>101.63247416502222</v>
      </c>
      <c r="CD68" s="193">
        <v>1</v>
      </c>
      <c r="CE68" s="193">
        <v>0.91222239104690916</v>
      </c>
      <c r="CF68" s="193">
        <v>0.71772577906540647</v>
      </c>
      <c r="CG68" s="193">
        <v>-0.61783813265718834</v>
      </c>
      <c r="CH68" s="193">
        <v>-1.0742726928294717</v>
      </c>
      <c r="CI68" s="193">
        <v>-0.24626279452372479</v>
      </c>
      <c r="CJ68" s="193">
        <v>-0.81275068454326516</v>
      </c>
      <c r="CK68" s="193">
        <v>-0.47202751986187252</v>
      </c>
      <c r="CL68" s="193">
        <v>-0.47202751579615443</v>
      </c>
      <c r="CM68" s="193">
        <v>-0.64330347203662896</v>
      </c>
      <c r="CN68" s="193">
        <v>8.2681517480701655E-2</v>
      </c>
      <c r="CO68" s="193">
        <v>0.7171483942581135</v>
      </c>
      <c r="CP68" s="193">
        <v>0.19132038277924551</v>
      </c>
      <c r="CQ68" s="193">
        <v>-1.4876631116425418</v>
      </c>
      <c r="CR68" s="193">
        <v>-0.83258778312636827</v>
      </c>
      <c r="CS68" s="193">
        <v>-0.46995347397200665</v>
      </c>
      <c r="CV68" s="193">
        <v>-0.92532495788211688</v>
      </c>
      <c r="DF68" s="193">
        <f t="shared" ref="DF68:DF75" si="5">CV68</f>
        <v>-0.92532495788211688</v>
      </c>
      <c r="DG68">
        <v>-0.92356169138087874</v>
      </c>
      <c r="DH68">
        <f t="shared" ref="DH68:DH75" si="6">DF68-DG68</f>
        <v>-1.7632665012381477E-3</v>
      </c>
      <c r="DI68">
        <f t="shared" ref="DI68:DI75" si="7">ABS(DH68)</f>
        <v>1.7632665012381477E-3</v>
      </c>
      <c r="DJ68">
        <f t="shared" ref="DJ68:DJ75" si="8">DH68^2</f>
        <v>3.1091087543886185E-6</v>
      </c>
    </row>
    <row r="69" spans="1:114">
      <c r="A69" s="192">
        <v>1</v>
      </c>
      <c r="B69" s="192">
        <v>0.7348883782424307</v>
      </c>
      <c r="C69" s="192">
        <v>0.79662808325405376</v>
      </c>
      <c r="D69" s="192">
        <v>-0.80424287152093621</v>
      </c>
      <c r="E69" s="192">
        <v>0.45371817051669583</v>
      </c>
      <c r="F69" s="192">
        <v>-0.72874762585457586</v>
      </c>
      <c r="G69" s="192">
        <v>-0.78792549803059664</v>
      </c>
      <c r="H69" s="192">
        <v>-0.76835877235100569</v>
      </c>
      <c r="I69" s="192">
        <v>-0.76835867544570791</v>
      </c>
      <c r="J69" s="192">
        <v>-0.84677946763781964</v>
      </c>
      <c r="K69" s="192">
        <v>-1.6655245938868906</v>
      </c>
      <c r="L69" s="192">
        <v>-0.50205633745797273</v>
      </c>
      <c r="M69" s="192">
        <v>-0.90382387726752478</v>
      </c>
      <c r="N69" s="192">
        <v>-1.6935518276030741</v>
      </c>
      <c r="O69" s="192">
        <v>-0.78299104676309816</v>
      </c>
      <c r="P69" s="192">
        <v>-1.0198520407907536</v>
      </c>
      <c r="S69" s="192">
        <v>-0.75505031666711153</v>
      </c>
      <c r="AJ69" s="192">
        <v>1</v>
      </c>
      <c r="AK69" s="192">
        <v>-0.27000436098291913</v>
      </c>
      <c r="AL69" s="192">
        <v>0.32321425812216986</v>
      </c>
      <c r="AM69" s="192">
        <v>0.75223669799135839</v>
      </c>
      <c r="AN69" s="192">
        <v>1.2177136021897796</v>
      </c>
      <c r="AO69" s="192">
        <v>0.93801815510654563</v>
      </c>
      <c r="AP69" s="192">
        <v>0.71399828598582982</v>
      </c>
      <c r="AQ69" s="192">
        <v>0.25892290294465642</v>
      </c>
      <c r="AR69" s="192">
        <v>0.25892294562612583</v>
      </c>
      <c r="AS69" s="192">
        <v>0.31146850732280773</v>
      </c>
      <c r="AT69" s="192">
        <v>-6.1288397573100652E-2</v>
      </c>
      <c r="AU69" s="192">
        <v>0.36880418519637326</v>
      </c>
      <c r="AV69" s="192">
        <v>-0.47793444280489161</v>
      </c>
      <c r="AW69" s="192">
        <v>-1.2127313925388241E-2</v>
      </c>
      <c r="AX69" s="192">
        <v>1.1512816714044087</v>
      </c>
      <c r="AY69" s="192">
        <v>0.40988423293798937</v>
      </c>
      <c r="BB69" s="192">
        <v>0.25443505625041973</v>
      </c>
      <c r="BF69">
        <v>-5.1412247725531213E-2</v>
      </c>
      <c r="BG69">
        <v>-101.86390164009136</v>
      </c>
      <c r="BH69">
        <v>13.124394163537296</v>
      </c>
      <c r="BI69">
        <v>149.62551652433407</v>
      </c>
      <c r="BJ69">
        <v>86.764463366936312</v>
      </c>
      <c r="BK69">
        <v>116.76334837261565</v>
      </c>
      <c r="BL69">
        <v>125.54850053985776</v>
      </c>
      <c r="BM69">
        <v>132.37193323466732</v>
      </c>
      <c r="BN69">
        <v>132.37193172356848</v>
      </c>
      <c r="BO69">
        <v>147.56586118931705</v>
      </c>
      <c r="BP69">
        <v>136.1764596070154</v>
      </c>
      <c r="BQ69">
        <v>176.32169761642831</v>
      </c>
      <c r="BR69">
        <v>101.25575833765393</v>
      </c>
      <c r="BS69">
        <v>114.12330108947113</v>
      </c>
      <c r="BT69">
        <v>93.485020056109235</v>
      </c>
      <c r="BU69">
        <v>119.09076972961282</v>
      </c>
      <c r="CD69" s="193">
        <v>1</v>
      </c>
      <c r="CE69" s="193">
        <v>1.7075385696851526</v>
      </c>
      <c r="CF69" s="193">
        <v>0.79662808325405376</v>
      </c>
      <c r="CG69" s="193">
        <v>-1.3448166142258049</v>
      </c>
      <c r="CH69" s="193">
        <v>-1.169772121788607</v>
      </c>
      <c r="CI69" s="193">
        <v>-1.2112324571854238</v>
      </c>
      <c r="CJ69" s="193">
        <v>-0.99893958338827682</v>
      </c>
      <c r="CK69" s="193">
        <v>-0.94615752384448526</v>
      </c>
      <c r="CL69" s="193">
        <v>-0.94615757195047534</v>
      </c>
      <c r="CM69" s="193">
        <v>-1.2224274595169404</v>
      </c>
      <c r="CN69" s="193">
        <v>-1.0073764107837979</v>
      </c>
      <c r="CO69" s="193">
        <v>-1.4600029123777516</v>
      </c>
      <c r="CP69" s="193">
        <v>-0.3562517472441396</v>
      </c>
      <c r="CQ69" s="193">
        <v>-0.97294132174120973</v>
      </c>
      <c r="CR69" s="193">
        <v>-0.93178125585290683</v>
      </c>
      <c r="CS69" s="193">
        <v>-1.3497911808820027</v>
      </c>
      <c r="CV69" s="193">
        <v>-1.691560843349641</v>
      </c>
      <c r="DF69" s="193">
        <f t="shared" si="5"/>
        <v>-1.691560843349641</v>
      </c>
      <c r="DG69">
        <v>-1.7196150267746684</v>
      </c>
      <c r="DH69">
        <f t="shared" si="6"/>
        <v>2.8054183425027412E-2</v>
      </c>
      <c r="DI69">
        <f t="shared" si="7"/>
        <v>2.8054183425027412E-2</v>
      </c>
      <c r="DJ69">
        <f t="shared" si="8"/>
        <v>7.8703720764508275E-4</v>
      </c>
    </row>
    <row r="70" spans="1:114">
      <c r="A70" s="192">
        <v>1</v>
      </c>
      <c r="B70" s="192">
        <v>-0.63004614455563546</v>
      </c>
      <c r="C70" s="192">
        <v>1.348944212574585</v>
      </c>
      <c r="D70" s="192">
        <v>-0.40347268296387828</v>
      </c>
      <c r="E70" s="192">
        <v>0.45371817051669583</v>
      </c>
      <c r="F70" s="192">
        <v>-1.0796456850042839</v>
      </c>
      <c r="G70" s="192">
        <v>-0.39072251382790651</v>
      </c>
      <c r="H70" s="192">
        <v>-8.679689162599892E-2</v>
      </c>
      <c r="I70" s="192">
        <v>-8.6796907894215417E-2</v>
      </c>
      <c r="J70" s="192">
        <v>-0.18939548184935553</v>
      </c>
      <c r="K70" s="192">
        <v>-0.55489953490042054</v>
      </c>
      <c r="L70" s="192">
        <v>2.0459976134636088E-2</v>
      </c>
      <c r="M70" s="192">
        <v>-0.41709309502451669</v>
      </c>
      <c r="N70" s="192">
        <v>-0.25233081587934425</v>
      </c>
      <c r="O70" s="192">
        <v>-0.68379757403655972</v>
      </c>
      <c r="P70" s="192">
        <v>0.40988423293798937</v>
      </c>
      <c r="S70" s="192">
        <v>0.63147176179793163</v>
      </c>
      <c r="AJ70" s="192">
        <v>1</v>
      </c>
      <c r="AK70" s="192">
        <v>-0.17327671763502292</v>
      </c>
      <c r="AL70" s="192">
        <v>0.24431195393352251</v>
      </c>
      <c r="AM70" s="192">
        <v>-0.17046675938419348</v>
      </c>
      <c r="AN70" s="192">
        <v>0.64471702843496681</v>
      </c>
      <c r="AO70" s="192">
        <v>-0.42171182409857888</v>
      </c>
      <c r="AP70" s="192">
        <v>-0.20453361498289491</v>
      </c>
      <c r="AQ70" s="192">
        <v>-3.7408349544476735E-2</v>
      </c>
      <c r="AR70" s="192">
        <v>-3.740846491722092E-2</v>
      </c>
      <c r="AS70" s="192">
        <v>-0.22069948117261615</v>
      </c>
      <c r="AT70" s="192">
        <v>4.1299459281378674E-4</v>
      </c>
      <c r="AU70" s="192">
        <v>-6.6626076130799752E-2</v>
      </c>
      <c r="AV70" s="192">
        <v>-0.41709309502451669</v>
      </c>
      <c r="AW70" s="192">
        <v>-1.4876631116425418</v>
      </c>
      <c r="AX70" s="192">
        <v>-1.2293616740325242</v>
      </c>
      <c r="AY70" s="192">
        <v>-1.3497911808820027</v>
      </c>
      <c r="BB70" s="192">
        <v>0.1571352612704166</v>
      </c>
      <c r="BF70">
        <v>-4.9362124813636292</v>
      </c>
      <c r="BG70">
        <v>-42.76517411222008</v>
      </c>
      <c r="BH70">
        <v>-18.970164743879106</v>
      </c>
      <c r="BI70">
        <v>103.3000357387852</v>
      </c>
      <c r="BJ70">
        <v>77.363542196591851</v>
      </c>
      <c r="BK70">
        <v>80.659022949924022</v>
      </c>
      <c r="BL70">
        <v>78.874167725630485</v>
      </c>
      <c r="BM70">
        <v>73.417730625454396</v>
      </c>
      <c r="BN70">
        <v>73.417729424524936</v>
      </c>
      <c r="BO70">
        <v>96.86134055155631</v>
      </c>
      <c r="BP70">
        <v>90.519480697360351</v>
      </c>
      <c r="BQ70">
        <v>101.25575833765393</v>
      </c>
      <c r="BR70">
        <v>153.6820120491937</v>
      </c>
      <c r="BS70">
        <v>76.220891281336264</v>
      </c>
      <c r="BT70">
        <v>67.214283159112341</v>
      </c>
      <c r="BU70">
        <v>101.52222853803696</v>
      </c>
      <c r="CD70" s="193">
        <v>1</v>
      </c>
      <c r="CE70" s="193">
        <v>-0.9256028325630955</v>
      </c>
      <c r="CF70" s="193">
        <v>1.0333349958199958</v>
      </c>
      <c r="CG70" s="193">
        <v>-0.61783813265718834</v>
      </c>
      <c r="CH70" s="193">
        <v>-1.169772121788607</v>
      </c>
      <c r="CI70" s="193">
        <v>-1.255094714579138</v>
      </c>
      <c r="CJ70" s="193">
        <v>-0.72586253174892601</v>
      </c>
      <c r="CK70" s="193">
        <v>0.24904519452835253</v>
      </c>
      <c r="CL70" s="193">
        <v>0.2490452570307273</v>
      </c>
      <c r="CM70" s="193">
        <v>7.6688512398356404E-2</v>
      </c>
      <c r="CN70" s="193">
        <v>-0.51376527345647804</v>
      </c>
      <c r="CO70" s="193">
        <v>-1.1552017294487322</v>
      </c>
      <c r="CP70" s="193">
        <v>-1.268871963949783</v>
      </c>
      <c r="CQ70" s="193">
        <v>-1.5219778976359633</v>
      </c>
      <c r="CR70" s="193">
        <v>-1.2789584103957925</v>
      </c>
      <c r="CS70" s="193">
        <v>-0.68991290069950473</v>
      </c>
      <c r="CV70" s="193">
        <v>0.92337114673794063</v>
      </c>
      <c r="DF70" s="193">
        <f t="shared" si="5"/>
        <v>0.92337114673794063</v>
      </c>
      <c r="DG70">
        <v>0.93419885722937857</v>
      </c>
      <c r="DH70">
        <f t="shared" si="6"/>
        <v>-1.0827710491437936E-2</v>
      </c>
      <c r="DI70">
        <f t="shared" si="7"/>
        <v>1.0827710491437936E-2</v>
      </c>
      <c r="DJ70">
        <f t="shared" si="8"/>
        <v>1.1723931448639516E-4</v>
      </c>
    </row>
    <row r="71" spans="1:114">
      <c r="A71" s="192">
        <v>1</v>
      </c>
      <c r="B71" s="192">
        <v>1.2453953848007686</v>
      </c>
      <c r="C71" s="192">
        <v>0.79662808325405376</v>
      </c>
      <c r="D71" s="192">
        <v>-1.1770523492484319</v>
      </c>
      <c r="E71" s="192">
        <v>-0.59677554803379429</v>
      </c>
      <c r="F71" s="192">
        <v>0.32394655159455482</v>
      </c>
      <c r="G71" s="192">
        <v>-1.5202685001543097</v>
      </c>
      <c r="H71" s="192">
        <v>-0.94615752384448526</v>
      </c>
      <c r="I71" s="192">
        <v>-0.94615757195047534</v>
      </c>
      <c r="J71" s="192">
        <v>-0.65895547169825819</v>
      </c>
      <c r="K71" s="192">
        <v>-8.1855528295072616E-2</v>
      </c>
      <c r="L71" s="192">
        <v>-0.41497028519253693</v>
      </c>
      <c r="M71" s="192">
        <v>-0.90382387726752478</v>
      </c>
      <c r="N71" s="192">
        <v>-0.66410824780040967</v>
      </c>
      <c r="O71" s="192">
        <v>-0.68379757403655972</v>
      </c>
      <c r="P71" s="192">
        <v>7.9945092846740382E-2</v>
      </c>
      <c r="S71" s="192">
        <v>-1.2537117659396271</v>
      </c>
      <c r="AJ71" s="192">
        <v>1</v>
      </c>
      <c r="AK71" s="192">
        <v>-0.14103416985239481</v>
      </c>
      <c r="AL71" s="192">
        <v>-0.30800417538700875</v>
      </c>
      <c r="AM71" s="192">
        <v>-0.20774770715694305</v>
      </c>
      <c r="AN71" s="192">
        <v>0.35821874155756039</v>
      </c>
      <c r="AO71" s="192">
        <v>-0.72874762585457586</v>
      </c>
      <c r="AP71" s="192">
        <v>-0.50243585313491246</v>
      </c>
      <c r="AQ71" s="192">
        <v>-0.31398418520100069</v>
      </c>
      <c r="AR71" s="192">
        <v>-0.31398424737597735</v>
      </c>
      <c r="AS71" s="192">
        <v>-0.22069948117261615</v>
      </c>
      <c r="AT71" s="192">
        <v>0.1443829096466161</v>
      </c>
      <c r="AU71" s="192">
        <v>-6.6626076130799752E-2</v>
      </c>
      <c r="AV71" s="192">
        <v>6.9637687218493505E-2</v>
      </c>
      <c r="AW71" s="192">
        <v>-0.42390474584645493</v>
      </c>
      <c r="AX71" s="192">
        <v>0.25854041686555873</v>
      </c>
      <c r="AY71" s="192">
        <v>0.18992480621048743</v>
      </c>
      <c r="BB71" s="192">
        <v>0.12064783815291583</v>
      </c>
      <c r="BF71">
        <v>2.8554311878858503</v>
      </c>
      <c r="BG71">
        <v>-87.583900721428023</v>
      </c>
      <c r="BH71">
        <v>1.319844396218073</v>
      </c>
      <c r="BI71">
        <v>135.20022419089472</v>
      </c>
      <c r="BJ71">
        <v>54.076278193227445</v>
      </c>
      <c r="BK71">
        <v>124.72467589570913</v>
      </c>
      <c r="BL71">
        <v>121.74094196902111</v>
      </c>
      <c r="BM71">
        <v>116.28003972776676</v>
      </c>
      <c r="BN71">
        <v>116.28004057121528</v>
      </c>
      <c r="BO71">
        <v>126.91915875704518</v>
      </c>
      <c r="BP71">
        <v>128.06787313500826</v>
      </c>
      <c r="BQ71">
        <v>114.12330108947113</v>
      </c>
      <c r="BR71">
        <v>76.220891281336264</v>
      </c>
      <c r="BS71">
        <v>172.43105610500442</v>
      </c>
      <c r="BT71">
        <v>111.9517522966526</v>
      </c>
      <c r="BU71">
        <v>114.70971154107185</v>
      </c>
      <c r="CD71" s="193">
        <v>1</v>
      </c>
      <c r="CE71" s="193">
        <v>-0.82350143125142794</v>
      </c>
      <c r="CF71" s="193">
        <v>1.1911396041972904</v>
      </c>
      <c r="CG71" s="193">
        <v>-0.76696192374818661</v>
      </c>
      <c r="CH71" s="193">
        <v>-1.0742726928294717</v>
      </c>
      <c r="CI71" s="193">
        <v>1.0696049272876855</v>
      </c>
      <c r="CJ71" s="193">
        <v>-0.44037288685324188</v>
      </c>
      <c r="CK71" s="193">
        <v>9.1001859867480675E-2</v>
      </c>
      <c r="CL71" s="193">
        <v>9.1001737716758749E-2</v>
      </c>
      <c r="CM71" s="193">
        <v>-0.89373546662270942</v>
      </c>
      <c r="CN71" s="193">
        <v>-1.0279435415057698</v>
      </c>
      <c r="CO71" s="193">
        <v>-1.2422877817141651</v>
      </c>
      <c r="CP71" s="193">
        <v>-1.268871963949783</v>
      </c>
      <c r="CQ71" s="193">
        <v>-0.32096038786618825</v>
      </c>
      <c r="CR71" s="193">
        <v>1.0556735049211587E-2</v>
      </c>
      <c r="CS71" s="193">
        <v>7.9945092846740382E-2</v>
      </c>
      <c r="CV71" s="193">
        <v>0.81390887738543738</v>
      </c>
      <c r="DF71" s="193">
        <f t="shared" si="5"/>
        <v>0.81390887738543738</v>
      </c>
      <c r="DG71">
        <v>0.82586579769457602</v>
      </c>
      <c r="DH71">
        <f t="shared" si="6"/>
        <v>-1.1956920309138641E-2</v>
      </c>
      <c r="DI71">
        <f t="shared" si="7"/>
        <v>1.1956920309138641E-2</v>
      </c>
      <c r="DJ71">
        <f t="shared" si="8"/>
        <v>1.429679432790921E-4</v>
      </c>
    </row>
    <row r="72" spans="1:114">
      <c r="A72" s="192">
        <v>1</v>
      </c>
      <c r="B72" s="192">
        <v>1.2883854485109394</v>
      </c>
      <c r="C72" s="192">
        <v>0.87553038744270106</v>
      </c>
      <c r="D72" s="192">
        <v>-0.65511908042993794</v>
      </c>
      <c r="E72" s="192">
        <v>1.313213031148915</v>
      </c>
      <c r="F72" s="192">
        <v>-0.68488536846086157</v>
      </c>
      <c r="G72" s="192">
        <v>-0.88722624408127082</v>
      </c>
      <c r="H72" s="192">
        <v>-0.93627981542817995</v>
      </c>
      <c r="I72" s="192">
        <v>-0.93627988335507684</v>
      </c>
      <c r="J72" s="192">
        <v>-0.53373947440521785</v>
      </c>
      <c r="K72" s="192">
        <v>-1.3158833716133731</v>
      </c>
      <c r="L72" s="192">
        <v>-0.4585133113252548</v>
      </c>
      <c r="M72" s="192">
        <v>8.7963394381185781E-3</v>
      </c>
      <c r="N72" s="192">
        <v>-0.86999696376094304</v>
      </c>
      <c r="O72" s="192">
        <v>-0.68379757403655972</v>
      </c>
      <c r="P72" s="192">
        <v>-3.0034620517010589E-2</v>
      </c>
      <c r="S72" s="192">
        <v>-1.2901991890571283</v>
      </c>
      <c r="AJ72" s="192">
        <v>1</v>
      </c>
      <c r="AK72" s="192">
        <v>-0.40972206804098621</v>
      </c>
      <c r="AL72" s="192">
        <v>0.32321425812216986</v>
      </c>
      <c r="AM72" s="192">
        <v>0.68699503938904671</v>
      </c>
      <c r="AN72" s="192">
        <v>1.313213031148915</v>
      </c>
      <c r="AO72" s="192">
        <v>1.2011916994688283</v>
      </c>
      <c r="AP72" s="192">
        <v>0.34162048829580655</v>
      </c>
      <c r="AQ72" s="192">
        <v>0.30831144502617858</v>
      </c>
      <c r="AR72" s="192">
        <v>0.30831138860312035</v>
      </c>
      <c r="AS72" s="192">
        <v>0.29581650766117629</v>
      </c>
      <c r="AT72" s="192">
        <v>-4.0721266851128687E-2</v>
      </c>
      <c r="AU72" s="192">
        <v>0.54297628972724188</v>
      </c>
      <c r="AV72" s="192">
        <v>1.40814733838677</v>
      </c>
      <c r="AW72" s="192">
        <v>-0.42390474584645493</v>
      </c>
      <c r="AX72" s="192">
        <v>0.80410451686152318</v>
      </c>
      <c r="AY72" s="192">
        <v>1.6196610799392306</v>
      </c>
      <c r="BB72" s="192">
        <v>0.38822227434792406</v>
      </c>
      <c r="BF72">
        <v>-2.3503674260501652</v>
      </c>
      <c r="BG72">
        <v>-67.573945594026483</v>
      </c>
      <c r="BH72">
        <v>3.6764975428724833</v>
      </c>
      <c r="BI72">
        <v>109.99045481536909</v>
      </c>
      <c r="BJ72">
        <v>49.643220611236153</v>
      </c>
      <c r="BK72">
        <v>113.7598795918213</v>
      </c>
      <c r="BL72">
        <v>96.2042835422141</v>
      </c>
      <c r="BM72">
        <v>89.15886379521713</v>
      </c>
      <c r="BN72">
        <v>89.158862161440538</v>
      </c>
      <c r="BO72">
        <v>100.90076365166792</v>
      </c>
      <c r="BP72">
        <v>92.379692341945017</v>
      </c>
      <c r="BQ72">
        <v>93.485020056109235</v>
      </c>
      <c r="BR72">
        <v>67.214283159112341</v>
      </c>
      <c r="BS72">
        <v>111.9517522966526</v>
      </c>
      <c r="BT72">
        <v>174.29916008361118</v>
      </c>
      <c r="BU72">
        <v>102.37643115806605</v>
      </c>
      <c r="CD72" s="193">
        <v>1</v>
      </c>
      <c r="CE72" s="193">
        <v>3.6299842952083598E-2</v>
      </c>
      <c r="CF72" s="193">
        <v>1.348944212574585</v>
      </c>
      <c r="CG72" s="193">
        <v>-0.35687149824794134</v>
      </c>
      <c r="CH72" s="193">
        <v>-1.0742726928294717</v>
      </c>
      <c r="CI72" s="193">
        <v>0.14849752201969765</v>
      </c>
      <c r="CJ72" s="193">
        <v>0.49057160737181621</v>
      </c>
      <c r="CK72" s="193">
        <v>0.31818915344248244</v>
      </c>
      <c r="CL72" s="193">
        <v>0.31818907719851891</v>
      </c>
      <c r="CM72" s="193">
        <v>-0.94069146560759931</v>
      </c>
      <c r="CN72" s="193">
        <v>-1.0073764107837979</v>
      </c>
      <c r="CO72" s="193">
        <v>-0.63268541585612337</v>
      </c>
      <c r="CP72" s="193">
        <v>-0.2345690516833876</v>
      </c>
      <c r="CQ72" s="193">
        <v>-0.66410824780040967</v>
      </c>
      <c r="CR72" s="193">
        <v>-1.1797649376692541</v>
      </c>
      <c r="CS72" s="193">
        <v>7.9945092846740382E-2</v>
      </c>
      <c r="CV72" s="193">
        <v>-6.1789277434589861E-2</v>
      </c>
      <c r="DF72" s="193">
        <f t="shared" si="5"/>
        <v>-6.1789277434589861E-2</v>
      </c>
      <c r="DG72">
        <v>-3.7169498339557003E-2</v>
      </c>
      <c r="DH72">
        <f t="shared" si="6"/>
        <v>-2.4619779095032858E-2</v>
      </c>
      <c r="DI72">
        <f t="shared" si="7"/>
        <v>2.4619779095032858E-2</v>
      </c>
      <c r="DJ72">
        <f t="shared" si="8"/>
        <v>6.0613352268821695E-4</v>
      </c>
    </row>
    <row r="73" spans="1:114">
      <c r="A73" s="192">
        <v>1</v>
      </c>
      <c r="B73" s="192">
        <v>0.66502952471340315</v>
      </c>
      <c r="C73" s="192">
        <v>0.79662808325405376</v>
      </c>
      <c r="D73" s="192">
        <v>-1.9879129633057351</v>
      </c>
      <c r="E73" s="192">
        <v>-2.411264698257368</v>
      </c>
      <c r="F73" s="192">
        <v>-2.0884776050596972</v>
      </c>
      <c r="G73" s="192">
        <v>-1.6195692462049822</v>
      </c>
      <c r="H73" s="192">
        <v>-1.6178416961531867</v>
      </c>
      <c r="I73" s="192">
        <v>-1.6178416509065685</v>
      </c>
      <c r="J73" s="192">
        <v>-1.7389434483507351</v>
      </c>
      <c r="K73" s="192">
        <v>-1.7272259860528065</v>
      </c>
      <c r="L73" s="192">
        <v>-1.3729168601123187</v>
      </c>
      <c r="M73" s="192">
        <v>-2.4248575717769305</v>
      </c>
      <c r="N73" s="192">
        <v>-1.0072561077346311</v>
      </c>
      <c r="O73" s="192">
        <v>-1.4773453558488712</v>
      </c>
      <c r="P73" s="192">
        <v>-1.4597708942457537</v>
      </c>
      <c r="S73" s="192">
        <v>-0.68207547043210937</v>
      </c>
      <c r="AJ73" s="192">
        <v>1</v>
      </c>
      <c r="AK73" s="192">
        <v>-0.77513760957748579</v>
      </c>
      <c r="AL73" s="192">
        <v>-0.15019956700971407</v>
      </c>
      <c r="AM73" s="192">
        <v>-4.9303679122757356E-2</v>
      </c>
      <c r="AN73" s="192">
        <v>-0.40577669011552336</v>
      </c>
      <c r="AO73" s="192">
        <v>0.71870686813797724</v>
      </c>
      <c r="AP73" s="192">
        <v>0.40368345457747706</v>
      </c>
      <c r="AQ73" s="192">
        <v>0.61452040593161561</v>
      </c>
      <c r="AR73" s="192">
        <v>0.61452048774186563</v>
      </c>
      <c r="AS73" s="192">
        <v>-3.2875485233054655E-2</v>
      </c>
      <c r="AT73" s="192">
        <v>4.154725603675772E-2</v>
      </c>
      <c r="AU73" s="192">
        <v>-1.0681156771832965</v>
      </c>
      <c r="AV73" s="192">
        <v>-0.66045848614602076</v>
      </c>
      <c r="AW73" s="192">
        <v>-0.73273781978725372</v>
      </c>
      <c r="AX73" s="192">
        <v>-0.73339431039982983</v>
      </c>
      <c r="AY73" s="192">
        <v>-0.57993318733575761</v>
      </c>
      <c r="BB73" s="192">
        <v>0.76525897989543556</v>
      </c>
      <c r="BF73">
        <v>-8.9052649832931703</v>
      </c>
      <c r="BG73">
        <v>-61.40194164750077</v>
      </c>
      <c r="BH73">
        <v>40.650470622391623</v>
      </c>
      <c r="BI73">
        <v>134.10896951524748</v>
      </c>
      <c r="BJ73">
        <v>73.4336955100068</v>
      </c>
      <c r="BK73">
        <v>135.39512216833063</v>
      </c>
      <c r="BL73">
        <v>116.03900570054839</v>
      </c>
      <c r="BM73">
        <v>110.88524071426754</v>
      </c>
      <c r="BN73">
        <v>110.88523855214522</v>
      </c>
      <c r="BO73">
        <v>119.57995994805168</v>
      </c>
      <c r="BP73">
        <v>101.63247416502222</v>
      </c>
      <c r="BQ73">
        <v>119.09076972961282</v>
      </c>
      <c r="BR73">
        <v>101.52222853803696</v>
      </c>
      <c r="BS73">
        <v>114.70971154107185</v>
      </c>
      <c r="BT73">
        <v>102.37643115806605</v>
      </c>
      <c r="BU73">
        <v>189.26368630101777</v>
      </c>
      <c r="CD73" s="193">
        <v>1</v>
      </c>
      <c r="CE73" s="193">
        <v>-0.71065251401221763</v>
      </c>
      <c r="CF73" s="193">
        <v>1.348944212574585</v>
      </c>
      <c r="CG73" s="193">
        <v>0.49127006358211145</v>
      </c>
      <c r="CH73" s="193">
        <v>0.74021645739410225</v>
      </c>
      <c r="CI73" s="193">
        <v>1.1573294420751139</v>
      </c>
      <c r="CJ73" s="193">
        <v>0.40368345457747706</v>
      </c>
      <c r="CK73" s="193">
        <v>0.57500957226639871</v>
      </c>
      <c r="CL73" s="193">
        <v>0.57500948246647821</v>
      </c>
      <c r="CM73" s="193">
        <v>0.21755650935302584</v>
      </c>
      <c r="CN73" s="193">
        <v>4.1299459281378674E-4</v>
      </c>
      <c r="CO73" s="193">
        <v>0.76069142039082838</v>
      </c>
      <c r="CP73" s="193">
        <v>-5.204500834225851E-2</v>
      </c>
      <c r="CQ73" s="193">
        <v>0.12513183004829984</v>
      </c>
      <c r="CR73" s="193">
        <v>-8.863673767732691E-2</v>
      </c>
      <c r="CS73" s="193">
        <v>0.84980308639298541</v>
      </c>
      <c r="CV73" s="193">
        <v>0.69228413366043351</v>
      </c>
      <c r="DF73" s="193">
        <f t="shared" si="5"/>
        <v>0.69228413366043351</v>
      </c>
      <c r="DG73">
        <v>0.70685603024363008</v>
      </c>
      <c r="DH73">
        <f t="shared" si="6"/>
        <v>-1.4571896583196575E-2</v>
      </c>
      <c r="DI73">
        <f t="shared" si="7"/>
        <v>1.4571896583196575E-2</v>
      </c>
      <c r="DJ73">
        <f t="shared" si="8"/>
        <v>2.1234017003137601E-4</v>
      </c>
    </row>
    <row r="74" spans="1:114">
      <c r="A74" s="192">
        <v>1</v>
      </c>
      <c r="B74" s="192">
        <v>0.87997984326428103</v>
      </c>
      <c r="C74" s="192">
        <v>1.2700419083859378</v>
      </c>
      <c r="D74" s="192">
        <v>-1.3168559033962428</v>
      </c>
      <c r="E74" s="192">
        <v>-1.7427686955434198</v>
      </c>
      <c r="F74" s="192">
        <v>-0.64102311106714727</v>
      </c>
      <c r="G74" s="192">
        <v>-0.91205143059393767</v>
      </c>
      <c r="H74" s="192">
        <v>-0.89676898176296305</v>
      </c>
      <c r="I74" s="192">
        <v>-0.89676887807968753</v>
      </c>
      <c r="J74" s="192">
        <v>-1.0502554632390104</v>
      </c>
      <c r="K74" s="192">
        <v>-0.78113797284210928</v>
      </c>
      <c r="L74" s="192">
        <v>-1.4600029123777516</v>
      </c>
      <c r="M74" s="192">
        <v>-1.3297133117301601</v>
      </c>
      <c r="N74" s="192">
        <v>-0.97294132174120973</v>
      </c>
      <c r="O74" s="192">
        <v>-0.83258778312636827</v>
      </c>
      <c r="P74" s="192">
        <v>-1.5697506076095007</v>
      </c>
      <c r="S74" s="192">
        <v>-0.88883753476461569</v>
      </c>
      <c r="AJ74" s="192">
        <v>1</v>
      </c>
      <c r="AK74" s="192">
        <v>-4.9680284468269935E-2</v>
      </c>
      <c r="AL74" s="192">
        <v>-0.15019956700971407</v>
      </c>
      <c r="AM74" s="192">
        <v>0.81747835659367019</v>
      </c>
      <c r="AN74" s="192">
        <v>1.2177136021897796</v>
      </c>
      <c r="AO74" s="192">
        <v>0.28008429420084052</v>
      </c>
      <c r="AP74" s="192">
        <v>0.55263457365348678</v>
      </c>
      <c r="AQ74" s="192">
        <v>1.0293841594164022</v>
      </c>
      <c r="AR74" s="192">
        <v>1.0293841614300021</v>
      </c>
      <c r="AS74" s="192">
        <v>0.60885650089377807</v>
      </c>
      <c r="AT74" s="192">
        <v>0.39118847831027675</v>
      </c>
      <c r="AU74" s="192">
        <v>0.32526115906365533</v>
      </c>
      <c r="AV74" s="192">
        <v>0.2521617305596226</v>
      </c>
      <c r="AW74" s="192">
        <v>-0.59547867581356573</v>
      </c>
      <c r="AX74" s="192">
        <v>-8.863673767732691E-2</v>
      </c>
      <c r="AY74" s="192">
        <v>-0.14001433388075765</v>
      </c>
      <c r="BB74" s="192">
        <v>2.3348043172912707E-2</v>
      </c>
      <c r="CD74" s="193">
        <v>1</v>
      </c>
      <c r="CE74" s="193">
        <v>-0.99008792812836366</v>
      </c>
      <c r="CF74" s="193">
        <v>1.4278465167632324</v>
      </c>
      <c r="CG74" s="193">
        <v>1.5220882694986373</v>
      </c>
      <c r="CH74" s="193">
        <v>-0.31027726115638787</v>
      </c>
      <c r="CI74" s="193">
        <v>0.98188041250025992</v>
      </c>
      <c r="CJ74" s="193">
        <v>2.0917961374389149</v>
      </c>
      <c r="CK74" s="193">
        <v>2.1159320852098902</v>
      </c>
      <c r="CL74" s="193">
        <v>2.1159321649680223</v>
      </c>
      <c r="CM74" s="193">
        <v>1.8923204731474457</v>
      </c>
      <c r="CN74" s="193">
        <v>0.84366535419365274</v>
      </c>
      <c r="CO74" s="193">
        <v>1.1090356294525685</v>
      </c>
      <c r="CP74" s="193">
        <v>-0.47793444280489161</v>
      </c>
      <c r="CQ74" s="193">
        <v>0.98300147988385345</v>
      </c>
      <c r="CR74" s="193">
        <v>0.45692736231863751</v>
      </c>
      <c r="CS74" s="193">
        <v>0.29990451957423842</v>
      </c>
      <c r="CV74" s="193">
        <v>0.99634599297294302</v>
      </c>
      <c r="DF74" s="193">
        <f t="shared" si="5"/>
        <v>0.99634599297294302</v>
      </c>
      <c r="DG74">
        <v>1.0112310438276655</v>
      </c>
      <c r="DH74">
        <f t="shared" si="6"/>
        <v>-1.488505085472247E-2</v>
      </c>
      <c r="DI74">
        <f t="shared" si="7"/>
        <v>1.488505085472247E-2</v>
      </c>
      <c r="DJ74">
        <f t="shared" si="8"/>
        <v>2.2156473894767415E-4</v>
      </c>
    </row>
    <row r="75" spans="1:114" ht="21">
      <c r="A75" s="192">
        <v>1</v>
      </c>
      <c r="B75" s="192">
        <v>1.2561429007283114</v>
      </c>
      <c r="C75" s="192">
        <v>0.95443269163134836</v>
      </c>
      <c r="D75" s="192">
        <v>-0.58987742182762615</v>
      </c>
      <c r="E75" s="192">
        <v>-0.31027726115638787</v>
      </c>
      <c r="F75" s="192">
        <v>0.32394655159455482</v>
      </c>
      <c r="G75" s="192">
        <v>-1.1354781092079531</v>
      </c>
      <c r="H75" s="192">
        <v>-1.3412658604966627</v>
      </c>
      <c r="I75" s="192">
        <v>-1.341265868447812</v>
      </c>
      <c r="J75" s="192">
        <v>-0.84677946763781964</v>
      </c>
      <c r="K75" s="192">
        <v>-0.53433240417844863</v>
      </c>
      <c r="L75" s="192">
        <v>0.499433263594527</v>
      </c>
      <c r="M75" s="192">
        <v>0.67805116502225571</v>
      </c>
      <c r="N75" s="192">
        <v>-0.6984230337938323</v>
      </c>
      <c r="O75" s="192">
        <v>0.25854041686555873</v>
      </c>
      <c r="P75" s="192">
        <v>-0.14001433388075765</v>
      </c>
      <c r="S75" s="192">
        <v>-1.2537117659396271</v>
      </c>
      <c r="AJ75" s="192">
        <v>1</v>
      </c>
      <c r="AK75" s="192">
        <v>6.8542390734711703E-2</v>
      </c>
      <c r="AL75" s="192">
        <v>0.55992117068811176</v>
      </c>
      <c r="AM75" s="192">
        <v>0.92932119991191886</v>
      </c>
      <c r="AN75" s="192">
        <v>1.5042118890671861</v>
      </c>
      <c r="AO75" s="192">
        <v>1.7714010455871048</v>
      </c>
      <c r="AP75" s="192">
        <v>1.1484390499575237</v>
      </c>
      <c r="AQ75" s="192">
        <v>0.91085165842074867</v>
      </c>
      <c r="AR75" s="192">
        <v>0.91085164739142088</v>
      </c>
      <c r="AS75" s="192">
        <v>0.15494851070650684</v>
      </c>
      <c r="AT75" s="192">
        <v>-0.71943658067619476</v>
      </c>
      <c r="AU75" s="192">
        <v>6.4003002267354003E-2</v>
      </c>
      <c r="AV75" s="192">
        <v>0.19132038277924551</v>
      </c>
      <c r="AW75" s="192">
        <v>0.98300147988385345</v>
      </c>
      <c r="AX75" s="192">
        <v>0.45692736231863751</v>
      </c>
      <c r="AY75" s="192">
        <v>0.95978279975673642</v>
      </c>
      <c r="BB75" s="192">
        <v>-9.8276700552091076E-2</v>
      </c>
      <c r="BF75" s="171" t="s">
        <v>344</v>
      </c>
      <c r="CD75" s="193">
        <v>1</v>
      </c>
      <c r="CE75" s="193">
        <v>0.79937347380769885</v>
      </c>
      <c r="CF75" s="193">
        <v>1.5067488209518796</v>
      </c>
      <c r="CG75" s="193">
        <v>-0.8601642931800606</v>
      </c>
      <c r="CH75" s="193">
        <v>-0.31027726115638787</v>
      </c>
      <c r="CI75" s="193">
        <v>-2.695150755515642E-2</v>
      </c>
      <c r="CJ75" s="193">
        <v>-0.61414919244192012</v>
      </c>
      <c r="CK75" s="193">
        <v>-0.94615752384448526</v>
      </c>
      <c r="CL75" s="193">
        <v>-0.94615757195047534</v>
      </c>
      <c r="CM75" s="193">
        <v>-0.81547546831455897</v>
      </c>
      <c r="CN75" s="193">
        <v>0.39118847831027675</v>
      </c>
      <c r="CO75" s="193">
        <v>0.2381751067982226</v>
      </c>
      <c r="CP75" s="193">
        <v>-0.47793444280489161</v>
      </c>
      <c r="CQ75" s="193">
        <v>-0.83568217776752041</v>
      </c>
      <c r="CR75" s="193">
        <v>0.10975020777575009</v>
      </c>
      <c r="CS75" s="193">
        <v>7.9945092846740382E-2</v>
      </c>
      <c r="CV75" s="193">
        <v>-0.81586268852961352</v>
      </c>
      <c r="DF75" s="193">
        <f t="shared" si="5"/>
        <v>-0.81586268852961352</v>
      </c>
      <c r="DG75">
        <v>-0.82776218177749783</v>
      </c>
      <c r="DH75">
        <f t="shared" si="6"/>
        <v>1.1899493247884307E-2</v>
      </c>
      <c r="DI75">
        <f t="shared" si="7"/>
        <v>1.1899493247884307E-2</v>
      </c>
      <c r="DJ75">
        <f t="shared" si="8"/>
        <v>1.4159793955644424E-4</v>
      </c>
    </row>
    <row r="76" spans="1:114">
      <c r="A76" s="193">
        <v>1</v>
      </c>
      <c r="B76" s="193">
        <v>-0.39360079414967214</v>
      </c>
      <c r="C76" s="193">
        <v>1.9012603418951162</v>
      </c>
      <c r="D76" s="193">
        <v>-2.1342968293195177E-2</v>
      </c>
      <c r="E76" s="193">
        <v>-0.69227497699292972</v>
      </c>
      <c r="F76" s="193">
        <v>0.32394655159455482</v>
      </c>
      <c r="G76" s="193">
        <v>0.15543158945079491</v>
      </c>
      <c r="H76" s="193">
        <v>0.25892290294465642</v>
      </c>
      <c r="I76" s="193">
        <v>0.25892294562612583</v>
      </c>
      <c r="J76" s="193">
        <v>-0.22069948117261615</v>
      </c>
      <c r="K76" s="193">
        <v>-0.88397362645196764</v>
      </c>
      <c r="L76" s="193">
        <v>-0.11016910226351767</v>
      </c>
      <c r="M76" s="193">
        <v>-0.78214118170677271</v>
      </c>
      <c r="N76" s="193">
        <v>-0.49253431783329898</v>
      </c>
      <c r="O76" s="193">
        <v>-1.4773453558488712</v>
      </c>
      <c r="P76" s="193">
        <v>0.62984365966548739</v>
      </c>
      <c r="S76" s="193">
        <v>0.37605979997542355</v>
      </c>
      <c r="AJ76" s="192">
        <v>1</v>
      </c>
      <c r="AK76" s="192">
        <v>0.19751258186523604</v>
      </c>
      <c r="AL76" s="192">
        <v>-0.15019956700971407</v>
      </c>
      <c r="AM76" s="192">
        <v>0.58447243301398533</v>
      </c>
      <c r="AN76" s="192">
        <v>1.9817090338628633</v>
      </c>
      <c r="AO76" s="192">
        <v>0.23622203680712625</v>
      </c>
      <c r="AP76" s="192">
        <v>1.1608516432138569</v>
      </c>
      <c r="AQ76" s="192">
        <v>-0.3633727272825229</v>
      </c>
      <c r="AR76" s="192">
        <v>-0.36337269035297359</v>
      </c>
      <c r="AS76" s="192">
        <v>0.37407650596932673</v>
      </c>
      <c r="AT76" s="192">
        <v>-0.36979535840267574</v>
      </c>
      <c r="AU76" s="192">
        <v>0.63006234199267763</v>
      </c>
      <c r="AV76" s="192">
        <v>1.0430992517045139</v>
      </c>
      <c r="AW76" s="192">
        <v>0.98300147988385345</v>
      </c>
      <c r="AX76" s="192">
        <v>1.0024914623146002</v>
      </c>
      <c r="AY76" s="192">
        <v>1.0697625131204835</v>
      </c>
      <c r="BB76" s="192">
        <v>-0.21990144427709488</v>
      </c>
      <c r="BF76" cm="1">
        <f t="array" ref="BF76:BF91">MMULT(AK181:GZ196,BB3:BB174)</f>
        <v>-1.7248244780792077</v>
      </c>
    </row>
    <row r="77" spans="1:114">
      <c r="A77" s="193">
        <v>1</v>
      </c>
      <c r="B77" s="193">
        <v>-0.31299442469308997</v>
      </c>
      <c r="C77" s="193">
        <v>2.848087992158884</v>
      </c>
      <c r="D77" s="193">
        <v>-0.63647860654356314</v>
      </c>
      <c r="E77" s="193">
        <v>-2.3778974278981478E-2</v>
      </c>
      <c r="F77" s="193">
        <v>-7.0813764948870719E-2</v>
      </c>
      <c r="G77" s="193">
        <v>-0.53967363290391446</v>
      </c>
      <c r="H77" s="193">
        <v>0.29843373660987471</v>
      </c>
      <c r="I77" s="193">
        <v>0.29843370000772179</v>
      </c>
      <c r="J77" s="193">
        <v>-6.4179484556315267E-2</v>
      </c>
      <c r="K77" s="193">
        <v>-1.1924805872815427</v>
      </c>
      <c r="L77" s="193">
        <v>-0.4585133113252548</v>
      </c>
      <c r="M77" s="193">
        <v>-0.96466522504790186</v>
      </c>
      <c r="N77" s="193">
        <v>-0.28664560187276689</v>
      </c>
      <c r="O77" s="193">
        <v>-0.93178125585290683</v>
      </c>
      <c r="P77" s="193">
        <v>7.9945092846740382E-2</v>
      </c>
      <c r="S77" s="193">
        <v>0.29092247936792098</v>
      </c>
      <c r="AJ77" s="192">
        <v>1</v>
      </c>
      <c r="AK77" s="192">
        <v>-0.30224690876554727</v>
      </c>
      <c r="AL77" s="192">
        <v>-0.38690647957565605</v>
      </c>
      <c r="AM77" s="192">
        <v>-0.36619173519112874</v>
      </c>
      <c r="AN77" s="192">
        <v>-0.40577669011552336</v>
      </c>
      <c r="AO77" s="192">
        <v>-1.6498550311225604</v>
      </c>
      <c r="AP77" s="192">
        <v>-0.365897327315238</v>
      </c>
      <c r="AQ77" s="192">
        <v>-7.7752242955637018E-3</v>
      </c>
      <c r="AR77" s="192">
        <v>-7.77514823723203E-3</v>
      </c>
      <c r="AS77" s="192">
        <v>0.13929651104487542</v>
      </c>
      <c r="AT77" s="192">
        <v>-0.36979535840267574</v>
      </c>
      <c r="AU77" s="192">
        <v>-0.76331449425427722</v>
      </c>
      <c r="AV77" s="192">
        <v>-0.17372770390301051</v>
      </c>
      <c r="AW77" s="192">
        <v>-4.6442099918810875E-2</v>
      </c>
      <c r="AX77" s="192">
        <v>-1.3285551467590626</v>
      </c>
      <c r="AY77" s="192">
        <v>-1.0198520407907536</v>
      </c>
      <c r="BB77" s="192">
        <v>0.27876000499542042</v>
      </c>
      <c r="BF77">
        <v>-168.76429303829818</v>
      </c>
    </row>
    <row r="78" spans="1:114">
      <c r="A78" s="193">
        <v>1</v>
      </c>
      <c r="B78" s="193">
        <v>2.0178569060769549E-2</v>
      </c>
      <c r="C78" s="193">
        <v>1.6645534293291744</v>
      </c>
      <c r="D78" s="193">
        <v>-0.26366912881606741</v>
      </c>
      <c r="E78" s="193">
        <v>-0.40577669011552336</v>
      </c>
      <c r="F78" s="193">
        <v>-0.24626279452372479</v>
      </c>
      <c r="G78" s="193">
        <v>0.24231974224513403</v>
      </c>
      <c r="H78" s="193">
        <v>0.61452040593161561</v>
      </c>
      <c r="I78" s="193">
        <v>0.61452048774186563</v>
      </c>
      <c r="J78" s="193">
        <v>7.6688512398356404E-2</v>
      </c>
      <c r="K78" s="193">
        <v>-0.57546666562239246</v>
      </c>
      <c r="L78" s="193">
        <v>0.32526115906365533</v>
      </c>
      <c r="M78" s="193">
        <v>-0.2345690516833876</v>
      </c>
      <c r="N78" s="193">
        <v>-0.66410824780040967</v>
      </c>
      <c r="O78" s="193">
        <v>1.0556735049211587E-2</v>
      </c>
      <c r="P78" s="193">
        <v>0.84980308639298541</v>
      </c>
      <c r="S78" s="193">
        <v>-3.7464328689589189E-2</v>
      </c>
      <c r="AJ78" s="192">
        <v>1</v>
      </c>
      <c r="AK78" s="192">
        <v>-9.8044106142212081E-2</v>
      </c>
      <c r="AL78" s="192">
        <v>-0.15019956700971407</v>
      </c>
      <c r="AM78" s="192">
        <v>-0.28230960270244221</v>
      </c>
      <c r="AN78" s="192">
        <v>-0.69227497699292972</v>
      </c>
      <c r="AO78" s="192">
        <v>-0.33398730931115028</v>
      </c>
      <c r="AP78" s="192">
        <v>-0.5520862261602496</v>
      </c>
      <c r="AQ78" s="192">
        <v>-0.17569626737273941</v>
      </c>
      <c r="AR78" s="192">
        <v>-0.17569635614659912</v>
      </c>
      <c r="AS78" s="192">
        <v>-6.4179484556315267E-2</v>
      </c>
      <c r="AT78" s="192">
        <v>0.53515839336407756</v>
      </c>
      <c r="AU78" s="192">
        <v>-0.24079818066166833</v>
      </c>
      <c r="AV78" s="192">
        <v>-0.47793444280489161</v>
      </c>
      <c r="AW78" s="192">
        <v>0.36533533200225338</v>
      </c>
      <c r="AX78" s="192">
        <v>-0.23742694676713555</v>
      </c>
      <c r="AY78" s="192">
        <v>-0.14001433388075765</v>
      </c>
      <c r="BB78" s="192">
        <v>7.1997940662914053E-2</v>
      </c>
      <c r="BF78">
        <v>36.510240024358232</v>
      </c>
    </row>
    <row r="79" spans="1:114">
      <c r="A79" s="193">
        <v>1</v>
      </c>
      <c r="B79" s="193">
        <v>-1.4683523869040616</v>
      </c>
      <c r="C79" s="193">
        <v>1.7434557335178216</v>
      </c>
      <c r="D79" s="193">
        <v>-0.54327623711168915</v>
      </c>
      <c r="E79" s="193">
        <v>-0.97877326387033614</v>
      </c>
      <c r="F79" s="193">
        <v>0.19235977941341195</v>
      </c>
      <c r="G79" s="193">
        <v>-0.37830992057157137</v>
      </c>
      <c r="H79" s="193">
        <v>0.33794457027509162</v>
      </c>
      <c r="I79" s="193">
        <v>0.33794445438931775</v>
      </c>
      <c r="J79" s="193">
        <v>-0.40852347711217762</v>
      </c>
      <c r="K79" s="193">
        <v>-0.92510788789591158</v>
      </c>
      <c r="L79" s="193">
        <v>-0.15371212839623249</v>
      </c>
      <c r="M79" s="193">
        <v>0.37384442612037461</v>
      </c>
      <c r="N79" s="193">
        <v>-0.97294132174120973</v>
      </c>
      <c r="O79" s="193">
        <v>-0.73339431039982983</v>
      </c>
      <c r="P79" s="193">
        <v>0.84980308639298541</v>
      </c>
      <c r="S79" s="193">
        <v>1.4950074422454582</v>
      </c>
      <c r="AJ79" s="192">
        <v>1</v>
      </c>
      <c r="AK79" s="192">
        <v>-1.0814418135124766</v>
      </c>
      <c r="AL79" s="192">
        <v>-0.15019956700971407</v>
      </c>
      <c r="AM79" s="192">
        <v>0.18370224445692745</v>
      </c>
      <c r="AN79" s="192">
        <v>-0.11927840323811695</v>
      </c>
      <c r="AO79" s="192">
        <v>-0.37784956670486458</v>
      </c>
      <c r="AP79" s="192">
        <v>0.90018718483084137</v>
      </c>
      <c r="AQ79" s="192">
        <v>1.2466937445751001</v>
      </c>
      <c r="AR79" s="192">
        <v>1.2466938123163636</v>
      </c>
      <c r="AS79" s="192">
        <v>0.5149445029239984</v>
      </c>
      <c r="AT79" s="192">
        <v>0.9053667463595686</v>
      </c>
      <c r="AU79" s="192">
        <v>0.63006234199267763</v>
      </c>
      <c r="AV79" s="192">
        <v>0.31300307833999969</v>
      </c>
      <c r="AW79" s="192">
        <v>0.43396490398909865</v>
      </c>
      <c r="AX79" s="192">
        <v>-0.43581389222021255</v>
      </c>
      <c r="AY79" s="192">
        <v>-0.90987232742700663</v>
      </c>
      <c r="BB79" s="192">
        <v>1.0814833135804456</v>
      </c>
      <c r="BF79">
        <v>113.42769211069081</v>
      </c>
    </row>
    <row r="80" spans="1:114">
      <c r="A80" s="193">
        <v>1</v>
      </c>
      <c r="B80" s="193">
        <v>-0.93635034849063814</v>
      </c>
      <c r="C80" s="193">
        <v>1.5067488209518796</v>
      </c>
      <c r="D80" s="193">
        <v>-1.0465690320438084</v>
      </c>
      <c r="E80" s="193">
        <v>-1.169772121788607</v>
      </c>
      <c r="F80" s="193">
        <v>6.0773007232272171E-2</v>
      </c>
      <c r="G80" s="193">
        <v>-0.45278548010957709</v>
      </c>
      <c r="H80" s="193">
        <v>-0.33373960203360986</v>
      </c>
      <c r="I80" s="193">
        <v>-0.33373962456677619</v>
      </c>
      <c r="J80" s="193">
        <v>-0.43982747643543602</v>
      </c>
      <c r="K80" s="193">
        <v>-0.92510788789591158</v>
      </c>
      <c r="L80" s="193">
        <v>-0.24079818066166833</v>
      </c>
      <c r="M80" s="193">
        <v>-0.66045848614602076</v>
      </c>
      <c r="N80" s="193">
        <v>-0.80136739177409899</v>
      </c>
      <c r="O80" s="193">
        <v>-1.7253290376652184</v>
      </c>
      <c r="P80" s="193">
        <v>-0.57993318733575761</v>
      </c>
      <c r="S80" s="193">
        <v>0.93553362111044114</v>
      </c>
      <c r="AJ80" s="192">
        <v>1</v>
      </c>
      <c r="AK80" s="192">
        <v>-0.37747952025835807</v>
      </c>
      <c r="AL80" s="192">
        <v>0.16540964974487521</v>
      </c>
      <c r="AM80" s="192">
        <v>-2.7024944068203913E-3</v>
      </c>
      <c r="AN80" s="192">
        <v>-0.11927840323811695</v>
      </c>
      <c r="AO80" s="192">
        <v>0.98188041250025992</v>
      </c>
      <c r="AP80" s="192">
        <v>-0.13005805544488921</v>
      </c>
      <c r="AQ80" s="192">
        <v>0.25892290294465642</v>
      </c>
      <c r="AR80" s="192">
        <v>0.25892294562612583</v>
      </c>
      <c r="AS80" s="192">
        <v>-0.17374348218772634</v>
      </c>
      <c r="AT80" s="192">
        <v>0.617426916251964</v>
      </c>
      <c r="AU80" s="192">
        <v>-0.1972551545289504</v>
      </c>
      <c r="AV80" s="192">
        <v>0.49552712168112661</v>
      </c>
      <c r="AW80" s="192">
        <v>1.0516310518706964</v>
      </c>
      <c r="AX80" s="192">
        <v>1.2008784077676788</v>
      </c>
      <c r="AY80" s="192">
        <v>1.7296407933029816</v>
      </c>
      <c r="BB80" s="192">
        <v>0.36389732560292343</v>
      </c>
      <c r="BF80">
        <v>5.7890258256393299</v>
      </c>
    </row>
    <row r="81" spans="1:78">
      <c r="A81" s="193">
        <v>1</v>
      </c>
      <c r="B81" s="193">
        <v>6.3168632770940356E-2</v>
      </c>
      <c r="C81" s="193">
        <v>1.5067488209518796</v>
      </c>
      <c r="D81" s="193">
        <v>0.44466887886617446</v>
      </c>
      <c r="E81" s="193">
        <v>0.93121531531237323</v>
      </c>
      <c r="F81" s="193">
        <v>0.58712009595683434</v>
      </c>
      <c r="G81" s="193">
        <v>0.2919701152704694</v>
      </c>
      <c r="H81" s="193">
        <v>0.53549873860118036</v>
      </c>
      <c r="I81" s="193">
        <v>0.5354987280848823</v>
      </c>
      <c r="J81" s="193">
        <v>-1.7223485571425456E-2</v>
      </c>
      <c r="K81" s="193">
        <v>-8.1855528295072616E-2</v>
      </c>
      <c r="L81" s="193">
        <v>0.19463208066550466</v>
      </c>
      <c r="M81" s="193">
        <v>-5.204500834225851E-2</v>
      </c>
      <c r="N81" s="193">
        <v>0.7084831919364748</v>
      </c>
      <c r="O81" s="193">
        <v>0.45692736231863751</v>
      </c>
      <c r="P81" s="193">
        <v>0.84980308639298541</v>
      </c>
      <c r="S81" s="193">
        <v>-8.6114226179590955E-2</v>
      </c>
      <c r="AJ81" s="192">
        <v>1</v>
      </c>
      <c r="AK81" s="192">
        <v>-0.2861256348742332</v>
      </c>
      <c r="AL81" s="192">
        <v>-0.2291018711983614</v>
      </c>
      <c r="AM81" s="192">
        <v>-0.57123694794125135</v>
      </c>
      <c r="AN81" s="192">
        <v>-2.3778974278981478E-2</v>
      </c>
      <c r="AO81" s="192">
        <v>-1.1673701997917125</v>
      </c>
      <c r="AP81" s="192">
        <v>-0.8996388373376043</v>
      </c>
      <c r="AQ81" s="192">
        <v>-0.27447335153578378</v>
      </c>
      <c r="AR81" s="192">
        <v>-0.27447324210058988</v>
      </c>
      <c r="AS81" s="192">
        <v>1.4080513751835163E-2</v>
      </c>
      <c r="AT81" s="192">
        <v>0.45288987047619123</v>
      </c>
      <c r="AU81" s="192">
        <v>-0.32788423292710417</v>
      </c>
      <c r="AV81" s="192">
        <v>-0.72129983392639785</v>
      </c>
      <c r="AW81" s="192">
        <v>-0.52684910382672168</v>
      </c>
      <c r="AX81" s="192">
        <v>-0.53500736494675105</v>
      </c>
      <c r="AY81" s="192">
        <v>-0.90987232742700663</v>
      </c>
      <c r="BB81" s="192">
        <v>0.2665975306229203</v>
      </c>
      <c r="BF81">
        <v>87.991406195369535</v>
      </c>
    </row>
    <row r="82" spans="1:78">
      <c r="A82" s="193">
        <v>1</v>
      </c>
      <c r="B82" s="193">
        <v>-0.9632191383094949</v>
      </c>
      <c r="C82" s="193">
        <v>1.9801626460837636</v>
      </c>
      <c r="D82" s="193">
        <v>-0.28230960270244221</v>
      </c>
      <c r="E82" s="193">
        <v>-0.11927840323811695</v>
      </c>
      <c r="F82" s="193">
        <v>0.32394655159455482</v>
      </c>
      <c r="G82" s="193">
        <v>0.13060640293812636</v>
      </c>
      <c r="H82" s="193">
        <v>0.24904519452835253</v>
      </c>
      <c r="I82" s="193">
        <v>0.2490452570307273</v>
      </c>
      <c r="J82" s="193">
        <v>-0.73721547000640852</v>
      </c>
      <c r="K82" s="193">
        <v>-0.67830231923225093</v>
      </c>
      <c r="L82" s="193">
        <v>-0.89394357265242785</v>
      </c>
      <c r="M82" s="193">
        <v>0.61720981724188084</v>
      </c>
      <c r="N82" s="193">
        <v>-0.35527517385961088</v>
      </c>
      <c r="O82" s="193">
        <v>-0.68379757403655972</v>
      </c>
      <c r="P82" s="193">
        <v>1.0697625131204835</v>
      </c>
      <c r="S82" s="193">
        <v>0.95985856985544182</v>
      </c>
      <c r="AJ82" s="192">
        <v>1</v>
      </c>
      <c r="AK82" s="192">
        <v>-0.9256028325630955</v>
      </c>
      <c r="AL82" s="192">
        <v>0.24431195393352251</v>
      </c>
      <c r="AM82" s="192">
        <v>-0.11454533772506911</v>
      </c>
      <c r="AN82" s="192">
        <v>0.54921759947583126</v>
      </c>
      <c r="AO82" s="192">
        <v>1.6910749838557875E-2</v>
      </c>
      <c r="AP82" s="192">
        <v>-5.9321228815481311E-3</v>
      </c>
      <c r="AQ82" s="192">
        <v>2.1024841207415777E-3</v>
      </c>
      <c r="AR82" s="192">
        <v>2.1025403581665129E-3</v>
      </c>
      <c r="AS82" s="192">
        <v>-0.3459154784656564</v>
      </c>
      <c r="AT82" s="192">
        <v>4.1299459281378674E-4</v>
      </c>
      <c r="AU82" s="192">
        <v>-0.1972551545289504</v>
      </c>
      <c r="AV82" s="192">
        <v>-0.78214118170677271</v>
      </c>
      <c r="AW82" s="192">
        <v>-0.14938645789907756</v>
      </c>
      <c r="AX82" s="192">
        <v>-0.68379757403655972</v>
      </c>
      <c r="AY82" s="192">
        <v>-0.79989261406325562</v>
      </c>
      <c r="BB82" s="192">
        <v>0.92337114673794063</v>
      </c>
      <c r="BF82">
        <v>125.78949588705936</v>
      </c>
    </row>
    <row r="83" spans="1:78">
      <c r="A83" s="193">
        <v>1</v>
      </c>
      <c r="B83" s="193">
        <v>-0.95784538034572353</v>
      </c>
      <c r="C83" s="193">
        <v>2.1379672544610582</v>
      </c>
      <c r="D83" s="193">
        <v>-0.38483220907750348</v>
      </c>
      <c r="E83" s="193">
        <v>-0.40577669011552336</v>
      </c>
      <c r="F83" s="193">
        <v>0.23622203680712625</v>
      </c>
      <c r="G83" s="193">
        <v>8.095602991279098E-2</v>
      </c>
      <c r="H83" s="193">
        <v>0.7330529069272691</v>
      </c>
      <c r="I83" s="193">
        <v>0.73305300178044674</v>
      </c>
      <c r="J83" s="193">
        <v>-0.54939147406684707</v>
      </c>
      <c r="K83" s="193">
        <v>-0.6166009270663364</v>
      </c>
      <c r="L83" s="193">
        <v>-0.85040054651970987</v>
      </c>
      <c r="M83" s="193">
        <v>-0.66045848614602076</v>
      </c>
      <c r="N83" s="193">
        <v>-0.86999696376094304</v>
      </c>
      <c r="O83" s="193">
        <v>-1.1797649376692541</v>
      </c>
      <c r="P83" s="193">
        <v>-0.24999404724450863</v>
      </c>
      <c r="S83" s="193">
        <v>0.95985856985544182</v>
      </c>
      <c r="AJ83" s="192">
        <v>1</v>
      </c>
      <c r="AK83" s="192">
        <v>0.27274519335804687</v>
      </c>
      <c r="AL83" s="192">
        <v>-0.38690647957565605</v>
      </c>
      <c r="AM83" s="192">
        <v>-0.75764168680499921</v>
      </c>
      <c r="AN83" s="192">
        <v>-0.40577669011552336</v>
      </c>
      <c r="AO83" s="192">
        <v>-0.72874762585457586</v>
      </c>
      <c r="AP83" s="192">
        <v>-0.46519807336591046</v>
      </c>
      <c r="AQ83" s="192">
        <v>-0.57080460402491695</v>
      </c>
      <c r="AR83" s="192">
        <v>-0.57080465264393665</v>
      </c>
      <c r="AS83" s="192">
        <v>-1.1128634618855315</v>
      </c>
      <c r="AT83" s="192">
        <v>-0.69886944995422284</v>
      </c>
      <c r="AU83" s="192">
        <v>-0.98102962491786372</v>
      </c>
      <c r="AV83" s="192">
        <v>-0.59961713836564368</v>
      </c>
      <c r="AW83" s="192">
        <v>-0.83568217776752041</v>
      </c>
      <c r="AX83" s="192">
        <v>-1.1797649376692541</v>
      </c>
      <c r="AY83" s="192">
        <v>-1.0198520407907536</v>
      </c>
      <c r="BB83" s="192">
        <v>-0.29287629051209729</v>
      </c>
      <c r="BF83">
        <v>144.47713044556303</v>
      </c>
    </row>
    <row r="84" spans="1:78">
      <c r="A84" s="193">
        <v>1</v>
      </c>
      <c r="B84" s="193">
        <v>-0.91485531663555275</v>
      </c>
      <c r="C84" s="193">
        <v>1.7434557335178216</v>
      </c>
      <c r="D84" s="193">
        <v>-0.42211315685025308</v>
      </c>
      <c r="E84" s="193">
        <v>-1.0742726928294717</v>
      </c>
      <c r="F84" s="193">
        <v>-0.64102311106714727</v>
      </c>
      <c r="G84" s="193">
        <v>-0.22935880149556173</v>
      </c>
      <c r="H84" s="193">
        <v>-0.26459564311947853</v>
      </c>
      <c r="I84" s="193">
        <v>-0.26459555350519137</v>
      </c>
      <c r="J84" s="193">
        <v>-0.54939147406684707</v>
      </c>
      <c r="K84" s="193">
        <v>-0.94567501861788206</v>
      </c>
      <c r="L84" s="193">
        <v>-0.32788423292710417</v>
      </c>
      <c r="M84" s="193">
        <v>6.4579792041579989</v>
      </c>
      <c r="N84" s="193">
        <v>5.6502258061454584E-2</v>
      </c>
      <c r="O84" s="193">
        <v>-0.48541062858348266</v>
      </c>
      <c r="P84" s="193">
        <v>-3.0034620517010589E-2</v>
      </c>
      <c r="S84" s="193">
        <v>0.91120867236544045</v>
      </c>
      <c r="AJ84" s="192">
        <v>1</v>
      </c>
      <c r="AK84" s="192">
        <v>-0.14640792781616618</v>
      </c>
      <c r="AL84" s="192">
        <v>0.24431195393352251</v>
      </c>
      <c r="AM84" s="192">
        <v>-3.9983442179569964E-2</v>
      </c>
      <c r="AN84" s="192">
        <v>0.93121531531237323</v>
      </c>
      <c r="AO84" s="192">
        <v>-0.50943633888600748</v>
      </c>
      <c r="AP84" s="192">
        <v>-0.5893240059292516</v>
      </c>
      <c r="AQ84" s="192">
        <v>-0.23496251787056549</v>
      </c>
      <c r="AR84" s="192">
        <v>-0.23496248771899395</v>
      </c>
      <c r="AS84" s="192">
        <v>-1.5714859097940351E-3</v>
      </c>
      <c r="AT84" s="192">
        <v>-0.10242265901704459</v>
      </c>
      <c r="AU84" s="192">
        <v>-6.6626076130799752E-2</v>
      </c>
      <c r="AV84" s="192">
        <v>-0.17372770390301051</v>
      </c>
      <c r="AW84" s="192">
        <v>-0.80136739177409899</v>
      </c>
      <c r="AX84" s="192">
        <v>-0.33662041949367405</v>
      </c>
      <c r="AY84" s="192">
        <v>-0.14001433388075765</v>
      </c>
      <c r="BB84" s="192">
        <v>0.12064783815291583</v>
      </c>
      <c r="BF84">
        <v>144.47713146488346</v>
      </c>
    </row>
    <row r="85" spans="1:78">
      <c r="A85" s="193">
        <v>1</v>
      </c>
      <c r="B85" s="193">
        <v>0.49306926987269611</v>
      </c>
      <c r="C85" s="193">
        <v>2.1379672544610582</v>
      </c>
      <c r="D85" s="193">
        <v>-0.76696192374818661</v>
      </c>
      <c r="E85" s="193">
        <v>-1.169772121788607</v>
      </c>
      <c r="F85" s="193">
        <v>-0.1146760223425819</v>
      </c>
      <c r="G85" s="193">
        <v>-0.40313510708423994</v>
      </c>
      <c r="H85" s="193">
        <v>-0.42263897778035037</v>
      </c>
      <c r="I85" s="193">
        <v>-0.42263907281915813</v>
      </c>
      <c r="J85" s="193">
        <v>-0.43982747643543602</v>
      </c>
      <c r="K85" s="193">
        <v>-0.43149675056859021</v>
      </c>
      <c r="L85" s="193">
        <v>-0.37142725905981899</v>
      </c>
      <c r="M85" s="193">
        <v>-0.78214118170677271</v>
      </c>
      <c r="N85" s="193">
        <v>0.12513183004829984</v>
      </c>
      <c r="O85" s="193">
        <v>-0.33662041949367405</v>
      </c>
      <c r="P85" s="193">
        <v>0.62984365966548739</v>
      </c>
      <c r="S85" s="193">
        <v>-0.51180082921710401</v>
      </c>
      <c r="AJ85" s="192">
        <v>1</v>
      </c>
      <c r="AK85" s="192">
        <v>0.61666570303944912</v>
      </c>
      <c r="AL85" s="192">
        <v>0.48101886649946446</v>
      </c>
      <c r="AM85" s="192">
        <v>2.5258216422741786E-2</v>
      </c>
      <c r="AN85" s="192">
        <v>0.64471702843496681</v>
      </c>
      <c r="AO85" s="192">
        <v>1.332778471649968</v>
      </c>
      <c r="AP85" s="192">
        <v>-0.19212102172655976</v>
      </c>
      <c r="AQ85" s="192">
        <v>-0.23496251787056549</v>
      </c>
      <c r="AR85" s="192">
        <v>-0.23496248771899395</v>
      </c>
      <c r="AS85" s="192">
        <v>-0.51808747474358652</v>
      </c>
      <c r="AT85" s="192">
        <v>-0.51376527345647804</v>
      </c>
      <c r="AU85" s="192">
        <v>0.10754602840006883</v>
      </c>
      <c r="AV85" s="192">
        <v>0.13047903499887059</v>
      </c>
      <c r="AW85" s="192">
        <v>0.39965011799567601</v>
      </c>
      <c r="AX85" s="192">
        <v>0.55612083504517595</v>
      </c>
      <c r="AY85" s="192">
        <v>1.3997016532117326</v>
      </c>
      <c r="BB85" s="192">
        <v>-0.63342557294210777</v>
      </c>
      <c r="BF85">
        <v>120.25140604511805</v>
      </c>
    </row>
    <row r="86" spans="1:78">
      <c r="A86" s="192">
        <v>1</v>
      </c>
      <c r="B86" s="192">
        <v>-0.5064497113888824</v>
      </c>
      <c r="C86" s="192">
        <v>1.5067488209518796</v>
      </c>
      <c r="D86" s="192">
        <v>-0.68307979125950014</v>
      </c>
      <c r="E86" s="192">
        <v>-1.7427686955434198</v>
      </c>
      <c r="F86" s="192">
        <v>-0.64102311106714727</v>
      </c>
      <c r="G86" s="192">
        <v>0.44092123434647906</v>
      </c>
      <c r="H86" s="192">
        <v>-0.14606314212382498</v>
      </c>
      <c r="I86" s="192">
        <v>-0.14606303946661023</v>
      </c>
      <c r="J86" s="192">
        <v>-0.92503946594597009</v>
      </c>
      <c r="K86" s="192">
        <v>-0.30809396623676133</v>
      </c>
      <c r="L86" s="192">
        <v>0.41234721132909119</v>
      </c>
      <c r="M86" s="192">
        <v>0.13047903499887059</v>
      </c>
      <c r="N86" s="192">
        <v>-1.0415708937280539</v>
      </c>
      <c r="O86" s="192">
        <v>-0.13823347404059705</v>
      </c>
      <c r="P86" s="192">
        <v>-0.14001433388075765</v>
      </c>
      <c r="S86" s="192">
        <v>0.48552206932792719</v>
      </c>
      <c r="AJ86" s="192">
        <v>1</v>
      </c>
      <c r="AK86" s="192">
        <v>-0.81812767328765656</v>
      </c>
      <c r="AL86" s="192">
        <v>-0.38690647957565605</v>
      </c>
      <c r="AM86" s="192">
        <v>0.47262958969573665</v>
      </c>
      <c r="AN86" s="192">
        <v>1.4087124601080505</v>
      </c>
      <c r="AO86" s="192">
        <v>0.14849752201969765</v>
      </c>
      <c r="AP86" s="192">
        <v>-0.66379956546725549</v>
      </c>
      <c r="AQ86" s="192">
        <v>2.1024841207415777E-3</v>
      </c>
      <c r="AR86" s="192">
        <v>2.1025403581665129E-3</v>
      </c>
      <c r="AS86" s="192">
        <v>0.71842049852518908</v>
      </c>
      <c r="AT86" s="192">
        <v>1.090470922857312</v>
      </c>
      <c r="AU86" s="192">
        <v>1.1090356294525685</v>
      </c>
      <c r="AV86" s="192">
        <v>1.0430992517045139</v>
      </c>
      <c r="AW86" s="192">
        <v>0.46827968998252129</v>
      </c>
      <c r="AX86" s="192">
        <v>0.40733062595536734</v>
      </c>
      <c r="AY86" s="192">
        <v>0.29990451957423842</v>
      </c>
      <c r="BB86" s="192">
        <v>0.81390887738543738</v>
      </c>
      <c r="BF86">
        <v>105.13352488575281</v>
      </c>
    </row>
    <row r="87" spans="1:78">
      <c r="A87" s="192">
        <v>1</v>
      </c>
      <c r="B87" s="192">
        <v>1.3098804803660369</v>
      </c>
      <c r="C87" s="192">
        <v>8.6507345556227883E-2</v>
      </c>
      <c r="D87" s="192">
        <v>-5.8623916065944748E-2</v>
      </c>
      <c r="E87" s="192">
        <v>0.83571588635323768</v>
      </c>
      <c r="F87" s="192">
        <v>1.6910749838557875E-2</v>
      </c>
      <c r="G87" s="192">
        <v>-0.42796029359690851</v>
      </c>
      <c r="H87" s="192">
        <v>-0.63007085452274303</v>
      </c>
      <c r="I87" s="192">
        <v>-0.63007078421632967</v>
      </c>
      <c r="J87" s="192">
        <v>-6.4179484556315267E-2</v>
      </c>
      <c r="K87" s="192">
        <v>0.35005421686633281</v>
      </c>
      <c r="L87" s="192">
        <v>-6.6626076130799752E-2</v>
      </c>
      <c r="M87" s="192">
        <v>0.43468577390075169</v>
      </c>
      <c r="N87" s="192">
        <v>-0.6984230337938323</v>
      </c>
      <c r="O87" s="192">
        <v>0.30813715322882884</v>
      </c>
      <c r="P87" s="192">
        <v>0.62984365966548739</v>
      </c>
      <c r="S87" s="192">
        <v>-1.3145241378021291</v>
      </c>
      <c r="AJ87" s="192">
        <v>1</v>
      </c>
      <c r="AK87" s="192">
        <v>0.10078493851735174</v>
      </c>
      <c r="AL87" s="192">
        <v>-7.1297262821066756E-2</v>
      </c>
      <c r="AM87" s="192">
        <v>0.34214627249111312</v>
      </c>
      <c r="AN87" s="192">
        <v>0.74021645739410225</v>
      </c>
      <c r="AO87" s="192">
        <v>1.6910749838557875E-2</v>
      </c>
      <c r="AP87" s="192">
        <v>0.13060640293812636</v>
      </c>
      <c r="AQ87" s="192">
        <v>-0.48190522827817645</v>
      </c>
      <c r="AR87" s="192">
        <v>-0.48190520439155293</v>
      </c>
      <c r="AS87" s="192">
        <v>0.20190450969139664</v>
      </c>
      <c r="AT87" s="192">
        <v>-0.16412405118295903</v>
      </c>
      <c r="AU87" s="192">
        <v>0.2817181329309405</v>
      </c>
      <c r="AV87" s="192">
        <v>0.86057520836338486</v>
      </c>
      <c r="AW87" s="192">
        <v>-4.6442099918810875E-2</v>
      </c>
      <c r="AX87" s="192">
        <v>-3.9040001314056785E-2</v>
      </c>
      <c r="AY87" s="192">
        <v>-0.24999404724450863</v>
      </c>
      <c r="BB87" s="192">
        <v>-0.12260164929709175</v>
      </c>
      <c r="BF87">
        <v>102.6235763113463</v>
      </c>
    </row>
    <row r="88" spans="1:78">
      <c r="A88" s="192">
        <v>1</v>
      </c>
      <c r="B88" s="192">
        <v>0.58979691322059236</v>
      </c>
      <c r="C88" s="192">
        <v>0.24431195393352251</v>
      </c>
      <c r="D88" s="192">
        <v>-8.658462689550693E-2</v>
      </c>
      <c r="E88" s="192">
        <v>1.0267147442715086</v>
      </c>
      <c r="F88" s="192">
        <v>-0.55329859627971867</v>
      </c>
      <c r="G88" s="192">
        <v>-0.50243585313491246</v>
      </c>
      <c r="H88" s="192">
        <v>-0.58068231244122082</v>
      </c>
      <c r="I88" s="192">
        <v>-0.58068234123933515</v>
      </c>
      <c r="J88" s="192">
        <v>-0.22069948117261615</v>
      </c>
      <c r="K88" s="192">
        <v>0.22665143253450248</v>
      </c>
      <c r="L88" s="192">
        <v>0.58651931585995976</v>
      </c>
      <c r="M88" s="192">
        <v>0.79973386058300777</v>
      </c>
      <c r="N88" s="192">
        <v>-1.178830037701742</v>
      </c>
      <c r="O88" s="192">
        <v>0.45692736231863751</v>
      </c>
      <c r="P88" s="192">
        <v>0.51986394630173649</v>
      </c>
      <c r="S88" s="192">
        <v>-0.60910062419710709</v>
      </c>
      <c r="AJ88" s="192">
        <v>1</v>
      </c>
      <c r="AK88" s="192">
        <v>-1.0653205396211625</v>
      </c>
      <c r="AL88" s="192">
        <v>0.55992117068811176</v>
      </c>
      <c r="AM88" s="192">
        <v>1.0504842801733549</v>
      </c>
      <c r="AN88" s="192">
        <v>1.5997113180263214</v>
      </c>
      <c r="AO88" s="192">
        <v>1.2450539568625394</v>
      </c>
      <c r="AP88" s="192">
        <v>0.44092123434647906</v>
      </c>
      <c r="AQ88" s="192">
        <v>0.67378665642944302</v>
      </c>
      <c r="AR88" s="192">
        <v>0.67378661931426043</v>
      </c>
      <c r="AS88" s="192">
        <v>0.68711649920192841</v>
      </c>
      <c r="AT88" s="192">
        <v>-0.16412405118295903</v>
      </c>
      <c r="AU88" s="192">
        <v>0.32526115906365533</v>
      </c>
      <c r="AV88" s="192">
        <v>0.92141655614376194</v>
      </c>
      <c r="AW88" s="192">
        <v>0.57122404796278681</v>
      </c>
      <c r="AX88" s="192">
        <v>1.2504751441309472</v>
      </c>
      <c r="AY88" s="192">
        <v>1.3997016532117326</v>
      </c>
      <c r="BB88" s="192">
        <v>1.069320839207945</v>
      </c>
      <c r="BF88">
        <v>43.134259768743384</v>
      </c>
    </row>
    <row r="89" spans="1:78">
      <c r="A89" s="192">
        <v>1</v>
      </c>
      <c r="B89" s="192">
        <v>-0.19477174949010834</v>
      </c>
      <c r="C89" s="192">
        <v>8.6507345556227883E-2</v>
      </c>
      <c r="D89" s="192">
        <v>-4.9303679122757356E-2</v>
      </c>
      <c r="E89" s="192">
        <v>-0.11927840323811695</v>
      </c>
      <c r="F89" s="192">
        <v>-0.33398730931115028</v>
      </c>
      <c r="G89" s="192">
        <v>-0.13005805544488921</v>
      </c>
      <c r="H89" s="192">
        <v>0.31818915344248244</v>
      </c>
      <c r="I89" s="192">
        <v>0.31818907719851891</v>
      </c>
      <c r="J89" s="192">
        <v>0.38972850563095812</v>
      </c>
      <c r="K89" s="192">
        <v>-0.20525831262690294</v>
      </c>
      <c r="L89" s="192">
        <v>-0.15371212839623249</v>
      </c>
      <c r="M89" s="192">
        <v>-0.3562517472441396</v>
      </c>
      <c r="N89" s="192">
        <v>-1.0758856797214753</v>
      </c>
      <c r="O89" s="192">
        <v>-0.48541062858348266</v>
      </c>
      <c r="P89" s="192">
        <v>-0.57993318733575761</v>
      </c>
      <c r="S89" s="192">
        <v>0.16929773564291717</v>
      </c>
      <c r="AJ89" s="192">
        <v>1</v>
      </c>
      <c r="AK89" s="192">
        <v>-0.76439009364993116</v>
      </c>
      <c r="AL89" s="192">
        <v>-7.1297262821066756E-2</v>
      </c>
      <c r="AM89" s="192">
        <v>0.25826414000242659</v>
      </c>
      <c r="AN89" s="192">
        <v>0.45371817051669583</v>
      </c>
      <c r="AO89" s="192">
        <v>0.67484461074426294</v>
      </c>
      <c r="AP89" s="192">
        <v>-0.19212102172655976</v>
      </c>
      <c r="AQ89" s="192">
        <v>0.5651318638500934</v>
      </c>
      <c r="AR89" s="192">
        <v>0.5651317938710797</v>
      </c>
      <c r="AS89" s="192">
        <v>0.2645125083379179</v>
      </c>
      <c r="AT89" s="192">
        <v>-0.45206388129056219</v>
      </c>
      <c r="AU89" s="192">
        <v>0.84777747265626413</v>
      </c>
      <c r="AV89" s="192">
        <v>6.9637687218493505E-2</v>
      </c>
      <c r="AW89" s="192">
        <v>0.26239097402198797</v>
      </c>
      <c r="AX89" s="192">
        <v>0.45692736231863751</v>
      </c>
      <c r="AY89" s="192">
        <v>0.18992480621048743</v>
      </c>
      <c r="BB89" s="192">
        <v>0.75309650552293539</v>
      </c>
      <c r="BF89">
        <v>88.303298895673294</v>
      </c>
    </row>
    <row r="90" spans="1:78">
      <c r="A90" s="192">
        <v>1</v>
      </c>
      <c r="B90" s="192">
        <v>9.0037422589797106E-2</v>
      </c>
      <c r="C90" s="192">
        <v>-7.1297262821066756E-2</v>
      </c>
      <c r="D90" s="192">
        <v>5.3218927252303969E-2</v>
      </c>
      <c r="E90" s="192">
        <v>-0.31027726115638787</v>
      </c>
      <c r="F90" s="192">
        <v>0.54325783856312315</v>
      </c>
      <c r="G90" s="192">
        <v>0.14301899619446151</v>
      </c>
      <c r="H90" s="192">
        <v>8.1124151451176796E-2</v>
      </c>
      <c r="I90" s="192">
        <v>8.1124049121358427E-2</v>
      </c>
      <c r="J90" s="192">
        <v>0.13929651104487542</v>
      </c>
      <c r="K90" s="192">
        <v>-8.1855528295072616E-2</v>
      </c>
      <c r="L90" s="192">
        <v>0.499433263594527</v>
      </c>
      <c r="M90" s="192">
        <v>8.7963394381185781E-3</v>
      </c>
      <c r="N90" s="192">
        <v>-0.28664560187276689</v>
      </c>
      <c r="O90" s="192">
        <v>-0.13823347404059705</v>
      </c>
      <c r="P90" s="192">
        <v>0.62984365966548739</v>
      </c>
      <c r="S90" s="192">
        <v>-0.11043917492459163</v>
      </c>
      <c r="AJ90" s="192">
        <v>1</v>
      </c>
      <c r="AK90" s="192">
        <v>0.51456430172778145</v>
      </c>
      <c r="AL90" s="192">
        <v>-0.38690647957565605</v>
      </c>
      <c r="AM90" s="192">
        <v>-0.67375955431631274</v>
      </c>
      <c r="AN90" s="192">
        <v>-0.59677554803379429</v>
      </c>
      <c r="AO90" s="192">
        <v>-0.46557408149229318</v>
      </c>
      <c r="AP90" s="192">
        <v>-0.17970842847022636</v>
      </c>
      <c r="AQ90" s="192">
        <v>-0.89676898176296305</v>
      </c>
      <c r="AR90" s="192">
        <v>-0.89676887807968753</v>
      </c>
      <c r="AS90" s="192">
        <v>-0.3459154784656564</v>
      </c>
      <c r="AT90" s="192">
        <v>0.24721856325647446</v>
      </c>
      <c r="AU90" s="192">
        <v>6.4003002267354003E-2</v>
      </c>
      <c r="AV90" s="192">
        <v>-0.29541039946376252</v>
      </c>
      <c r="AW90" s="192">
        <v>0.74279797792989743</v>
      </c>
      <c r="AX90" s="192">
        <v>-0.33662041949367405</v>
      </c>
      <c r="AY90" s="192">
        <v>-0.68991290069950473</v>
      </c>
      <c r="BB90" s="192">
        <v>-0.53612577796210492</v>
      </c>
      <c r="BF90">
        <v>68.370993734881878</v>
      </c>
    </row>
    <row r="91" spans="1:78">
      <c r="A91" s="192">
        <v>1</v>
      </c>
      <c r="B91" s="192">
        <v>1.283011690547168</v>
      </c>
      <c r="C91" s="192">
        <v>0.16540964974487521</v>
      </c>
      <c r="D91" s="192">
        <v>-0.48735481545256482</v>
      </c>
      <c r="E91" s="192">
        <v>7.1720454680153992E-2</v>
      </c>
      <c r="F91" s="192">
        <v>-0.20240053713001049</v>
      </c>
      <c r="G91" s="192">
        <v>-0.44037288685324188</v>
      </c>
      <c r="H91" s="192">
        <v>-0.91652439859557222</v>
      </c>
      <c r="I91" s="192">
        <v>-0.91652450616427794</v>
      </c>
      <c r="J91" s="192">
        <v>-0.6746074713598873</v>
      </c>
      <c r="K91" s="192">
        <v>-0.49319814273450613</v>
      </c>
      <c r="L91" s="192">
        <v>-0.11016910226351767</v>
      </c>
      <c r="M91" s="192">
        <v>-0.59961713836564368</v>
      </c>
      <c r="N91" s="192">
        <v>-0.73273781978725372</v>
      </c>
      <c r="O91" s="192">
        <v>-0.23742694676713555</v>
      </c>
      <c r="P91" s="192">
        <v>0.18992480621048743</v>
      </c>
      <c r="S91" s="192">
        <v>-1.2901991890571283</v>
      </c>
      <c r="AJ91" s="192">
        <v>1</v>
      </c>
      <c r="AK91" s="192">
        <v>0.35872532077840041</v>
      </c>
      <c r="AL91" s="192">
        <v>0.16540964974487521</v>
      </c>
      <c r="AM91" s="192">
        <v>-0.99996784732787147</v>
      </c>
      <c r="AN91" s="192">
        <v>-1.3607709797068781</v>
      </c>
      <c r="AO91" s="192">
        <v>-0.46557408149229318</v>
      </c>
      <c r="AP91" s="192">
        <v>-0.83757587105593367</v>
      </c>
      <c r="AQ91" s="192">
        <v>-0.62019314610643916</v>
      </c>
      <c r="AR91" s="192">
        <v>-0.62019309562093117</v>
      </c>
      <c r="AS91" s="192">
        <v>-0.70591147068314797</v>
      </c>
      <c r="AT91" s="192">
        <v>-0.24639257407084542</v>
      </c>
      <c r="AU91" s="192">
        <v>-0.89394357265242785</v>
      </c>
      <c r="AV91" s="192">
        <v>-0.59961713836564368</v>
      </c>
      <c r="AW91" s="192">
        <v>-0.56116388982014309</v>
      </c>
      <c r="AX91" s="192">
        <v>-0.58460410131002116</v>
      </c>
      <c r="AY91" s="192">
        <v>-0.68991290069950473</v>
      </c>
      <c r="BB91" s="192">
        <v>-0.37801361111959986</v>
      </c>
      <c r="BF91">
        <v>62.055734415925471</v>
      </c>
    </row>
    <row r="92" spans="1:78">
      <c r="A92" s="192">
        <v>1</v>
      </c>
      <c r="B92" s="192">
        <v>-0.71065251401221763</v>
      </c>
      <c r="C92" s="192">
        <v>8.6507345556227883E-2</v>
      </c>
      <c r="D92" s="192">
        <v>0.52855101135486104</v>
      </c>
      <c r="E92" s="192">
        <v>0.54921759947583126</v>
      </c>
      <c r="F92" s="192">
        <v>1.6910749838557875E-2</v>
      </c>
      <c r="G92" s="192">
        <v>0.72641087924216319</v>
      </c>
      <c r="H92" s="192">
        <v>0.50586561335226732</v>
      </c>
      <c r="I92" s="192">
        <v>0.50586566229868479</v>
      </c>
      <c r="J92" s="192">
        <v>0.13929651104487542</v>
      </c>
      <c r="K92" s="192">
        <v>-8.1855528295072616E-2</v>
      </c>
      <c r="L92" s="192">
        <v>0.84777747265626413</v>
      </c>
      <c r="M92" s="192">
        <v>0.86057520836338486</v>
      </c>
      <c r="N92" s="192">
        <v>0.36533533200225338</v>
      </c>
      <c r="O92" s="192">
        <v>0.45692736231863751</v>
      </c>
      <c r="P92" s="192">
        <v>0.95978279975673642</v>
      </c>
      <c r="S92" s="192">
        <v>0.70444660803293369</v>
      </c>
      <c r="AJ92" s="192">
        <v>1</v>
      </c>
      <c r="AK92" s="192">
        <v>0.63278697693076313</v>
      </c>
      <c r="AL92" s="192">
        <v>0.40211656231081716</v>
      </c>
      <c r="AM92" s="192">
        <v>-0.64579884348675054</v>
      </c>
      <c r="AN92" s="192">
        <v>-1.4562704086660134</v>
      </c>
      <c r="AO92" s="192">
        <v>-0.1146760223425819</v>
      </c>
      <c r="AP92" s="192">
        <v>-0.22935880149556173</v>
      </c>
      <c r="AQ92" s="192">
        <v>-0.81774731443252791</v>
      </c>
      <c r="AR92" s="192">
        <v>-0.81774736931649572</v>
      </c>
      <c r="AS92" s="192">
        <v>-0.89373546662270942</v>
      </c>
      <c r="AT92" s="192">
        <v>-0.16412405118295903</v>
      </c>
      <c r="AU92" s="192">
        <v>-0.85040054651970987</v>
      </c>
      <c r="AV92" s="192">
        <v>0.2521617305596226</v>
      </c>
      <c r="AW92" s="192">
        <v>0.74279797792989743</v>
      </c>
      <c r="AX92" s="192">
        <v>0.25854041686555873</v>
      </c>
      <c r="AY92" s="192">
        <v>-0.24999404724450863</v>
      </c>
      <c r="BB92" s="192">
        <v>-0.64558804731460817</v>
      </c>
    </row>
    <row r="93" spans="1:78" ht="18.75">
      <c r="A93" s="192">
        <v>1</v>
      </c>
      <c r="B93" s="192">
        <v>1.2292741109094547</v>
      </c>
      <c r="C93" s="192">
        <v>0.16540964974487521</v>
      </c>
      <c r="D93" s="192">
        <v>0.22098319222967705</v>
      </c>
      <c r="E93" s="192">
        <v>1.5997113180263214</v>
      </c>
      <c r="F93" s="192">
        <v>-0.29012505191743909</v>
      </c>
      <c r="G93" s="192">
        <v>-0.14247064870122439</v>
      </c>
      <c r="H93" s="192">
        <v>-0.35349501886621904</v>
      </c>
      <c r="I93" s="192">
        <v>-0.35349500175757331</v>
      </c>
      <c r="J93" s="192">
        <v>0.2645125083379179</v>
      </c>
      <c r="K93" s="192">
        <v>-0.39036248912464772</v>
      </c>
      <c r="L93" s="192">
        <v>0.45589023746180907</v>
      </c>
      <c r="M93" s="192">
        <v>0.92141655614376194</v>
      </c>
      <c r="N93" s="192">
        <v>-0.66410824780040967</v>
      </c>
      <c r="O93" s="192">
        <v>-0.38621715585694416</v>
      </c>
      <c r="P93" s="192">
        <v>-0.46995347397200665</v>
      </c>
      <c r="S93" s="192">
        <v>-1.2293868171946265</v>
      </c>
      <c r="AJ93" s="192">
        <v>1</v>
      </c>
      <c r="AK93" s="192">
        <v>0.16527003408260793</v>
      </c>
      <c r="AL93" s="192">
        <v>8.6507345556227883E-2</v>
      </c>
      <c r="AM93" s="192">
        <v>-0.42211315685025308</v>
      </c>
      <c r="AN93" s="192">
        <v>-1.2652715507477426</v>
      </c>
      <c r="AO93" s="192">
        <v>-0.59716085367343297</v>
      </c>
      <c r="AP93" s="192">
        <v>3.1305656887453841E-2</v>
      </c>
      <c r="AQ93" s="192">
        <v>-0.24484022628686936</v>
      </c>
      <c r="AR93" s="192">
        <v>-0.2448401763143925</v>
      </c>
      <c r="AS93" s="192">
        <v>4.5384513075095778E-2</v>
      </c>
      <c r="AT93" s="192">
        <v>0.2883528247004184</v>
      </c>
      <c r="AU93" s="192">
        <v>-1.1116587033160144</v>
      </c>
      <c r="AV93" s="192">
        <v>-0.72129983392639785</v>
      </c>
      <c r="AW93" s="192">
        <v>1.1545754098509642</v>
      </c>
      <c r="AX93" s="192">
        <v>0.75450778049825296</v>
      </c>
      <c r="AY93" s="192">
        <v>-0.68991290069950473</v>
      </c>
      <c r="BB93" s="192">
        <v>-0.19557649553209419</v>
      </c>
      <c r="BF93" s="171" t="s">
        <v>289</v>
      </c>
    </row>
    <row r="94" spans="1:78">
      <c r="A94" s="192">
        <v>1</v>
      </c>
      <c r="B94" s="192">
        <v>1.1486677414528723</v>
      </c>
      <c r="C94" s="192">
        <v>-0.54471108795295065</v>
      </c>
      <c r="D94" s="192">
        <v>0.38874745720705012</v>
      </c>
      <c r="E94" s="192">
        <v>1.1222141732306441</v>
      </c>
      <c r="F94" s="192">
        <v>-0.20240053713001049</v>
      </c>
      <c r="G94" s="192">
        <v>-0.20453361498289491</v>
      </c>
      <c r="H94" s="192">
        <v>-7.6919183209695041E-2</v>
      </c>
      <c r="I94" s="192">
        <v>-7.6919219298816871E-2</v>
      </c>
      <c r="J94" s="192">
        <v>0.42103250495421873</v>
      </c>
      <c r="K94" s="192">
        <v>0.26778569397844643</v>
      </c>
      <c r="L94" s="192">
        <v>0.36880418519637326</v>
      </c>
      <c r="M94" s="192">
        <v>-0.11288635612263559</v>
      </c>
      <c r="N94" s="192">
        <v>-0.21801602988592159</v>
      </c>
      <c r="O94" s="192">
        <v>0.70491104413498462</v>
      </c>
      <c r="P94" s="192">
        <v>0.29990451957423842</v>
      </c>
      <c r="S94" s="192">
        <v>-1.1564119709596241</v>
      </c>
      <c r="AJ94" s="192">
        <v>1</v>
      </c>
      <c r="AK94" s="192">
        <v>-0.98471417016458029</v>
      </c>
      <c r="AL94" s="192">
        <v>-0.2291018711983614</v>
      </c>
      <c r="AM94" s="192">
        <v>-3.0663205236382572E-2</v>
      </c>
      <c r="AN94" s="192">
        <v>-0.59677554803379429</v>
      </c>
      <c r="AO94" s="192">
        <v>0.41167106638198031</v>
      </c>
      <c r="AP94" s="192">
        <v>-0.25418398800823028</v>
      </c>
      <c r="AQ94" s="192">
        <v>-2.7530641128172859E-2</v>
      </c>
      <c r="AR94" s="192">
        <v>-2.7530525428030899E-2</v>
      </c>
      <c r="AS94" s="192">
        <v>-0.18939548184935553</v>
      </c>
      <c r="AT94" s="192">
        <v>0.2883528247004184</v>
      </c>
      <c r="AU94" s="192">
        <v>-0.76331449425427722</v>
      </c>
      <c r="AV94" s="192">
        <v>-0.5387757905852687</v>
      </c>
      <c r="AW94" s="192">
        <v>0.53690926196936417</v>
      </c>
      <c r="AX94" s="192">
        <v>0.80410451686152318</v>
      </c>
      <c r="AY94" s="192">
        <v>-1.1298317541545047</v>
      </c>
      <c r="BB94" s="192">
        <v>0.98418351860044251</v>
      </c>
      <c r="BF94">
        <f>COUNTA(A2:P2)</f>
        <v>16</v>
      </c>
    </row>
    <row r="95" spans="1:78">
      <c r="A95" s="192">
        <v>1</v>
      </c>
      <c r="B95" s="192">
        <v>0.93371742290199455</v>
      </c>
      <c r="C95" s="192">
        <v>0.40211656231081716</v>
      </c>
      <c r="D95" s="192">
        <v>-0.58987742182762615</v>
      </c>
      <c r="E95" s="192">
        <v>-1.4562704086660134</v>
      </c>
      <c r="F95" s="192">
        <v>0.32394655159455482</v>
      </c>
      <c r="G95" s="192">
        <v>-0.16729583521389119</v>
      </c>
      <c r="H95" s="192">
        <v>-0.56092689560861164</v>
      </c>
      <c r="I95" s="192">
        <v>-0.56092696404853815</v>
      </c>
      <c r="J95" s="192">
        <v>-0.54939147406684707</v>
      </c>
      <c r="K95" s="192">
        <v>0.5762926548080215</v>
      </c>
      <c r="L95" s="192">
        <v>0.32526115906365533</v>
      </c>
      <c r="M95" s="192">
        <v>0.13047903499887059</v>
      </c>
      <c r="N95" s="192">
        <v>-0.56116388982014309</v>
      </c>
      <c r="O95" s="192">
        <v>-0.43581389222021255</v>
      </c>
      <c r="P95" s="192">
        <v>-3.0034620517010589E-2</v>
      </c>
      <c r="S95" s="192">
        <v>-0.94964990662711757</v>
      </c>
      <c r="AJ95" s="192">
        <v>1</v>
      </c>
      <c r="AK95" s="192">
        <v>-0.65154117641072085</v>
      </c>
      <c r="AL95" s="192">
        <v>-0.30800417538700875</v>
      </c>
      <c r="AM95" s="192">
        <v>-0.37551197213431609</v>
      </c>
      <c r="AN95" s="192">
        <v>-0.31027726115638787</v>
      </c>
      <c r="AO95" s="192">
        <v>-0.64102311106714727</v>
      </c>
      <c r="AP95" s="192">
        <v>-0.29142176777723228</v>
      </c>
      <c r="AQ95" s="192">
        <v>-0.51153835352708943</v>
      </c>
      <c r="AR95" s="192">
        <v>-0.51153827017775033</v>
      </c>
      <c r="AS95" s="192">
        <v>-0.20504748151098473</v>
      </c>
      <c r="AT95" s="192">
        <v>-0.67830231923225093</v>
      </c>
      <c r="AU95" s="192">
        <v>-0.71977146812155923</v>
      </c>
      <c r="AV95" s="192">
        <v>-5.204500834225851E-2</v>
      </c>
      <c r="AW95" s="192">
        <v>0.60553883395620933</v>
      </c>
      <c r="AX95" s="192">
        <v>0.55612083504517595</v>
      </c>
      <c r="AY95" s="192">
        <v>-0.14001433388075765</v>
      </c>
      <c r="BB95" s="192">
        <v>0.64363423617043181</v>
      </c>
      <c r="BE95" s="139"/>
      <c r="BF95" s="139"/>
      <c r="BG95" s="139"/>
      <c r="BH95" s="194"/>
      <c r="BJ95" s="139"/>
      <c r="BZ95" s="139"/>
    </row>
    <row r="96" spans="1:78">
      <c r="A96" s="192">
        <v>1</v>
      </c>
      <c r="B96" s="192">
        <v>0.13840124426375119</v>
      </c>
      <c r="C96" s="192">
        <v>8.6507345556227883E-2</v>
      </c>
      <c r="D96" s="192">
        <v>-0.81356310846412361</v>
      </c>
      <c r="E96" s="192">
        <v>-0.78777440595206516</v>
      </c>
      <c r="F96" s="192">
        <v>-0.90419665542942984</v>
      </c>
      <c r="G96" s="192">
        <v>-0.70103734523625927</v>
      </c>
      <c r="H96" s="192">
        <v>-0.41276126936404506</v>
      </c>
      <c r="I96" s="192">
        <v>-0.41276138422375958</v>
      </c>
      <c r="J96" s="192">
        <v>-1.0815594625622709</v>
      </c>
      <c r="K96" s="192">
        <v>-0.94567501861788206</v>
      </c>
      <c r="L96" s="192">
        <v>-0.54559936359069061</v>
      </c>
      <c r="M96" s="192">
        <v>-0.72129983392639785</v>
      </c>
      <c r="N96" s="192">
        <v>-0.21801602988592159</v>
      </c>
      <c r="O96" s="192">
        <v>-0.58460410131002116</v>
      </c>
      <c r="P96" s="192">
        <v>-3.0034620517010589E-2</v>
      </c>
      <c r="S96" s="192">
        <v>-0.15908907241459297</v>
      </c>
      <c r="AJ96" s="192">
        <v>1</v>
      </c>
      <c r="AK96" s="192">
        <v>-0.97934041220080903</v>
      </c>
      <c r="AL96" s="192">
        <v>-7.1297262821066756E-2</v>
      </c>
      <c r="AM96" s="192">
        <v>0.28622485083198879</v>
      </c>
      <c r="AN96" s="192">
        <v>-0.21477783219725241</v>
      </c>
      <c r="AO96" s="192">
        <v>-7.0813764948870719E-2</v>
      </c>
      <c r="AP96" s="192">
        <v>0.47815901411548101</v>
      </c>
      <c r="AQ96" s="192">
        <v>0.86146311633922656</v>
      </c>
      <c r="AR96" s="192">
        <v>0.86146320441442648</v>
      </c>
      <c r="AS96" s="192">
        <v>0.37407650596932673</v>
      </c>
      <c r="AT96" s="192">
        <v>-8.1855528295072616E-2</v>
      </c>
      <c r="AU96" s="192">
        <v>-0.28434120679438624</v>
      </c>
      <c r="AV96" s="192">
        <v>-0.2345690516833876</v>
      </c>
      <c r="AW96" s="192">
        <v>-0.45821953183987757</v>
      </c>
      <c r="AX96" s="192">
        <v>6.0153471412481722E-2</v>
      </c>
      <c r="AY96" s="192">
        <v>-0.68991290069950473</v>
      </c>
      <c r="BB96" s="192">
        <v>0.97202104422794233</v>
      </c>
    </row>
    <row r="97" spans="1:70">
      <c r="A97" s="192">
        <v>1</v>
      </c>
      <c r="B97" s="192">
        <v>-0.38822703618590082</v>
      </c>
      <c r="C97" s="192">
        <v>0.16540964974487521</v>
      </c>
      <c r="D97" s="192">
        <v>0.69631527633223411</v>
      </c>
      <c r="E97" s="192">
        <v>0.64471702843496681</v>
      </c>
      <c r="F97" s="192">
        <v>0.89415589771283133</v>
      </c>
      <c r="G97" s="192">
        <v>0.83812421854917085</v>
      </c>
      <c r="H97" s="192">
        <v>0.16014581878161202</v>
      </c>
      <c r="I97" s="192">
        <v>0.16014580877834358</v>
      </c>
      <c r="J97" s="192">
        <v>0.62450850055540941</v>
      </c>
      <c r="K97" s="192">
        <v>0.69969543913985188</v>
      </c>
      <c r="L97" s="192">
        <v>0.19463208066550466</v>
      </c>
      <c r="M97" s="192">
        <v>-0.47793444280489161</v>
      </c>
      <c r="N97" s="192">
        <v>1.0516310518706964</v>
      </c>
      <c r="O97" s="192">
        <v>1.1016849350411386</v>
      </c>
      <c r="P97" s="192">
        <v>7.9945092846740382E-2</v>
      </c>
      <c r="S97" s="192">
        <v>0.37605979997542355</v>
      </c>
      <c r="AJ97" s="192">
        <v>1</v>
      </c>
      <c r="AK97" s="192">
        <v>-0.35061073043950136</v>
      </c>
      <c r="AL97" s="192">
        <v>-0.46580878376430335</v>
      </c>
      <c r="AM97" s="192">
        <v>-0.43143339379344048</v>
      </c>
      <c r="AN97" s="192">
        <v>0.16721988363928944</v>
      </c>
      <c r="AO97" s="192">
        <v>-0.42171182409857888</v>
      </c>
      <c r="AP97" s="192">
        <v>-0.97411439687560819</v>
      </c>
      <c r="AQ97" s="192">
        <v>-0.62019314610643916</v>
      </c>
      <c r="AR97" s="192">
        <v>-0.62019309562093117</v>
      </c>
      <c r="AS97" s="192">
        <v>-0.64330347203662896</v>
      </c>
      <c r="AT97" s="192">
        <v>-0.10242265901704459</v>
      </c>
      <c r="AU97" s="192">
        <v>-1.0681156771832965</v>
      </c>
      <c r="AV97" s="192">
        <v>-0.41709309502451669</v>
      </c>
      <c r="AW97" s="192">
        <v>0.15944661604172247</v>
      </c>
      <c r="AX97" s="192">
        <v>-0.18783021040386541</v>
      </c>
      <c r="AY97" s="192">
        <v>-1.2398114675182517</v>
      </c>
      <c r="BB97" s="192">
        <v>0.32740990248542218</v>
      </c>
    </row>
    <row r="98" spans="1:70">
      <c r="A98" s="192">
        <v>1</v>
      </c>
      <c r="B98" s="192">
        <v>-0.27000436098291913</v>
      </c>
      <c r="C98" s="192">
        <v>0.32321425812216986</v>
      </c>
      <c r="D98" s="192">
        <v>0.75223669799135839</v>
      </c>
      <c r="E98" s="192">
        <v>1.2177136021897796</v>
      </c>
      <c r="F98" s="192">
        <v>0.93801815510654563</v>
      </c>
      <c r="G98" s="192">
        <v>0.71399828598582982</v>
      </c>
      <c r="H98" s="192">
        <v>0.25892290294465642</v>
      </c>
      <c r="I98" s="192">
        <v>0.25892294562612583</v>
      </c>
      <c r="J98" s="192">
        <v>0.31146850732280773</v>
      </c>
      <c r="K98" s="192">
        <v>-6.1288397573100652E-2</v>
      </c>
      <c r="L98" s="192">
        <v>0.36880418519637326</v>
      </c>
      <c r="M98" s="192">
        <v>-0.47793444280489161</v>
      </c>
      <c r="N98" s="192">
        <v>-1.2127313925388241E-2</v>
      </c>
      <c r="O98" s="192">
        <v>1.1512816714044087</v>
      </c>
      <c r="P98" s="192">
        <v>0.40988423293798937</v>
      </c>
      <c r="S98" s="192">
        <v>0.25443505625041973</v>
      </c>
      <c r="AJ98" s="192">
        <v>1</v>
      </c>
      <c r="AK98" s="192">
        <v>-1.2426545524256409</v>
      </c>
      <c r="AL98" s="192">
        <v>-0.15019956700971407</v>
      </c>
      <c r="AM98" s="192">
        <v>0.35146650943430052</v>
      </c>
      <c r="AN98" s="192">
        <v>1.4087124601080505</v>
      </c>
      <c r="AO98" s="192">
        <v>-0.1146760223425819</v>
      </c>
      <c r="AP98" s="192">
        <v>-0.365897327315238</v>
      </c>
      <c r="AQ98" s="192">
        <v>0.61452040593161561</v>
      </c>
      <c r="AR98" s="192">
        <v>0.61452048774186563</v>
      </c>
      <c r="AS98" s="192">
        <v>0.13929651104487542</v>
      </c>
      <c r="AT98" s="192">
        <v>0.88479961563759668</v>
      </c>
      <c r="AU98" s="192">
        <v>0.2817181329309405</v>
      </c>
      <c r="AV98" s="192">
        <v>0.43468577390075169</v>
      </c>
      <c r="AW98" s="192">
        <v>0.7084831919364748</v>
      </c>
      <c r="AX98" s="192">
        <v>-0.13823347404059705</v>
      </c>
      <c r="AY98" s="192">
        <v>-0.57993318733575761</v>
      </c>
      <c r="BB98" s="192">
        <v>1.2517579547954507</v>
      </c>
    </row>
    <row r="99" spans="1:70">
      <c r="A99" s="192">
        <v>1</v>
      </c>
      <c r="B99" s="192">
        <v>-0.17327671763502292</v>
      </c>
      <c r="C99" s="192">
        <v>0.24431195393352251</v>
      </c>
      <c r="D99" s="192">
        <v>-0.17046675938419348</v>
      </c>
      <c r="E99" s="192">
        <v>0.64471702843496681</v>
      </c>
      <c r="F99" s="192">
        <v>-0.42171182409857888</v>
      </c>
      <c r="G99" s="192">
        <v>-0.20453361498289491</v>
      </c>
      <c r="H99" s="192">
        <v>-3.7408349544476735E-2</v>
      </c>
      <c r="I99" s="192">
        <v>-3.740846491722092E-2</v>
      </c>
      <c r="J99" s="192">
        <v>-0.22069948117261615</v>
      </c>
      <c r="K99" s="192">
        <v>4.1299459281378674E-4</v>
      </c>
      <c r="L99" s="192">
        <v>-6.6626076130799752E-2</v>
      </c>
      <c r="M99" s="192">
        <v>-0.41709309502451669</v>
      </c>
      <c r="N99" s="192">
        <v>-1.4876631116425418</v>
      </c>
      <c r="O99" s="192">
        <v>-1.2293616740325242</v>
      </c>
      <c r="P99" s="192">
        <v>-1.3497911808820027</v>
      </c>
      <c r="S99" s="192">
        <v>0.1571352612704166</v>
      </c>
      <c r="AJ99" s="192">
        <v>1</v>
      </c>
      <c r="AK99" s="192">
        <v>-0.40434831007721483</v>
      </c>
      <c r="AL99" s="192">
        <v>-0.38690647957565605</v>
      </c>
      <c r="AM99" s="192">
        <v>-0.37551197213431609</v>
      </c>
      <c r="AN99" s="192">
        <v>0.35821874155756039</v>
      </c>
      <c r="AO99" s="192">
        <v>-1.6059927737288493</v>
      </c>
      <c r="AP99" s="192">
        <v>-0.30383436103356742</v>
      </c>
      <c r="AQ99" s="192">
        <v>-0.38312814411513207</v>
      </c>
      <c r="AR99" s="192">
        <v>-0.38312806754377071</v>
      </c>
      <c r="AS99" s="192">
        <v>-0.22069948117261615</v>
      </c>
      <c r="AT99" s="192">
        <v>-0.24639257407084542</v>
      </c>
      <c r="AU99" s="192">
        <v>-6.6626076130799752E-2</v>
      </c>
      <c r="AV99" s="192">
        <v>-0.3562517472441396</v>
      </c>
      <c r="AW99" s="192">
        <v>-0.18370124389250017</v>
      </c>
      <c r="AX99" s="192">
        <v>-0.63420083767329127</v>
      </c>
      <c r="AY99" s="192">
        <v>-0.68991290069950473</v>
      </c>
      <c r="BB99" s="192">
        <v>0.40038474872042418</v>
      </c>
    </row>
    <row r="100" spans="1:70">
      <c r="A100" s="192">
        <v>1</v>
      </c>
      <c r="B100" s="192">
        <v>-0.14103416985239481</v>
      </c>
      <c r="C100" s="192">
        <v>-0.30800417538700875</v>
      </c>
      <c r="D100" s="192">
        <v>-0.20774770715694305</v>
      </c>
      <c r="E100" s="192">
        <v>0.35821874155756039</v>
      </c>
      <c r="F100" s="192">
        <v>-0.72874762585457586</v>
      </c>
      <c r="G100" s="192">
        <v>-0.50243585313491246</v>
      </c>
      <c r="H100" s="192">
        <v>-0.31398418520100069</v>
      </c>
      <c r="I100" s="192">
        <v>-0.31398424737597735</v>
      </c>
      <c r="J100" s="192">
        <v>-0.22069948117261615</v>
      </c>
      <c r="K100" s="192">
        <v>0.1443829096466161</v>
      </c>
      <c r="L100" s="192">
        <v>-6.6626076130799752E-2</v>
      </c>
      <c r="M100" s="192">
        <v>6.9637687218493505E-2</v>
      </c>
      <c r="N100" s="192">
        <v>-0.42390474584645493</v>
      </c>
      <c r="O100" s="192">
        <v>0.25854041686555873</v>
      </c>
      <c r="P100" s="192">
        <v>0.18992480621048743</v>
      </c>
      <c r="S100" s="192">
        <v>0.12064783815291583</v>
      </c>
      <c r="AJ100" s="192">
        <v>1</v>
      </c>
      <c r="AK100" s="192">
        <v>-0.18402423356256561</v>
      </c>
      <c r="AL100" s="192">
        <v>0.32321425812216986</v>
      </c>
      <c r="AM100" s="192">
        <v>1.2834902037530398</v>
      </c>
      <c r="AN100" s="192">
        <v>1.7907101759445925</v>
      </c>
      <c r="AO100" s="192">
        <v>1.2450539568625394</v>
      </c>
      <c r="AP100" s="192">
        <v>0.49057160737181621</v>
      </c>
      <c r="AQ100" s="192">
        <v>1.4047370792359706</v>
      </c>
      <c r="AR100" s="192">
        <v>1.4047370807365407</v>
      </c>
      <c r="AS100" s="192">
        <v>1.250588487020613</v>
      </c>
      <c r="AT100" s="192">
        <v>1.481246406574775</v>
      </c>
      <c r="AU100" s="192">
        <v>1.7186379953106101</v>
      </c>
      <c r="AV100" s="192">
        <v>0.86057520836338486</v>
      </c>
      <c r="AW100" s="192">
        <v>1.1202606238575417</v>
      </c>
      <c r="AX100" s="192">
        <v>0.55612083504517595</v>
      </c>
      <c r="AY100" s="192">
        <v>0.51986394630173649</v>
      </c>
      <c r="BB100" s="192">
        <v>0.1571352612704166</v>
      </c>
    </row>
    <row r="101" spans="1:70">
      <c r="A101" s="192">
        <v>1</v>
      </c>
      <c r="B101" s="192">
        <v>-0.40972206804098621</v>
      </c>
      <c r="C101" s="192">
        <v>0.32321425812216986</v>
      </c>
      <c r="D101" s="192">
        <v>0.68699503938904671</v>
      </c>
      <c r="E101" s="192">
        <v>1.313213031148915</v>
      </c>
      <c r="F101" s="192">
        <v>1.2011916994688283</v>
      </c>
      <c r="G101" s="192">
        <v>0.34162048829580655</v>
      </c>
      <c r="H101" s="192">
        <v>0.30831144502617858</v>
      </c>
      <c r="I101" s="192">
        <v>0.30831138860312035</v>
      </c>
      <c r="J101" s="192">
        <v>0.29581650766117629</v>
      </c>
      <c r="K101" s="192">
        <v>-4.0721266851128687E-2</v>
      </c>
      <c r="L101" s="192">
        <v>0.54297628972724188</v>
      </c>
      <c r="M101" s="192">
        <v>1.40814733838677</v>
      </c>
      <c r="N101" s="192">
        <v>-0.42390474584645493</v>
      </c>
      <c r="O101" s="192">
        <v>0.80410451686152318</v>
      </c>
      <c r="P101" s="192">
        <v>1.6196610799392306</v>
      </c>
      <c r="S101" s="192">
        <v>0.38822227434792406</v>
      </c>
      <c r="AJ101" s="192">
        <v>1</v>
      </c>
      <c r="AK101" s="192">
        <v>-0.72140002993976027</v>
      </c>
      <c r="AL101" s="192">
        <v>-0.38690647957565605</v>
      </c>
      <c r="AM101" s="192">
        <v>-5.8623916065944748E-2</v>
      </c>
      <c r="AN101" s="192">
        <v>0.2627193125984249</v>
      </c>
      <c r="AO101" s="192">
        <v>-0.24626279452372479</v>
      </c>
      <c r="AP101" s="192">
        <v>-0.26659658126456548</v>
      </c>
      <c r="AQ101" s="192">
        <v>7.1246443034871515E-2</v>
      </c>
      <c r="AR101" s="192">
        <v>7.1246360525959881E-2</v>
      </c>
      <c r="AS101" s="192">
        <v>0.29581650766117629</v>
      </c>
      <c r="AT101" s="192">
        <v>-4.0721266851128687E-2</v>
      </c>
      <c r="AU101" s="192">
        <v>0.45589023746180907</v>
      </c>
      <c r="AV101" s="192">
        <v>-0.90382387726752478</v>
      </c>
      <c r="AW101" s="192">
        <v>-0.49253431783329898</v>
      </c>
      <c r="AX101" s="192">
        <v>-0.38621715585694416</v>
      </c>
      <c r="AY101" s="192">
        <v>-1.7897100343369987</v>
      </c>
      <c r="BB101" s="192">
        <v>0.70444660803293369</v>
      </c>
    </row>
    <row r="102" spans="1:70">
      <c r="A102" s="192">
        <v>1</v>
      </c>
      <c r="B102" s="192">
        <v>-0.77513760957748579</v>
      </c>
      <c r="C102" s="192">
        <v>-0.15019956700971407</v>
      </c>
      <c r="D102" s="192">
        <v>-4.9303679122757356E-2</v>
      </c>
      <c r="E102" s="192">
        <v>-0.40577669011552336</v>
      </c>
      <c r="F102" s="192">
        <v>0.71870686813797724</v>
      </c>
      <c r="G102" s="192">
        <v>0.40368345457747706</v>
      </c>
      <c r="H102" s="192">
        <v>0.61452040593161561</v>
      </c>
      <c r="I102" s="192">
        <v>0.61452048774186563</v>
      </c>
      <c r="J102" s="192">
        <v>-3.2875485233054655E-2</v>
      </c>
      <c r="K102" s="192">
        <v>4.154725603675772E-2</v>
      </c>
      <c r="L102" s="192">
        <v>-1.0681156771832965</v>
      </c>
      <c r="M102" s="192">
        <v>-0.66045848614602076</v>
      </c>
      <c r="N102" s="192">
        <v>-0.73273781978725372</v>
      </c>
      <c r="O102" s="192">
        <v>-0.73339431039982983</v>
      </c>
      <c r="P102" s="192">
        <v>-0.57993318733575761</v>
      </c>
      <c r="S102" s="192">
        <v>0.76525897989543556</v>
      </c>
      <c r="AJ102" s="192">
        <v>1</v>
      </c>
      <c r="AK102" s="192">
        <v>-0.75364257772238841</v>
      </c>
      <c r="AL102" s="192">
        <v>-1.4915387382167185</v>
      </c>
      <c r="AM102" s="192">
        <v>1.665619918423723</v>
      </c>
      <c r="AN102" s="192">
        <v>-2.3778974278981478E-2</v>
      </c>
      <c r="AO102" s="192">
        <v>1.1573294420751139</v>
      </c>
      <c r="AP102" s="192">
        <v>1.6573553734672213</v>
      </c>
      <c r="AQ102" s="192">
        <v>1.4244924960685796</v>
      </c>
      <c r="AR102" s="192">
        <v>1.4244924579273377</v>
      </c>
      <c r="AS102" s="192">
        <v>2.2210124660416786</v>
      </c>
      <c r="AT102" s="192">
        <v>1.7074848445164621</v>
      </c>
      <c r="AU102" s="192">
        <v>1.8057240475760461</v>
      </c>
      <c r="AV102" s="192">
        <v>0.98225790392413681</v>
      </c>
      <c r="AW102" s="192">
        <v>1.2918345538246523</v>
      </c>
      <c r="AX102" s="192">
        <v>0.85370125322479151</v>
      </c>
      <c r="AY102" s="192">
        <v>0.18992480621048743</v>
      </c>
      <c r="BB102" s="192">
        <v>0.74093403115043488</v>
      </c>
    </row>
    <row r="103" spans="1:70">
      <c r="A103" s="193">
        <v>1</v>
      </c>
      <c r="B103" s="193">
        <v>0.11690621240866579</v>
      </c>
      <c r="C103" s="193">
        <v>-0.15019956700971407</v>
      </c>
      <c r="D103" s="193">
        <v>-0.47803457850937742</v>
      </c>
      <c r="E103" s="193">
        <v>-0.69227497699292972</v>
      </c>
      <c r="F103" s="193">
        <v>-3.0095850103276849</v>
      </c>
      <c r="G103" s="193">
        <v>-0.94928921036294145</v>
      </c>
      <c r="H103" s="193">
        <v>-0.50166064511078556</v>
      </c>
      <c r="I103" s="193">
        <v>-0.50166058158235183</v>
      </c>
      <c r="J103" s="193">
        <v>-0.48678347542032807</v>
      </c>
      <c r="K103" s="193">
        <v>-0.94567501861788206</v>
      </c>
      <c r="L103" s="193">
        <v>0.19463208066550466</v>
      </c>
      <c r="M103" s="193">
        <v>1.0430992517045139</v>
      </c>
      <c r="N103" s="193">
        <v>-0.42390474584645493</v>
      </c>
      <c r="O103" s="193">
        <v>0.35773388959209723</v>
      </c>
      <c r="P103" s="193">
        <v>0.62984365966548739</v>
      </c>
      <c r="S103" s="193">
        <v>-0.13476412366959231</v>
      </c>
      <c r="AJ103" s="192">
        <v>1</v>
      </c>
      <c r="AK103" s="192">
        <v>1.1809102892355006</v>
      </c>
      <c r="AL103" s="192">
        <v>-1.4915387382167185</v>
      </c>
      <c r="AM103" s="192">
        <v>-0.97200713649830928</v>
      </c>
      <c r="AN103" s="192">
        <v>-0.50127611907465885</v>
      </c>
      <c r="AO103" s="192">
        <v>-1.1235079423979983</v>
      </c>
      <c r="AP103" s="192">
        <v>-0.97411439687560819</v>
      </c>
      <c r="AQ103" s="192">
        <v>-1.4597983614923162</v>
      </c>
      <c r="AR103" s="192">
        <v>-1.4597983824863923</v>
      </c>
      <c r="AS103" s="192">
        <v>-0.97199546493085986</v>
      </c>
      <c r="AT103" s="192">
        <v>-0.49319814273450613</v>
      </c>
      <c r="AU103" s="192">
        <v>-1.1552017294487322</v>
      </c>
      <c r="AV103" s="192">
        <v>-1.6339200506320413</v>
      </c>
      <c r="AW103" s="192">
        <v>-0.21801602988592159</v>
      </c>
      <c r="AX103" s="192">
        <v>0.15934694413902023</v>
      </c>
      <c r="AY103" s="192">
        <v>-0.46995347397200665</v>
      </c>
      <c r="BB103" s="192">
        <v>-1.1807369197046249</v>
      </c>
    </row>
    <row r="104" spans="1:70">
      <c r="A104" s="192">
        <v>1</v>
      </c>
      <c r="B104" s="192">
        <v>-4.9680284468269935E-2</v>
      </c>
      <c r="C104" s="192">
        <v>-0.15019956700971407</v>
      </c>
      <c r="D104" s="192">
        <v>0.81747835659367019</v>
      </c>
      <c r="E104" s="192">
        <v>1.2177136021897796</v>
      </c>
      <c r="F104" s="192">
        <v>0.28008429420084052</v>
      </c>
      <c r="G104" s="192">
        <v>0.55263457365348678</v>
      </c>
      <c r="H104" s="192">
        <v>1.0293841594164022</v>
      </c>
      <c r="I104" s="192">
        <v>1.0293841614300021</v>
      </c>
      <c r="J104" s="192">
        <v>0.60885650089377807</v>
      </c>
      <c r="K104" s="192">
        <v>0.39118847831027675</v>
      </c>
      <c r="L104" s="192">
        <v>0.32526115906365533</v>
      </c>
      <c r="M104" s="192">
        <v>0.2521617305596226</v>
      </c>
      <c r="N104" s="192">
        <v>-0.59547867581356573</v>
      </c>
      <c r="O104" s="192">
        <v>-8.863673767732691E-2</v>
      </c>
      <c r="P104" s="192">
        <v>-0.14001433388075765</v>
      </c>
      <c r="S104" s="192">
        <v>2.3348043172912707E-2</v>
      </c>
      <c r="AJ104" s="192">
        <v>1</v>
      </c>
      <c r="AK104" s="192">
        <v>-7.6549074287126692E-2</v>
      </c>
      <c r="AL104" s="192">
        <v>-1.4915387382167185</v>
      </c>
      <c r="AM104" s="192">
        <v>2.3646376891627776</v>
      </c>
      <c r="AN104" s="192">
        <v>1.5997113180263214</v>
      </c>
      <c r="AO104" s="192">
        <v>1.6836765307996762</v>
      </c>
      <c r="AP104" s="192">
        <v>0.93742496459984337</v>
      </c>
      <c r="AQ104" s="192">
        <v>1.0392618678327075</v>
      </c>
      <c r="AR104" s="192">
        <v>1.0392618500254005</v>
      </c>
      <c r="AS104" s="192">
        <v>2.299272464349829</v>
      </c>
      <c r="AT104" s="192">
        <v>2.7975427727809632</v>
      </c>
      <c r="AU104" s="192">
        <v>2.1540682566377831</v>
      </c>
      <c r="AV104" s="192">
        <v>1.2256232950456429</v>
      </c>
      <c r="AW104" s="192">
        <v>2.1497042036602059</v>
      </c>
      <c r="AX104" s="192">
        <v>2.5399902895759512</v>
      </c>
      <c r="AY104" s="192">
        <v>1.5096813665754836</v>
      </c>
      <c r="BB104" s="192">
        <v>5.9835466290413933E-2</v>
      </c>
    </row>
    <row r="105" spans="1:70">
      <c r="A105" s="192">
        <v>1</v>
      </c>
      <c r="B105" s="192">
        <v>6.8542390734711703E-2</v>
      </c>
      <c r="C105" s="192">
        <v>0.55992117068811176</v>
      </c>
      <c r="D105" s="192">
        <v>0.92932119991191886</v>
      </c>
      <c r="E105" s="192">
        <v>1.5042118890671861</v>
      </c>
      <c r="F105" s="192">
        <v>1.7714010455871048</v>
      </c>
      <c r="G105" s="192">
        <v>1.1484390499575237</v>
      </c>
      <c r="H105" s="192">
        <v>0.91085165842074867</v>
      </c>
      <c r="I105" s="192">
        <v>0.91085164739142088</v>
      </c>
      <c r="J105" s="192">
        <v>0.15494851070650684</v>
      </c>
      <c r="K105" s="192">
        <v>-0.71943658067619476</v>
      </c>
      <c r="L105" s="192">
        <v>6.4003002267354003E-2</v>
      </c>
      <c r="M105" s="192">
        <v>0.19132038277924551</v>
      </c>
      <c r="N105" s="192">
        <v>0.98300147988385345</v>
      </c>
      <c r="O105" s="192">
        <v>0.45692736231863751</v>
      </c>
      <c r="P105" s="192">
        <v>0.95978279975673642</v>
      </c>
      <c r="S105" s="192">
        <v>-9.8276700552091076E-2</v>
      </c>
      <c r="AJ105" s="192">
        <v>1</v>
      </c>
      <c r="AK105" s="192">
        <v>1.0841826458876163</v>
      </c>
      <c r="AL105" s="192">
        <v>-1.4126364340280713</v>
      </c>
      <c r="AM105" s="192">
        <v>-1.205013060077994</v>
      </c>
      <c r="AN105" s="192">
        <v>0.74021645739410225</v>
      </c>
      <c r="AO105" s="192">
        <v>-1.6937172885162748</v>
      </c>
      <c r="AP105" s="192">
        <v>-1.5202685001543097</v>
      </c>
      <c r="AQ105" s="192">
        <v>-1.9339283654749291</v>
      </c>
      <c r="AR105" s="192">
        <v>-1.9339284386407132</v>
      </c>
      <c r="AS105" s="192">
        <v>-1.3476434568099829</v>
      </c>
      <c r="AT105" s="192">
        <v>-1.1719134565595708</v>
      </c>
      <c r="AU105" s="192">
        <v>-0.76331449425427722</v>
      </c>
      <c r="AV105" s="192">
        <v>0.43468577390075169</v>
      </c>
      <c r="AW105" s="192">
        <v>-1.5219778976359633</v>
      </c>
      <c r="AX105" s="192">
        <v>-1.1797649376692541</v>
      </c>
      <c r="AY105" s="192">
        <v>-0.90987232742700663</v>
      </c>
      <c r="BB105" s="192">
        <v>-1.0955995990971223</v>
      </c>
    </row>
    <row r="106" spans="1:70">
      <c r="A106" s="192">
        <v>1</v>
      </c>
      <c r="B106" s="192">
        <v>0.19751258186523604</v>
      </c>
      <c r="C106" s="192">
        <v>-0.15019956700971407</v>
      </c>
      <c r="D106" s="192">
        <v>0.58447243301398533</v>
      </c>
      <c r="E106" s="192">
        <v>1.9817090338628633</v>
      </c>
      <c r="F106" s="192">
        <v>0.23622203680712625</v>
      </c>
      <c r="G106" s="192">
        <v>1.1608516432138569</v>
      </c>
      <c r="H106" s="192">
        <v>-0.3633727272825229</v>
      </c>
      <c r="I106" s="192">
        <v>-0.36337269035297359</v>
      </c>
      <c r="J106" s="192">
        <v>0.37407650596932673</v>
      </c>
      <c r="K106" s="192">
        <v>-0.36979535840267574</v>
      </c>
      <c r="L106" s="192">
        <v>0.63006234199267763</v>
      </c>
      <c r="M106" s="192">
        <v>1.0430992517045139</v>
      </c>
      <c r="N106" s="192">
        <v>0.98300147988385345</v>
      </c>
      <c r="O106" s="192">
        <v>1.0024914623146002</v>
      </c>
      <c r="P106" s="192">
        <v>1.0697625131204835</v>
      </c>
      <c r="S106" s="192">
        <v>-0.21990144427709488</v>
      </c>
      <c r="AJ106" s="192">
        <v>1</v>
      </c>
      <c r="AK106" s="192">
        <v>0.28886646724936094</v>
      </c>
      <c r="AL106" s="192">
        <v>-1.4126364340280713</v>
      </c>
      <c r="AM106" s="192">
        <v>-0.80424287152093621</v>
      </c>
      <c r="AN106" s="192">
        <v>-1.169772121788607</v>
      </c>
      <c r="AO106" s="192">
        <v>-2.695150755515642E-2</v>
      </c>
      <c r="AP106" s="192">
        <v>-0.83757587105593367</v>
      </c>
      <c r="AQ106" s="192">
        <v>-0.41276126936404506</v>
      </c>
      <c r="AR106" s="192">
        <v>-0.41276138422375958</v>
      </c>
      <c r="AS106" s="192">
        <v>-0.70591147068314797</v>
      </c>
      <c r="AT106" s="192">
        <v>-0.51376527345647804</v>
      </c>
      <c r="AU106" s="192">
        <v>-0.50205633745797273</v>
      </c>
      <c r="AV106" s="192">
        <v>-0.17372770390301051</v>
      </c>
      <c r="AW106" s="192">
        <v>-0.56116388982014309</v>
      </c>
      <c r="AX106" s="192">
        <v>-0.18783021040386541</v>
      </c>
      <c r="AY106" s="192">
        <v>-0.35997376060825959</v>
      </c>
      <c r="BB106" s="192">
        <v>-0.31720123925709798</v>
      </c>
    </row>
    <row r="107" spans="1:70">
      <c r="A107" s="192">
        <v>1</v>
      </c>
      <c r="B107" s="192">
        <v>-0.30224690876554727</v>
      </c>
      <c r="C107" s="192">
        <v>-0.38690647957565605</v>
      </c>
      <c r="D107" s="192">
        <v>-0.36619173519112874</v>
      </c>
      <c r="E107" s="192">
        <v>-0.40577669011552336</v>
      </c>
      <c r="F107" s="192">
        <v>-1.6498550311225604</v>
      </c>
      <c r="G107" s="192">
        <v>-0.365897327315238</v>
      </c>
      <c r="H107" s="192">
        <v>-7.7752242955637018E-3</v>
      </c>
      <c r="I107" s="192">
        <v>-7.77514823723203E-3</v>
      </c>
      <c r="J107" s="192">
        <v>0.13929651104487542</v>
      </c>
      <c r="K107" s="192">
        <v>-0.36979535840267574</v>
      </c>
      <c r="L107" s="192">
        <v>-0.76331449425427722</v>
      </c>
      <c r="M107" s="192">
        <v>-0.17372770390301051</v>
      </c>
      <c r="N107" s="192">
        <v>-4.6442099918810875E-2</v>
      </c>
      <c r="O107" s="192">
        <v>-1.3285551467590626</v>
      </c>
      <c r="P107" s="192">
        <v>-1.0198520407907536</v>
      </c>
      <c r="S107" s="192">
        <v>0.27876000499542042</v>
      </c>
      <c r="AJ107" s="192">
        <v>1</v>
      </c>
      <c r="AK107" s="192">
        <v>-0.24850932912783374</v>
      </c>
      <c r="AL107" s="192">
        <v>-1.4126364340280713</v>
      </c>
      <c r="AM107" s="192">
        <v>0.81747835659367019</v>
      </c>
      <c r="AN107" s="192">
        <v>1.2177136021897796</v>
      </c>
      <c r="AO107" s="192">
        <v>0.10463526462598646</v>
      </c>
      <c r="AP107" s="192">
        <v>4.3718250143787239E-2</v>
      </c>
      <c r="AQ107" s="192">
        <v>0.76268603217618214</v>
      </c>
      <c r="AR107" s="192">
        <v>0.76268606756664414</v>
      </c>
      <c r="AS107" s="192">
        <v>0.82798449615660008</v>
      </c>
      <c r="AT107" s="192">
        <v>0.5762926548080215</v>
      </c>
      <c r="AU107" s="192">
        <v>0.63006234199267763</v>
      </c>
      <c r="AV107" s="192">
        <v>1.1039405994848888</v>
      </c>
      <c r="AW107" s="192">
        <v>0.50259447597594398</v>
      </c>
      <c r="AX107" s="192">
        <v>0.25854041686555873</v>
      </c>
      <c r="AY107" s="192">
        <v>1.2897219398479816</v>
      </c>
      <c r="BB107" s="192">
        <v>0.23011010750541908</v>
      </c>
    </row>
    <row r="108" spans="1:70">
      <c r="A108" s="192">
        <v>1</v>
      </c>
      <c r="B108" s="192">
        <v>-9.8044106142212081E-2</v>
      </c>
      <c r="C108" s="192">
        <v>-0.15019956700971407</v>
      </c>
      <c r="D108" s="192">
        <v>-0.28230960270244221</v>
      </c>
      <c r="E108" s="192">
        <v>-0.69227497699292972</v>
      </c>
      <c r="F108" s="192">
        <v>-0.33398730931115028</v>
      </c>
      <c r="G108" s="192">
        <v>-0.5520862261602496</v>
      </c>
      <c r="H108" s="192">
        <v>-0.17569626737273941</v>
      </c>
      <c r="I108" s="192">
        <v>-0.17569635614659912</v>
      </c>
      <c r="J108" s="192">
        <v>-6.4179484556315267E-2</v>
      </c>
      <c r="K108" s="192">
        <v>0.53515839336407756</v>
      </c>
      <c r="L108" s="192">
        <v>-0.24079818066166833</v>
      </c>
      <c r="M108" s="192">
        <v>-0.47793444280489161</v>
      </c>
      <c r="N108" s="192">
        <v>0.36533533200225338</v>
      </c>
      <c r="O108" s="192">
        <v>-0.23742694676713555</v>
      </c>
      <c r="P108" s="192">
        <v>-0.14001433388075765</v>
      </c>
      <c r="S108" s="192">
        <v>7.1997940662914053E-2</v>
      </c>
      <c r="AJ108" s="192">
        <v>1</v>
      </c>
      <c r="AK108" s="192">
        <v>0.20288633982900739</v>
      </c>
      <c r="AL108" s="192">
        <v>-1.3337341298394239</v>
      </c>
      <c r="AM108" s="192">
        <v>-0.25434889187288001</v>
      </c>
      <c r="AN108" s="192">
        <v>1.8862096049037278</v>
      </c>
      <c r="AO108" s="192">
        <v>-1.0357834276105697</v>
      </c>
      <c r="AP108" s="192">
        <v>-1.0734151429262824</v>
      </c>
      <c r="AQ108" s="192">
        <v>-0.87701356493035387</v>
      </c>
      <c r="AR108" s="192">
        <v>-0.87701350088889052</v>
      </c>
      <c r="AS108" s="192">
        <v>-0.22069948117261615</v>
      </c>
      <c r="AT108" s="192">
        <v>-0.41092961984661969</v>
      </c>
      <c r="AU108" s="192">
        <v>-0.32788423292710417</v>
      </c>
      <c r="AV108" s="192">
        <v>-0.8429825294871498</v>
      </c>
      <c r="AW108" s="192">
        <v>-1.2127313925388241E-2</v>
      </c>
      <c r="AX108" s="192">
        <v>-0.48541062858348266</v>
      </c>
      <c r="AY108" s="192">
        <v>-0.57993318733575761</v>
      </c>
      <c r="BB108" s="192">
        <v>-0.21990144427709488</v>
      </c>
    </row>
    <row r="109" spans="1:70">
      <c r="A109" s="192">
        <v>1</v>
      </c>
      <c r="B109" s="192">
        <v>-1.0814418135124766</v>
      </c>
      <c r="C109" s="192">
        <v>-0.15019956700971407</v>
      </c>
      <c r="D109" s="192">
        <v>0.18370224445692745</v>
      </c>
      <c r="E109" s="192">
        <v>-0.11927840323811695</v>
      </c>
      <c r="F109" s="192">
        <v>-0.37784956670486458</v>
      </c>
      <c r="G109" s="192">
        <v>0.90018718483084137</v>
      </c>
      <c r="H109" s="192">
        <v>1.2466937445751001</v>
      </c>
      <c r="I109" s="192">
        <v>1.2466938123163636</v>
      </c>
      <c r="J109" s="192">
        <v>0.5149445029239984</v>
      </c>
      <c r="K109" s="192">
        <v>0.9053667463595686</v>
      </c>
      <c r="L109" s="192">
        <v>0.63006234199267763</v>
      </c>
      <c r="M109" s="192">
        <v>0.31300307833999969</v>
      </c>
      <c r="N109" s="192">
        <v>0.43396490398909865</v>
      </c>
      <c r="O109" s="192">
        <v>-0.43581389222021255</v>
      </c>
      <c r="P109" s="192">
        <v>-0.90987232742700663</v>
      </c>
      <c r="S109" s="192">
        <v>1.0814833135804456</v>
      </c>
      <c r="AJ109" s="192">
        <v>1</v>
      </c>
      <c r="AK109" s="192">
        <v>-1.4468573550489761</v>
      </c>
      <c r="AL109" s="192">
        <v>-1.3337341298394239</v>
      </c>
      <c r="AM109" s="192">
        <v>1.0225235693437928</v>
      </c>
      <c r="AN109" s="192">
        <v>-0.50127611907465885</v>
      </c>
      <c r="AO109" s="192">
        <v>0.23622203680712625</v>
      </c>
      <c r="AP109" s="192">
        <v>0.60228494667882215</v>
      </c>
      <c r="AQ109" s="192">
        <v>1.2466937445751001</v>
      </c>
      <c r="AR109" s="192">
        <v>1.2466938123163636</v>
      </c>
      <c r="AS109" s="192">
        <v>1.0471124914194223</v>
      </c>
      <c r="AT109" s="192">
        <v>1.9131561517361788</v>
      </c>
      <c r="AU109" s="192">
        <v>0.63006234199267763</v>
      </c>
      <c r="AV109" s="192">
        <v>1.286464642826018</v>
      </c>
      <c r="AW109" s="192">
        <v>1.0173162658772761</v>
      </c>
      <c r="AX109" s="192">
        <v>1.0024914623146002</v>
      </c>
      <c r="AY109" s="192">
        <v>0.95978279975673642</v>
      </c>
      <c r="BB109" s="192">
        <v>1.4706824935004577</v>
      </c>
    </row>
    <row r="110" spans="1:70">
      <c r="A110" s="192">
        <v>1</v>
      </c>
      <c r="B110" s="192">
        <v>-0.37747952025835807</v>
      </c>
      <c r="C110" s="192">
        <v>0.16540964974487521</v>
      </c>
      <c r="D110" s="192">
        <v>-2.7024944068203913E-3</v>
      </c>
      <c r="E110" s="192">
        <v>-0.11927840323811695</v>
      </c>
      <c r="F110" s="192">
        <v>0.98188041250025992</v>
      </c>
      <c r="G110" s="192">
        <v>-0.13005805544488921</v>
      </c>
      <c r="H110" s="192">
        <v>0.25892290294465642</v>
      </c>
      <c r="I110" s="192">
        <v>0.25892294562612583</v>
      </c>
      <c r="J110" s="192">
        <v>-0.17374348218772634</v>
      </c>
      <c r="K110" s="192">
        <v>0.617426916251964</v>
      </c>
      <c r="L110" s="192">
        <v>-0.1972551545289504</v>
      </c>
      <c r="M110" s="192">
        <v>0.49552712168112661</v>
      </c>
      <c r="N110" s="192">
        <v>1.0516310518706964</v>
      </c>
      <c r="O110" s="192">
        <v>1.2008784077676788</v>
      </c>
      <c r="P110" s="192">
        <v>1.7296407933029816</v>
      </c>
      <c r="S110" s="192">
        <v>0.36389732560292343</v>
      </c>
      <c r="AJ110" s="192">
        <v>1</v>
      </c>
      <c r="AK110" s="192">
        <v>1.1003039197789302</v>
      </c>
      <c r="AL110" s="192">
        <v>-1.3337341298394239</v>
      </c>
      <c r="AM110" s="192">
        <v>0.15574153362736529</v>
      </c>
      <c r="AN110" s="192">
        <v>0.74021645739410225</v>
      </c>
      <c r="AO110" s="192">
        <v>-0.42171182409857888</v>
      </c>
      <c r="AP110" s="192">
        <v>-0.27900917452089885</v>
      </c>
      <c r="AQ110" s="192">
        <v>-0.15594085054013027</v>
      </c>
      <c r="AR110" s="192">
        <v>-0.15594097895580203</v>
      </c>
      <c r="AS110" s="192">
        <v>0.43668450461584796</v>
      </c>
      <c r="AT110" s="192">
        <v>0.30891995542238893</v>
      </c>
      <c r="AU110" s="192">
        <v>-2.308304999808183E-2</v>
      </c>
      <c r="AV110" s="192">
        <v>1.1647819472652658</v>
      </c>
      <c r="AW110" s="192">
        <v>-0.21801602988592159</v>
      </c>
      <c r="AX110" s="192">
        <v>-0.33662041949367405</v>
      </c>
      <c r="AY110" s="192">
        <v>0.40988423293798937</v>
      </c>
      <c r="BB110" s="192">
        <v>-1.1077620734696225</v>
      </c>
    </row>
    <row r="111" spans="1:70">
      <c r="A111" s="192">
        <v>1</v>
      </c>
      <c r="B111" s="192">
        <v>-0.2861256348742332</v>
      </c>
      <c r="C111" s="192">
        <v>-0.2291018711983614</v>
      </c>
      <c r="D111" s="192">
        <v>-0.57123694794125135</v>
      </c>
      <c r="E111" s="192">
        <v>-2.3778974278981478E-2</v>
      </c>
      <c r="F111" s="192">
        <v>-1.1673701997917125</v>
      </c>
      <c r="G111" s="192">
        <v>-0.8996388373376043</v>
      </c>
      <c r="H111" s="192">
        <v>-0.27447335153578378</v>
      </c>
      <c r="I111" s="192">
        <v>-0.27447324210058988</v>
      </c>
      <c r="J111" s="192">
        <v>1.4080513751835163E-2</v>
      </c>
      <c r="K111" s="192">
        <v>0.45288987047619123</v>
      </c>
      <c r="L111" s="192">
        <v>-0.32788423292710417</v>
      </c>
      <c r="M111" s="192">
        <v>-0.72129983392639785</v>
      </c>
      <c r="N111" s="192">
        <v>-0.52684910382672168</v>
      </c>
      <c r="O111" s="192">
        <v>-0.53500736494675105</v>
      </c>
      <c r="P111" s="192">
        <v>-0.90987232742700663</v>
      </c>
      <c r="S111" s="192">
        <v>0.2665975306229203</v>
      </c>
      <c r="AJ111" s="192">
        <v>1</v>
      </c>
      <c r="AK111" s="192">
        <v>0.79399971584392748</v>
      </c>
      <c r="AL111" s="192">
        <v>-1.1759295214621293</v>
      </c>
      <c r="AM111" s="192">
        <v>-1.559182063919115</v>
      </c>
      <c r="AN111" s="192">
        <v>-0.59677554803379429</v>
      </c>
      <c r="AO111" s="192">
        <v>-0.90419665542942984</v>
      </c>
      <c r="AP111" s="192">
        <v>-1.4954433136416412</v>
      </c>
      <c r="AQ111" s="192">
        <v>-1.5585754456553607</v>
      </c>
      <c r="AR111" s="192">
        <v>-1.5585755193341744</v>
      </c>
      <c r="AS111" s="192">
        <v>-1.5511194524111735</v>
      </c>
      <c r="AT111" s="192">
        <v>-1.8917630318285794</v>
      </c>
      <c r="AU111" s="192">
        <v>-1.6341750169086231</v>
      </c>
      <c r="AV111" s="192">
        <v>-0.78214118170677271</v>
      </c>
      <c r="AW111" s="192">
        <v>-1.7964961855833408</v>
      </c>
      <c r="AX111" s="192">
        <v>3.0855543895719157</v>
      </c>
      <c r="AY111" s="192">
        <v>-1.4597708942457537</v>
      </c>
      <c r="BB111" s="192">
        <v>-0.80370021415711312</v>
      </c>
      <c r="BO111" s="114"/>
      <c r="BP111" s="114"/>
      <c r="BQ111" s="114"/>
      <c r="BR111" s="114"/>
    </row>
    <row r="112" spans="1:70">
      <c r="A112" s="192">
        <v>1</v>
      </c>
      <c r="B112" s="192">
        <v>-0.9256028325630955</v>
      </c>
      <c r="C112" s="192">
        <v>0.24431195393352251</v>
      </c>
      <c r="D112" s="192">
        <v>-0.11454533772506911</v>
      </c>
      <c r="E112" s="192">
        <v>0.54921759947583126</v>
      </c>
      <c r="F112" s="192">
        <v>1.6910749838557875E-2</v>
      </c>
      <c r="G112" s="192">
        <v>-5.9321228815481311E-3</v>
      </c>
      <c r="H112" s="192">
        <v>2.1024841207415777E-3</v>
      </c>
      <c r="I112" s="192">
        <v>2.1025403581665129E-3</v>
      </c>
      <c r="J112" s="192">
        <v>-0.3459154784656564</v>
      </c>
      <c r="K112" s="192">
        <v>4.1299459281378674E-4</v>
      </c>
      <c r="L112" s="192">
        <v>-0.1972551545289504</v>
      </c>
      <c r="M112" s="192">
        <v>-0.78214118170677271</v>
      </c>
      <c r="N112" s="192">
        <v>-0.14938645789907756</v>
      </c>
      <c r="O112" s="192">
        <v>-0.68379757403655972</v>
      </c>
      <c r="P112" s="192">
        <v>-0.79989261406325562</v>
      </c>
      <c r="S112" s="192">
        <v>0.92337114673794063</v>
      </c>
      <c r="AJ112" s="192">
        <v>1</v>
      </c>
      <c r="AK112" s="192">
        <v>-0.42584334193230022</v>
      </c>
      <c r="AL112" s="192">
        <v>-1.0970272172734818</v>
      </c>
      <c r="AM112" s="192">
        <v>-3.9983442179569964E-2</v>
      </c>
      <c r="AN112" s="192">
        <v>0.45371817051669583</v>
      </c>
      <c r="AO112" s="192">
        <v>-0.77260988324828705</v>
      </c>
      <c r="AP112" s="192">
        <v>4.3718250143787239E-2</v>
      </c>
      <c r="AQ112" s="192">
        <v>2.1024841207415777E-3</v>
      </c>
      <c r="AR112" s="192">
        <v>2.1025403581665129E-3</v>
      </c>
      <c r="AS112" s="192">
        <v>-6.4179484556315267E-2</v>
      </c>
      <c r="AT112" s="192">
        <v>2.0980125314785752E-2</v>
      </c>
      <c r="AU112" s="192">
        <v>0.19463208066550466</v>
      </c>
      <c r="AV112" s="192">
        <v>0.92141655614376194</v>
      </c>
      <c r="AW112" s="192">
        <v>-0.73273781978725372</v>
      </c>
      <c r="AX112" s="192">
        <v>-0.23742694676713555</v>
      </c>
      <c r="AY112" s="192">
        <v>-3.0034620517010589E-2</v>
      </c>
      <c r="BB112" s="192">
        <v>0.41254722309292474</v>
      </c>
    </row>
    <row r="113" spans="1:54">
      <c r="A113" s="192">
        <v>1</v>
      </c>
      <c r="B113" s="192">
        <v>0.27274519335804687</v>
      </c>
      <c r="C113" s="192">
        <v>-0.38690647957565605</v>
      </c>
      <c r="D113" s="192">
        <v>-0.75764168680499921</v>
      </c>
      <c r="E113" s="192">
        <v>-0.40577669011552336</v>
      </c>
      <c r="F113" s="192">
        <v>-0.72874762585457586</v>
      </c>
      <c r="G113" s="192">
        <v>-0.46519807336591046</v>
      </c>
      <c r="H113" s="192">
        <v>-0.57080460402491695</v>
      </c>
      <c r="I113" s="192">
        <v>-0.57080465264393665</v>
      </c>
      <c r="J113" s="192">
        <v>-1.1128634618855315</v>
      </c>
      <c r="K113" s="192">
        <v>-0.69886944995422284</v>
      </c>
      <c r="L113" s="192">
        <v>-0.98102962491786372</v>
      </c>
      <c r="M113" s="192">
        <v>-0.59961713836564368</v>
      </c>
      <c r="N113" s="192">
        <v>-0.83568217776752041</v>
      </c>
      <c r="O113" s="192">
        <v>-1.1797649376692541</v>
      </c>
      <c r="P113" s="192">
        <v>-1.0198520407907536</v>
      </c>
      <c r="S113" s="192">
        <v>-0.29287629051209729</v>
      </c>
      <c r="AJ113" s="192">
        <v>1</v>
      </c>
      <c r="AK113" s="192">
        <v>1.1755365312717292</v>
      </c>
      <c r="AL113" s="192">
        <v>-1.0970272172734818</v>
      </c>
      <c r="AM113" s="192">
        <v>-1.0092880842710588</v>
      </c>
      <c r="AN113" s="192">
        <v>0.74021645739410225</v>
      </c>
      <c r="AO113" s="192">
        <v>-1.2989569719728524</v>
      </c>
      <c r="AP113" s="192">
        <v>-0.83757587105593367</v>
      </c>
      <c r="AQ113" s="192">
        <v>-1.1042008585053558</v>
      </c>
      <c r="AR113" s="192">
        <v>-1.1042008403706516</v>
      </c>
      <c r="AS113" s="192">
        <v>-1.2850354581634615</v>
      </c>
      <c r="AT113" s="192">
        <v>-1.3981518945012594</v>
      </c>
      <c r="AU113" s="192">
        <v>-0.85040054651970987</v>
      </c>
      <c r="AV113" s="192">
        <v>-1.268871963949783</v>
      </c>
      <c r="AW113" s="192">
        <v>-1.7964961855833408</v>
      </c>
      <c r="AX113" s="192">
        <v>-1.1797649376692541</v>
      </c>
      <c r="AY113" s="192">
        <v>-1.8996897477007497</v>
      </c>
      <c r="BB113" s="192">
        <v>-1.1807369197046249</v>
      </c>
    </row>
    <row r="114" spans="1:54">
      <c r="A114" s="192">
        <v>1</v>
      </c>
      <c r="B114" s="192">
        <v>-0.14640792781616618</v>
      </c>
      <c r="C114" s="192">
        <v>0.24431195393352251</v>
      </c>
      <c r="D114" s="192">
        <v>-3.9983442179569964E-2</v>
      </c>
      <c r="E114" s="192">
        <v>0.93121531531237323</v>
      </c>
      <c r="F114" s="192">
        <v>-0.50943633888600748</v>
      </c>
      <c r="G114" s="192">
        <v>-0.5893240059292516</v>
      </c>
      <c r="H114" s="192">
        <v>-0.23496251787056549</v>
      </c>
      <c r="I114" s="192">
        <v>-0.23496248771899395</v>
      </c>
      <c r="J114" s="192">
        <v>-1.5714859097940351E-3</v>
      </c>
      <c r="K114" s="192">
        <v>-0.10242265901704459</v>
      </c>
      <c r="L114" s="192">
        <v>-6.6626076130799752E-2</v>
      </c>
      <c r="M114" s="192">
        <v>-0.17372770390301051</v>
      </c>
      <c r="N114" s="192">
        <v>-0.80136739177409899</v>
      </c>
      <c r="O114" s="192">
        <v>-0.33662041949367405</v>
      </c>
      <c r="P114" s="192">
        <v>-0.14001433388075765</v>
      </c>
      <c r="S114" s="192">
        <v>0.12064783815291583</v>
      </c>
      <c r="AJ114" s="192">
        <v>1</v>
      </c>
      <c r="AK114" s="192">
        <v>0.51993805969155282</v>
      </c>
      <c r="AL114" s="192">
        <v>-0.93922260889618725</v>
      </c>
      <c r="AM114" s="192">
        <v>0.65903432855948452</v>
      </c>
      <c r="AN114" s="192">
        <v>1.0267147442715086</v>
      </c>
      <c r="AO114" s="192">
        <v>0.23622203680712625</v>
      </c>
      <c r="AP114" s="192">
        <v>0.37885826806480849</v>
      </c>
      <c r="AQ114" s="192">
        <v>0.31818915344248244</v>
      </c>
      <c r="AR114" s="192">
        <v>0.31818907719851891</v>
      </c>
      <c r="AS114" s="192">
        <v>0.8436364958182293</v>
      </c>
      <c r="AT114" s="192">
        <v>0.43232273975421925</v>
      </c>
      <c r="AU114" s="192">
        <v>0.89132049878898212</v>
      </c>
      <c r="AV114" s="192">
        <v>1.1647819472652658</v>
      </c>
      <c r="AW114" s="192">
        <v>-0.32096038786618825</v>
      </c>
      <c r="AX114" s="192">
        <v>0.25854041686555873</v>
      </c>
      <c r="AY114" s="192">
        <v>0.95978279975673642</v>
      </c>
      <c r="BB114" s="192">
        <v>-0.54828825233460521</v>
      </c>
    </row>
    <row r="115" spans="1:54">
      <c r="A115" s="192">
        <v>1</v>
      </c>
      <c r="B115" s="192">
        <v>0.61666570303944912</v>
      </c>
      <c r="C115" s="192">
        <v>0.48101886649946446</v>
      </c>
      <c r="D115" s="192">
        <v>2.5258216422741786E-2</v>
      </c>
      <c r="E115" s="192">
        <v>0.64471702843496681</v>
      </c>
      <c r="F115" s="192">
        <v>1.332778471649968</v>
      </c>
      <c r="G115" s="192">
        <v>-0.19212102172655976</v>
      </c>
      <c r="H115" s="192">
        <v>-0.23496251787056549</v>
      </c>
      <c r="I115" s="192">
        <v>-0.23496248771899395</v>
      </c>
      <c r="J115" s="192">
        <v>-0.51808747474358652</v>
      </c>
      <c r="K115" s="192">
        <v>-0.51376527345647804</v>
      </c>
      <c r="L115" s="192">
        <v>0.10754602840006883</v>
      </c>
      <c r="M115" s="192">
        <v>0.13047903499887059</v>
      </c>
      <c r="N115" s="192">
        <v>0.39965011799567601</v>
      </c>
      <c r="O115" s="192">
        <v>0.55612083504517595</v>
      </c>
      <c r="P115" s="192">
        <v>1.3997016532117326</v>
      </c>
      <c r="S115" s="192">
        <v>-0.63342557294210777</v>
      </c>
      <c r="AJ115" s="192">
        <v>1</v>
      </c>
      <c r="AK115" s="192">
        <v>0.71876710435111668</v>
      </c>
      <c r="AL115" s="192">
        <v>-0.93922260889618725</v>
      </c>
      <c r="AM115" s="192">
        <v>0.22098319222967705</v>
      </c>
      <c r="AN115" s="192">
        <v>-0.59677554803379429</v>
      </c>
      <c r="AO115" s="192">
        <v>1.2011916994688283</v>
      </c>
      <c r="AP115" s="192">
        <v>-0.22935880149556173</v>
      </c>
      <c r="AQ115" s="192">
        <v>-2.7530641128172859E-2</v>
      </c>
      <c r="AR115" s="192">
        <v>-2.7530525428030899E-2</v>
      </c>
      <c r="AS115" s="192">
        <v>0.59320450123214885</v>
      </c>
      <c r="AT115" s="192">
        <v>0.96706813852548301</v>
      </c>
      <c r="AU115" s="192">
        <v>-0.54559936359069061</v>
      </c>
      <c r="AV115" s="192">
        <v>0.2521617305596226</v>
      </c>
      <c r="AW115" s="192">
        <v>0.43396490398909865</v>
      </c>
      <c r="AX115" s="192">
        <v>0.95289472595133173</v>
      </c>
      <c r="AY115" s="192">
        <v>1.6196610799392306</v>
      </c>
      <c r="BB115" s="192">
        <v>-0.74288784229461124</v>
      </c>
    </row>
    <row r="116" spans="1:54">
      <c r="A116" s="192">
        <v>1</v>
      </c>
      <c r="B116" s="192">
        <v>-0.81812767328765656</v>
      </c>
      <c r="C116" s="192">
        <v>-0.38690647957565605</v>
      </c>
      <c r="D116" s="192">
        <v>0.47262958969573665</v>
      </c>
      <c r="E116" s="192">
        <v>1.4087124601080505</v>
      </c>
      <c r="F116" s="192">
        <v>0.14849752201969765</v>
      </c>
      <c r="G116" s="192">
        <v>-0.66379956546725549</v>
      </c>
      <c r="H116" s="192">
        <v>2.1024841207415777E-3</v>
      </c>
      <c r="I116" s="192">
        <v>2.1025403581665129E-3</v>
      </c>
      <c r="J116" s="192">
        <v>0.71842049852518908</v>
      </c>
      <c r="K116" s="192">
        <v>1.090470922857312</v>
      </c>
      <c r="L116" s="192">
        <v>1.1090356294525685</v>
      </c>
      <c r="M116" s="192">
        <v>1.0430992517045139</v>
      </c>
      <c r="N116" s="192">
        <v>0.46827968998252129</v>
      </c>
      <c r="O116" s="192">
        <v>0.40733062595536734</v>
      </c>
      <c r="P116" s="192">
        <v>0.29990451957423842</v>
      </c>
      <c r="S116" s="192">
        <v>0.81390887738543738</v>
      </c>
      <c r="AJ116" s="192">
        <v>1</v>
      </c>
      <c r="AK116" s="192">
        <v>0.47157423801761067</v>
      </c>
      <c r="AL116" s="192">
        <v>-0.86032030470753995</v>
      </c>
      <c r="AM116" s="192">
        <v>-1.4286987467144916</v>
      </c>
      <c r="AN116" s="192">
        <v>7.1720454680153992E-2</v>
      </c>
      <c r="AO116" s="192">
        <v>-0.86033439803571554</v>
      </c>
      <c r="AP116" s="192">
        <v>-1.4333803473599707</v>
      </c>
      <c r="AQ116" s="192">
        <v>-0.88689127334665785</v>
      </c>
      <c r="AR116" s="192">
        <v>-0.88689118948428902</v>
      </c>
      <c r="AS116" s="192">
        <v>-1.5824234517344342</v>
      </c>
      <c r="AT116" s="192">
        <v>-1.4187190252232313</v>
      </c>
      <c r="AU116" s="192">
        <v>-1.285830807846883</v>
      </c>
      <c r="AV116" s="192">
        <v>-1.6339200506320413</v>
      </c>
      <c r="AW116" s="192">
        <v>-1.3504039676688526</v>
      </c>
      <c r="AX116" s="192">
        <v>-1.2293616740325242</v>
      </c>
      <c r="AY116" s="192">
        <v>-1.8996897477007497</v>
      </c>
      <c r="BB116" s="192">
        <v>-0.48747588047210333</v>
      </c>
    </row>
    <row r="117" spans="1:54">
      <c r="A117" s="192">
        <v>1</v>
      </c>
      <c r="B117" s="192">
        <v>0.10078493851735174</v>
      </c>
      <c r="C117" s="192">
        <v>-7.1297262821066756E-2</v>
      </c>
      <c r="D117" s="192">
        <v>0.34214627249111312</v>
      </c>
      <c r="E117" s="192">
        <v>0.74021645739410225</v>
      </c>
      <c r="F117" s="192">
        <v>1.6910749838557875E-2</v>
      </c>
      <c r="G117" s="192">
        <v>0.13060640293812636</v>
      </c>
      <c r="H117" s="192">
        <v>-0.48190522827817645</v>
      </c>
      <c r="I117" s="192">
        <v>-0.48190520439155293</v>
      </c>
      <c r="J117" s="192">
        <v>0.20190450969139664</v>
      </c>
      <c r="K117" s="192">
        <v>-0.16412405118295903</v>
      </c>
      <c r="L117" s="192">
        <v>0.2817181329309405</v>
      </c>
      <c r="M117" s="192">
        <v>0.86057520836338486</v>
      </c>
      <c r="N117" s="192">
        <v>-4.6442099918810875E-2</v>
      </c>
      <c r="O117" s="192">
        <v>-3.9040001314056785E-2</v>
      </c>
      <c r="P117" s="192">
        <v>-0.24999404724450863</v>
      </c>
      <c r="S117" s="192">
        <v>-0.12260164929709175</v>
      </c>
      <c r="AJ117" s="192">
        <v>1</v>
      </c>
      <c r="AK117" s="192">
        <v>-0.18939799152633696</v>
      </c>
      <c r="AL117" s="192">
        <v>-0.78141800051889265</v>
      </c>
      <c r="AM117" s="192">
        <v>-3.9983442179569964E-2</v>
      </c>
      <c r="AN117" s="192">
        <v>0.2627193125984249</v>
      </c>
      <c r="AO117" s="192">
        <v>0.19235977941341195</v>
      </c>
      <c r="AP117" s="192">
        <v>-3.0757309394216701E-2</v>
      </c>
      <c r="AQ117" s="192">
        <v>-0.20532939262165245</v>
      </c>
      <c r="AR117" s="192">
        <v>-0.20532942193279655</v>
      </c>
      <c r="AS117" s="192">
        <v>-0.1580914825260949</v>
      </c>
      <c r="AT117" s="192">
        <v>-0.30809396623676133</v>
      </c>
      <c r="AU117" s="192">
        <v>-0.54559936359069061</v>
      </c>
      <c r="AV117" s="192">
        <v>-0.41709309502451669</v>
      </c>
      <c r="AW117" s="192">
        <v>-0.42390474584645493</v>
      </c>
      <c r="AX117" s="192">
        <v>1.0556735049211587E-2</v>
      </c>
      <c r="AY117" s="192">
        <v>-0.57993318733575761</v>
      </c>
      <c r="BB117" s="192">
        <v>0.16929773564291717</v>
      </c>
    </row>
    <row r="118" spans="1:54">
      <c r="A118" s="192">
        <v>1</v>
      </c>
      <c r="B118" s="192">
        <v>-1.0653205396211625</v>
      </c>
      <c r="C118" s="192">
        <v>0.55992117068811176</v>
      </c>
      <c r="D118" s="192">
        <v>1.0504842801733549</v>
      </c>
      <c r="E118" s="192">
        <v>1.5997113180263214</v>
      </c>
      <c r="F118" s="192">
        <v>1.2450539568625394</v>
      </c>
      <c r="G118" s="192">
        <v>0.44092123434647906</v>
      </c>
      <c r="H118" s="192">
        <v>0.67378665642944302</v>
      </c>
      <c r="I118" s="192">
        <v>0.67378661931426043</v>
      </c>
      <c r="J118" s="192">
        <v>0.68711649920192841</v>
      </c>
      <c r="K118" s="192">
        <v>-0.16412405118295903</v>
      </c>
      <c r="L118" s="192">
        <v>0.32526115906365533</v>
      </c>
      <c r="M118" s="192">
        <v>0.92141655614376194</v>
      </c>
      <c r="N118" s="192">
        <v>0.57122404796278681</v>
      </c>
      <c r="O118" s="192">
        <v>1.2504751441309472</v>
      </c>
      <c r="P118" s="192">
        <v>1.3997016532117326</v>
      </c>
      <c r="S118" s="192">
        <v>1.069320839207945</v>
      </c>
      <c r="AJ118" s="192">
        <v>1</v>
      </c>
      <c r="AK118" s="192">
        <v>0.25125016150296148</v>
      </c>
      <c r="AL118" s="192">
        <v>-0.70251569633024535</v>
      </c>
      <c r="AM118" s="192">
        <v>-7.7264389952319532E-2</v>
      </c>
      <c r="AN118" s="192">
        <v>0.45371817051669583</v>
      </c>
      <c r="AO118" s="192">
        <v>0.32394655159455482</v>
      </c>
      <c r="AP118" s="192">
        <v>-0.31624695428990085</v>
      </c>
      <c r="AQ118" s="192">
        <v>-0.20532939262165245</v>
      </c>
      <c r="AR118" s="192">
        <v>-0.20532942193279655</v>
      </c>
      <c r="AS118" s="192">
        <v>2.9732513413466582E-2</v>
      </c>
      <c r="AT118" s="192">
        <v>-2.015413612915672E-2</v>
      </c>
      <c r="AU118" s="192">
        <v>-0.37142725905981899</v>
      </c>
      <c r="AV118" s="192">
        <v>-0.96466522504790186</v>
      </c>
      <c r="AW118" s="192">
        <v>5.6502258061454584E-2</v>
      </c>
      <c r="AX118" s="192">
        <v>-0.13823347404059705</v>
      </c>
      <c r="AY118" s="192">
        <v>-0.46995347397200665</v>
      </c>
      <c r="BB118" s="192">
        <v>-0.26855134176709666</v>
      </c>
    </row>
    <row r="119" spans="1:54">
      <c r="A119" s="192">
        <v>1</v>
      </c>
      <c r="B119" s="192">
        <v>-0.76439009364993116</v>
      </c>
      <c r="C119" s="192">
        <v>-7.1297262821066756E-2</v>
      </c>
      <c r="D119" s="192">
        <v>0.25826414000242659</v>
      </c>
      <c r="E119" s="192">
        <v>0.45371817051669583</v>
      </c>
      <c r="F119" s="192">
        <v>0.67484461074426294</v>
      </c>
      <c r="G119" s="192">
        <v>-0.19212102172655976</v>
      </c>
      <c r="H119" s="192">
        <v>0.5651318638500934</v>
      </c>
      <c r="I119" s="192">
        <v>0.5651317938710797</v>
      </c>
      <c r="J119" s="192">
        <v>0.2645125083379179</v>
      </c>
      <c r="K119" s="192">
        <v>-0.45206388129056219</v>
      </c>
      <c r="L119" s="192">
        <v>0.84777747265626413</v>
      </c>
      <c r="M119" s="192">
        <v>6.9637687218493505E-2</v>
      </c>
      <c r="N119" s="192">
        <v>0.26239097402198797</v>
      </c>
      <c r="O119" s="192">
        <v>0.45692736231863751</v>
      </c>
      <c r="P119" s="192">
        <v>0.18992480621048743</v>
      </c>
      <c r="S119" s="192">
        <v>0.75309650552293539</v>
      </c>
      <c r="AJ119" s="192">
        <v>1</v>
      </c>
      <c r="AK119" s="192">
        <v>-0.76439009364993116</v>
      </c>
      <c r="AL119" s="192">
        <v>-0.70251569633024535</v>
      </c>
      <c r="AM119" s="192">
        <v>1.8054234725715339</v>
      </c>
      <c r="AN119" s="192">
        <v>0.54921759947583126</v>
      </c>
      <c r="AO119" s="192">
        <v>1.5520897586185365</v>
      </c>
      <c r="AP119" s="192">
        <v>1.8063064925432308</v>
      </c>
      <c r="AQ119" s="192">
        <v>1.6220466643946685</v>
      </c>
      <c r="AR119" s="192">
        <v>1.6220467316229024</v>
      </c>
      <c r="AS119" s="192">
        <v>2.299272464349829</v>
      </c>
      <c r="AT119" s="192">
        <v>2.0365589360680105</v>
      </c>
      <c r="AU119" s="192">
        <v>1.6750949691778922</v>
      </c>
      <c r="AV119" s="192">
        <v>0.55636846946150376</v>
      </c>
      <c r="AW119" s="192">
        <v>1.0859458378641189</v>
      </c>
      <c r="AX119" s="192">
        <v>-3.8083919649225337</v>
      </c>
      <c r="AY119" s="192">
        <v>2.0595799333942306</v>
      </c>
      <c r="BB119" s="192">
        <v>0.75309650552293539</v>
      </c>
    </row>
    <row r="120" spans="1:54">
      <c r="A120" s="192">
        <v>1</v>
      </c>
      <c r="B120" s="192">
        <v>0.51456430172778145</v>
      </c>
      <c r="C120" s="192">
        <v>-0.38690647957565605</v>
      </c>
      <c r="D120" s="192">
        <v>-0.67375955431631274</v>
      </c>
      <c r="E120" s="192">
        <v>-0.59677554803379429</v>
      </c>
      <c r="F120" s="192">
        <v>-0.46557408149229318</v>
      </c>
      <c r="G120" s="192">
        <v>-0.17970842847022636</v>
      </c>
      <c r="H120" s="192">
        <v>-0.89676898176296305</v>
      </c>
      <c r="I120" s="192">
        <v>-0.89676887807968753</v>
      </c>
      <c r="J120" s="192">
        <v>-0.3459154784656564</v>
      </c>
      <c r="K120" s="192">
        <v>0.24721856325647446</v>
      </c>
      <c r="L120" s="192">
        <v>6.4003002267354003E-2</v>
      </c>
      <c r="M120" s="192">
        <v>-0.29541039946376252</v>
      </c>
      <c r="N120" s="192">
        <v>0.74279797792989743</v>
      </c>
      <c r="O120" s="192">
        <v>-0.33662041949367405</v>
      </c>
      <c r="P120" s="192">
        <v>-0.68991290069950473</v>
      </c>
      <c r="S120" s="192">
        <v>-0.53612577796210492</v>
      </c>
      <c r="AJ120" s="192">
        <v>1</v>
      </c>
      <c r="AK120" s="192">
        <v>1.1110514357064729</v>
      </c>
      <c r="AL120" s="192">
        <v>-0.62361339214159806</v>
      </c>
      <c r="AM120" s="192">
        <v>-1.2329737709075563</v>
      </c>
      <c r="AN120" s="192">
        <v>-0.40577669011552336</v>
      </c>
      <c r="AO120" s="192">
        <v>-0.86033439803571554</v>
      </c>
      <c r="AP120" s="192">
        <v>-0.49002325987857903</v>
      </c>
      <c r="AQ120" s="192">
        <v>-1.2819996099988353</v>
      </c>
      <c r="AR120" s="192">
        <v>-1.2819994859816257</v>
      </c>
      <c r="AS120" s="192">
        <v>-1.6450314503809531</v>
      </c>
      <c r="AT120" s="192">
        <v>-1.8506287703846369</v>
      </c>
      <c r="AU120" s="192">
        <v>-1.6341750169086231</v>
      </c>
      <c r="AV120" s="192">
        <v>-0.5387757905852687</v>
      </c>
      <c r="AW120" s="192">
        <v>-0.42390474584645493</v>
      </c>
      <c r="AX120" s="192">
        <v>-0.8821845194896385</v>
      </c>
      <c r="AY120" s="192">
        <v>-1.4597708942457537</v>
      </c>
      <c r="BB120" s="192">
        <v>-1.1199245478421229</v>
      </c>
    </row>
    <row r="121" spans="1:54">
      <c r="A121" s="192">
        <v>1</v>
      </c>
      <c r="B121" s="192">
        <v>0.35872532077840041</v>
      </c>
      <c r="C121" s="192">
        <v>0.16540964974487521</v>
      </c>
      <c r="D121" s="192">
        <v>-0.99996784732787147</v>
      </c>
      <c r="E121" s="192">
        <v>-1.3607709797068781</v>
      </c>
      <c r="F121" s="192">
        <v>-0.46557408149229318</v>
      </c>
      <c r="G121" s="192">
        <v>-0.83757587105593367</v>
      </c>
      <c r="H121" s="192">
        <v>-0.62019314610643916</v>
      </c>
      <c r="I121" s="192">
        <v>-0.62019309562093117</v>
      </c>
      <c r="J121" s="192">
        <v>-0.70591147068314797</v>
      </c>
      <c r="K121" s="192">
        <v>-0.24639257407084542</v>
      </c>
      <c r="L121" s="192">
        <v>-0.89394357265242785</v>
      </c>
      <c r="M121" s="192">
        <v>-0.59961713836564368</v>
      </c>
      <c r="N121" s="192">
        <v>-0.56116388982014309</v>
      </c>
      <c r="O121" s="192">
        <v>-0.58460410131002116</v>
      </c>
      <c r="P121" s="192">
        <v>-0.68991290069950473</v>
      </c>
      <c r="S121" s="192">
        <v>-0.37801361111959986</v>
      </c>
      <c r="AJ121" s="192">
        <v>1</v>
      </c>
      <c r="AK121" s="192">
        <v>0.71339334638734531</v>
      </c>
      <c r="AL121" s="192">
        <v>-0.62361339214159806</v>
      </c>
      <c r="AM121" s="192">
        <v>-1.0186083212142463</v>
      </c>
      <c r="AN121" s="192">
        <v>-1.2652715507477426</v>
      </c>
      <c r="AO121" s="192">
        <v>-1.1673701997917125</v>
      </c>
      <c r="AP121" s="192">
        <v>-1.0113521766446119</v>
      </c>
      <c r="AQ121" s="192">
        <v>-0.90664669017926691</v>
      </c>
      <c r="AR121" s="192">
        <v>-0.90664656667508614</v>
      </c>
      <c r="AS121" s="192">
        <v>-0.51808747474358652</v>
      </c>
      <c r="AT121" s="192">
        <v>0.1443829096466161</v>
      </c>
      <c r="AU121" s="192">
        <v>-0.1972551545289504</v>
      </c>
      <c r="AV121" s="192">
        <v>-0.66045848614602076</v>
      </c>
      <c r="AW121" s="192">
        <v>-0.25233081587934425</v>
      </c>
      <c r="AX121" s="192">
        <v>-1.0309747285794453</v>
      </c>
      <c r="AY121" s="192">
        <v>-1.6797303209732517</v>
      </c>
      <c r="BB121" s="192">
        <v>-0.73072536792211096</v>
      </c>
    </row>
    <row r="122" spans="1:54">
      <c r="A122" s="192">
        <v>1</v>
      </c>
      <c r="B122" s="192">
        <v>0.63278697693076313</v>
      </c>
      <c r="C122" s="192">
        <v>0.40211656231081716</v>
      </c>
      <c r="D122" s="192">
        <v>-0.64579884348675054</v>
      </c>
      <c r="E122" s="192">
        <v>-1.4562704086660134</v>
      </c>
      <c r="F122" s="192">
        <v>-0.1146760223425819</v>
      </c>
      <c r="G122" s="192">
        <v>-0.22935880149556173</v>
      </c>
      <c r="H122" s="192">
        <v>-0.81774731443252791</v>
      </c>
      <c r="I122" s="192">
        <v>-0.81774736931649572</v>
      </c>
      <c r="J122" s="192">
        <v>-0.89373546662270942</v>
      </c>
      <c r="K122" s="192">
        <v>-0.16412405118295903</v>
      </c>
      <c r="L122" s="192">
        <v>-0.85040054651970987</v>
      </c>
      <c r="M122" s="192">
        <v>0.2521617305596226</v>
      </c>
      <c r="N122" s="192">
        <v>0.74279797792989743</v>
      </c>
      <c r="O122" s="192">
        <v>0.25854041686555873</v>
      </c>
      <c r="P122" s="192">
        <v>-0.24999404724450863</v>
      </c>
      <c r="S122" s="192">
        <v>-0.64558804731460817</v>
      </c>
      <c r="AJ122" s="192">
        <v>1</v>
      </c>
      <c r="AK122" s="192">
        <v>-1.2910183740995831</v>
      </c>
      <c r="AL122" s="192">
        <v>-0.62361339214159806</v>
      </c>
      <c r="AM122" s="192">
        <v>2.3459972152764026</v>
      </c>
      <c r="AN122" s="192">
        <v>0.45371817051669583</v>
      </c>
      <c r="AO122" s="192">
        <v>1.8152633029808192</v>
      </c>
      <c r="AP122" s="192">
        <v>2.2903976295402617</v>
      </c>
      <c r="AQ122" s="192">
        <v>1.770212290639235</v>
      </c>
      <c r="AR122" s="192">
        <v>1.7702123114476791</v>
      </c>
      <c r="AS122" s="192">
        <v>2.2210124660416786</v>
      </c>
      <c r="AT122" s="192">
        <v>2.1599617203998398</v>
      </c>
      <c r="AU122" s="192">
        <v>1.762181021443328</v>
      </c>
      <c r="AV122" s="192">
        <v>1.0430992517045139</v>
      </c>
      <c r="AW122" s="192">
        <v>0.74279797792989743</v>
      </c>
      <c r="AX122" s="192">
        <v>0.40733062595536734</v>
      </c>
      <c r="AY122" s="192">
        <v>0.18992480621048743</v>
      </c>
      <c r="BB122" s="192">
        <v>1.3125703266579527</v>
      </c>
    </row>
    <row r="123" spans="1:54">
      <c r="A123" s="192">
        <v>1</v>
      </c>
      <c r="B123" s="192">
        <v>0.16527003408260793</v>
      </c>
      <c r="C123" s="192">
        <v>8.6507345556227883E-2</v>
      </c>
      <c r="D123" s="192">
        <v>-0.42211315685025308</v>
      </c>
      <c r="E123" s="192">
        <v>-1.2652715507477426</v>
      </c>
      <c r="F123" s="192">
        <v>-0.59716085367343297</v>
      </c>
      <c r="G123" s="192">
        <v>3.1305656887453841E-2</v>
      </c>
      <c r="H123" s="192">
        <v>-0.24484022628686936</v>
      </c>
      <c r="I123" s="192">
        <v>-0.2448401763143925</v>
      </c>
      <c r="J123" s="192">
        <v>4.5384513075095778E-2</v>
      </c>
      <c r="K123" s="192">
        <v>0.2883528247004184</v>
      </c>
      <c r="L123" s="192">
        <v>-1.1116587033160144</v>
      </c>
      <c r="M123" s="192">
        <v>-0.72129983392639785</v>
      </c>
      <c r="N123" s="192">
        <v>1.1545754098509642</v>
      </c>
      <c r="O123" s="192">
        <v>0.75450778049825296</v>
      </c>
      <c r="P123" s="192">
        <v>-0.68991290069950473</v>
      </c>
      <c r="S123" s="192">
        <v>-0.19557649553209419</v>
      </c>
      <c r="AJ123" s="192">
        <v>1</v>
      </c>
      <c r="AK123" s="192">
        <v>-0.42584334193230022</v>
      </c>
      <c r="AL123" s="192">
        <v>-0.54471108795295065</v>
      </c>
      <c r="AM123" s="192">
        <v>0.33282603554792578</v>
      </c>
      <c r="AN123" s="192">
        <v>-0.40577669011552336</v>
      </c>
      <c r="AO123" s="192">
        <v>1.6910749838557875E-2</v>
      </c>
      <c r="AP123" s="192">
        <v>0.24231974224513403</v>
      </c>
      <c r="AQ123" s="192">
        <v>3.173560936965461E-2</v>
      </c>
      <c r="AR123" s="192">
        <v>3.1735606144363923E-2</v>
      </c>
      <c r="AS123" s="192">
        <v>0.34277250664606834</v>
      </c>
      <c r="AT123" s="192">
        <v>1.1110380535792854</v>
      </c>
      <c r="AU123" s="192">
        <v>0.41234721132909119</v>
      </c>
      <c r="AV123" s="192">
        <v>0.98225790392413681</v>
      </c>
      <c r="AW123" s="192">
        <v>0.88005712190358554</v>
      </c>
      <c r="AX123" s="192">
        <v>0.80410451686152318</v>
      </c>
      <c r="AY123" s="192">
        <v>-0.14001433388075765</v>
      </c>
      <c r="BB123" s="192">
        <v>0.41254722309292474</v>
      </c>
    </row>
    <row r="124" spans="1:54">
      <c r="A124" s="192">
        <v>1</v>
      </c>
      <c r="B124" s="192">
        <v>-0.98471417016458029</v>
      </c>
      <c r="C124" s="192">
        <v>-0.2291018711983614</v>
      </c>
      <c r="D124" s="192">
        <v>-3.0663205236382572E-2</v>
      </c>
      <c r="E124" s="192">
        <v>-0.59677554803379429</v>
      </c>
      <c r="F124" s="192">
        <v>0.41167106638198031</v>
      </c>
      <c r="G124" s="192">
        <v>-0.25418398800823028</v>
      </c>
      <c r="H124" s="192">
        <v>-2.7530641128172859E-2</v>
      </c>
      <c r="I124" s="192">
        <v>-2.7530525428030899E-2</v>
      </c>
      <c r="J124" s="192">
        <v>-0.18939548184935553</v>
      </c>
      <c r="K124" s="192">
        <v>0.2883528247004184</v>
      </c>
      <c r="L124" s="192">
        <v>-0.76331449425427722</v>
      </c>
      <c r="M124" s="192">
        <v>-0.5387757905852687</v>
      </c>
      <c r="N124" s="192">
        <v>0.53690926196936417</v>
      </c>
      <c r="O124" s="192">
        <v>0.80410451686152318</v>
      </c>
      <c r="P124" s="192">
        <v>-1.1298317541545047</v>
      </c>
      <c r="S124" s="192">
        <v>0.98418351860044251</v>
      </c>
      <c r="AJ124" s="192">
        <v>1</v>
      </c>
      <c r="AK124" s="192">
        <v>0.25125016150296148</v>
      </c>
      <c r="AL124" s="192">
        <v>-0.46580878376430335</v>
      </c>
      <c r="AM124" s="192">
        <v>2.1036710547535304</v>
      </c>
      <c r="AN124" s="192">
        <v>1.5997113180263214</v>
      </c>
      <c r="AO124" s="192">
        <v>2.1222991047368129</v>
      </c>
      <c r="AP124" s="192">
        <v>1.0863760836758529</v>
      </c>
      <c r="AQ124" s="192">
        <v>1.197305202493578</v>
      </c>
      <c r="AR124" s="192">
        <v>1.1973051184455759</v>
      </c>
      <c r="AS124" s="192">
        <v>1.5949324795764752</v>
      </c>
      <c r="AT124" s="192">
        <v>2.0982603282339252</v>
      </c>
      <c r="AU124" s="192">
        <v>1.9798961521069145</v>
      </c>
      <c r="AV124" s="192">
        <v>1.6515127295082761</v>
      </c>
      <c r="AW124" s="192">
        <v>2.3555929196207392</v>
      </c>
      <c r="AX124" s="192">
        <v>1.8952327168534502</v>
      </c>
      <c r="AY124" s="192">
        <v>1.8396205066667286</v>
      </c>
      <c r="BB124" s="192">
        <v>-0.26855134176709666</v>
      </c>
    </row>
    <row r="125" spans="1:54">
      <c r="A125" s="193">
        <v>1</v>
      </c>
      <c r="B125" s="193">
        <v>0.181391307973922</v>
      </c>
      <c r="C125" s="193">
        <v>-0.15019956700971407</v>
      </c>
      <c r="D125" s="193">
        <v>-0.97200713649830928</v>
      </c>
      <c r="E125" s="193">
        <v>-0.97877326387033614</v>
      </c>
      <c r="F125" s="193">
        <v>-0.20240053713001049</v>
      </c>
      <c r="G125" s="193">
        <v>-0.60173659918558497</v>
      </c>
      <c r="H125" s="193">
        <v>-1.4202875278270979</v>
      </c>
      <c r="I125" s="193">
        <v>-1.4202876281047963</v>
      </c>
      <c r="J125" s="193">
        <v>-1.0189514639157498</v>
      </c>
      <c r="K125" s="193">
        <v>-1.1924805872815427</v>
      </c>
      <c r="L125" s="193">
        <v>-1.1987447555814501</v>
      </c>
      <c r="M125" s="193">
        <v>-1.3905546595105349</v>
      </c>
      <c r="N125" s="193">
        <v>0.57122404796278681</v>
      </c>
      <c r="O125" s="193">
        <v>-0.23742694676713555</v>
      </c>
      <c r="P125" s="193">
        <v>-0.90987232742700663</v>
      </c>
      <c r="S125" s="193">
        <v>-0.20773896990459476</v>
      </c>
      <c r="AJ125" s="192">
        <v>1</v>
      </c>
      <c r="AK125" s="192">
        <v>-0.90948155867178138</v>
      </c>
      <c r="AL125" s="192">
        <v>-0.46580878376430335</v>
      </c>
      <c r="AM125" s="192">
        <v>1.5258163642759122</v>
      </c>
      <c r="AN125" s="192">
        <v>1.5042118890671861</v>
      </c>
      <c r="AO125" s="192">
        <v>0.89415589771283133</v>
      </c>
      <c r="AP125" s="192">
        <v>0.962250151112512</v>
      </c>
      <c r="AQ125" s="192">
        <v>1.2071829109098819</v>
      </c>
      <c r="AR125" s="192">
        <v>1.2071828070409762</v>
      </c>
      <c r="AS125" s="192">
        <v>1.5792804799148439</v>
      </c>
      <c r="AT125" s="192">
        <v>1.8103204981263206</v>
      </c>
      <c r="AU125" s="192">
        <v>1.8492670737087609</v>
      </c>
      <c r="AV125" s="192">
        <v>0.61720981724188084</v>
      </c>
      <c r="AW125" s="192">
        <v>1.1545754098509642</v>
      </c>
      <c r="AX125" s="192">
        <v>0.15934694413902023</v>
      </c>
      <c r="AY125" s="192">
        <v>0.84980308639298541</v>
      </c>
      <c r="BB125" s="192">
        <v>0.91120867236544045</v>
      </c>
    </row>
    <row r="126" spans="1:54">
      <c r="A126" s="193">
        <v>1</v>
      </c>
      <c r="B126" s="193">
        <v>-0.22164053930896507</v>
      </c>
      <c r="C126" s="193">
        <v>-0.38690647957565605</v>
      </c>
      <c r="D126" s="193">
        <v>0.51923077441167365</v>
      </c>
      <c r="E126" s="193">
        <v>1.1222141732306441</v>
      </c>
      <c r="F126" s="193">
        <v>0.80643138292540273</v>
      </c>
      <c r="G126" s="193">
        <v>0.39127086132114369</v>
      </c>
      <c r="H126" s="193">
        <v>0.11075727670008984</v>
      </c>
      <c r="I126" s="193">
        <v>0.11075736580134909</v>
      </c>
      <c r="J126" s="193">
        <v>-3.2875485233054655E-2</v>
      </c>
      <c r="K126" s="193">
        <v>0.49402413192013511</v>
      </c>
      <c r="L126" s="193">
        <v>0.19463208066550466</v>
      </c>
      <c r="M126" s="193">
        <v>-0.78214118170677271</v>
      </c>
      <c r="N126" s="193">
        <v>0.36533533200225338</v>
      </c>
      <c r="O126" s="193">
        <v>0.45692736231863751</v>
      </c>
      <c r="P126" s="193">
        <v>-0.14001433388075765</v>
      </c>
      <c r="S126" s="193">
        <v>0.20578515876041839</v>
      </c>
      <c r="AJ126" s="192">
        <v>1</v>
      </c>
      <c r="AK126" s="192">
        <v>0.90684863308313779</v>
      </c>
      <c r="AL126" s="192">
        <v>-0.38690647957565605</v>
      </c>
      <c r="AM126" s="192">
        <v>-1.2143332970211815</v>
      </c>
      <c r="AN126" s="192">
        <v>-1.169772121788607</v>
      </c>
      <c r="AO126" s="192">
        <v>-1.0796456850042839</v>
      </c>
      <c r="AP126" s="192">
        <v>-0.65138697221092212</v>
      </c>
      <c r="AQ126" s="192">
        <v>-0.86713585651405001</v>
      </c>
      <c r="AR126" s="192">
        <v>-0.86713581229349013</v>
      </c>
      <c r="AS126" s="192">
        <v>-1.2693834585018324</v>
      </c>
      <c r="AT126" s="192">
        <v>-1.0690778029497123</v>
      </c>
      <c r="AU126" s="192">
        <v>-1.0245726510505786</v>
      </c>
      <c r="AV126" s="192">
        <v>-0.78214118170677271</v>
      </c>
      <c r="AW126" s="192">
        <v>-0.28664560187276689</v>
      </c>
      <c r="AX126" s="192">
        <v>-0.18783021040386541</v>
      </c>
      <c r="AY126" s="192">
        <v>-1.1298317541545047</v>
      </c>
      <c r="BB126" s="192">
        <v>-0.92532495788211688</v>
      </c>
    </row>
    <row r="127" spans="1:54">
      <c r="A127" s="193">
        <v>1</v>
      </c>
      <c r="B127" s="193">
        <v>0.49306926987269611</v>
      </c>
      <c r="C127" s="193">
        <v>-0.2291018711983614</v>
      </c>
      <c r="D127" s="193">
        <v>-0.48735481545256482</v>
      </c>
      <c r="E127" s="193">
        <v>-0.21477783219725241</v>
      </c>
      <c r="F127" s="193">
        <v>0.14849752201969765</v>
      </c>
      <c r="G127" s="193">
        <v>-0.56449881941658298</v>
      </c>
      <c r="H127" s="193">
        <v>-0.5312937703596986</v>
      </c>
      <c r="I127" s="193">
        <v>-0.53129364736854745</v>
      </c>
      <c r="J127" s="193">
        <v>-0.29895947948076657</v>
      </c>
      <c r="K127" s="193">
        <v>-0.39036248912464772</v>
      </c>
      <c r="L127" s="193">
        <v>-0.71977146812155923</v>
      </c>
      <c r="M127" s="193">
        <v>-0.5387757905852687</v>
      </c>
      <c r="N127" s="193">
        <v>-0.21801602988592159</v>
      </c>
      <c r="O127" s="193">
        <v>-0.43581389222021255</v>
      </c>
      <c r="P127" s="193">
        <v>-0.57993318733575761</v>
      </c>
      <c r="S127" s="193">
        <v>-0.51180082921710401</v>
      </c>
      <c r="AJ127" s="192">
        <v>1</v>
      </c>
      <c r="AK127" s="192">
        <v>0.84236353751786963</v>
      </c>
      <c r="AL127" s="192">
        <v>-0.38690647957565605</v>
      </c>
      <c r="AM127" s="192">
        <v>-0.71104050208906222</v>
      </c>
      <c r="AN127" s="192">
        <v>-0.21477783219725241</v>
      </c>
      <c r="AO127" s="192">
        <v>-1.1673701997917125</v>
      </c>
      <c r="AP127" s="192">
        <v>-1.0485899564136139</v>
      </c>
      <c r="AQ127" s="192">
        <v>-0.55104918719230778</v>
      </c>
      <c r="AR127" s="192">
        <v>-0.55104927545313775</v>
      </c>
      <c r="AS127" s="192">
        <v>-0.56504347372847852</v>
      </c>
      <c r="AT127" s="192">
        <v>-0.26695970479281739</v>
      </c>
      <c r="AU127" s="192">
        <v>0.36880418519637326</v>
      </c>
      <c r="AV127" s="192">
        <v>-0.2345690516833876</v>
      </c>
      <c r="AW127" s="192">
        <v>-0.76705260578067636</v>
      </c>
      <c r="AX127" s="192">
        <v>-1.1301682013059855</v>
      </c>
      <c r="AY127" s="192">
        <v>-0.90987232742700663</v>
      </c>
      <c r="BB127" s="192">
        <v>-0.85235011164711472</v>
      </c>
    </row>
    <row r="128" spans="1:54">
      <c r="A128" s="193">
        <v>1</v>
      </c>
      <c r="B128" s="193">
        <v>0.10078493851735174</v>
      </c>
      <c r="C128" s="193">
        <v>0.32321425812216986</v>
      </c>
      <c r="D128" s="193">
        <v>-0.24502865492969261</v>
      </c>
      <c r="E128" s="193">
        <v>0.45371817051669583</v>
      </c>
      <c r="F128" s="193">
        <v>-1.0796456850042839</v>
      </c>
      <c r="G128" s="193">
        <v>-0.365897327315238</v>
      </c>
      <c r="H128" s="193">
        <v>-0.2250848094542616</v>
      </c>
      <c r="I128" s="193">
        <v>-0.22508479912359364</v>
      </c>
      <c r="J128" s="193">
        <v>-0.6119994727133683</v>
      </c>
      <c r="K128" s="193">
        <v>-0.47263101201253416</v>
      </c>
      <c r="L128" s="193">
        <v>6.4003002267354003E-2</v>
      </c>
      <c r="M128" s="193">
        <v>6.9637687218493505E-2</v>
      </c>
      <c r="N128" s="193">
        <v>-1.6249222556162299</v>
      </c>
      <c r="O128" s="193">
        <v>-1.0805714649427154</v>
      </c>
      <c r="P128" s="193">
        <v>-0.68991290069950473</v>
      </c>
      <c r="S128" s="193">
        <v>-0.12260164929709175</v>
      </c>
      <c r="AJ128" s="192">
        <v>1</v>
      </c>
      <c r="AK128" s="192">
        <v>0.16527003408260793</v>
      </c>
      <c r="AL128" s="192">
        <v>-0.38690647957565605</v>
      </c>
      <c r="AM128" s="192">
        <v>-0.29162983964562955</v>
      </c>
      <c r="AN128" s="192">
        <v>1.5042118890671861</v>
      </c>
      <c r="AO128" s="192">
        <v>-0.1146760223425819</v>
      </c>
      <c r="AP128" s="192">
        <v>-0.22935880149556173</v>
      </c>
      <c r="AQ128" s="192">
        <v>-0.19545168420534717</v>
      </c>
      <c r="AR128" s="192">
        <v>-0.19545173333739799</v>
      </c>
      <c r="AS128" s="192">
        <v>-0.65895547169825819</v>
      </c>
      <c r="AT128" s="192">
        <v>-0.8017051035640812</v>
      </c>
      <c r="AU128" s="192">
        <v>0.15108905453278676</v>
      </c>
      <c r="AV128" s="192">
        <v>-0.41709309502451669</v>
      </c>
      <c r="AW128" s="192">
        <v>-0.59547867581356573</v>
      </c>
      <c r="AX128" s="192">
        <v>0.10975020777575009</v>
      </c>
      <c r="AY128" s="192">
        <v>-0.57993318733575761</v>
      </c>
      <c r="BB128" s="192">
        <v>-0.19557649553209419</v>
      </c>
    </row>
    <row r="129" spans="1:54">
      <c r="A129" s="193">
        <v>1</v>
      </c>
      <c r="B129" s="193">
        <v>-0.45271213175116892</v>
      </c>
      <c r="C129" s="193">
        <v>-0.38690647957565605</v>
      </c>
      <c r="D129" s="193">
        <v>-0.26366912881606741</v>
      </c>
      <c r="E129" s="193">
        <v>7.1720454680153992E-2</v>
      </c>
      <c r="F129" s="193">
        <v>-0.72874762585457586</v>
      </c>
      <c r="G129" s="193">
        <v>-0.76310031151792979</v>
      </c>
      <c r="H129" s="193">
        <v>-0.20532939262165245</v>
      </c>
      <c r="I129" s="193">
        <v>-0.20532942193279655</v>
      </c>
      <c r="J129" s="193">
        <v>-9.5483483879575892E-2</v>
      </c>
      <c r="K129" s="193">
        <v>0.20608430181253054</v>
      </c>
      <c r="L129" s="193">
        <v>-2.308304999808183E-2</v>
      </c>
      <c r="M129" s="193">
        <v>-5.204500834225851E-2</v>
      </c>
      <c r="N129" s="193">
        <v>-0.35527517385961088</v>
      </c>
      <c r="O129" s="193">
        <v>-0.13823347404059705</v>
      </c>
      <c r="P129" s="193">
        <v>-1.2398114675182517</v>
      </c>
      <c r="S129" s="193">
        <v>0.43687217183792543</v>
      </c>
      <c r="AJ129" s="192">
        <v>1</v>
      </c>
      <c r="AK129" s="192">
        <v>1.2776379325833969</v>
      </c>
      <c r="AL129" s="192">
        <v>-0.38690647957565605</v>
      </c>
      <c r="AM129" s="192">
        <v>-0.40347268296387828</v>
      </c>
      <c r="AN129" s="192">
        <v>0.45371817051669583</v>
      </c>
      <c r="AO129" s="192">
        <v>0.63098235335054864</v>
      </c>
      <c r="AP129" s="192">
        <v>-1.3961425675909687</v>
      </c>
      <c r="AQ129" s="192">
        <v>-0.85725814809774481</v>
      </c>
      <c r="AR129" s="192">
        <v>-0.85725812369809162</v>
      </c>
      <c r="AS129" s="192">
        <v>-0.25200348049587679</v>
      </c>
      <c r="AT129" s="192">
        <v>-0.41092961984661969</v>
      </c>
      <c r="AU129" s="192">
        <v>0.499433263594527</v>
      </c>
      <c r="AV129" s="192">
        <v>-0.29541039946376252</v>
      </c>
      <c r="AW129" s="192">
        <v>0.2280761880285653</v>
      </c>
      <c r="AX129" s="192">
        <v>0.30813715322882884</v>
      </c>
      <c r="AY129" s="192">
        <v>-3.0034620517010589E-2</v>
      </c>
      <c r="BB129" s="192">
        <v>-1.2780367146846279</v>
      </c>
    </row>
    <row r="130" spans="1:54">
      <c r="A130" s="193">
        <v>1</v>
      </c>
      <c r="B130" s="193">
        <v>-0.56018729102660791</v>
      </c>
      <c r="C130" s="193">
        <v>0.16540964974487521</v>
      </c>
      <c r="D130" s="193">
        <v>0.69631527633223411</v>
      </c>
      <c r="E130" s="193">
        <v>1.1222141732306441</v>
      </c>
      <c r="F130" s="193">
        <v>-7.0813764948870719E-2</v>
      </c>
      <c r="G130" s="193">
        <v>0.35403308155213992</v>
      </c>
      <c r="H130" s="193">
        <v>0.7330529069272691</v>
      </c>
      <c r="I130" s="193">
        <v>0.73305300178044674</v>
      </c>
      <c r="J130" s="193">
        <v>0.54624850224725896</v>
      </c>
      <c r="K130" s="193">
        <v>0.39118847831027675</v>
      </c>
      <c r="L130" s="193">
        <v>-0.1972551545289504</v>
      </c>
      <c r="M130" s="193">
        <v>-0.29541039946376252</v>
      </c>
      <c r="N130" s="193">
        <v>0.43396490398909865</v>
      </c>
      <c r="O130" s="193">
        <v>-3.9040001314056785E-2</v>
      </c>
      <c r="P130" s="193">
        <v>-0.35997376060825959</v>
      </c>
      <c r="S130" s="193">
        <v>0.54633444119042907</v>
      </c>
      <c r="AJ130" s="192">
        <v>1</v>
      </c>
      <c r="AK130" s="192">
        <v>-0.55481353306283654</v>
      </c>
      <c r="AL130" s="192">
        <v>-0.30800417538700875</v>
      </c>
      <c r="AM130" s="192">
        <v>2.0291091592080313</v>
      </c>
      <c r="AN130" s="192">
        <v>1.5042118890671861</v>
      </c>
      <c r="AO130" s="192">
        <v>1.7275387881933906</v>
      </c>
      <c r="AP130" s="192">
        <v>2.0793835441825816</v>
      </c>
      <c r="AQ130" s="192">
        <v>1.6714352064761906</v>
      </c>
      <c r="AR130" s="192">
        <v>1.6714351745998968</v>
      </c>
      <c r="AS130" s="192">
        <v>1.422760483298543</v>
      </c>
      <c r="AT130" s="192">
        <v>1.7280519752384356</v>
      </c>
      <c r="AU130" s="192">
        <v>1.1961216817180014</v>
      </c>
      <c r="AV130" s="192">
        <v>0.98225790392413681</v>
      </c>
      <c r="AW130" s="192">
        <v>1.703611985745719</v>
      </c>
      <c r="AX130" s="192">
        <v>1.5480555623105645</v>
      </c>
      <c r="AY130" s="192">
        <v>1.9496002200304796</v>
      </c>
      <c r="BB130" s="192">
        <v>0.54633444119042907</v>
      </c>
    </row>
    <row r="131" spans="1:54">
      <c r="A131" s="193">
        <v>1</v>
      </c>
      <c r="B131" s="193">
        <v>-0.85037022107028459</v>
      </c>
      <c r="C131" s="193">
        <v>0.40211656231081716</v>
      </c>
      <c r="D131" s="193">
        <v>-0.79492263457774881</v>
      </c>
      <c r="E131" s="193">
        <v>-1.3607709797068781</v>
      </c>
      <c r="F131" s="193">
        <v>-7.0813764948870719E-2</v>
      </c>
      <c r="G131" s="193">
        <v>-4.3169902650550103E-2</v>
      </c>
      <c r="H131" s="193">
        <v>-0.29422876836839157</v>
      </c>
      <c r="I131" s="193">
        <v>-0.29422887018518024</v>
      </c>
      <c r="J131" s="193">
        <v>-1.1598194608704213</v>
      </c>
      <c r="K131" s="193">
        <v>-0.6577351885102789</v>
      </c>
      <c r="L131" s="193">
        <v>-1.285830807846883</v>
      </c>
      <c r="M131" s="193">
        <v>-1.5730787028516642</v>
      </c>
      <c r="N131" s="193">
        <v>0.46827968998252129</v>
      </c>
      <c r="O131" s="193">
        <v>0.30813715322882884</v>
      </c>
      <c r="P131" s="193">
        <v>-1.0198520407907536</v>
      </c>
      <c r="S131" s="193">
        <v>0.85039630050293857</v>
      </c>
      <c r="AJ131" s="192">
        <v>1</v>
      </c>
      <c r="AK131" s="192">
        <v>-0.17327671763502292</v>
      </c>
      <c r="AL131" s="192">
        <v>-0.30800417538700875</v>
      </c>
      <c r="AM131" s="192">
        <v>1.1996080712643533</v>
      </c>
      <c r="AN131" s="192">
        <v>0.64471702843496681</v>
      </c>
      <c r="AO131" s="192">
        <v>0.23622203680712625</v>
      </c>
      <c r="AP131" s="192">
        <v>0.82571162529283748</v>
      </c>
      <c r="AQ131" s="192">
        <v>0.64415353118052998</v>
      </c>
      <c r="AR131" s="192">
        <v>0.64415355352806303</v>
      </c>
      <c r="AS131" s="192">
        <v>0.68711649920192841</v>
      </c>
      <c r="AT131" s="192">
        <v>0.86423248491562465</v>
      </c>
      <c r="AU131" s="192">
        <v>0.54297628972724188</v>
      </c>
      <c r="AV131" s="192">
        <v>0.2521617305596226</v>
      </c>
      <c r="AW131" s="192">
        <v>1.4290936977983404</v>
      </c>
      <c r="AX131" s="192">
        <v>0.85370125322479151</v>
      </c>
      <c r="AY131" s="192">
        <v>0.95978279975673642</v>
      </c>
      <c r="BB131" s="192">
        <v>0.1571352612704166</v>
      </c>
    </row>
    <row r="132" spans="1:54">
      <c r="A132" s="192">
        <v>1</v>
      </c>
      <c r="B132" s="192">
        <v>-0.65154117641072085</v>
      </c>
      <c r="C132" s="192">
        <v>-0.30800417538700875</v>
      </c>
      <c r="D132" s="192">
        <v>-0.37551197213431609</v>
      </c>
      <c r="E132" s="192">
        <v>-0.31027726115638787</v>
      </c>
      <c r="F132" s="192">
        <v>-0.64102311106714727</v>
      </c>
      <c r="G132" s="192">
        <v>-0.29142176777723228</v>
      </c>
      <c r="H132" s="192">
        <v>-0.51153835352708943</v>
      </c>
      <c r="I132" s="192">
        <v>-0.51153827017775033</v>
      </c>
      <c r="J132" s="192">
        <v>-0.20504748151098473</v>
      </c>
      <c r="K132" s="192">
        <v>-0.67830231923225093</v>
      </c>
      <c r="L132" s="192">
        <v>-0.71977146812155923</v>
      </c>
      <c r="M132" s="192">
        <v>-5.204500834225851E-2</v>
      </c>
      <c r="N132" s="192">
        <v>0.60553883395620933</v>
      </c>
      <c r="O132" s="192">
        <v>0.55612083504517595</v>
      </c>
      <c r="P132" s="192">
        <v>-0.14001433388075765</v>
      </c>
      <c r="S132" s="192">
        <v>0.64363423617043181</v>
      </c>
      <c r="AJ132" s="192">
        <v>1</v>
      </c>
      <c r="AK132" s="192">
        <v>-0.19477174949010834</v>
      </c>
      <c r="AL132" s="192">
        <v>-0.30800417538700875</v>
      </c>
      <c r="AM132" s="192">
        <v>0.89204025213916938</v>
      </c>
      <c r="AN132" s="192">
        <v>0.83571588635323768</v>
      </c>
      <c r="AO132" s="192">
        <v>1.2450539568625394</v>
      </c>
      <c r="AP132" s="192">
        <v>1.0491383039068511</v>
      </c>
      <c r="AQ132" s="192">
        <v>0.55525415543378953</v>
      </c>
      <c r="AR132" s="192">
        <v>0.55525410527567931</v>
      </c>
      <c r="AS132" s="192">
        <v>0.3271205069844369</v>
      </c>
      <c r="AT132" s="192">
        <v>0.72026256986182235</v>
      </c>
      <c r="AU132" s="192">
        <v>1.1961216817180014</v>
      </c>
      <c r="AV132" s="192">
        <v>1.0430992517045139</v>
      </c>
      <c r="AW132" s="192">
        <v>1.4977232697851857</v>
      </c>
      <c r="AX132" s="192">
        <v>1.8456359804901801</v>
      </c>
      <c r="AY132" s="192">
        <v>0.62984365966548739</v>
      </c>
      <c r="BB132" s="192">
        <v>0.16929773564291717</v>
      </c>
    </row>
    <row r="133" spans="1:54">
      <c r="A133" s="192">
        <v>1</v>
      </c>
      <c r="B133" s="192">
        <v>-0.97934041220080903</v>
      </c>
      <c r="C133" s="192">
        <v>-7.1297262821066756E-2</v>
      </c>
      <c r="D133" s="192">
        <v>0.28622485083198879</v>
      </c>
      <c r="E133" s="192">
        <v>-0.21477783219725241</v>
      </c>
      <c r="F133" s="192">
        <v>-7.0813764948870719E-2</v>
      </c>
      <c r="G133" s="192">
        <v>0.47815901411548101</v>
      </c>
      <c r="H133" s="192">
        <v>0.86146311633922656</v>
      </c>
      <c r="I133" s="192">
        <v>0.86146320441442648</v>
      </c>
      <c r="J133" s="192">
        <v>0.37407650596932673</v>
      </c>
      <c r="K133" s="192">
        <v>-8.1855528295072616E-2</v>
      </c>
      <c r="L133" s="192">
        <v>-0.28434120679438624</v>
      </c>
      <c r="M133" s="192">
        <v>-0.2345690516833876</v>
      </c>
      <c r="N133" s="192">
        <v>-0.45821953183987757</v>
      </c>
      <c r="O133" s="192">
        <v>6.0153471412481722E-2</v>
      </c>
      <c r="P133" s="192">
        <v>-0.68991290069950473</v>
      </c>
      <c r="S133" s="192">
        <v>0.97202104422794233</v>
      </c>
      <c r="AJ133" s="192">
        <v>1</v>
      </c>
      <c r="AK133" s="192">
        <v>-0.65691493437449222</v>
      </c>
      <c r="AL133" s="192">
        <v>-0.30800417538700875</v>
      </c>
      <c r="AM133" s="192">
        <v>0.24894390305923922</v>
      </c>
      <c r="AN133" s="192">
        <v>-0.78777440595206516</v>
      </c>
      <c r="AO133" s="192">
        <v>1.6910749838557875E-2</v>
      </c>
      <c r="AP133" s="192">
        <v>0.32920789503947312</v>
      </c>
      <c r="AQ133" s="192">
        <v>0.87134082475553176</v>
      </c>
      <c r="AR133" s="192">
        <v>0.87134089300982498</v>
      </c>
      <c r="AS133" s="192">
        <v>0.53059650258562763</v>
      </c>
      <c r="AT133" s="192">
        <v>0.45288987047619123</v>
      </c>
      <c r="AU133" s="192">
        <v>0.80423444652354625</v>
      </c>
      <c r="AV133" s="192">
        <v>-0.11288635612263559</v>
      </c>
      <c r="AW133" s="192">
        <v>0.39965011799567601</v>
      </c>
      <c r="AX133" s="192">
        <v>0.25854041686555873</v>
      </c>
      <c r="AY133" s="192">
        <v>0.29990451957423842</v>
      </c>
      <c r="BB133" s="192">
        <v>0.64363423617043181</v>
      </c>
    </row>
    <row r="134" spans="1:54">
      <c r="A134" s="192">
        <v>1</v>
      </c>
      <c r="B134" s="192">
        <v>-0.35061073043950136</v>
      </c>
      <c r="C134" s="192">
        <v>-0.46580878376430335</v>
      </c>
      <c r="D134" s="192">
        <v>-0.43143339379344048</v>
      </c>
      <c r="E134" s="192">
        <v>0.16721988363928944</v>
      </c>
      <c r="F134" s="192">
        <v>-0.42171182409857888</v>
      </c>
      <c r="G134" s="192">
        <v>-0.97411439687560819</v>
      </c>
      <c r="H134" s="192">
        <v>-0.62019314610643916</v>
      </c>
      <c r="I134" s="192">
        <v>-0.62019309562093117</v>
      </c>
      <c r="J134" s="192">
        <v>-0.64330347203662896</v>
      </c>
      <c r="K134" s="192">
        <v>-0.10242265901704459</v>
      </c>
      <c r="L134" s="192">
        <v>-1.0681156771832965</v>
      </c>
      <c r="M134" s="192">
        <v>-0.41709309502451669</v>
      </c>
      <c r="N134" s="192">
        <v>0.15944661604172247</v>
      </c>
      <c r="O134" s="192">
        <v>-0.18783021040386541</v>
      </c>
      <c r="P134" s="192">
        <v>-1.2398114675182517</v>
      </c>
      <c r="S134" s="192">
        <v>0.32740990248542218</v>
      </c>
      <c r="AJ134" s="192">
        <v>1</v>
      </c>
      <c r="AK134" s="192">
        <v>0.9229699069744518</v>
      </c>
      <c r="AL134" s="192">
        <v>-0.30800417538700875</v>
      </c>
      <c r="AM134" s="192">
        <v>-0.94404642566874708</v>
      </c>
      <c r="AN134" s="192">
        <v>-0.40577669011552336</v>
      </c>
      <c r="AO134" s="192">
        <v>-0.68488536846086157</v>
      </c>
      <c r="AP134" s="192">
        <v>-1.1603032957206199</v>
      </c>
      <c r="AQ134" s="192">
        <v>-1.1634671090031832</v>
      </c>
      <c r="AR134" s="192">
        <v>-1.1634672228368379</v>
      </c>
      <c r="AS134" s="192">
        <v>-1.1598194608704213</v>
      </c>
      <c r="AT134" s="192">
        <v>-1.0279435415057698</v>
      </c>
      <c r="AU134" s="192">
        <v>-0.98102962491786372</v>
      </c>
      <c r="AV134" s="192">
        <v>-0.78214118170677271</v>
      </c>
      <c r="AW134" s="192">
        <v>-0.90431174975436446</v>
      </c>
      <c r="AX134" s="192">
        <v>-0.68379757403655972</v>
      </c>
      <c r="AY134" s="192">
        <v>-0.35997376060825959</v>
      </c>
      <c r="BB134" s="192">
        <v>-0.93748743225461728</v>
      </c>
    </row>
    <row r="135" spans="1:54">
      <c r="A135" s="192">
        <v>1</v>
      </c>
      <c r="B135" s="192">
        <v>-1.2426545524256409</v>
      </c>
      <c r="C135" s="192">
        <v>-0.15019956700971407</v>
      </c>
      <c r="D135" s="192">
        <v>0.35146650943430052</v>
      </c>
      <c r="E135" s="192">
        <v>1.4087124601080505</v>
      </c>
      <c r="F135" s="192">
        <v>-0.1146760223425819</v>
      </c>
      <c r="G135" s="192">
        <v>-0.365897327315238</v>
      </c>
      <c r="H135" s="192">
        <v>0.61452040593161561</v>
      </c>
      <c r="I135" s="192">
        <v>0.61452048774186563</v>
      </c>
      <c r="J135" s="192">
        <v>0.13929651104487542</v>
      </c>
      <c r="K135" s="192">
        <v>0.88479961563759668</v>
      </c>
      <c r="L135" s="192">
        <v>0.2817181329309405</v>
      </c>
      <c r="M135" s="192">
        <v>0.43468577390075169</v>
      </c>
      <c r="N135" s="192">
        <v>0.7084831919364748</v>
      </c>
      <c r="O135" s="192">
        <v>-0.13823347404059705</v>
      </c>
      <c r="P135" s="192">
        <v>-0.57993318733575761</v>
      </c>
      <c r="S135" s="192">
        <v>1.2517579547954507</v>
      </c>
      <c r="AJ135" s="192">
        <v>1</v>
      </c>
      <c r="AK135" s="192">
        <v>-2.2367997757234481</v>
      </c>
      <c r="AL135" s="192">
        <v>-0.2291018711983614</v>
      </c>
      <c r="AM135" s="192">
        <v>2.4578400585946514</v>
      </c>
      <c r="AN135" s="192">
        <v>2.1727078917811342</v>
      </c>
      <c r="AO135" s="192">
        <v>1.6836765307996762</v>
      </c>
      <c r="AP135" s="192">
        <v>1.7938938992868976</v>
      </c>
      <c r="AQ135" s="192">
        <v>2.1060543767935864</v>
      </c>
      <c r="AR135" s="192">
        <v>2.1060544763726217</v>
      </c>
      <c r="AS135" s="192">
        <v>1.9862324711172274</v>
      </c>
      <c r="AT135" s="192">
        <v>1.8925890210142085</v>
      </c>
      <c r="AU135" s="192">
        <v>2.8072136486285428</v>
      </c>
      <c r="AV135" s="192">
        <v>1.4689886861671471</v>
      </c>
      <c r="AW135" s="192">
        <v>1.6692971997522963</v>
      </c>
      <c r="AX135" s="192">
        <v>1.2504751441309472</v>
      </c>
      <c r="AY135" s="192">
        <v>1.8396205066667286</v>
      </c>
      <c r="BB135" s="192">
        <v>2.309893225202984</v>
      </c>
    </row>
    <row r="136" spans="1:54">
      <c r="A136" s="192">
        <v>1</v>
      </c>
      <c r="B136" s="192">
        <v>-0.40434831007721483</v>
      </c>
      <c r="C136" s="192">
        <v>-0.38690647957565605</v>
      </c>
      <c r="D136" s="192">
        <v>-0.37551197213431609</v>
      </c>
      <c r="E136" s="192">
        <v>0.35821874155756039</v>
      </c>
      <c r="F136" s="192">
        <v>-1.6059927737288493</v>
      </c>
      <c r="G136" s="192">
        <v>-0.30383436103356742</v>
      </c>
      <c r="H136" s="192">
        <v>-0.38312814411513207</v>
      </c>
      <c r="I136" s="192">
        <v>-0.38312806754377071</v>
      </c>
      <c r="J136" s="192">
        <v>-0.22069948117261615</v>
      </c>
      <c r="K136" s="192">
        <v>-0.24639257407084542</v>
      </c>
      <c r="L136" s="192">
        <v>-6.6626076130799752E-2</v>
      </c>
      <c r="M136" s="192">
        <v>-0.3562517472441396</v>
      </c>
      <c r="N136" s="192">
        <v>-0.18370124389250017</v>
      </c>
      <c r="O136" s="192">
        <v>-0.63420083767329127</v>
      </c>
      <c r="P136" s="192">
        <v>-0.68991290069950473</v>
      </c>
      <c r="S136" s="192">
        <v>0.40038474872042418</v>
      </c>
      <c r="AJ136" s="192">
        <v>1</v>
      </c>
      <c r="AK136" s="192">
        <v>-0.36673200433081538</v>
      </c>
      <c r="AL136" s="192">
        <v>-0.2291018711983614</v>
      </c>
      <c r="AM136" s="192">
        <v>-0.82288334540731101</v>
      </c>
      <c r="AN136" s="192">
        <v>-0.50127611907465885</v>
      </c>
      <c r="AO136" s="192">
        <v>-1.0796456850042839</v>
      </c>
      <c r="AP136" s="192">
        <v>-0.365897327315238</v>
      </c>
      <c r="AQ136" s="192">
        <v>-0.63007085452274303</v>
      </c>
      <c r="AR136" s="192">
        <v>-0.63007078421632967</v>
      </c>
      <c r="AS136" s="192">
        <v>-0.54939147406684707</v>
      </c>
      <c r="AT136" s="192">
        <v>-0.32866109695873186</v>
      </c>
      <c r="AU136" s="192">
        <v>2.0459976134636088E-2</v>
      </c>
      <c r="AV136" s="192">
        <v>0.55636846946150376</v>
      </c>
      <c r="AW136" s="192">
        <v>-0.35527517385961088</v>
      </c>
      <c r="AX136" s="192">
        <v>-0.68379757403655972</v>
      </c>
      <c r="AY136" s="192">
        <v>-0.90987232742700663</v>
      </c>
      <c r="BB136" s="192">
        <v>0.35173485123042286</v>
      </c>
    </row>
    <row r="137" spans="1:54">
      <c r="A137" s="192">
        <v>1</v>
      </c>
      <c r="B137" s="192">
        <v>-0.18402423356256561</v>
      </c>
      <c r="C137" s="192">
        <v>0.32321425812216986</v>
      </c>
      <c r="D137" s="192">
        <v>1.2834902037530398</v>
      </c>
      <c r="E137" s="192">
        <v>1.7907101759445925</v>
      </c>
      <c r="F137" s="192">
        <v>1.2450539568625394</v>
      </c>
      <c r="G137" s="192">
        <v>0.49057160737181621</v>
      </c>
      <c r="H137" s="192">
        <v>1.4047370792359706</v>
      </c>
      <c r="I137" s="192">
        <v>1.4047370807365407</v>
      </c>
      <c r="J137" s="192">
        <v>1.250588487020613</v>
      </c>
      <c r="K137" s="192">
        <v>1.481246406574775</v>
      </c>
      <c r="L137" s="192">
        <v>1.7186379953106101</v>
      </c>
      <c r="M137" s="192">
        <v>0.86057520836338486</v>
      </c>
      <c r="N137" s="192">
        <v>1.1202606238575417</v>
      </c>
      <c r="O137" s="192">
        <v>0.55612083504517595</v>
      </c>
      <c r="P137" s="192">
        <v>0.51986394630173649</v>
      </c>
      <c r="S137" s="192">
        <v>0.1571352612704166</v>
      </c>
      <c r="AJ137" s="192">
        <v>1</v>
      </c>
      <c r="AK137" s="192">
        <v>0.14377500222752254</v>
      </c>
      <c r="AL137" s="192">
        <v>-0.2291018711983614</v>
      </c>
      <c r="AM137" s="192">
        <v>-0.38483220907750348</v>
      </c>
      <c r="AN137" s="192">
        <v>0.45371817051669583</v>
      </c>
      <c r="AO137" s="192">
        <v>-0.64102311106714727</v>
      </c>
      <c r="AP137" s="192">
        <v>-1.0858277361826159</v>
      </c>
      <c r="AQ137" s="192">
        <v>-0.26459564311947853</v>
      </c>
      <c r="AR137" s="192">
        <v>-0.26459555350519137</v>
      </c>
      <c r="AS137" s="192">
        <v>0.20190450969139664</v>
      </c>
      <c r="AT137" s="192">
        <v>0.617426916251964</v>
      </c>
      <c r="AU137" s="192">
        <v>-0.24079818066166833</v>
      </c>
      <c r="AV137" s="192">
        <v>-0.47793444280489161</v>
      </c>
      <c r="AW137" s="192">
        <v>-0.49253431783329898</v>
      </c>
      <c r="AX137" s="192">
        <v>-0.43581389222021255</v>
      </c>
      <c r="AY137" s="192">
        <v>-1.4597708942457537</v>
      </c>
      <c r="BB137" s="192">
        <v>-0.17125154678709353</v>
      </c>
    </row>
    <row r="138" spans="1:54">
      <c r="A138" s="192">
        <v>1</v>
      </c>
      <c r="B138" s="192">
        <v>-0.72140002993976027</v>
      </c>
      <c r="C138" s="192">
        <v>-0.38690647957565605</v>
      </c>
      <c r="D138" s="192">
        <v>-5.8623916065944748E-2</v>
      </c>
      <c r="E138" s="192">
        <v>0.2627193125984249</v>
      </c>
      <c r="F138" s="192">
        <v>-0.24626279452372479</v>
      </c>
      <c r="G138" s="192">
        <v>-0.26659658126456548</v>
      </c>
      <c r="H138" s="192">
        <v>7.1246443034871515E-2</v>
      </c>
      <c r="I138" s="192">
        <v>7.1246360525959881E-2</v>
      </c>
      <c r="J138" s="192">
        <v>0.29581650766117629</v>
      </c>
      <c r="K138" s="192">
        <v>-4.0721266851128687E-2</v>
      </c>
      <c r="L138" s="192">
        <v>0.45589023746180907</v>
      </c>
      <c r="M138" s="192">
        <v>-0.90382387726752478</v>
      </c>
      <c r="N138" s="192">
        <v>-0.49253431783329898</v>
      </c>
      <c r="O138" s="192">
        <v>-0.38621715585694416</v>
      </c>
      <c r="P138" s="192">
        <v>-1.7897100343369987</v>
      </c>
      <c r="S138" s="192">
        <v>0.70444660803293369</v>
      </c>
      <c r="AJ138" s="192">
        <v>1</v>
      </c>
      <c r="AK138" s="192">
        <v>1.5302045568806859</v>
      </c>
      <c r="AL138" s="192">
        <v>-0.2291018711983614</v>
      </c>
      <c r="AM138" s="192">
        <v>-0.41279291990706568</v>
      </c>
      <c r="AN138" s="192">
        <v>0.93121531531237323</v>
      </c>
      <c r="AO138" s="192">
        <v>-0.15853827973629619</v>
      </c>
      <c r="AP138" s="192">
        <v>-0.83757587105593367</v>
      </c>
      <c r="AQ138" s="192">
        <v>-1.4202875278270979</v>
      </c>
      <c r="AR138" s="192">
        <v>-1.4202876281047963</v>
      </c>
      <c r="AS138" s="192">
        <v>-0.11113548354120509</v>
      </c>
      <c r="AT138" s="192">
        <v>-0.36979535840267574</v>
      </c>
      <c r="AU138" s="192">
        <v>0.63006234199267763</v>
      </c>
      <c r="AV138" s="192">
        <v>-0.3562517472441396</v>
      </c>
      <c r="AW138" s="192">
        <v>-0.56116388982014309</v>
      </c>
      <c r="AX138" s="192">
        <v>0.65531430777171451</v>
      </c>
      <c r="AY138" s="192">
        <v>0.29990451957423842</v>
      </c>
      <c r="BB138" s="192">
        <v>-1.5212862021346356</v>
      </c>
    </row>
    <row r="139" spans="1:54">
      <c r="A139" s="193">
        <v>1</v>
      </c>
      <c r="B139" s="193">
        <v>7.9289906662254397E-2</v>
      </c>
      <c r="C139" s="193">
        <v>-0.38690647957565605</v>
      </c>
      <c r="D139" s="193">
        <v>-0.18910723327056825</v>
      </c>
      <c r="E139" s="193">
        <v>-0.31027726115638787</v>
      </c>
      <c r="F139" s="193">
        <v>-0.64102311106714727</v>
      </c>
      <c r="G139" s="193">
        <v>-0.15488324195755779</v>
      </c>
      <c r="H139" s="193">
        <v>6.1368734618567643E-2</v>
      </c>
      <c r="I139" s="193">
        <v>6.1368671930561336E-2</v>
      </c>
      <c r="J139" s="193">
        <v>-6.4179484556315267E-2</v>
      </c>
      <c r="K139" s="193">
        <v>0.22665143253450248</v>
      </c>
      <c r="L139" s="193">
        <v>-0.15371212839623249</v>
      </c>
      <c r="M139" s="193">
        <v>-0.66045848614602076</v>
      </c>
      <c r="N139" s="193">
        <v>-8.0756885912233511E-2</v>
      </c>
      <c r="O139" s="193">
        <v>-8.863673767732691E-2</v>
      </c>
      <c r="P139" s="193">
        <v>-0.46995347397200665</v>
      </c>
      <c r="S139" s="193">
        <v>-9.8276700552091076E-2</v>
      </c>
      <c r="AJ139" s="192">
        <v>1</v>
      </c>
      <c r="AK139" s="192">
        <v>-0.5064497113888824</v>
      </c>
      <c r="AL139" s="192">
        <v>-0.15019956700971407</v>
      </c>
      <c r="AM139" s="192">
        <v>-0.28230960270244221</v>
      </c>
      <c r="AN139" s="192">
        <v>-1.0742726928294717</v>
      </c>
      <c r="AO139" s="192">
        <v>-0.24626279452372479</v>
      </c>
      <c r="AP139" s="192">
        <v>0.36644567480847512</v>
      </c>
      <c r="AQ139" s="192">
        <v>-0.26459564311947853</v>
      </c>
      <c r="AR139" s="192">
        <v>-0.26459555350519137</v>
      </c>
      <c r="AS139" s="192">
        <v>-0.86243146729944886</v>
      </c>
      <c r="AT139" s="192">
        <v>-0.16412405118295903</v>
      </c>
      <c r="AU139" s="192">
        <v>0.19463208066550466</v>
      </c>
      <c r="AV139" s="192">
        <v>0.61720981724188084</v>
      </c>
      <c r="AW139" s="192">
        <v>0.53690926196936417</v>
      </c>
      <c r="AX139" s="192">
        <v>6.0153471412481722E-2</v>
      </c>
      <c r="AY139" s="192">
        <v>0.62984365966548739</v>
      </c>
      <c r="BB139" s="192">
        <v>0.54633444119042907</v>
      </c>
    </row>
    <row r="140" spans="1:54">
      <c r="A140" s="193">
        <v>1</v>
      </c>
      <c r="B140" s="193">
        <v>-0.52257098528019652</v>
      </c>
      <c r="C140" s="193">
        <v>0.55992117068811176</v>
      </c>
      <c r="D140" s="193">
        <v>-0.42211315685025308</v>
      </c>
      <c r="E140" s="193">
        <v>-0.97877326387033614</v>
      </c>
      <c r="F140" s="193">
        <v>-0.20240053713001049</v>
      </c>
      <c r="G140" s="193">
        <v>0.24231974224513403</v>
      </c>
      <c r="H140" s="193">
        <v>-0.13618543370752112</v>
      </c>
      <c r="I140" s="193">
        <v>-0.1361853508712117</v>
      </c>
      <c r="J140" s="193">
        <v>-0.12678748320283428</v>
      </c>
      <c r="K140" s="193">
        <v>-0.45206388129056219</v>
      </c>
      <c r="L140" s="193">
        <v>-0.80685752038699199</v>
      </c>
      <c r="M140" s="193">
        <v>-0.47793444280489161</v>
      </c>
      <c r="N140" s="193">
        <v>-0.21801602988592159</v>
      </c>
      <c r="O140" s="193">
        <v>-0.58460410131002116</v>
      </c>
      <c r="P140" s="193">
        <v>-0.35997376060825959</v>
      </c>
      <c r="S140" s="193">
        <v>0.50984701807292787</v>
      </c>
      <c r="AJ140" s="192">
        <v>1</v>
      </c>
      <c r="AK140" s="192">
        <v>0.82086850566278424</v>
      </c>
      <c r="AL140" s="192">
        <v>-0.15019956700971407</v>
      </c>
      <c r="AM140" s="192">
        <v>-2.7024944068203913E-3</v>
      </c>
      <c r="AN140" s="192">
        <v>-2.3778974278981478E-2</v>
      </c>
      <c r="AO140" s="192">
        <v>-7.0813764948870719E-2</v>
      </c>
      <c r="AP140" s="192">
        <v>0.24231974224513403</v>
      </c>
      <c r="AQ140" s="192">
        <v>-0.31398418520100069</v>
      </c>
      <c r="AR140" s="192">
        <v>-0.31398424737597735</v>
      </c>
      <c r="AS140" s="192">
        <v>-7.9831484217944476E-2</v>
      </c>
      <c r="AT140" s="192">
        <v>0.18551717109056001</v>
      </c>
      <c r="AU140" s="192">
        <v>0.2817181329309405</v>
      </c>
      <c r="AV140" s="192">
        <v>0.43468577390075169</v>
      </c>
      <c r="AW140" s="192">
        <v>-0.18370124389250017</v>
      </c>
      <c r="AX140" s="192">
        <v>-0.13823347404059705</v>
      </c>
      <c r="AY140" s="192">
        <v>0.40988423293798937</v>
      </c>
      <c r="BB140" s="192">
        <v>-0.84018763727461432</v>
      </c>
    </row>
    <row r="141" spans="1:54">
      <c r="A141" s="193">
        <v>1</v>
      </c>
      <c r="B141" s="193">
        <v>1.1755365312717292</v>
      </c>
      <c r="C141" s="193">
        <v>-1.7282456507826605</v>
      </c>
      <c r="D141" s="193">
        <v>-0.69240002820268742</v>
      </c>
      <c r="E141" s="193">
        <v>0.74021645739410225</v>
      </c>
      <c r="F141" s="193">
        <v>-1.0796456850042839</v>
      </c>
      <c r="G141" s="193">
        <v>-1.0734151429262824</v>
      </c>
      <c r="H141" s="193">
        <v>-1.5091869035738386</v>
      </c>
      <c r="I141" s="193">
        <v>-1.5091868254633876</v>
      </c>
      <c r="J141" s="193">
        <v>-0.90938746628433864</v>
      </c>
      <c r="K141" s="193">
        <v>-0.6577351885102789</v>
      </c>
      <c r="L141" s="193">
        <v>-1.0681156771832965</v>
      </c>
      <c r="M141" s="193">
        <v>-0.2345690516833876</v>
      </c>
      <c r="N141" s="193">
        <v>-0.59547867581356573</v>
      </c>
      <c r="O141" s="193">
        <v>-0.73339431039982983</v>
      </c>
      <c r="P141" s="193">
        <v>-3.0034620517010589E-2</v>
      </c>
      <c r="S141" s="193">
        <v>-1.1807369197046249</v>
      </c>
      <c r="AJ141" s="192">
        <v>1</v>
      </c>
      <c r="AK141" s="192">
        <v>-0.38822703618590082</v>
      </c>
      <c r="AL141" s="192">
        <v>-0.15019956700971407</v>
      </c>
      <c r="AM141" s="192">
        <v>-1.0558892689869959</v>
      </c>
      <c r="AN141" s="192">
        <v>-0.40577669011552336</v>
      </c>
      <c r="AO141" s="192">
        <v>-1.2112324571854238</v>
      </c>
      <c r="AP141" s="192">
        <v>-1.1975410754896236</v>
      </c>
      <c r="AQ141" s="192">
        <v>-0.65970397977165607</v>
      </c>
      <c r="AR141" s="192">
        <v>-0.65970410089631859</v>
      </c>
      <c r="AS141" s="192">
        <v>-0.43982747643543602</v>
      </c>
      <c r="AT141" s="192">
        <v>-0.78113797284210928</v>
      </c>
      <c r="AU141" s="192">
        <v>-1.2422877817141651</v>
      </c>
      <c r="AV141" s="192">
        <v>-0.66045848614602076</v>
      </c>
      <c r="AW141" s="192">
        <v>-0.97294132174120973</v>
      </c>
      <c r="AX141" s="192">
        <v>-1.0309747285794453</v>
      </c>
      <c r="AY141" s="192">
        <v>-0.90987232742700663</v>
      </c>
      <c r="BB141" s="192">
        <v>0.36389732560292343</v>
      </c>
    </row>
    <row r="142" spans="1:54">
      <c r="A142" s="193">
        <v>1</v>
      </c>
      <c r="B142" s="193">
        <v>1.062687614032519</v>
      </c>
      <c r="C142" s="193">
        <v>-1.7282456507826605</v>
      </c>
      <c r="D142" s="193">
        <v>0.36637888854340056</v>
      </c>
      <c r="E142" s="193">
        <v>2.745704465535947</v>
      </c>
      <c r="F142" s="193">
        <v>1.6910749838557875E-2</v>
      </c>
      <c r="G142" s="193">
        <v>-0.51484844639124761</v>
      </c>
      <c r="H142" s="193">
        <v>-0.69921481343687431</v>
      </c>
      <c r="I142" s="193">
        <v>-0.69921485527791638</v>
      </c>
      <c r="J142" s="193">
        <v>0.43668450461584796</v>
      </c>
      <c r="K142" s="193">
        <v>-4.0721266851128687E-2</v>
      </c>
      <c r="L142" s="193">
        <v>-0.41497028519253693</v>
      </c>
      <c r="M142" s="193">
        <v>6.9637687218493505E-2</v>
      </c>
      <c r="N142" s="193">
        <v>-0.14938645789907756</v>
      </c>
      <c r="O142" s="193">
        <v>0.50652409868190584</v>
      </c>
      <c r="P142" s="193">
        <v>7.9945092846740382E-2</v>
      </c>
      <c r="S142" s="193">
        <v>-1.0712746503521213</v>
      </c>
      <c r="AJ142" s="192">
        <v>1</v>
      </c>
      <c r="AK142" s="192">
        <v>-1.1620481829690588</v>
      </c>
      <c r="AL142" s="192">
        <v>-0.15019956700971407</v>
      </c>
      <c r="AM142" s="192">
        <v>0.82679859353685758</v>
      </c>
      <c r="AN142" s="192">
        <v>0.45371817051669583</v>
      </c>
      <c r="AO142" s="192">
        <v>-2.695150755515642E-2</v>
      </c>
      <c r="AP142" s="192">
        <v>0.80088643878016885</v>
      </c>
      <c r="AQ142" s="192">
        <v>1.0590172846653152</v>
      </c>
      <c r="AR142" s="192">
        <v>1.0590172272161977</v>
      </c>
      <c r="AS142" s="192">
        <v>0.90624449446475053</v>
      </c>
      <c r="AT142" s="192">
        <v>1.9542904131801229</v>
      </c>
      <c r="AU142" s="192">
        <v>-0.11016910226351767</v>
      </c>
      <c r="AV142" s="192">
        <v>0.37384442612037461</v>
      </c>
      <c r="AW142" s="192">
        <v>-4.6442099918810875E-2</v>
      </c>
      <c r="AX142" s="192">
        <v>0.10975020777575009</v>
      </c>
      <c r="AY142" s="192">
        <v>0.51986394630173649</v>
      </c>
      <c r="BB142" s="192">
        <v>1.1666206341879481</v>
      </c>
    </row>
    <row r="143" spans="1:54">
      <c r="A143" s="193">
        <v>1</v>
      </c>
      <c r="B143" s="193">
        <v>0.57904939729304961</v>
      </c>
      <c r="C143" s="193">
        <v>-1.6493433465940133</v>
      </c>
      <c r="D143" s="193">
        <v>-0.83220358235049841</v>
      </c>
      <c r="E143" s="193">
        <v>0.16721988363928944</v>
      </c>
      <c r="F143" s="193">
        <v>-0.99192117021685533</v>
      </c>
      <c r="G143" s="193">
        <v>-0.99893958338827682</v>
      </c>
      <c r="H143" s="193">
        <v>-1.0350568995912244</v>
      </c>
      <c r="I143" s="193">
        <v>-1.0350570202028591</v>
      </c>
      <c r="J143" s="193">
        <v>-0.69025947102151874</v>
      </c>
      <c r="K143" s="193">
        <v>-0.59603379634436449</v>
      </c>
      <c r="L143" s="193">
        <v>-0.89394357265242785</v>
      </c>
      <c r="M143" s="193">
        <v>-0.66045848614602076</v>
      </c>
      <c r="N143" s="193">
        <v>0.43396490398909865</v>
      </c>
      <c r="O143" s="193">
        <v>-0.18783021040386541</v>
      </c>
      <c r="P143" s="193">
        <v>-1.0198520407907536</v>
      </c>
      <c r="S143" s="193">
        <v>-0.5969381498246068</v>
      </c>
      <c r="AJ143" s="192">
        <v>1</v>
      </c>
      <c r="AK143" s="192">
        <v>1.6000634104097136</v>
      </c>
      <c r="AL143" s="192">
        <v>-7.1297262821066756E-2</v>
      </c>
      <c r="AM143" s="192">
        <v>0.21166295528648965</v>
      </c>
      <c r="AN143" s="192">
        <v>1.4087124601080505</v>
      </c>
      <c r="AO143" s="192">
        <v>-2.695150755515642E-2</v>
      </c>
      <c r="AP143" s="192">
        <v>6.4804703747852709E-3</v>
      </c>
      <c r="AQ143" s="192">
        <v>-0.323861893617306</v>
      </c>
      <c r="AR143" s="192">
        <v>-0.32386193597137586</v>
      </c>
      <c r="AS143" s="192">
        <v>0.45233650427747718</v>
      </c>
      <c r="AT143" s="192">
        <v>0.26778569397844643</v>
      </c>
      <c r="AU143" s="192">
        <v>0.19463208066550466</v>
      </c>
      <c r="AV143" s="192">
        <v>0.55636846946150376</v>
      </c>
      <c r="AW143" s="192">
        <v>0.2280761880285653</v>
      </c>
      <c r="AX143" s="192">
        <v>0.25854041686555873</v>
      </c>
      <c r="AY143" s="192">
        <v>0.18992480621048743</v>
      </c>
      <c r="BB143" s="192">
        <v>-1.5942610483696378</v>
      </c>
    </row>
    <row r="144" spans="1:54">
      <c r="A144" s="193">
        <v>1</v>
      </c>
      <c r="B144" s="193">
        <v>-3.3559010576955886E-2</v>
      </c>
      <c r="C144" s="193">
        <v>-1.6493433465940133</v>
      </c>
      <c r="D144" s="193">
        <v>1.1250461757188541</v>
      </c>
      <c r="E144" s="193">
        <v>0.93121531531237323</v>
      </c>
      <c r="F144" s="193">
        <v>0.54325783856312315</v>
      </c>
      <c r="G144" s="193">
        <v>0.15543158945079491</v>
      </c>
      <c r="H144" s="193">
        <v>0.66390894801313782</v>
      </c>
      <c r="I144" s="193">
        <v>0.66390893071886192</v>
      </c>
      <c r="J144" s="193">
        <v>1.6262364788997337</v>
      </c>
      <c r="K144" s="193">
        <v>2.4479015505074444</v>
      </c>
      <c r="L144" s="193">
        <v>2.1540682566377831</v>
      </c>
      <c r="M144" s="193">
        <v>1.286464642826018</v>
      </c>
      <c r="N144" s="193">
        <v>1.3261493398180748</v>
      </c>
      <c r="O144" s="193">
        <v>0.80410451686152318</v>
      </c>
      <c r="P144" s="193">
        <v>0.51986394630173649</v>
      </c>
      <c r="S144" s="193">
        <v>1.1185568800412157E-2</v>
      </c>
      <c r="AJ144" s="192">
        <v>1</v>
      </c>
      <c r="AK144" s="192">
        <v>-1.8660104762231891</v>
      </c>
      <c r="AL144" s="192">
        <v>-7.1297262821066756E-2</v>
      </c>
      <c r="AM144" s="192">
        <v>1.665619918423723</v>
      </c>
      <c r="AN144" s="192">
        <v>-0.21477783219725241</v>
      </c>
      <c r="AO144" s="192">
        <v>1.2889162142562538</v>
      </c>
      <c r="AP144" s="192">
        <v>2.5882998676922795</v>
      </c>
      <c r="AQ144" s="192">
        <v>2.1258097936261957</v>
      </c>
      <c r="AR144" s="192">
        <v>2.1258098535634207</v>
      </c>
      <c r="AS144" s="192">
        <v>1.156676489050831</v>
      </c>
      <c r="AT144" s="192">
        <v>0.86423248491562465</v>
      </c>
      <c r="AU144" s="192">
        <v>0.76069142039082838</v>
      </c>
      <c r="AV144" s="192">
        <v>-0.78214118170677271</v>
      </c>
      <c r="AW144" s="192">
        <v>0.88005712190358554</v>
      </c>
      <c r="AX144" s="192">
        <v>1.0024914623146002</v>
      </c>
      <c r="AY144" s="192">
        <v>-0.90987232742700663</v>
      </c>
      <c r="BB144" s="192">
        <v>1.9085315709104711</v>
      </c>
    </row>
    <row r="145" spans="1:54">
      <c r="A145" s="193">
        <v>1</v>
      </c>
      <c r="B145" s="193">
        <v>-1.2587758263169551</v>
      </c>
      <c r="C145" s="193">
        <v>-1.5704410424053659</v>
      </c>
      <c r="D145" s="193">
        <v>1.0504842801733549</v>
      </c>
      <c r="E145" s="193">
        <v>-0.21477783219725241</v>
      </c>
      <c r="F145" s="193">
        <v>1.2889162142562538</v>
      </c>
      <c r="G145" s="193">
        <v>1.2601523892645312</v>
      </c>
      <c r="H145" s="193">
        <v>0.80219686584140049</v>
      </c>
      <c r="I145" s="193">
        <v>0.80219682194824016</v>
      </c>
      <c r="J145" s="193">
        <v>1.0158084920961616</v>
      </c>
      <c r="K145" s="193">
        <v>1.8720218902922379</v>
      </c>
      <c r="L145" s="193">
        <v>0.97840655105441487</v>
      </c>
      <c r="M145" s="193">
        <v>0.92141655614376194</v>
      </c>
      <c r="N145" s="193">
        <v>0.36533533200225338</v>
      </c>
      <c r="O145" s="193">
        <v>0.50652409868190584</v>
      </c>
      <c r="P145" s="193">
        <v>0.18992480621048743</v>
      </c>
      <c r="S145" s="193">
        <v>1.2760829035404517</v>
      </c>
      <c r="AJ145" s="192">
        <v>1</v>
      </c>
      <c r="AK145" s="192">
        <v>0.28886646724936094</v>
      </c>
      <c r="AL145" s="192">
        <v>-7.1297262821066756E-2</v>
      </c>
      <c r="AM145" s="192">
        <v>1.1343664126620416</v>
      </c>
      <c r="AN145" s="192">
        <v>1.0267147442715086</v>
      </c>
      <c r="AO145" s="192">
        <v>1.7275387881933906</v>
      </c>
      <c r="AP145" s="192">
        <v>0.60228494667882215</v>
      </c>
      <c r="AQ145" s="192">
        <v>0.38733311235661377</v>
      </c>
      <c r="AR145" s="192">
        <v>0.38733314826010551</v>
      </c>
      <c r="AS145" s="192">
        <v>0.35842450630769751</v>
      </c>
      <c r="AT145" s="192">
        <v>0.82309822347168071</v>
      </c>
      <c r="AU145" s="192">
        <v>0.54297628972724188</v>
      </c>
      <c r="AV145" s="192">
        <v>0.61720981724188084</v>
      </c>
      <c r="AW145" s="192">
        <v>1.7379267717391391</v>
      </c>
      <c r="AX145" s="192">
        <v>-2.7668605012938752</v>
      </c>
      <c r="AY145" s="192">
        <v>1.2897219398479816</v>
      </c>
      <c r="BB145" s="192">
        <v>-0.30503876488459741</v>
      </c>
    </row>
    <row r="146" spans="1:54">
      <c r="A146" s="193">
        <v>1</v>
      </c>
      <c r="B146" s="193">
        <v>1.7021648117213812</v>
      </c>
      <c r="C146" s="193">
        <v>-1.5704410424053659</v>
      </c>
      <c r="D146" s="193">
        <v>-1.2888951925666807</v>
      </c>
      <c r="E146" s="193">
        <v>0.83571588635323768</v>
      </c>
      <c r="F146" s="193">
        <v>-1.2112324571854238</v>
      </c>
      <c r="G146" s="193">
        <v>-1.0485899564136139</v>
      </c>
      <c r="H146" s="193">
        <v>-1.5684531540716646</v>
      </c>
      <c r="I146" s="193">
        <v>-1.568453207929573</v>
      </c>
      <c r="J146" s="193">
        <v>-1.191123460193682</v>
      </c>
      <c r="K146" s="193">
        <v>-1.5215546788330898</v>
      </c>
      <c r="L146" s="193">
        <v>-1.2422877817141651</v>
      </c>
      <c r="M146" s="193">
        <v>-0.66045848614602076</v>
      </c>
      <c r="N146" s="193">
        <v>-2.2082736175044064</v>
      </c>
      <c r="O146" s="193">
        <v>-1.7253290376652184</v>
      </c>
      <c r="P146" s="193">
        <v>-1.4597708942457537</v>
      </c>
      <c r="S146" s="193">
        <v>-1.6793983689771403</v>
      </c>
      <c r="AJ146" s="192">
        <v>1</v>
      </c>
      <c r="AK146" s="192">
        <v>-1.64568639970854</v>
      </c>
      <c r="AL146" s="192">
        <v>-7.1297262821066756E-2</v>
      </c>
      <c r="AM146" s="192">
        <v>-0.45939410462300267</v>
      </c>
      <c r="AN146" s="192">
        <v>-1.8382681245025554</v>
      </c>
      <c r="AO146" s="192">
        <v>0.49939558116940891</v>
      </c>
      <c r="AP146" s="192">
        <v>-1.8344716137883299E-2</v>
      </c>
      <c r="AQ146" s="192">
        <v>0.15026811036530813</v>
      </c>
      <c r="AR146" s="192">
        <v>0.15026812018294505</v>
      </c>
      <c r="AS146" s="192">
        <v>6.1036512736724981E-2</v>
      </c>
      <c r="AT146" s="192">
        <v>-8.1855528295072616E-2</v>
      </c>
      <c r="AU146" s="192">
        <v>-0.41497028519253693</v>
      </c>
      <c r="AV146" s="192">
        <v>-1.0255065728282788</v>
      </c>
      <c r="AW146" s="192">
        <v>0.29670576001541055</v>
      </c>
      <c r="AX146" s="192">
        <v>0.40733062595536734</v>
      </c>
      <c r="AY146" s="192">
        <v>-1.0198520407907536</v>
      </c>
      <c r="BB146" s="192">
        <v>1.677444557832964</v>
      </c>
    </row>
    <row r="147" spans="1:54">
      <c r="A147" s="192">
        <v>1</v>
      </c>
      <c r="B147" s="192">
        <v>-0.75364257772238841</v>
      </c>
      <c r="C147" s="192">
        <v>-1.4915387382167185</v>
      </c>
      <c r="D147" s="192">
        <v>1.665619918423723</v>
      </c>
      <c r="E147" s="192">
        <v>-2.3778974278981478E-2</v>
      </c>
      <c r="F147" s="192">
        <v>1.1573294420751139</v>
      </c>
      <c r="G147" s="192">
        <v>1.6573553734672213</v>
      </c>
      <c r="H147" s="192">
        <v>1.4244924960685796</v>
      </c>
      <c r="I147" s="192">
        <v>1.4244924579273377</v>
      </c>
      <c r="J147" s="192">
        <v>2.2210124660416786</v>
      </c>
      <c r="K147" s="192">
        <v>1.7074848445164621</v>
      </c>
      <c r="L147" s="192">
        <v>1.8057240475760461</v>
      </c>
      <c r="M147" s="192">
        <v>0.98225790392413681</v>
      </c>
      <c r="N147" s="192">
        <v>1.2918345538246523</v>
      </c>
      <c r="O147" s="192">
        <v>0.85370125322479151</v>
      </c>
      <c r="P147" s="192">
        <v>0.18992480621048743</v>
      </c>
      <c r="S147" s="192">
        <v>0.74093403115043488</v>
      </c>
      <c r="AJ147" s="192">
        <v>1</v>
      </c>
      <c r="AK147" s="192">
        <v>-1.6241913678534425</v>
      </c>
      <c r="AL147" s="192">
        <v>0.16540964974487521</v>
      </c>
      <c r="AM147" s="192">
        <v>0.62175338078673492</v>
      </c>
      <c r="AN147" s="192">
        <v>0.83571588635323768</v>
      </c>
      <c r="AO147" s="192">
        <v>0.98188041250025992</v>
      </c>
      <c r="AP147" s="192">
        <v>0.24231974224513403</v>
      </c>
      <c r="AQ147" s="192">
        <v>0.88121853317183563</v>
      </c>
      <c r="AR147" s="192">
        <v>0.88121858160522348</v>
      </c>
      <c r="AS147" s="192">
        <v>0.31146850732280773</v>
      </c>
      <c r="AT147" s="192">
        <v>0.2883528247004184</v>
      </c>
      <c r="AU147" s="192">
        <v>0.36880418519637326</v>
      </c>
      <c r="AV147" s="192">
        <v>0.13047903499887059</v>
      </c>
      <c r="AW147" s="192">
        <v>1.5320380557786082</v>
      </c>
      <c r="AX147" s="192">
        <v>1.4488620895840261</v>
      </c>
      <c r="AY147" s="192">
        <v>0.18992480621048743</v>
      </c>
      <c r="BB147" s="192">
        <v>1.6652820834604634</v>
      </c>
    </row>
    <row r="148" spans="1:54">
      <c r="A148" s="192">
        <v>1</v>
      </c>
      <c r="B148" s="192">
        <v>1.1809102892355006</v>
      </c>
      <c r="C148" s="192">
        <v>-1.4915387382167185</v>
      </c>
      <c r="D148" s="192">
        <v>-0.97200713649830928</v>
      </c>
      <c r="E148" s="192">
        <v>-0.50127611907465885</v>
      </c>
      <c r="F148" s="192">
        <v>-1.1235079423979983</v>
      </c>
      <c r="G148" s="192">
        <v>-0.97411439687560819</v>
      </c>
      <c r="H148" s="192">
        <v>-1.4597983614923162</v>
      </c>
      <c r="I148" s="192">
        <v>-1.4597983824863923</v>
      </c>
      <c r="J148" s="192">
        <v>-0.97199546493085986</v>
      </c>
      <c r="K148" s="192">
        <v>-0.49319814273450613</v>
      </c>
      <c r="L148" s="192">
        <v>-1.1552017294487322</v>
      </c>
      <c r="M148" s="192">
        <v>-1.6339200506320413</v>
      </c>
      <c r="N148" s="192">
        <v>-0.21801602988592159</v>
      </c>
      <c r="O148" s="192">
        <v>0.15934694413902023</v>
      </c>
      <c r="P148" s="192">
        <v>-0.46995347397200665</v>
      </c>
      <c r="S148" s="192">
        <v>-1.1807369197046249</v>
      </c>
      <c r="AJ148" s="192">
        <v>1</v>
      </c>
      <c r="AK148" s="192">
        <v>1.1540414994166437</v>
      </c>
      <c r="AL148" s="192">
        <v>0.16540964974487521</v>
      </c>
      <c r="AM148" s="192">
        <v>-0.66443931737312534</v>
      </c>
      <c r="AN148" s="192">
        <v>-2.3778974278981478E-2</v>
      </c>
      <c r="AO148" s="192">
        <v>-0.86033439803571554</v>
      </c>
      <c r="AP148" s="192">
        <v>-0.11764546218855582</v>
      </c>
      <c r="AQ148" s="192">
        <v>-0.83750273126513564</v>
      </c>
      <c r="AR148" s="192">
        <v>-0.8375027465072945</v>
      </c>
      <c r="AS148" s="192">
        <v>-1.2380794591785718</v>
      </c>
      <c r="AT148" s="192">
        <v>-1.2953162408914012</v>
      </c>
      <c r="AU148" s="192">
        <v>-1.0245726510505786</v>
      </c>
      <c r="AV148" s="192">
        <v>-0.3562517472441396</v>
      </c>
      <c r="AW148" s="192">
        <v>-0.28664560187276689</v>
      </c>
      <c r="AX148" s="192">
        <v>-0.58460410131002116</v>
      </c>
      <c r="AY148" s="192">
        <v>-0.57993318733575761</v>
      </c>
      <c r="BB148" s="192">
        <v>-1.1564119709596241</v>
      </c>
    </row>
    <row r="149" spans="1:54">
      <c r="A149" s="192">
        <v>1</v>
      </c>
      <c r="B149" s="192">
        <v>-7.6549074287126692E-2</v>
      </c>
      <c r="C149" s="192">
        <v>-1.4915387382167185</v>
      </c>
      <c r="D149" s="192">
        <v>2.3646376891627776</v>
      </c>
      <c r="E149" s="192">
        <v>1.5997113180263214</v>
      </c>
      <c r="F149" s="192">
        <v>1.6836765307996762</v>
      </c>
      <c r="G149" s="192">
        <v>0.93742496459984337</v>
      </c>
      <c r="H149" s="192">
        <v>1.0392618678327075</v>
      </c>
      <c r="I149" s="192">
        <v>1.0392618500254005</v>
      </c>
      <c r="J149" s="192">
        <v>2.299272464349829</v>
      </c>
      <c r="K149" s="192">
        <v>2.7975427727809632</v>
      </c>
      <c r="L149" s="192">
        <v>2.1540682566377831</v>
      </c>
      <c r="M149" s="192">
        <v>1.2256232950456429</v>
      </c>
      <c r="N149" s="192">
        <v>2.1497042036602059</v>
      </c>
      <c r="O149" s="192">
        <v>2.5399902895759512</v>
      </c>
      <c r="P149" s="192">
        <v>1.5096813665754836</v>
      </c>
      <c r="S149" s="192">
        <v>5.9835466290413933E-2</v>
      </c>
      <c r="AJ149" s="192">
        <v>1</v>
      </c>
      <c r="AK149" s="192">
        <v>0.99820251846726271</v>
      </c>
      <c r="AL149" s="192">
        <v>0.16540964974487521</v>
      </c>
      <c r="AM149" s="192">
        <v>-0.69240002820268742</v>
      </c>
      <c r="AN149" s="192">
        <v>0.16721988363928944</v>
      </c>
      <c r="AO149" s="192">
        <v>-1.5182682589414207</v>
      </c>
      <c r="AP149" s="192">
        <v>-0.97411439687560819</v>
      </c>
      <c r="AQ149" s="192">
        <v>-0.78811418918361342</v>
      </c>
      <c r="AR149" s="192">
        <v>-0.78811430353029821</v>
      </c>
      <c r="AS149" s="192">
        <v>-0.89373546662270942</v>
      </c>
      <c r="AT149" s="192">
        <v>-0.67830231923225093</v>
      </c>
      <c r="AU149" s="192">
        <v>-0.15371212839623249</v>
      </c>
      <c r="AV149" s="192">
        <v>-0.29541039946376252</v>
      </c>
      <c r="AW149" s="192">
        <v>-1.1102004657148978</v>
      </c>
      <c r="AX149" s="192">
        <v>-1.2293616740325242</v>
      </c>
      <c r="AY149" s="192">
        <v>-0.68991290069950473</v>
      </c>
      <c r="BB149" s="192">
        <v>-1.0104622784896196</v>
      </c>
    </row>
    <row r="150" spans="1:54">
      <c r="A150" s="192">
        <v>1</v>
      </c>
      <c r="B150" s="192">
        <v>1.0841826458876163</v>
      </c>
      <c r="C150" s="192">
        <v>-1.4126364340280713</v>
      </c>
      <c r="D150" s="192">
        <v>-1.205013060077994</v>
      </c>
      <c r="E150" s="192">
        <v>0.74021645739410225</v>
      </c>
      <c r="F150" s="192">
        <v>-1.6937172885162748</v>
      </c>
      <c r="G150" s="192">
        <v>-1.5202685001543097</v>
      </c>
      <c r="H150" s="192">
        <v>-1.9339283654749291</v>
      </c>
      <c r="I150" s="192">
        <v>-1.9339284386407132</v>
      </c>
      <c r="J150" s="192">
        <v>-1.3476434568099829</v>
      </c>
      <c r="K150" s="192">
        <v>-1.1719134565595708</v>
      </c>
      <c r="L150" s="192">
        <v>-0.76331449425427722</v>
      </c>
      <c r="M150" s="192">
        <v>0.43468577390075169</v>
      </c>
      <c r="N150" s="192">
        <v>-1.5219778976359633</v>
      </c>
      <c r="O150" s="192">
        <v>-1.1797649376692541</v>
      </c>
      <c r="P150" s="192">
        <v>-0.90987232742700663</v>
      </c>
      <c r="S150" s="192">
        <v>-1.0955995990971223</v>
      </c>
      <c r="AJ150" s="192">
        <v>1</v>
      </c>
      <c r="AK150" s="192">
        <v>1.4657194613154179</v>
      </c>
      <c r="AL150" s="192">
        <v>0.32321425812216986</v>
      </c>
      <c r="AM150" s="192">
        <v>-1.4100582728281168</v>
      </c>
      <c r="AN150" s="192">
        <v>-0.88327383491120071</v>
      </c>
      <c r="AO150" s="192">
        <v>-0.94805891282314414</v>
      </c>
      <c r="AP150" s="192">
        <v>-1.1851284822332884</v>
      </c>
      <c r="AQ150" s="192">
        <v>-1.2819996099988353</v>
      </c>
      <c r="AR150" s="192">
        <v>-1.2819994859816257</v>
      </c>
      <c r="AS150" s="192">
        <v>-1.6763354497042138</v>
      </c>
      <c r="AT150" s="192">
        <v>-1.6860917246088627</v>
      </c>
      <c r="AU150" s="192">
        <v>-1.5470889646431873</v>
      </c>
      <c r="AV150" s="192">
        <v>-0.8429825294871498</v>
      </c>
      <c r="AW150" s="192">
        <v>-0.45821953183987757</v>
      </c>
      <c r="AX150" s="192">
        <v>6.0153471412481722E-2</v>
      </c>
      <c r="AY150" s="192">
        <v>-0.90987232742700663</v>
      </c>
      <c r="BB150" s="192">
        <v>-1.4604738302721336</v>
      </c>
    </row>
    <row r="151" spans="1:54">
      <c r="A151" s="192">
        <v>1</v>
      </c>
      <c r="B151" s="192">
        <v>0.28886646724936094</v>
      </c>
      <c r="C151" s="192">
        <v>-1.4126364340280713</v>
      </c>
      <c r="D151" s="192">
        <v>-0.80424287152093621</v>
      </c>
      <c r="E151" s="192">
        <v>-1.169772121788607</v>
      </c>
      <c r="F151" s="192">
        <v>-2.695150755515642E-2</v>
      </c>
      <c r="G151" s="192">
        <v>-0.83757587105593367</v>
      </c>
      <c r="H151" s="192">
        <v>-0.41276126936404506</v>
      </c>
      <c r="I151" s="192">
        <v>-0.41276138422375958</v>
      </c>
      <c r="J151" s="192">
        <v>-0.70591147068314797</v>
      </c>
      <c r="K151" s="192">
        <v>-0.51376527345647804</v>
      </c>
      <c r="L151" s="192">
        <v>-0.50205633745797273</v>
      </c>
      <c r="M151" s="192">
        <v>-0.17372770390301051</v>
      </c>
      <c r="N151" s="192">
        <v>-0.56116388982014309</v>
      </c>
      <c r="O151" s="192">
        <v>-0.18783021040386541</v>
      </c>
      <c r="P151" s="192">
        <v>-0.35997376060825959</v>
      </c>
      <c r="S151" s="192">
        <v>-0.31720123925709798</v>
      </c>
      <c r="AJ151" s="192">
        <v>1</v>
      </c>
      <c r="AK151" s="192">
        <v>-0.98471417016458029</v>
      </c>
      <c r="AL151" s="192">
        <v>0.32321425812216986</v>
      </c>
      <c r="AM151" s="192">
        <v>1.4139735209576634</v>
      </c>
      <c r="AN151" s="192">
        <v>1.5997113180263214</v>
      </c>
      <c r="AO151" s="192">
        <v>0.98188041250025992</v>
      </c>
      <c r="AP151" s="192">
        <v>1.8435442723122328</v>
      </c>
      <c r="AQ151" s="192">
        <v>1.1479166604120559</v>
      </c>
      <c r="AR151" s="192">
        <v>1.1479166754685814</v>
      </c>
      <c r="AS151" s="192">
        <v>1.4540644826218037</v>
      </c>
      <c r="AT151" s="192">
        <v>0.9053667463595686</v>
      </c>
      <c r="AU151" s="192">
        <v>0.76069142039082838</v>
      </c>
      <c r="AV151" s="192">
        <v>6.9637687218493505E-2</v>
      </c>
      <c r="AW151" s="192">
        <v>1.5663528417720285</v>
      </c>
      <c r="AX151" s="192">
        <v>1.1512816714044087</v>
      </c>
      <c r="AY151" s="192">
        <v>0.73982337302923451</v>
      </c>
      <c r="BB151" s="192">
        <v>0.98418351860044251</v>
      </c>
    </row>
    <row r="152" spans="1:54">
      <c r="A152" s="192">
        <v>1</v>
      </c>
      <c r="B152" s="192">
        <v>-0.24850932912783374</v>
      </c>
      <c r="C152" s="192">
        <v>-1.4126364340280713</v>
      </c>
      <c r="D152" s="192">
        <v>0.81747835659367019</v>
      </c>
      <c r="E152" s="192">
        <v>1.2177136021897796</v>
      </c>
      <c r="F152" s="192">
        <v>0.10463526462598646</v>
      </c>
      <c r="G152" s="192">
        <v>4.3718250143787239E-2</v>
      </c>
      <c r="H152" s="192">
        <v>0.76268603217618214</v>
      </c>
      <c r="I152" s="192">
        <v>0.76268606756664414</v>
      </c>
      <c r="J152" s="192">
        <v>0.82798449615660008</v>
      </c>
      <c r="K152" s="192">
        <v>0.5762926548080215</v>
      </c>
      <c r="L152" s="192">
        <v>0.63006234199267763</v>
      </c>
      <c r="M152" s="192">
        <v>1.1039405994848888</v>
      </c>
      <c r="N152" s="192">
        <v>0.50259447597594398</v>
      </c>
      <c r="O152" s="192">
        <v>0.25854041686555873</v>
      </c>
      <c r="P152" s="192">
        <v>1.2897219398479816</v>
      </c>
      <c r="S152" s="192">
        <v>0.23011010750541908</v>
      </c>
      <c r="AJ152" s="192">
        <v>1</v>
      </c>
      <c r="AK152" s="192">
        <v>-7.1175316323355331E-2</v>
      </c>
      <c r="AL152" s="192">
        <v>0.32321425812216986</v>
      </c>
      <c r="AM152" s="192">
        <v>-0.37551197213431609</v>
      </c>
      <c r="AN152" s="192">
        <v>0.54921759947583126</v>
      </c>
      <c r="AO152" s="192">
        <v>0.14849752201969765</v>
      </c>
      <c r="AP152" s="192">
        <v>-0.30383436103356742</v>
      </c>
      <c r="AQ152" s="192">
        <v>-0.26459564311947853</v>
      </c>
      <c r="AR152" s="192">
        <v>-0.26459555350519137</v>
      </c>
      <c r="AS152" s="192">
        <v>-9.5483483879575892E-2</v>
      </c>
      <c r="AT152" s="192">
        <v>-0.6166009270663364</v>
      </c>
      <c r="AU152" s="192">
        <v>0.10754602840006883</v>
      </c>
      <c r="AV152" s="192">
        <v>-5.204500834225851E-2</v>
      </c>
      <c r="AW152" s="192">
        <v>-0.93862653574778709</v>
      </c>
      <c r="AX152" s="192">
        <v>-0.38621715585694416</v>
      </c>
      <c r="AY152" s="192">
        <v>0.40988423293798937</v>
      </c>
      <c r="BB152" s="192">
        <v>4.7672991917913382E-2</v>
      </c>
    </row>
    <row r="153" spans="1:54">
      <c r="A153" s="192">
        <v>1</v>
      </c>
      <c r="B153" s="192">
        <v>0.20288633982900739</v>
      </c>
      <c r="C153" s="192">
        <v>-1.3337341298394239</v>
      </c>
      <c r="D153" s="192">
        <v>-0.25434889187288001</v>
      </c>
      <c r="E153" s="192">
        <v>1.8862096049037278</v>
      </c>
      <c r="F153" s="192">
        <v>-1.0357834276105697</v>
      </c>
      <c r="G153" s="192">
        <v>-1.0734151429262824</v>
      </c>
      <c r="H153" s="192">
        <v>-0.87701356493035387</v>
      </c>
      <c r="I153" s="192">
        <v>-0.87701350088889052</v>
      </c>
      <c r="J153" s="192">
        <v>-0.22069948117261615</v>
      </c>
      <c r="K153" s="192">
        <v>-0.41092961984661969</v>
      </c>
      <c r="L153" s="192">
        <v>-0.32788423292710417</v>
      </c>
      <c r="M153" s="192">
        <v>-0.8429825294871498</v>
      </c>
      <c r="N153" s="192">
        <v>-1.2127313925388241E-2</v>
      </c>
      <c r="O153" s="192">
        <v>-0.48541062858348266</v>
      </c>
      <c r="P153" s="192">
        <v>-0.57993318733575761</v>
      </c>
      <c r="S153" s="192">
        <v>-0.21990144427709488</v>
      </c>
      <c r="AJ153" s="192">
        <v>1</v>
      </c>
      <c r="AK153" s="192">
        <v>0.98745500253971996</v>
      </c>
      <c r="AL153" s="192">
        <v>0.79662808325405376</v>
      </c>
      <c r="AM153" s="192">
        <v>5.3218927252303969E-2</v>
      </c>
      <c r="AN153" s="192">
        <v>-0.59677554803379429</v>
      </c>
      <c r="AO153" s="192">
        <v>1.3766407290436824</v>
      </c>
      <c r="AP153" s="192">
        <v>0.76364865901116696</v>
      </c>
      <c r="AQ153" s="192">
        <v>0.2885560281935694</v>
      </c>
      <c r="AR153" s="192">
        <v>0.28855601141232323</v>
      </c>
      <c r="AS153" s="192">
        <v>-0.23635148083424534</v>
      </c>
      <c r="AT153" s="192">
        <v>-0.39036248912464772</v>
      </c>
      <c r="AU153" s="192">
        <v>-0.63268541585612337</v>
      </c>
      <c r="AV153" s="192">
        <v>-0.78214118170677271</v>
      </c>
      <c r="AW153" s="192">
        <v>0.63985361994963197</v>
      </c>
      <c r="AX153" s="192">
        <v>1.2008784077676788</v>
      </c>
      <c r="AY153" s="192">
        <v>1.0697625131204835</v>
      </c>
      <c r="BB153" s="192">
        <v>-0.99829980411711916</v>
      </c>
    </row>
    <row r="154" spans="1:54">
      <c r="A154" s="192">
        <v>1</v>
      </c>
      <c r="B154" s="192">
        <v>-1.4468573550489761</v>
      </c>
      <c r="C154" s="192">
        <v>-1.3337341298394239</v>
      </c>
      <c r="D154" s="192">
        <v>1.0225235693437928</v>
      </c>
      <c r="E154" s="192">
        <v>-0.50127611907465885</v>
      </c>
      <c r="F154" s="192">
        <v>0.23622203680712625</v>
      </c>
      <c r="G154" s="192">
        <v>0.60228494667882215</v>
      </c>
      <c r="H154" s="192">
        <v>1.2466937445751001</v>
      </c>
      <c r="I154" s="192">
        <v>1.2466938123163636</v>
      </c>
      <c r="J154" s="192">
        <v>1.0471124914194223</v>
      </c>
      <c r="K154" s="192">
        <v>1.9131561517361788</v>
      </c>
      <c r="L154" s="192">
        <v>0.63006234199267763</v>
      </c>
      <c r="M154" s="192">
        <v>1.286464642826018</v>
      </c>
      <c r="N154" s="192">
        <v>1.0173162658772761</v>
      </c>
      <c r="O154" s="192">
        <v>1.0024914623146002</v>
      </c>
      <c r="P154" s="192">
        <v>0.95978279975673642</v>
      </c>
      <c r="S154" s="192">
        <v>1.4706824935004577</v>
      </c>
      <c r="AJ154" s="192">
        <v>1</v>
      </c>
      <c r="AK154" s="192">
        <v>0.7886259578801561</v>
      </c>
      <c r="AL154" s="192">
        <v>0.79662808325405376</v>
      </c>
      <c r="AM154" s="192">
        <v>-1.9319915416466107</v>
      </c>
      <c r="AN154" s="192">
        <v>-1.3607709797068781</v>
      </c>
      <c r="AO154" s="192">
        <v>-2.0007530902722719</v>
      </c>
      <c r="AP154" s="192">
        <v>-1.4830307203853077</v>
      </c>
      <c r="AQ154" s="192">
        <v>-1.4005321109944888</v>
      </c>
      <c r="AR154" s="192">
        <v>-1.4005320000202059</v>
      </c>
      <c r="AS154" s="192">
        <v>-1.9111154446286651</v>
      </c>
      <c r="AT154" s="192">
        <v>-1.7477931167747784</v>
      </c>
      <c r="AU154" s="192">
        <v>-2.4179494872975331</v>
      </c>
      <c r="AV154" s="192">
        <v>-2.0598094850946742</v>
      </c>
      <c r="AW154" s="192">
        <v>-2.3798475474715168</v>
      </c>
      <c r="AX154" s="192">
        <v>-3.3124246012898397</v>
      </c>
      <c r="AY154" s="192">
        <v>-2.669547741246995</v>
      </c>
      <c r="BB154" s="192">
        <v>-0.80370021415711312</v>
      </c>
    </row>
    <row r="155" spans="1:54">
      <c r="A155" s="192">
        <v>1</v>
      </c>
      <c r="B155" s="192">
        <v>1.1003039197789302</v>
      </c>
      <c r="C155" s="192">
        <v>-1.3337341298394239</v>
      </c>
      <c r="D155" s="192">
        <v>0.15574153362736529</v>
      </c>
      <c r="E155" s="192">
        <v>0.74021645739410225</v>
      </c>
      <c r="F155" s="192">
        <v>-0.42171182409857888</v>
      </c>
      <c r="G155" s="192">
        <v>-0.27900917452089885</v>
      </c>
      <c r="H155" s="192">
        <v>-0.15594085054013027</v>
      </c>
      <c r="I155" s="192">
        <v>-0.15594097895580203</v>
      </c>
      <c r="J155" s="192">
        <v>0.43668450461584796</v>
      </c>
      <c r="K155" s="192">
        <v>0.30891995542238893</v>
      </c>
      <c r="L155" s="192">
        <v>-2.308304999808183E-2</v>
      </c>
      <c r="M155" s="192">
        <v>1.1647819472652658</v>
      </c>
      <c r="N155" s="192">
        <v>-0.21801602988592159</v>
      </c>
      <c r="O155" s="192">
        <v>-0.33662041949367405</v>
      </c>
      <c r="P155" s="192">
        <v>0.40988423293798937</v>
      </c>
      <c r="S155" s="192">
        <v>-1.1077620734696225</v>
      </c>
      <c r="AJ155" s="192">
        <v>1</v>
      </c>
      <c r="AK155" s="192">
        <v>0.50381678580023881</v>
      </c>
      <c r="AL155" s="192">
        <v>0.79662808325405376</v>
      </c>
      <c r="AM155" s="192">
        <v>-0.32891078741837915</v>
      </c>
      <c r="AN155" s="192">
        <v>-0.78777440595206516</v>
      </c>
      <c r="AO155" s="192">
        <v>-0.33398730931115028</v>
      </c>
      <c r="AP155" s="192">
        <v>0.11819380968179295</v>
      </c>
      <c r="AQ155" s="192">
        <v>-0.12630772529121723</v>
      </c>
      <c r="AR155" s="192">
        <v>-0.12630766227581136</v>
      </c>
      <c r="AS155" s="192">
        <v>-0.40852347711217762</v>
      </c>
      <c r="AT155" s="192">
        <v>-0.55489953490042054</v>
      </c>
      <c r="AU155" s="192">
        <v>-2.308304999808183E-2</v>
      </c>
      <c r="AV155" s="192">
        <v>-0.29541039946376252</v>
      </c>
      <c r="AW155" s="192">
        <v>0.39965011799567601</v>
      </c>
      <c r="AX155" s="192">
        <v>0.30813715322882884</v>
      </c>
      <c r="AY155" s="192">
        <v>0.62984365966548739</v>
      </c>
      <c r="BB155" s="192">
        <v>-0.5239633035896043</v>
      </c>
    </row>
    <row r="156" spans="1:54">
      <c r="A156" s="192">
        <v>1</v>
      </c>
      <c r="B156" s="192">
        <v>0.79399971584392748</v>
      </c>
      <c r="C156" s="192">
        <v>-1.1759295214621293</v>
      </c>
      <c r="D156" s="192">
        <v>-1.559182063919115</v>
      </c>
      <c r="E156" s="192">
        <v>-0.59677554803379429</v>
      </c>
      <c r="F156" s="192">
        <v>-0.90419665542942984</v>
      </c>
      <c r="G156" s="192">
        <v>-1.4954433136416412</v>
      </c>
      <c r="H156" s="192">
        <v>-1.5585754456553607</v>
      </c>
      <c r="I156" s="192">
        <v>-1.5585755193341744</v>
      </c>
      <c r="J156" s="192">
        <v>-1.5511194524111735</v>
      </c>
      <c r="K156" s="192">
        <v>-1.8917630318285794</v>
      </c>
      <c r="L156" s="192">
        <v>-1.6341750169086231</v>
      </c>
      <c r="M156" s="192">
        <v>-0.78214118170677271</v>
      </c>
      <c r="N156" s="192">
        <v>-1.7964961855833408</v>
      </c>
      <c r="O156" s="192">
        <v>3.0855543895719157</v>
      </c>
      <c r="P156" s="192">
        <v>-1.4597708942457537</v>
      </c>
      <c r="S156" s="192">
        <v>-0.80370021415711312</v>
      </c>
      <c r="AJ156" s="192">
        <v>1</v>
      </c>
      <c r="AK156" s="192">
        <v>-0.74289506179484566</v>
      </c>
      <c r="AL156" s="192">
        <v>0.79662808325405376</v>
      </c>
      <c r="AM156" s="192">
        <v>0.75223669799135839</v>
      </c>
      <c r="AN156" s="192">
        <v>1.5042118890671861</v>
      </c>
      <c r="AO156" s="192">
        <v>0.14849752201969765</v>
      </c>
      <c r="AP156" s="192">
        <v>0.56504716690982015</v>
      </c>
      <c r="AQ156" s="192">
        <v>0.42684394602183212</v>
      </c>
      <c r="AR156" s="192">
        <v>0.42684390264170147</v>
      </c>
      <c r="AS156" s="192">
        <v>1.0784164907426805</v>
      </c>
      <c r="AT156" s="192">
        <v>0.96706813852548301</v>
      </c>
      <c r="AU156" s="192">
        <v>1.762181021443328</v>
      </c>
      <c r="AV156" s="192">
        <v>0.19132038277924551</v>
      </c>
      <c r="AW156" s="192">
        <v>0.33102054600883318</v>
      </c>
      <c r="AX156" s="192">
        <v>0.65531430777171451</v>
      </c>
      <c r="AY156" s="192">
        <v>0.18992480621048743</v>
      </c>
      <c r="BB156" s="192">
        <v>0.74093403115043488</v>
      </c>
    </row>
    <row r="157" spans="1:54">
      <c r="A157" s="192">
        <v>1</v>
      </c>
      <c r="B157" s="192">
        <v>-0.42584334193230022</v>
      </c>
      <c r="C157" s="192">
        <v>-1.0970272172734818</v>
      </c>
      <c r="D157" s="192">
        <v>-3.9983442179569964E-2</v>
      </c>
      <c r="E157" s="192">
        <v>0.45371817051669583</v>
      </c>
      <c r="F157" s="192">
        <v>-0.77260988324828705</v>
      </c>
      <c r="G157" s="192">
        <v>4.3718250143787239E-2</v>
      </c>
      <c r="H157" s="192">
        <v>2.1024841207415777E-3</v>
      </c>
      <c r="I157" s="192">
        <v>2.1025403581665129E-3</v>
      </c>
      <c r="J157" s="192">
        <v>-6.4179484556315267E-2</v>
      </c>
      <c r="K157" s="192">
        <v>2.0980125314785752E-2</v>
      </c>
      <c r="L157" s="192">
        <v>0.19463208066550466</v>
      </c>
      <c r="M157" s="192">
        <v>0.92141655614376194</v>
      </c>
      <c r="N157" s="192">
        <v>-0.73273781978725372</v>
      </c>
      <c r="O157" s="192">
        <v>-0.23742694676713555</v>
      </c>
      <c r="P157" s="192">
        <v>-3.0034620517010589E-2</v>
      </c>
      <c r="S157" s="192">
        <v>0.41254722309292474</v>
      </c>
      <c r="AJ157" s="192">
        <v>1</v>
      </c>
      <c r="AK157" s="192">
        <v>0.48769551190892474</v>
      </c>
      <c r="AL157" s="192">
        <v>0.87553038744270106</v>
      </c>
      <c r="AM157" s="192">
        <v>-0.14250604855463128</v>
      </c>
      <c r="AN157" s="192">
        <v>-0.31027726115638787</v>
      </c>
      <c r="AO157" s="192">
        <v>6.0773007232272171E-2</v>
      </c>
      <c r="AP157" s="192">
        <v>0.40368345457747706</v>
      </c>
      <c r="AQ157" s="192">
        <v>-0.29422876836839157</v>
      </c>
      <c r="AR157" s="192">
        <v>-0.29422887018518024</v>
      </c>
      <c r="AS157" s="192">
        <v>-0.20504748151098473</v>
      </c>
      <c r="AT157" s="192">
        <v>-0.184691181904931</v>
      </c>
      <c r="AU157" s="192">
        <v>-0.50205633745797273</v>
      </c>
      <c r="AV157" s="192">
        <v>-0.3562517472441396</v>
      </c>
      <c r="AW157" s="192">
        <v>0.81142754991674271</v>
      </c>
      <c r="AX157" s="192">
        <v>0.70491104413498462</v>
      </c>
      <c r="AY157" s="192">
        <v>0.62984365966548739</v>
      </c>
      <c r="BB157" s="192">
        <v>-0.51180082921710401</v>
      </c>
    </row>
    <row r="158" spans="1:54">
      <c r="A158" s="192">
        <v>1</v>
      </c>
      <c r="B158" s="192">
        <v>1.1755365312717292</v>
      </c>
      <c r="C158" s="192">
        <v>-1.0970272172734818</v>
      </c>
      <c r="D158" s="192">
        <v>-1.0092880842710588</v>
      </c>
      <c r="E158" s="192">
        <v>0.74021645739410225</v>
      </c>
      <c r="F158" s="192">
        <v>-1.2989569719728524</v>
      </c>
      <c r="G158" s="192">
        <v>-0.83757587105593367</v>
      </c>
      <c r="H158" s="192">
        <v>-1.1042008585053558</v>
      </c>
      <c r="I158" s="192">
        <v>-1.1042008403706516</v>
      </c>
      <c r="J158" s="192">
        <v>-1.2850354581634615</v>
      </c>
      <c r="K158" s="192">
        <v>-1.3981518945012594</v>
      </c>
      <c r="L158" s="192">
        <v>-0.85040054651970987</v>
      </c>
      <c r="M158" s="192">
        <v>-1.268871963949783</v>
      </c>
      <c r="N158" s="192">
        <v>-1.7964961855833408</v>
      </c>
      <c r="O158" s="192">
        <v>-1.1797649376692541</v>
      </c>
      <c r="P158" s="192">
        <v>-1.8996897477007497</v>
      </c>
      <c r="S158" s="192">
        <v>-1.1807369197046249</v>
      </c>
      <c r="AJ158" s="192">
        <v>1</v>
      </c>
      <c r="AK158" s="192">
        <v>0.24050264557541878</v>
      </c>
      <c r="AL158" s="192">
        <v>0.87553038744270106</v>
      </c>
      <c r="AM158" s="192">
        <v>-0.39415244602069088</v>
      </c>
      <c r="AN158" s="192">
        <v>-0.69227497699292972</v>
      </c>
      <c r="AO158" s="192">
        <v>-0.24626279452372479</v>
      </c>
      <c r="AP158" s="192">
        <v>-0.26659658126456548</v>
      </c>
      <c r="AQ158" s="192">
        <v>6.1368734618567643E-2</v>
      </c>
      <c r="AR158" s="192">
        <v>6.1368671930561336E-2</v>
      </c>
      <c r="AS158" s="192">
        <v>-0.42417547677380685</v>
      </c>
      <c r="AT158" s="192">
        <v>-0.8017051035640812</v>
      </c>
      <c r="AU158" s="192">
        <v>0.10754602840006883</v>
      </c>
      <c r="AV158" s="192">
        <v>6.9637687218493505E-2</v>
      </c>
      <c r="AW158" s="192">
        <v>5.6502258061454584E-2</v>
      </c>
      <c r="AX158" s="192">
        <v>0.50652409868190584</v>
      </c>
      <c r="AY158" s="192">
        <v>0.84980308639298541</v>
      </c>
      <c r="BB158" s="192">
        <v>-0.2563888673945961</v>
      </c>
    </row>
    <row r="159" spans="1:54">
      <c r="A159" s="192">
        <v>1</v>
      </c>
      <c r="B159" s="192">
        <v>0.51993805969155282</v>
      </c>
      <c r="C159" s="192">
        <v>-0.93922260889618725</v>
      </c>
      <c r="D159" s="192">
        <v>0.65903432855948452</v>
      </c>
      <c r="E159" s="192">
        <v>1.0267147442715086</v>
      </c>
      <c r="F159" s="192">
        <v>0.23622203680712625</v>
      </c>
      <c r="G159" s="192">
        <v>0.37885826806480849</v>
      </c>
      <c r="H159" s="192">
        <v>0.31818915344248244</v>
      </c>
      <c r="I159" s="192">
        <v>0.31818907719851891</v>
      </c>
      <c r="J159" s="192">
        <v>0.8436364958182293</v>
      </c>
      <c r="K159" s="192">
        <v>0.43232273975421925</v>
      </c>
      <c r="L159" s="192">
        <v>0.89132049878898212</v>
      </c>
      <c r="M159" s="192">
        <v>1.1647819472652658</v>
      </c>
      <c r="N159" s="192">
        <v>-0.32096038786618825</v>
      </c>
      <c r="O159" s="192">
        <v>0.25854041686555873</v>
      </c>
      <c r="P159" s="192">
        <v>0.95978279975673642</v>
      </c>
      <c r="S159" s="192">
        <v>-0.54828825233460521</v>
      </c>
      <c r="AJ159" s="192">
        <v>1</v>
      </c>
      <c r="AK159" s="192">
        <v>1.0143237923585768</v>
      </c>
      <c r="AL159" s="192">
        <v>0.95443269163134836</v>
      </c>
      <c r="AM159" s="192">
        <v>-1.1397714014756823</v>
      </c>
      <c r="AN159" s="192">
        <v>-1.7427686955434198</v>
      </c>
      <c r="AO159" s="192">
        <v>-1.2112324571854238</v>
      </c>
      <c r="AP159" s="192">
        <v>-0.14247064870122439</v>
      </c>
      <c r="AQ159" s="192">
        <v>-0.59056002085752468</v>
      </c>
      <c r="AR159" s="192">
        <v>-0.59056002983473377</v>
      </c>
      <c r="AS159" s="192">
        <v>-1.5041634534262838</v>
      </c>
      <c r="AT159" s="192">
        <v>-1.2953162408914012</v>
      </c>
      <c r="AU159" s="192">
        <v>-1.5470889646431873</v>
      </c>
      <c r="AV159" s="192">
        <v>-1.0863479206086539</v>
      </c>
      <c r="AW159" s="192">
        <v>-0.18370124389250017</v>
      </c>
      <c r="AX159" s="192">
        <v>-0.68379757403655972</v>
      </c>
      <c r="AY159" s="192">
        <v>-1.4597708942457537</v>
      </c>
      <c r="BB159" s="192">
        <v>-1.0347872272346204</v>
      </c>
    </row>
    <row r="160" spans="1:54">
      <c r="A160" s="192">
        <v>1</v>
      </c>
      <c r="B160" s="192">
        <v>0.71876710435111668</v>
      </c>
      <c r="C160" s="192">
        <v>-0.93922260889618725</v>
      </c>
      <c r="D160" s="192">
        <v>0.22098319222967705</v>
      </c>
      <c r="E160" s="192">
        <v>-0.59677554803379429</v>
      </c>
      <c r="F160" s="192">
        <v>1.2011916994688283</v>
      </c>
      <c r="G160" s="192">
        <v>-0.22935880149556173</v>
      </c>
      <c r="H160" s="192">
        <v>-2.7530641128172859E-2</v>
      </c>
      <c r="I160" s="192">
        <v>-2.7530525428030899E-2</v>
      </c>
      <c r="J160" s="192">
        <v>0.59320450123214885</v>
      </c>
      <c r="K160" s="192">
        <v>0.96706813852548301</v>
      </c>
      <c r="L160" s="192">
        <v>-0.54559936359069061</v>
      </c>
      <c r="M160" s="192">
        <v>0.2521617305596226</v>
      </c>
      <c r="N160" s="192">
        <v>0.43396490398909865</v>
      </c>
      <c r="O160" s="192">
        <v>0.95289472595133173</v>
      </c>
      <c r="P160" s="192">
        <v>1.6196610799392306</v>
      </c>
      <c r="S160" s="192">
        <v>-0.74288784229461124</v>
      </c>
      <c r="AJ160" s="192">
        <v>1</v>
      </c>
      <c r="AK160" s="192">
        <v>0.34260404688708634</v>
      </c>
      <c r="AL160" s="192">
        <v>0.95443269163134836</v>
      </c>
      <c r="AM160" s="192">
        <v>0.14642129668417789</v>
      </c>
      <c r="AN160" s="192">
        <v>0.54921759947583126</v>
      </c>
      <c r="AO160" s="192">
        <v>0.63098235335054864</v>
      </c>
      <c r="AP160" s="192">
        <v>0.32920789503947312</v>
      </c>
      <c r="AQ160" s="192">
        <v>0.42684394602183212</v>
      </c>
      <c r="AR160" s="192">
        <v>0.42684390264170147</v>
      </c>
      <c r="AS160" s="192">
        <v>0.15494851070650684</v>
      </c>
      <c r="AT160" s="192">
        <v>4.1299459281378674E-4</v>
      </c>
      <c r="AU160" s="192">
        <v>2.0459976134636088E-2</v>
      </c>
      <c r="AV160" s="192">
        <v>-0.17372770390301051</v>
      </c>
      <c r="AW160" s="192">
        <v>-0.14938645789907756</v>
      </c>
      <c r="AX160" s="192">
        <v>0.20894368050229034</v>
      </c>
      <c r="AY160" s="192">
        <v>0.84980308639298541</v>
      </c>
      <c r="BB160" s="192">
        <v>-0.36585113674709935</v>
      </c>
    </row>
    <row r="161" spans="1:54">
      <c r="A161" s="192">
        <v>1</v>
      </c>
      <c r="B161" s="192">
        <v>0.47157423801761067</v>
      </c>
      <c r="C161" s="192">
        <v>-0.86032030470753995</v>
      </c>
      <c r="D161" s="192">
        <v>-1.4286987467144916</v>
      </c>
      <c r="E161" s="192">
        <v>7.1720454680153992E-2</v>
      </c>
      <c r="F161" s="192">
        <v>-0.86033439803571554</v>
      </c>
      <c r="G161" s="192">
        <v>-1.4333803473599707</v>
      </c>
      <c r="H161" s="192">
        <v>-0.88689127334665785</v>
      </c>
      <c r="I161" s="192">
        <v>-0.88689118948428902</v>
      </c>
      <c r="J161" s="192">
        <v>-1.5824234517344342</v>
      </c>
      <c r="K161" s="192">
        <v>-1.4187190252232313</v>
      </c>
      <c r="L161" s="192">
        <v>-1.285830807846883</v>
      </c>
      <c r="M161" s="192">
        <v>-1.6339200506320413</v>
      </c>
      <c r="N161" s="192">
        <v>-1.3504039676688526</v>
      </c>
      <c r="O161" s="192">
        <v>-1.2293616740325242</v>
      </c>
      <c r="P161" s="192">
        <v>-1.8996897477007497</v>
      </c>
      <c r="S161" s="192">
        <v>-0.48747588047210333</v>
      </c>
      <c r="AJ161" s="192">
        <v>1</v>
      </c>
      <c r="AK161" s="192">
        <v>0.42858417430743989</v>
      </c>
      <c r="AL161" s="192">
        <v>1.0333349958199958</v>
      </c>
      <c r="AM161" s="192">
        <v>-0.10522510078188171</v>
      </c>
      <c r="AN161" s="192">
        <v>0.45371817051669583</v>
      </c>
      <c r="AO161" s="192">
        <v>1.6910749838557875E-2</v>
      </c>
      <c r="AP161" s="192">
        <v>-6.7995089163218669E-2</v>
      </c>
      <c r="AQ161" s="192">
        <v>-0.42263897778035037</v>
      </c>
      <c r="AR161" s="192">
        <v>-0.42263907281915813</v>
      </c>
      <c r="AS161" s="192">
        <v>-0.29895947948076657</v>
      </c>
      <c r="AT161" s="192">
        <v>-0.45206388129056219</v>
      </c>
      <c r="AU161" s="192">
        <v>0.15108905453278676</v>
      </c>
      <c r="AV161" s="192">
        <v>0.31300307833999969</v>
      </c>
      <c r="AW161" s="192">
        <v>-0.45821953183987757</v>
      </c>
      <c r="AX161" s="192">
        <v>0.45692736231863751</v>
      </c>
      <c r="AY161" s="192">
        <v>-0.24999404724450863</v>
      </c>
      <c r="BB161" s="192">
        <v>-0.45098845735460213</v>
      </c>
    </row>
    <row r="162" spans="1:54">
      <c r="A162" s="193">
        <v>1</v>
      </c>
      <c r="B162" s="193">
        <v>-1.0008354440559064</v>
      </c>
      <c r="C162" s="193">
        <v>-0.86032030470753995</v>
      </c>
      <c r="D162" s="193">
        <v>1.5071758903895374</v>
      </c>
      <c r="E162" s="193">
        <v>0.64471702843496681</v>
      </c>
      <c r="F162" s="193">
        <v>0.67484461074426294</v>
      </c>
      <c r="G162" s="193">
        <v>1.3222153555462017</v>
      </c>
      <c r="H162" s="193">
        <v>1.3454708287381445</v>
      </c>
      <c r="I162" s="193">
        <v>1.3454706982703544</v>
      </c>
      <c r="J162" s="193">
        <v>1.422760483298543</v>
      </c>
      <c r="K162" s="193">
        <v>0.92593387708153918</v>
      </c>
      <c r="L162" s="193">
        <v>1.5009228646470236</v>
      </c>
      <c r="M162" s="193">
        <v>0.19132038277924551</v>
      </c>
      <c r="N162" s="193">
        <v>0.60553883395620933</v>
      </c>
      <c r="O162" s="193">
        <v>1.2504751441309472</v>
      </c>
      <c r="P162" s="193">
        <v>0.29990451957423842</v>
      </c>
      <c r="S162" s="193">
        <v>0.99634599297294302</v>
      </c>
      <c r="AJ162" s="192">
        <v>1</v>
      </c>
      <c r="AK162" s="192">
        <v>-1.2910183740995831</v>
      </c>
      <c r="AL162" s="192">
        <v>1.585651125140527</v>
      </c>
      <c r="AM162" s="192">
        <v>0.42602840497979971</v>
      </c>
      <c r="AN162" s="192">
        <v>-1.7427686955434198</v>
      </c>
      <c r="AO162" s="192">
        <v>1.2450539568625394</v>
      </c>
      <c r="AP162" s="192">
        <v>0.70158569272949634</v>
      </c>
      <c r="AQ162" s="192">
        <v>0.80219686584140049</v>
      </c>
      <c r="AR162" s="192">
        <v>0.80219682194824016</v>
      </c>
      <c r="AS162" s="192">
        <v>0.12364451138324621</v>
      </c>
      <c r="AT162" s="192">
        <v>-2.015413612915672E-2</v>
      </c>
      <c r="AU162" s="192">
        <v>-0.1972551545289504</v>
      </c>
      <c r="AV162" s="192">
        <v>0.55636846946150376</v>
      </c>
      <c r="AW162" s="192">
        <v>1.2575197678312295</v>
      </c>
      <c r="AX162" s="192">
        <v>0.90329798958806162</v>
      </c>
      <c r="AY162" s="192">
        <v>0.95978279975673642</v>
      </c>
      <c r="BB162" s="192">
        <v>1.3125703266579527</v>
      </c>
    </row>
    <row r="163" spans="1:54">
      <c r="A163" s="193">
        <v>1</v>
      </c>
      <c r="B163" s="193">
        <v>-3.8932768540727233E-2</v>
      </c>
      <c r="C163" s="193">
        <v>-0.78141800051889265</v>
      </c>
      <c r="D163" s="193">
        <v>1.4419342317872255</v>
      </c>
      <c r="E163" s="193">
        <v>1.313213031148915</v>
      </c>
      <c r="F163" s="193">
        <v>1.1134671846813997</v>
      </c>
      <c r="G163" s="193">
        <v>0.83812421854917085</v>
      </c>
      <c r="H163" s="193">
        <v>0.26880061136096028</v>
      </c>
      <c r="I163" s="193">
        <v>0.26880063422152439</v>
      </c>
      <c r="J163" s="193">
        <v>0.74972449784844974</v>
      </c>
      <c r="K163" s="193">
        <v>1.1316051843012558</v>
      </c>
      <c r="L163" s="193">
        <v>1.1961216817180014</v>
      </c>
      <c r="M163" s="193">
        <v>1.5298300339475241</v>
      </c>
      <c r="N163" s="193">
        <v>1.4290936977983404</v>
      </c>
      <c r="O163" s="193">
        <v>2.4903935532126846</v>
      </c>
      <c r="P163" s="193">
        <v>1.2897219398479816</v>
      </c>
      <c r="S163" s="193">
        <v>1.1185568800412157E-2</v>
      </c>
      <c r="AJ163" s="192">
        <v>1</v>
      </c>
      <c r="AK163" s="192">
        <v>0.22975512964787606</v>
      </c>
      <c r="AL163" s="192">
        <v>1.585651125140527</v>
      </c>
      <c r="AM163" s="192">
        <v>-1.8947105938738611</v>
      </c>
      <c r="AN163" s="192">
        <v>-1.7427686955434198</v>
      </c>
      <c r="AO163" s="192">
        <v>-1.4305437441539921</v>
      </c>
      <c r="AP163" s="192">
        <v>-0.96170180361927482</v>
      </c>
      <c r="AQ163" s="192">
        <v>-1.2523664847499223</v>
      </c>
      <c r="AR163" s="192">
        <v>-1.2523664201954283</v>
      </c>
      <c r="AS163" s="192">
        <v>-1.895463444967036</v>
      </c>
      <c r="AT163" s="192">
        <v>-1.768360247496749</v>
      </c>
      <c r="AU163" s="192">
        <v>-2.2437773827666647</v>
      </c>
      <c r="AV163" s="192">
        <v>-1.8164440939731681</v>
      </c>
      <c r="AW163" s="192">
        <v>-1.2817743956820085</v>
      </c>
      <c r="AX163" s="192">
        <v>-1.9237159831182953</v>
      </c>
      <c r="AY163" s="192">
        <v>-1.8996897477007497</v>
      </c>
      <c r="BB163" s="192">
        <v>-0.2563888673945961</v>
      </c>
    </row>
    <row r="164" spans="1:54">
      <c r="A164" s="193">
        <v>1</v>
      </c>
      <c r="B164" s="193">
        <v>-0.34523697247572999</v>
      </c>
      <c r="C164" s="193">
        <v>-0.78141800051889265</v>
      </c>
      <c r="D164" s="193">
        <v>-0.45007386767981528</v>
      </c>
      <c r="E164" s="193">
        <v>-0.88327383491120071</v>
      </c>
      <c r="F164" s="193">
        <v>0.23622203680712625</v>
      </c>
      <c r="G164" s="193">
        <v>-0.20453361498289491</v>
      </c>
      <c r="H164" s="193">
        <v>-0.19545168420534717</v>
      </c>
      <c r="I164" s="193">
        <v>-0.19545173333739799</v>
      </c>
      <c r="J164" s="193">
        <v>-0.64330347203662896</v>
      </c>
      <c r="K164" s="193">
        <v>-0.78113797284210928</v>
      </c>
      <c r="L164" s="193">
        <v>-1.8954331737049246</v>
      </c>
      <c r="M164" s="193">
        <v>-0.72129983392639785</v>
      </c>
      <c r="N164" s="193">
        <v>-0.6984230337938323</v>
      </c>
      <c r="O164" s="193">
        <v>1.0556735049211587E-2</v>
      </c>
      <c r="P164" s="193">
        <v>-0.57993318733575761</v>
      </c>
      <c r="S164" s="193">
        <v>0.32740990248542218</v>
      </c>
      <c r="AJ164" s="192">
        <v>1</v>
      </c>
      <c r="AK164" s="192">
        <v>-1.8767579921507318</v>
      </c>
      <c r="AL164" s="192">
        <v>1.585651125140527</v>
      </c>
      <c r="AM164" s="192">
        <v>1.7215413400828472</v>
      </c>
      <c r="AN164" s="192">
        <v>-0.78777440595206516</v>
      </c>
      <c r="AO164" s="192">
        <v>0.36780880898826601</v>
      </c>
      <c r="AP164" s="192">
        <v>2.3400480025655974</v>
      </c>
      <c r="AQ164" s="192">
        <v>2.5307958386946772</v>
      </c>
      <c r="AR164" s="192">
        <v>2.5307958386561569</v>
      </c>
      <c r="AS164" s="192">
        <v>2.2836204646881977</v>
      </c>
      <c r="AT164" s="192">
        <v>0.41175560903224728</v>
      </c>
      <c r="AU164" s="192">
        <v>1.5444658907797415</v>
      </c>
      <c r="AV164" s="192">
        <v>0.19132038277924551</v>
      </c>
      <c r="AW164" s="192">
        <v>0.91437190789700817</v>
      </c>
      <c r="AX164" s="192">
        <v>0.70491104413498462</v>
      </c>
      <c r="AY164" s="192">
        <v>1.2897219398479816</v>
      </c>
      <c r="BB164" s="192">
        <v>1.9328565196554721</v>
      </c>
    </row>
    <row r="165" spans="1:54">
      <c r="A165" s="193">
        <v>1</v>
      </c>
      <c r="B165" s="193">
        <v>-0.16790295967125157</v>
      </c>
      <c r="C165" s="193">
        <v>-0.78141800051889265</v>
      </c>
      <c r="D165" s="193">
        <v>1.7308615770260347</v>
      </c>
      <c r="E165" s="193">
        <v>0.74021645739410225</v>
      </c>
      <c r="F165" s="193">
        <v>2.6047839360676641</v>
      </c>
      <c r="G165" s="193">
        <v>0.92501237134351</v>
      </c>
      <c r="H165" s="193">
        <v>0.79231915742509662</v>
      </c>
      <c r="I165" s="193">
        <v>0.79231913335283977</v>
      </c>
      <c r="J165" s="193">
        <v>1.1097204900659412</v>
      </c>
      <c r="K165" s="193">
        <v>0.82309822347168071</v>
      </c>
      <c r="L165" s="193">
        <v>1.3702937862488731</v>
      </c>
      <c r="M165" s="193">
        <v>0.92141655614376194</v>
      </c>
      <c r="N165" s="193">
        <v>1.703611985745719</v>
      </c>
      <c r="O165" s="193">
        <v>2.1928131350330675</v>
      </c>
      <c r="P165" s="193">
        <v>1.7296407933029816</v>
      </c>
      <c r="S165" s="193">
        <v>0.14497278689791648</v>
      </c>
      <c r="AJ165" s="192">
        <v>1</v>
      </c>
      <c r="AK165" s="192">
        <v>-1.3555034696648511</v>
      </c>
      <c r="AL165" s="192">
        <v>1.6645534293291744</v>
      </c>
      <c r="AM165" s="192">
        <v>2.0850305808671554</v>
      </c>
      <c r="AN165" s="192">
        <v>0.64471702843496681</v>
      </c>
      <c r="AO165" s="192">
        <v>1.5082275012248221</v>
      </c>
      <c r="AP165" s="192">
        <v>2.3524605958219325</v>
      </c>
      <c r="AQ165" s="192">
        <v>1.6418020812272776</v>
      </c>
      <c r="AR165" s="192">
        <v>1.6418021088137011</v>
      </c>
      <c r="AS165" s="192">
        <v>1.4697164822834328</v>
      </c>
      <c r="AT165" s="192">
        <v>0.9053667463595686</v>
      </c>
      <c r="AU165" s="192">
        <v>1.6750949691778922</v>
      </c>
      <c r="AV165" s="192">
        <v>0.92141655614376194</v>
      </c>
      <c r="AW165" s="192">
        <v>1.1545754098509642</v>
      </c>
      <c r="AX165" s="192">
        <v>1.0024914623146002</v>
      </c>
      <c r="AY165" s="192">
        <v>1.3997016532117326</v>
      </c>
      <c r="BB165" s="192">
        <v>1.3733826985204545</v>
      </c>
    </row>
    <row r="166" spans="1:54">
      <c r="A166" s="193">
        <v>1</v>
      </c>
      <c r="B166" s="193">
        <v>0.28886646724936094</v>
      </c>
      <c r="C166" s="193">
        <v>-0.78141800051889265</v>
      </c>
      <c r="D166" s="193">
        <v>-0.20774770715694305</v>
      </c>
      <c r="E166" s="193">
        <v>-0.31027726115638787</v>
      </c>
      <c r="F166" s="193">
        <v>-0.15853827973629619</v>
      </c>
      <c r="G166" s="193">
        <v>-0.20453361498289491</v>
      </c>
      <c r="H166" s="193">
        <v>-0.15594085054013027</v>
      </c>
      <c r="I166" s="193">
        <v>-0.15594097895580203</v>
      </c>
      <c r="J166" s="193">
        <v>-0.25200348049587679</v>
      </c>
      <c r="K166" s="193">
        <v>0.16495004036858807</v>
      </c>
      <c r="L166" s="193">
        <v>0.2381751067982226</v>
      </c>
      <c r="M166" s="193">
        <v>0.19132038277924551</v>
      </c>
      <c r="N166" s="193">
        <v>9.0817044054877213E-2</v>
      </c>
      <c r="O166" s="193">
        <v>0.55612083504517595</v>
      </c>
      <c r="P166" s="193">
        <v>-0.90987232742700663</v>
      </c>
      <c r="S166" s="193">
        <v>-0.31720123925709798</v>
      </c>
      <c r="AJ166" s="192">
        <v>1</v>
      </c>
      <c r="AK166" s="192">
        <v>-1.6134438519259</v>
      </c>
      <c r="AL166" s="192">
        <v>1.7434557335178216</v>
      </c>
      <c r="AM166" s="192">
        <v>1.8427044203442835</v>
      </c>
      <c r="AN166" s="192">
        <v>0.93121531531237323</v>
      </c>
      <c r="AO166" s="192">
        <v>1.4643652438311079</v>
      </c>
      <c r="AP166" s="192">
        <v>1.8683694588249016</v>
      </c>
      <c r="AQ166" s="192">
        <v>2.0764212515446734</v>
      </c>
      <c r="AR166" s="192">
        <v>2.0764211596926327</v>
      </c>
      <c r="AS166" s="192">
        <v>1.5792804799148439</v>
      </c>
      <c r="AT166" s="192">
        <v>1.2961422300770287</v>
      </c>
      <c r="AU166" s="192">
        <v>3.2426439099557158</v>
      </c>
      <c r="AV166" s="192">
        <v>1.40814733838677</v>
      </c>
      <c r="AW166" s="192">
        <v>1.0516310518706964</v>
      </c>
      <c r="AX166" s="192">
        <v>0.55612083504517595</v>
      </c>
      <c r="AY166" s="192">
        <v>1.3997016532117326</v>
      </c>
      <c r="BB166" s="192">
        <v>1.6409571347154632</v>
      </c>
    </row>
    <row r="167" spans="1:54">
      <c r="A167" s="193">
        <v>1</v>
      </c>
      <c r="B167" s="193">
        <v>1.9869739838012985</v>
      </c>
      <c r="C167" s="193">
        <v>-0.78141800051889265</v>
      </c>
      <c r="D167" s="193">
        <v>-0.97200713649830928</v>
      </c>
      <c r="E167" s="193">
        <v>-0.97877326387033614</v>
      </c>
      <c r="F167" s="193">
        <v>-0.42171182409857888</v>
      </c>
      <c r="G167" s="193">
        <v>-1.0610025496699473</v>
      </c>
      <c r="H167" s="193">
        <v>-1.0350568995912244</v>
      </c>
      <c r="I167" s="193">
        <v>-1.0350570202028591</v>
      </c>
      <c r="J167" s="193">
        <v>-1.0815594625622709</v>
      </c>
      <c r="K167" s="193">
        <v>-0.94567501861788206</v>
      </c>
      <c r="L167" s="193">
        <v>-1.0245726510505786</v>
      </c>
      <c r="M167" s="193">
        <v>-0.59961713836564368</v>
      </c>
      <c r="N167" s="193">
        <v>-0.62979346180698825</v>
      </c>
      <c r="O167" s="193">
        <v>-0.63420083767329127</v>
      </c>
      <c r="P167" s="193">
        <v>-0.57993318733575761</v>
      </c>
      <c r="S167" s="193">
        <v>-1.9591352795446491</v>
      </c>
      <c r="AJ167" s="192">
        <v>1</v>
      </c>
      <c r="AK167" s="192">
        <v>-1.1942907307516868</v>
      </c>
      <c r="AL167" s="192">
        <v>1.7434557335178216</v>
      </c>
      <c r="AM167" s="192">
        <v>0.78951764576410799</v>
      </c>
      <c r="AN167" s="192">
        <v>-0.69227497699292972</v>
      </c>
      <c r="AO167" s="192">
        <v>1.2011916994688283</v>
      </c>
      <c r="AP167" s="192">
        <v>2.1786842902332544</v>
      </c>
      <c r="AQ167" s="192">
        <v>1.3553485371544485</v>
      </c>
      <c r="AR167" s="192">
        <v>1.3553486377595445</v>
      </c>
      <c r="AS167" s="192">
        <v>0.29581650766117629</v>
      </c>
      <c r="AT167" s="192">
        <v>-0.22582544334887347</v>
      </c>
      <c r="AU167" s="192">
        <v>0.10754602840006883</v>
      </c>
      <c r="AV167" s="192">
        <v>0.61720981724188084</v>
      </c>
      <c r="AW167" s="192">
        <v>-4.6442099918810875E-2</v>
      </c>
      <c r="AX167" s="192">
        <v>0.30813715322882884</v>
      </c>
      <c r="AY167" s="192">
        <v>0.29990451957423842</v>
      </c>
      <c r="BB167" s="192">
        <v>1.2031080573054493</v>
      </c>
    </row>
    <row r="168" spans="1:54">
      <c r="A168" s="193">
        <v>1</v>
      </c>
      <c r="B168" s="193">
        <v>2.2932781877363011</v>
      </c>
      <c r="C168" s="193">
        <v>-0.78141800051889265</v>
      </c>
      <c r="D168" s="193">
        <v>-1.959952252476173</v>
      </c>
      <c r="E168" s="193">
        <v>-1.8382681245025554</v>
      </c>
      <c r="F168" s="193">
        <v>-1.737579545909989</v>
      </c>
      <c r="G168" s="193">
        <v>-1.2347788552586256</v>
      </c>
      <c r="H168" s="193">
        <v>-1.7166187803162312</v>
      </c>
      <c r="I168" s="193">
        <v>-1.7166187877543506</v>
      </c>
      <c r="J168" s="193">
        <v>-1.6450314503809531</v>
      </c>
      <c r="K168" s="193">
        <v>-1.9123301625505513</v>
      </c>
      <c r="L168" s="193">
        <v>-1.6341750169086231</v>
      </c>
      <c r="M168" s="193">
        <v>-0.66045848614602076</v>
      </c>
      <c r="N168" s="193">
        <v>-2.5514214774386277</v>
      </c>
      <c r="O168" s="193">
        <v>-1.3781518831223327</v>
      </c>
      <c r="P168" s="193">
        <v>-1.4597708942457537</v>
      </c>
      <c r="S168" s="193">
        <v>-2.2388721901121578</v>
      </c>
      <c r="AJ168" s="192">
        <v>1</v>
      </c>
      <c r="AK168" s="192">
        <v>0.45545296412629666</v>
      </c>
      <c r="AL168" s="192">
        <v>1.822358037706469</v>
      </c>
      <c r="AM168" s="192">
        <v>-0.8508440562368732</v>
      </c>
      <c r="AN168" s="192">
        <v>-0.40577669011552336</v>
      </c>
      <c r="AO168" s="192">
        <v>-0.72874762585457586</v>
      </c>
      <c r="AP168" s="192">
        <v>-0.41554770034057337</v>
      </c>
      <c r="AQ168" s="192">
        <v>-0.79799189759991873</v>
      </c>
      <c r="AR168" s="192">
        <v>-0.7979919921256986</v>
      </c>
      <c r="AS168" s="192">
        <v>-0.83112746797618819</v>
      </c>
      <c r="AT168" s="192">
        <v>-1.0279435415057698</v>
      </c>
      <c r="AU168" s="192">
        <v>-0.4585133113252548</v>
      </c>
      <c r="AV168" s="192">
        <v>-0.29541039946376252</v>
      </c>
      <c r="AW168" s="192">
        <v>-1.0415708937280539</v>
      </c>
      <c r="AX168" s="192">
        <v>-0.68379757403655972</v>
      </c>
      <c r="AY168" s="192">
        <v>0.29990451957423842</v>
      </c>
      <c r="BB168" s="192">
        <v>-0.47531340609960299</v>
      </c>
    </row>
    <row r="169" spans="1:54">
      <c r="A169" s="192">
        <v>1</v>
      </c>
      <c r="B169" s="192">
        <v>-0.18939799152633696</v>
      </c>
      <c r="C169" s="192">
        <v>-0.78141800051889265</v>
      </c>
      <c r="D169" s="192">
        <v>-3.9983442179569964E-2</v>
      </c>
      <c r="E169" s="192">
        <v>0.2627193125984249</v>
      </c>
      <c r="F169" s="192">
        <v>0.19235977941341195</v>
      </c>
      <c r="G169" s="192">
        <v>-3.0757309394216701E-2</v>
      </c>
      <c r="H169" s="192">
        <v>-0.20532939262165245</v>
      </c>
      <c r="I169" s="192">
        <v>-0.20532942193279655</v>
      </c>
      <c r="J169" s="192">
        <v>-0.1580914825260949</v>
      </c>
      <c r="K169" s="192">
        <v>-0.30809396623676133</v>
      </c>
      <c r="L169" s="192">
        <v>-0.54559936359069061</v>
      </c>
      <c r="M169" s="192">
        <v>-0.41709309502451669</v>
      </c>
      <c r="N169" s="192">
        <v>-0.42390474584645493</v>
      </c>
      <c r="O169" s="192">
        <v>1.0556735049211587E-2</v>
      </c>
      <c r="P169" s="192">
        <v>-0.57993318733575761</v>
      </c>
      <c r="S169" s="192">
        <v>0.16929773564291717</v>
      </c>
      <c r="AJ169" s="192">
        <v>1</v>
      </c>
      <c r="AK169" s="192">
        <v>-1.3340084378097659</v>
      </c>
      <c r="AL169" s="192">
        <v>1.9012603418951162</v>
      </c>
      <c r="AM169" s="192">
        <v>1.3860128101281011</v>
      </c>
      <c r="AN169" s="192">
        <v>7.1720454680153992E-2</v>
      </c>
      <c r="AO169" s="192">
        <v>1.2450539568625394</v>
      </c>
      <c r="AP169" s="192">
        <v>1.607705000441886</v>
      </c>
      <c r="AQ169" s="192">
        <v>1.503514163399015</v>
      </c>
      <c r="AR169" s="192">
        <v>1.503514217584323</v>
      </c>
      <c r="AS169" s="192">
        <v>1.6105844792381045</v>
      </c>
      <c r="AT169" s="192">
        <v>0.82309822347168071</v>
      </c>
      <c r="AU169" s="192">
        <v>2.3717833873013698</v>
      </c>
      <c r="AV169" s="192">
        <v>-0.29541039946376252</v>
      </c>
      <c r="AW169" s="192">
        <v>1.8065563437259844</v>
      </c>
      <c r="AX169" s="192">
        <v>1.9448294532167203</v>
      </c>
      <c r="AY169" s="192">
        <v>0.62984365966548739</v>
      </c>
      <c r="BB169" s="192">
        <v>1.3490577497754539</v>
      </c>
    </row>
    <row r="170" spans="1:54">
      <c r="A170" s="192">
        <v>1</v>
      </c>
      <c r="B170" s="192">
        <v>0.25125016150296148</v>
      </c>
      <c r="C170" s="192">
        <v>-0.70251569633024535</v>
      </c>
      <c r="D170" s="192">
        <v>-7.7264389952319532E-2</v>
      </c>
      <c r="E170" s="192">
        <v>0.45371817051669583</v>
      </c>
      <c r="F170" s="192">
        <v>0.32394655159455482</v>
      </c>
      <c r="G170" s="192">
        <v>-0.31624695428990085</v>
      </c>
      <c r="H170" s="192">
        <v>-0.20532939262165245</v>
      </c>
      <c r="I170" s="192">
        <v>-0.20532942193279655</v>
      </c>
      <c r="J170" s="192">
        <v>2.9732513413466582E-2</v>
      </c>
      <c r="K170" s="192">
        <v>-2.015413612915672E-2</v>
      </c>
      <c r="L170" s="192">
        <v>-0.37142725905981899</v>
      </c>
      <c r="M170" s="192">
        <v>-0.96466522504790186</v>
      </c>
      <c r="N170" s="192">
        <v>5.6502258061454584E-2</v>
      </c>
      <c r="O170" s="192">
        <v>-0.13823347404059705</v>
      </c>
      <c r="P170" s="192">
        <v>-0.46995347397200665</v>
      </c>
      <c r="S170" s="192">
        <v>-0.26855134176709666</v>
      </c>
      <c r="AJ170" s="192">
        <v>1</v>
      </c>
      <c r="AK170" s="192">
        <v>0.96595997068463457</v>
      </c>
      <c r="AL170" s="192">
        <v>1.9801626460837636</v>
      </c>
      <c r="AM170" s="192">
        <v>-1.6430641964078017</v>
      </c>
      <c r="AN170" s="192">
        <v>-1.2652715507477426</v>
      </c>
      <c r="AO170" s="192">
        <v>-1.3428192293665666</v>
      </c>
      <c r="AP170" s="192">
        <v>-1.4333803473599707</v>
      </c>
      <c r="AQ170" s="192">
        <v>-0.86713585651405001</v>
      </c>
      <c r="AR170" s="192">
        <v>-0.86713581229349013</v>
      </c>
      <c r="AS170" s="192">
        <v>-1.7076394490274744</v>
      </c>
      <c r="AT170" s="192">
        <v>-1.9945986854384377</v>
      </c>
      <c r="AU170" s="192">
        <v>-1.6341750169086231</v>
      </c>
      <c r="AV170" s="192">
        <v>-0.96466522504790186</v>
      </c>
      <c r="AW170" s="192">
        <v>-2.2769031894912501</v>
      </c>
      <c r="AX170" s="192">
        <v>-1.4773453558488712</v>
      </c>
      <c r="AY170" s="192">
        <v>0.29990451957423842</v>
      </c>
      <c r="BB170" s="192">
        <v>-0.98613732974461887</v>
      </c>
    </row>
    <row r="171" spans="1:54">
      <c r="A171" s="192">
        <v>1</v>
      </c>
      <c r="B171" s="192">
        <v>-0.76439009364993116</v>
      </c>
      <c r="C171" s="192">
        <v>-0.70251569633024535</v>
      </c>
      <c r="D171" s="192">
        <v>1.8054234725715339</v>
      </c>
      <c r="E171" s="192">
        <v>0.54921759947583126</v>
      </c>
      <c r="F171" s="192">
        <v>1.5520897586185365</v>
      </c>
      <c r="G171" s="192">
        <v>1.8063064925432308</v>
      </c>
      <c r="H171" s="192">
        <v>1.6220466643946685</v>
      </c>
      <c r="I171" s="192">
        <v>1.6220467316229024</v>
      </c>
      <c r="J171" s="192">
        <v>2.299272464349829</v>
      </c>
      <c r="K171" s="192">
        <v>2.0365589360680105</v>
      </c>
      <c r="L171" s="192">
        <v>1.6750949691778922</v>
      </c>
      <c r="M171" s="192">
        <v>0.55636846946150376</v>
      </c>
      <c r="N171" s="192">
        <v>1.0859458378641189</v>
      </c>
      <c r="O171" s="192">
        <v>-3.8083919649225337</v>
      </c>
      <c r="P171" s="192">
        <v>2.0595799333942306</v>
      </c>
      <c r="S171" s="192">
        <v>0.75309650552293539</v>
      </c>
      <c r="AJ171" s="192">
        <v>1</v>
      </c>
      <c r="AK171" s="192">
        <v>-1.7209190112013388</v>
      </c>
      <c r="AL171" s="192">
        <v>2.1379672544610582</v>
      </c>
      <c r="AM171" s="192">
        <v>0.84543906742323238</v>
      </c>
      <c r="AN171" s="192">
        <v>-0.21477783219725241</v>
      </c>
      <c r="AO171" s="192">
        <v>1.2889162142562538</v>
      </c>
      <c r="AP171" s="192">
        <v>0.962250151112512</v>
      </c>
      <c r="AQ171" s="192">
        <v>1.2466937445751001</v>
      </c>
      <c r="AR171" s="192">
        <v>1.2466938123163636</v>
      </c>
      <c r="AS171" s="192">
        <v>0.74972449784844974</v>
      </c>
      <c r="AT171" s="192">
        <v>6.2114386758729684E-2</v>
      </c>
      <c r="AU171" s="192">
        <v>0.97840655105441487</v>
      </c>
      <c r="AV171" s="192">
        <v>6.9637687218493505E-2</v>
      </c>
      <c r="AW171" s="192">
        <v>1.0173162658772761</v>
      </c>
      <c r="AX171" s="192">
        <v>-3.9040001314056785E-2</v>
      </c>
      <c r="AY171" s="192">
        <v>2.0595799333942306</v>
      </c>
      <c r="BB171" s="192">
        <v>1.762581878440467</v>
      </c>
    </row>
    <row r="172" spans="1:54">
      <c r="A172" s="192">
        <v>1</v>
      </c>
      <c r="B172" s="192">
        <v>1.1110514357064729</v>
      </c>
      <c r="C172" s="192">
        <v>-0.62361339214159806</v>
      </c>
      <c r="D172" s="192">
        <v>-1.2329737709075563</v>
      </c>
      <c r="E172" s="192">
        <v>-0.40577669011552336</v>
      </c>
      <c r="F172" s="192">
        <v>-0.86033439803571554</v>
      </c>
      <c r="G172" s="192">
        <v>-0.49002325987857903</v>
      </c>
      <c r="H172" s="192">
        <v>-1.2819996099988353</v>
      </c>
      <c r="I172" s="192">
        <v>-1.2819994859816257</v>
      </c>
      <c r="J172" s="192">
        <v>-1.6450314503809531</v>
      </c>
      <c r="K172" s="192">
        <v>-1.8506287703846369</v>
      </c>
      <c r="L172" s="192">
        <v>-1.6341750169086231</v>
      </c>
      <c r="M172" s="192">
        <v>-0.5387757905852687</v>
      </c>
      <c r="N172" s="192">
        <v>-0.42390474584645493</v>
      </c>
      <c r="O172" s="192">
        <v>-0.8821845194896385</v>
      </c>
      <c r="P172" s="192">
        <v>-1.4597708942457537</v>
      </c>
      <c r="S172" s="192">
        <v>-1.1199245478421229</v>
      </c>
      <c r="AJ172" s="192">
        <v>1</v>
      </c>
      <c r="AK172" s="192">
        <v>-1.2265332785343268</v>
      </c>
      <c r="AL172" s="192">
        <v>2.1379672544610582</v>
      </c>
      <c r="AM172" s="192">
        <v>0.31418556166155098</v>
      </c>
      <c r="AN172" s="192">
        <v>-1.6472692665842843</v>
      </c>
      <c r="AO172" s="192">
        <v>0.41167106638198031</v>
      </c>
      <c r="AP172" s="192">
        <v>1.284977575777198</v>
      </c>
      <c r="AQ172" s="192">
        <v>1.8887447916348885</v>
      </c>
      <c r="AR172" s="192">
        <v>1.8887448254862602</v>
      </c>
      <c r="AS172" s="192">
        <v>0.31146850732280773</v>
      </c>
      <c r="AT172" s="192">
        <v>0.20608430181253054</v>
      </c>
      <c r="AU172" s="192">
        <v>-0.54559936359069061</v>
      </c>
      <c r="AV172" s="192">
        <v>-0.96466522504790186</v>
      </c>
      <c r="AW172" s="192">
        <v>-0.32096038786618825</v>
      </c>
      <c r="AX172" s="192">
        <v>-0.73339431039982983</v>
      </c>
      <c r="AY172" s="192">
        <v>-0.24999404724450863</v>
      </c>
      <c r="BB172" s="192">
        <v>1.2395954804229505</v>
      </c>
    </row>
    <row r="173" spans="1:54">
      <c r="A173" s="192">
        <v>1</v>
      </c>
      <c r="B173" s="192">
        <v>0.71339334638734531</v>
      </c>
      <c r="C173" s="192">
        <v>-0.62361339214159806</v>
      </c>
      <c r="D173" s="192">
        <v>-1.0186083212142463</v>
      </c>
      <c r="E173" s="192">
        <v>-1.2652715507477426</v>
      </c>
      <c r="F173" s="192">
        <v>-1.1673701997917125</v>
      </c>
      <c r="G173" s="192">
        <v>-1.0113521766446119</v>
      </c>
      <c r="H173" s="192">
        <v>-0.90664669017926691</v>
      </c>
      <c r="I173" s="192">
        <v>-0.90664656667508614</v>
      </c>
      <c r="J173" s="192">
        <v>-0.51808747474358652</v>
      </c>
      <c r="K173" s="192">
        <v>0.1443829096466161</v>
      </c>
      <c r="L173" s="192">
        <v>-0.1972551545289504</v>
      </c>
      <c r="M173" s="192">
        <v>-0.66045848614602076</v>
      </c>
      <c r="N173" s="192">
        <v>-0.25233081587934425</v>
      </c>
      <c r="O173" s="192">
        <v>-1.0309747285794453</v>
      </c>
      <c r="P173" s="192">
        <v>-1.6797303209732517</v>
      </c>
      <c r="S173" s="192">
        <v>-0.73072536792211096</v>
      </c>
      <c r="AJ173" s="192">
        <v>1</v>
      </c>
      <c r="AK173" s="192">
        <v>-0.84499646310651333</v>
      </c>
      <c r="AL173" s="192">
        <v>2.1379672544610582</v>
      </c>
      <c r="AM173" s="192">
        <v>0.46330935275254925</v>
      </c>
      <c r="AN173" s="192">
        <v>7.1720454680153992E-2</v>
      </c>
      <c r="AO173" s="192">
        <v>0.41167106638198031</v>
      </c>
      <c r="AP173" s="192">
        <v>0.93742496459984337</v>
      </c>
      <c r="AQ173" s="192">
        <v>0.88121853317183563</v>
      </c>
      <c r="AR173" s="192">
        <v>0.88121858160522348</v>
      </c>
      <c r="AS173" s="192">
        <v>-0.29895947948076657</v>
      </c>
      <c r="AT173" s="192">
        <v>-0.67830231923225093</v>
      </c>
      <c r="AU173" s="192">
        <v>1.326750760116155</v>
      </c>
      <c r="AV173" s="192">
        <v>-0.2345690516833876</v>
      </c>
      <c r="AW173" s="192">
        <v>-0.59547867581356573</v>
      </c>
      <c r="AX173" s="192">
        <v>0.35773388959209723</v>
      </c>
      <c r="AY173" s="192">
        <v>1.7296407933029816</v>
      </c>
      <c r="BB173" s="192">
        <v>0.83823382613043795</v>
      </c>
    </row>
    <row r="174" spans="1:54">
      <c r="A174" s="192">
        <v>1</v>
      </c>
      <c r="B174" s="192">
        <v>-1.2910183740995831</v>
      </c>
      <c r="C174" s="192">
        <v>-0.62361339214159806</v>
      </c>
      <c r="D174" s="192">
        <v>2.3459972152764026</v>
      </c>
      <c r="E174" s="192">
        <v>0.45371817051669583</v>
      </c>
      <c r="F174" s="192">
        <v>1.8152633029808192</v>
      </c>
      <c r="G174" s="192">
        <v>2.2903976295402617</v>
      </c>
      <c r="H174" s="192">
        <v>1.770212290639235</v>
      </c>
      <c r="I174" s="192">
        <v>1.7702123114476791</v>
      </c>
      <c r="J174" s="192">
        <v>2.2210124660416786</v>
      </c>
      <c r="K174" s="192">
        <v>2.1599617203998398</v>
      </c>
      <c r="L174" s="192">
        <v>1.762181021443328</v>
      </c>
      <c r="M174" s="192">
        <v>1.0430992517045139</v>
      </c>
      <c r="N174" s="192">
        <v>0.74279797792989743</v>
      </c>
      <c r="O174" s="192">
        <v>0.40733062595536734</v>
      </c>
      <c r="P174" s="192">
        <v>0.18992480621048743</v>
      </c>
      <c r="S174" s="192">
        <v>1.3125703266579527</v>
      </c>
      <c r="AJ174" s="192">
        <v>1</v>
      </c>
      <c r="AK174" s="192">
        <v>-1.5328374824693296</v>
      </c>
      <c r="AL174" s="192">
        <v>2.295771862838353</v>
      </c>
      <c r="AM174" s="192">
        <v>1.0877652279461045</v>
      </c>
      <c r="AN174" s="192">
        <v>-0.11927840323811695</v>
      </c>
      <c r="AO174" s="192">
        <v>1.2450539568625394</v>
      </c>
      <c r="AP174" s="192">
        <v>1.4463412881095428</v>
      </c>
      <c r="AQ174" s="192">
        <v>1.5924135391457555</v>
      </c>
      <c r="AR174" s="192">
        <v>1.5924134149429134</v>
      </c>
      <c r="AS174" s="192">
        <v>1.156676489050831</v>
      </c>
      <c r="AT174" s="192">
        <v>4.1299459281378674E-4</v>
      </c>
      <c r="AU174" s="192">
        <v>1.5880089169124596</v>
      </c>
      <c r="AV174" s="192">
        <v>0.92141655614376194</v>
      </c>
      <c r="AW174" s="192">
        <v>0.50259447597594398</v>
      </c>
      <c r="AX174" s="192">
        <v>0.65531430777171451</v>
      </c>
      <c r="AY174" s="192">
        <v>2.9394176403042227</v>
      </c>
      <c r="BB174" s="192">
        <v>1.5558198141079602</v>
      </c>
    </row>
    <row r="175" spans="1:54">
      <c r="A175" s="192">
        <v>1</v>
      </c>
      <c r="B175" s="192">
        <v>-0.42584334193230022</v>
      </c>
      <c r="C175" s="192">
        <v>-0.54471108795295065</v>
      </c>
      <c r="D175" s="192">
        <v>0.33282603554792578</v>
      </c>
      <c r="E175" s="192">
        <v>-0.40577669011552336</v>
      </c>
      <c r="F175" s="192">
        <v>1.6910749838557875E-2</v>
      </c>
      <c r="G175" s="192">
        <v>0.24231974224513403</v>
      </c>
      <c r="H175" s="192">
        <v>3.173560936965461E-2</v>
      </c>
      <c r="I175" s="192">
        <v>3.1735606144363923E-2</v>
      </c>
      <c r="J175" s="192">
        <v>0.34277250664606834</v>
      </c>
      <c r="K175" s="192">
        <v>1.1110380535792854</v>
      </c>
      <c r="L175" s="192">
        <v>0.41234721132909119</v>
      </c>
      <c r="M175" s="192">
        <v>0.98225790392413681</v>
      </c>
      <c r="N175" s="192">
        <v>0.88005712190358554</v>
      </c>
      <c r="O175" s="192">
        <v>0.80410451686152318</v>
      </c>
      <c r="P175" s="192">
        <v>-0.14001433388075765</v>
      </c>
      <c r="S175" s="192">
        <v>0.41254722309292474</v>
      </c>
    </row>
    <row r="176" spans="1:54">
      <c r="A176" s="192">
        <v>1</v>
      </c>
      <c r="B176" s="192">
        <v>0.25125016150296148</v>
      </c>
      <c r="C176" s="192">
        <v>-0.46580878376430335</v>
      </c>
      <c r="D176" s="192">
        <v>2.1036710547535304</v>
      </c>
      <c r="E176" s="192">
        <v>1.5997113180263214</v>
      </c>
      <c r="F176" s="192">
        <v>2.1222991047368129</v>
      </c>
      <c r="G176" s="192">
        <v>1.0863760836758529</v>
      </c>
      <c r="H176" s="192">
        <v>1.197305202493578</v>
      </c>
      <c r="I176" s="192">
        <v>1.1973051184455759</v>
      </c>
      <c r="J176" s="192">
        <v>1.5949324795764752</v>
      </c>
      <c r="K176" s="192">
        <v>2.0982603282339252</v>
      </c>
      <c r="L176" s="192">
        <v>1.9798961521069145</v>
      </c>
      <c r="M176" s="192">
        <v>1.6515127295082761</v>
      </c>
      <c r="N176" s="192">
        <v>2.3555929196207392</v>
      </c>
      <c r="O176" s="192">
        <v>1.8952327168534502</v>
      </c>
      <c r="P176" s="192">
        <v>1.8396205066667286</v>
      </c>
      <c r="S176" s="192">
        <v>-0.26855134176709666</v>
      </c>
    </row>
    <row r="177" spans="1:208">
      <c r="A177" s="192">
        <v>1</v>
      </c>
      <c r="B177" s="192">
        <v>-0.90948155867178138</v>
      </c>
      <c r="C177" s="192">
        <v>-0.46580878376430335</v>
      </c>
      <c r="D177" s="192">
        <v>1.5258163642759122</v>
      </c>
      <c r="E177" s="192">
        <v>1.5042118890671861</v>
      </c>
      <c r="F177" s="192">
        <v>0.89415589771283133</v>
      </c>
      <c r="G177" s="192">
        <v>0.962250151112512</v>
      </c>
      <c r="H177" s="192">
        <v>1.2071829109098819</v>
      </c>
      <c r="I177" s="192">
        <v>1.2071828070409762</v>
      </c>
      <c r="J177" s="192">
        <v>1.5792804799148439</v>
      </c>
      <c r="K177" s="192">
        <v>1.8103204981263206</v>
      </c>
      <c r="L177" s="192">
        <v>1.8492670737087609</v>
      </c>
      <c r="M177" s="192">
        <v>0.61720981724188084</v>
      </c>
      <c r="N177" s="192">
        <v>1.1545754098509642</v>
      </c>
      <c r="O177" s="192">
        <v>0.15934694413902023</v>
      </c>
      <c r="P177" s="192">
        <v>0.84980308639298541</v>
      </c>
      <c r="S177" s="192">
        <v>0.91120867236544045</v>
      </c>
    </row>
    <row r="178" spans="1:208">
      <c r="A178" s="192">
        <v>1</v>
      </c>
      <c r="B178" s="192">
        <v>0.90684863308313779</v>
      </c>
      <c r="C178" s="192">
        <v>-0.38690647957565605</v>
      </c>
      <c r="D178" s="192">
        <v>-1.2143332970211815</v>
      </c>
      <c r="E178" s="192">
        <v>-1.169772121788607</v>
      </c>
      <c r="F178" s="192">
        <v>-1.0796456850042839</v>
      </c>
      <c r="G178" s="192">
        <v>-0.65138697221092212</v>
      </c>
      <c r="H178" s="192">
        <v>-0.86713585651405001</v>
      </c>
      <c r="I178" s="192">
        <v>-0.86713581229349013</v>
      </c>
      <c r="J178" s="192">
        <v>-1.2693834585018324</v>
      </c>
      <c r="K178" s="192">
        <v>-1.0690778029497123</v>
      </c>
      <c r="L178" s="192">
        <v>-1.0245726510505786</v>
      </c>
      <c r="M178" s="192">
        <v>-0.78214118170677271</v>
      </c>
      <c r="N178" s="192">
        <v>-0.28664560187276689</v>
      </c>
      <c r="O178" s="192">
        <v>-0.18783021040386541</v>
      </c>
      <c r="P178" s="192">
        <v>-1.1298317541545047</v>
      </c>
      <c r="S178" s="192">
        <v>-0.92532495788211688</v>
      </c>
    </row>
    <row r="179" spans="1:208">
      <c r="A179" s="192">
        <v>1</v>
      </c>
      <c r="B179" s="192">
        <v>0.84236353751786963</v>
      </c>
      <c r="C179" s="192">
        <v>-0.38690647957565605</v>
      </c>
      <c r="D179" s="192">
        <v>-0.71104050208906222</v>
      </c>
      <c r="E179" s="192">
        <v>-0.21477783219725241</v>
      </c>
      <c r="F179" s="192">
        <v>-1.1673701997917125</v>
      </c>
      <c r="G179" s="192">
        <v>-1.0485899564136139</v>
      </c>
      <c r="H179" s="192">
        <v>-0.55104918719230778</v>
      </c>
      <c r="I179" s="192">
        <v>-0.55104927545313775</v>
      </c>
      <c r="J179" s="192">
        <v>-0.56504347372847852</v>
      </c>
      <c r="K179" s="192">
        <v>-0.26695970479281739</v>
      </c>
      <c r="L179" s="192">
        <v>0.36880418519637326</v>
      </c>
      <c r="M179" s="192">
        <v>-0.2345690516833876</v>
      </c>
      <c r="N179" s="192">
        <v>-0.76705260578067636</v>
      </c>
      <c r="O179" s="192">
        <v>-1.1301682013059855</v>
      </c>
      <c r="P179" s="192">
        <v>-0.90987232742700663</v>
      </c>
      <c r="S179" s="192">
        <v>-0.85235011164711472</v>
      </c>
    </row>
    <row r="180" spans="1:208" ht="21">
      <c r="A180" s="192">
        <v>1</v>
      </c>
      <c r="B180" s="192">
        <v>0.16527003408260793</v>
      </c>
      <c r="C180" s="192">
        <v>-0.38690647957565605</v>
      </c>
      <c r="D180" s="192">
        <v>-0.29162983964562955</v>
      </c>
      <c r="E180" s="192">
        <v>1.5042118890671861</v>
      </c>
      <c r="F180" s="192">
        <v>-0.1146760223425819</v>
      </c>
      <c r="G180" s="192">
        <v>-0.22935880149556173</v>
      </c>
      <c r="H180" s="192">
        <v>-0.19545168420534717</v>
      </c>
      <c r="I180" s="192">
        <v>-0.19545173333739799</v>
      </c>
      <c r="J180" s="192">
        <v>-0.65895547169825819</v>
      </c>
      <c r="K180" s="192">
        <v>-0.8017051035640812</v>
      </c>
      <c r="L180" s="192">
        <v>0.15108905453278676</v>
      </c>
      <c r="M180" s="192">
        <v>-0.41709309502451669</v>
      </c>
      <c r="N180" s="192">
        <v>-0.59547867581356573</v>
      </c>
      <c r="O180" s="192">
        <v>0.10975020777575009</v>
      </c>
      <c r="P180" s="192">
        <v>-0.57993318733575761</v>
      </c>
      <c r="S180" s="192">
        <v>-0.19557649553209419</v>
      </c>
      <c r="AJ180" s="171" t="s">
        <v>250</v>
      </c>
    </row>
    <row r="181" spans="1:208">
      <c r="A181" s="192">
        <v>1</v>
      </c>
      <c r="B181" s="192">
        <v>1.2776379325833969</v>
      </c>
      <c r="C181" s="192">
        <v>-0.38690647957565605</v>
      </c>
      <c r="D181" s="192">
        <v>-0.40347268296387828</v>
      </c>
      <c r="E181" s="192">
        <v>0.45371817051669583</v>
      </c>
      <c r="F181" s="192">
        <v>0.63098235335054864</v>
      </c>
      <c r="G181" s="192">
        <v>-1.3961425675909687</v>
      </c>
      <c r="H181" s="192">
        <v>-0.85725814809774481</v>
      </c>
      <c r="I181" s="192">
        <v>-0.85725812369809162</v>
      </c>
      <c r="J181" s="192">
        <v>-0.25200348049587679</v>
      </c>
      <c r="K181" s="192">
        <v>-0.41092961984661969</v>
      </c>
      <c r="L181" s="192">
        <v>0.499433263594527</v>
      </c>
      <c r="M181" s="192">
        <v>-0.29541039946376252</v>
      </c>
      <c r="N181" s="192">
        <v>0.2280761880285653</v>
      </c>
      <c r="O181" s="192">
        <v>0.30813715322882884</v>
      </c>
      <c r="P181" s="192">
        <v>-3.0034620517010589E-2</v>
      </c>
      <c r="S181" s="192">
        <v>-1.2780367146846279</v>
      </c>
      <c r="AJ181" s="192" t="s">
        <v>227</v>
      </c>
      <c r="AK181" s="192">
        <v>1</v>
      </c>
      <c r="AL181" s="192">
        <v>1</v>
      </c>
      <c r="AM181" s="192">
        <v>1</v>
      </c>
      <c r="AN181" s="192">
        <v>1</v>
      </c>
      <c r="AO181" s="192">
        <v>1</v>
      </c>
      <c r="AP181" s="192">
        <v>1</v>
      </c>
      <c r="AQ181" s="192">
        <v>1</v>
      </c>
      <c r="AR181" s="192">
        <v>1</v>
      </c>
      <c r="AS181" s="192">
        <v>1</v>
      </c>
      <c r="AT181" s="192">
        <v>1</v>
      </c>
      <c r="AU181" s="192">
        <v>1</v>
      </c>
      <c r="AV181" s="192">
        <v>1</v>
      </c>
      <c r="AW181" s="192">
        <v>1</v>
      </c>
      <c r="AX181" s="192">
        <v>1</v>
      </c>
      <c r="AY181" s="192">
        <v>1</v>
      </c>
      <c r="AZ181" s="192">
        <v>1</v>
      </c>
      <c r="BA181" s="192">
        <v>1</v>
      </c>
      <c r="BB181" s="192">
        <v>1</v>
      </c>
      <c r="BC181" s="192">
        <v>1</v>
      </c>
      <c r="BD181" s="192">
        <v>1</v>
      </c>
      <c r="BE181" s="192">
        <v>1</v>
      </c>
      <c r="BF181" s="192">
        <v>1</v>
      </c>
      <c r="BG181" s="192">
        <v>1</v>
      </c>
      <c r="BH181" s="192">
        <v>1</v>
      </c>
      <c r="BI181" s="192">
        <v>1</v>
      </c>
      <c r="BJ181" s="192">
        <v>1</v>
      </c>
      <c r="BK181" s="192">
        <v>1</v>
      </c>
      <c r="BL181" s="192">
        <v>1</v>
      </c>
      <c r="BM181" s="192">
        <v>1</v>
      </c>
      <c r="BN181" s="192">
        <v>1</v>
      </c>
      <c r="BO181" s="192">
        <v>1</v>
      </c>
      <c r="BP181" s="192">
        <v>1</v>
      </c>
      <c r="BQ181" s="192">
        <v>1</v>
      </c>
      <c r="BR181" s="192">
        <v>1</v>
      </c>
      <c r="BS181" s="192">
        <v>1</v>
      </c>
      <c r="BT181" s="192">
        <v>1</v>
      </c>
      <c r="BU181" s="192">
        <v>1</v>
      </c>
      <c r="BV181" s="192">
        <v>1</v>
      </c>
      <c r="BW181" s="192">
        <v>1</v>
      </c>
      <c r="BX181" s="192">
        <v>1</v>
      </c>
      <c r="BY181" s="192">
        <v>1</v>
      </c>
      <c r="BZ181" s="192">
        <v>1</v>
      </c>
      <c r="CA181" s="192">
        <v>1</v>
      </c>
      <c r="CB181" s="192">
        <v>1</v>
      </c>
      <c r="CC181" s="192">
        <v>1</v>
      </c>
      <c r="CD181" s="192">
        <v>1</v>
      </c>
      <c r="CE181" s="192">
        <v>1</v>
      </c>
      <c r="CF181" s="192">
        <v>1</v>
      </c>
      <c r="CG181" s="192">
        <v>1</v>
      </c>
      <c r="CH181" s="192">
        <v>1</v>
      </c>
      <c r="CI181" s="192">
        <v>1</v>
      </c>
      <c r="CJ181" s="192">
        <v>1</v>
      </c>
      <c r="CK181" s="192">
        <v>1</v>
      </c>
      <c r="CL181" s="192">
        <v>1</v>
      </c>
      <c r="CM181" s="192">
        <v>1</v>
      </c>
      <c r="CN181" s="192">
        <v>1</v>
      </c>
      <c r="CO181" s="192">
        <v>1</v>
      </c>
      <c r="CP181" s="192">
        <v>1</v>
      </c>
      <c r="CQ181" s="192">
        <v>1</v>
      </c>
      <c r="CR181" s="192">
        <v>1</v>
      </c>
      <c r="CS181" s="192">
        <v>1</v>
      </c>
      <c r="CT181" s="192">
        <v>1</v>
      </c>
      <c r="CU181" s="192">
        <v>1</v>
      </c>
      <c r="CV181" s="192">
        <v>1</v>
      </c>
      <c r="CW181" s="192">
        <v>1</v>
      </c>
      <c r="CX181" s="192">
        <v>1</v>
      </c>
      <c r="CY181" s="192">
        <v>1</v>
      </c>
      <c r="CZ181" s="192">
        <v>1</v>
      </c>
      <c r="DA181" s="192">
        <v>1</v>
      </c>
      <c r="DB181" s="192">
        <v>1</v>
      </c>
      <c r="DC181" s="192">
        <v>1</v>
      </c>
      <c r="DD181" s="192">
        <v>1</v>
      </c>
      <c r="DE181" s="192">
        <v>1</v>
      </c>
      <c r="DF181" s="192">
        <v>1</v>
      </c>
      <c r="DG181" s="192">
        <v>1</v>
      </c>
      <c r="DH181" s="192">
        <v>1</v>
      </c>
      <c r="DI181" s="192">
        <v>1</v>
      </c>
      <c r="DJ181" s="192">
        <v>1</v>
      </c>
      <c r="DK181" s="192">
        <v>1</v>
      </c>
      <c r="DL181" s="192">
        <v>1</v>
      </c>
      <c r="DM181" s="192">
        <v>1</v>
      </c>
      <c r="DN181" s="192">
        <v>1</v>
      </c>
      <c r="DO181" s="192">
        <v>1</v>
      </c>
      <c r="DP181" s="192">
        <v>1</v>
      </c>
      <c r="DQ181" s="192">
        <v>1</v>
      </c>
      <c r="DR181" s="192">
        <v>1</v>
      </c>
      <c r="DS181" s="192">
        <v>1</v>
      </c>
      <c r="DT181" s="192">
        <v>1</v>
      </c>
      <c r="DU181" s="192">
        <v>1</v>
      </c>
      <c r="DV181" s="192">
        <v>1</v>
      </c>
      <c r="DW181" s="192">
        <v>1</v>
      </c>
      <c r="DX181" s="192">
        <v>1</v>
      </c>
      <c r="DY181" s="192">
        <v>1</v>
      </c>
      <c r="DZ181" s="192">
        <v>1</v>
      </c>
      <c r="EA181" s="192">
        <v>1</v>
      </c>
      <c r="EB181" s="192">
        <v>1</v>
      </c>
      <c r="EC181" s="192">
        <v>1</v>
      </c>
      <c r="ED181" s="192">
        <v>1</v>
      </c>
      <c r="EE181" s="192">
        <v>1</v>
      </c>
      <c r="EF181" s="192">
        <v>1</v>
      </c>
      <c r="EG181" s="192">
        <v>1</v>
      </c>
      <c r="EH181" s="192">
        <v>1</v>
      </c>
      <c r="EI181" s="192">
        <v>1</v>
      </c>
      <c r="EJ181" s="192">
        <v>1</v>
      </c>
      <c r="EK181" s="192">
        <v>1</v>
      </c>
      <c r="EL181" s="192">
        <v>1</v>
      </c>
      <c r="EM181" s="192">
        <v>1</v>
      </c>
      <c r="EN181" s="192">
        <v>1</v>
      </c>
      <c r="EO181" s="192">
        <v>1</v>
      </c>
      <c r="EP181" s="192">
        <v>1</v>
      </c>
      <c r="EQ181" s="192">
        <v>1</v>
      </c>
      <c r="ER181" s="192">
        <v>1</v>
      </c>
      <c r="ES181" s="192">
        <v>1</v>
      </c>
      <c r="ET181" s="192">
        <v>1</v>
      </c>
      <c r="EU181" s="192">
        <v>1</v>
      </c>
      <c r="EV181" s="192">
        <v>1</v>
      </c>
      <c r="EW181" s="192">
        <v>1</v>
      </c>
      <c r="EX181" s="192">
        <v>1</v>
      </c>
      <c r="EY181" s="192">
        <v>1</v>
      </c>
      <c r="EZ181" s="192">
        <v>1</v>
      </c>
      <c r="FA181" s="192">
        <v>1</v>
      </c>
      <c r="FB181" s="192">
        <v>1</v>
      </c>
      <c r="FC181" s="192">
        <v>1</v>
      </c>
      <c r="FD181" s="192">
        <v>1</v>
      </c>
      <c r="FE181" s="192">
        <v>1</v>
      </c>
      <c r="FF181" s="192">
        <v>1</v>
      </c>
      <c r="FG181" s="192">
        <v>1</v>
      </c>
      <c r="FH181" s="192">
        <v>1</v>
      </c>
      <c r="FI181" s="192">
        <v>1</v>
      </c>
      <c r="FJ181" s="192">
        <v>1</v>
      </c>
      <c r="FK181" s="192">
        <v>1</v>
      </c>
      <c r="FL181" s="192">
        <v>1</v>
      </c>
      <c r="FM181" s="192">
        <v>1</v>
      </c>
      <c r="FN181" s="192">
        <v>1</v>
      </c>
      <c r="FO181" s="192">
        <v>1</v>
      </c>
      <c r="FP181" s="192">
        <v>1</v>
      </c>
      <c r="FQ181" s="192">
        <v>1</v>
      </c>
      <c r="FR181" s="192">
        <v>1</v>
      </c>
      <c r="FS181" s="192">
        <v>1</v>
      </c>
      <c r="FT181" s="192">
        <v>1</v>
      </c>
      <c r="FU181" s="192">
        <v>1</v>
      </c>
      <c r="FV181" s="192">
        <v>1</v>
      </c>
      <c r="FW181" s="192">
        <v>1</v>
      </c>
      <c r="FX181" s="192">
        <v>1</v>
      </c>
      <c r="FY181" s="192">
        <v>1</v>
      </c>
      <c r="FZ181" s="192">
        <v>1</v>
      </c>
      <c r="GA181" s="192">
        <v>1</v>
      </c>
      <c r="GB181" s="192">
        <v>1</v>
      </c>
      <c r="GC181" s="192">
        <v>1</v>
      </c>
      <c r="GD181" s="192">
        <v>1</v>
      </c>
      <c r="GE181" s="192">
        <v>1</v>
      </c>
      <c r="GF181" s="192">
        <v>1</v>
      </c>
      <c r="GG181" s="192">
        <v>1</v>
      </c>
      <c r="GH181" s="192">
        <v>1</v>
      </c>
      <c r="GI181" s="192">
        <v>1</v>
      </c>
      <c r="GJ181" s="192">
        <v>1</v>
      </c>
      <c r="GK181" s="192">
        <v>1</v>
      </c>
      <c r="GL181" s="192">
        <v>1</v>
      </c>
      <c r="GM181" s="192">
        <v>1</v>
      </c>
      <c r="GN181" s="192">
        <v>1</v>
      </c>
      <c r="GO181" s="192">
        <v>1</v>
      </c>
      <c r="GP181" s="192">
        <v>1</v>
      </c>
      <c r="GQ181" s="192">
        <v>1</v>
      </c>
      <c r="GR181" s="192">
        <v>1</v>
      </c>
      <c r="GS181" s="192">
        <v>1</v>
      </c>
      <c r="GT181" s="192">
        <v>1</v>
      </c>
      <c r="GU181" s="192">
        <v>1</v>
      </c>
      <c r="GV181" s="192">
        <v>1</v>
      </c>
      <c r="GW181" s="192">
        <v>1</v>
      </c>
      <c r="GX181" s="192">
        <v>1</v>
      </c>
      <c r="GY181" s="192">
        <v>1</v>
      </c>
      <c r="GZ181" s="192">
        <v>1</v>
      </c>
    </row>
    <row r="182" spans="1:208">
      <c r="A182" s="192">
        <v>1</v>
      </c>
      <c r="B182" s="192">
        <v>-0.55481353306283654</v>
      </c>
      <c r="C182" s="192">
        <v>-0.30800417538700875</v>
      </c>
      <c r="D182" s="192">
        <v>2.0291091592080313</v>
      </c>
      <c r="E182" s="192">
        <v>1.5042118890671861</v>
      </c>
      <c r="F182" s="192">
        <v>1.7275387881933906</v>
      </c>
      <c r="G182" s="192">
        <v>2.0793835441825816</v>
      </c>
      <c r="H182" s="192">
        <v>1.6714352064761906</v>
      </c>
      <c r="I182" s="192">
        <v>1.6714351745998968</v>
      </c>
      <c r="J182" s="192">
        <v>1.422760483298543</v>
      </c>
      <c r="K182" s="192">
        <v>1.7280519752384356</v>
      </c>
      <c r="L182" s="192">
        <v>1.1961216817180014</v>
      </c>
      <c r="M182" s="192">
        <v>0.98225790392413681</v>
      </c>
      <c r="N182" s="192">
        <v>1.703611985745719</v>
      </c>
      <c r="O182" s="192">
        <v>1.5480555623105645</v>
      </c>
      <c r="P182" s="192">
        <v>1.9496002200304796</v>
      </c>
      <c r="S182" s="192">
        <v>0.54633444119042907</v>
      </c>
      <c r="AJ182" s="192" t="s">
        <v>224</v>
      </c>
      <c r="AK182" s="192">
        <v>0.81549474769901287</v>
      </c>
      <c r="AL182" s="192">
        <v>1.5946896524459422</v>
      </c>
      <c r="AM182" s="192">
        <v>-0.76439009364993116</v>
      </c>
      <c r="AN182" s="192">
        <v>1.0465663401412049</v>
      </c>
      <c r="AO182" s="192">
        <v>-1.1620481829690588</v>
      </c>
      <c r="AP182" s="192">
        <v>-0.29149939283800458</v>
      </c>
      <c r="AQ182" s="192">
        <v>-3.8932768540727233E-2</v>
      </c>
      <c r="AR182" s="192">
        <v>1.3743655759312929</v>
      </c>
      <c r="AS182" s="192">
        <v>-0.2323880552365197</v>
      </c>
      <c r="AT182" s="192">
        <v>-0.27537811894669051</v>
      </c>
      <c r="AU182" s="192">
        <v>-0.38822703618590082</v>
      </c>
      <c r="AV182" s="192">
        <v>-0.23776181320029105</v>
      </c>
      <c r="AW182" s="192">
        <v>-1.1996644887154582</v>
      </c>
      <c r="AX182" s="192">
        <v>-0.47420716360625431</v>
      </c>
      <c r="AY182" s="192">
        <v>0.60054442914813499</v>
      </c>
      <c r="AZ182" s="192">
        <v>1.9063676143447164</v>
      </c>
      <c r="BA182" s="192">
        <v>1.3689918179675216</v>
      </c>
      <c r="BB182" s="192">
        <v>-0.47420716360625431</v>
      </c>
      <c r="BC182" s="192">
        <v>1.900993856380945</v>
      </c>
      <c r="BD182" s="192">
        <v>1.2561429007283114</v>
      </c>
      <c r="BE182" s="192">
        <v>0.85848481140919564</v>
      </c>
      <c r="BF182" s="192">
        <v>-2.4463763363105548</v>
      </c>
      <c r="BG182" s="192">
        <v>-0.63541990251940672</v>
      </c>
      <c r="BH182" s="192">
        <v>-1.1298056351864307</v>
      </c>
      <c r="BI182" s="192">
        <v>-1.6026963359983573</v>
      </c>
      <c r="BJ182" s="192">
        <v>-1.8230204125130065</v>
      </c>
      <c r="BK182" s="192">
        <v>-1.4898474187591468</v>
      </c>
      <c r="BL182" s="192">
        <v>-1.5435849983968724</v>
      </c>
      <c r="BM182" s="192">
        <v>1.3851130918588357</v>
      </c>
      <c r="BN182" s="192">
        <v>0.61129194507567775</v>
      </c>
      <c r="BO182" s="192">
        <v>0.99820251846726271</v>
      </c>
      <c r="BP182" s="192">
        <v>0.65428200878586051</v>
      </c>
      <c r="BQ182" s="192">
        <v>1.8633775506345456</v>
      </c>
      <c r="BR182" s="192">
        <v>1.0734351299600615</v>
      </c>
      <c r="BS182" s="192">
        <v>1.5248307989169148</v>
      </c>
      <c r="BT182" s="192">
        <v>1.3474967861124363</v>
      </c>
      <c r="BU182" s="192">
        <v>1.5678208626270855</v>
      </c>
      <c r="BV182" s="192">
        <v>1.8794988245258595</v>
      </c>
      <c r="BW182" s="192">
        <v>-0.4473383737873976</v>
      </c>
      <c r="BX182" s="192">
        <v>-0.17327671763502292</v>
      </c>
      <c r="BY182" s="192">
        <v>-1.0760680555487052</v>
      </c>
      <c r="BZ182" s="192">
        <v>-0.82350143125142794</v>
      </c>
      <c r="CA182" s="192">
        <v>-1.570453788215729</v>
      </c>
      <c r="CB182" s="192">
        <v>-1.3071396479908972</v>
      </c>
      <c r="CC182" s="192">
        <v>-0.30762066672931859</v>
      </c>
      <c r="CD182" s="192">
        <v>0.62741321896699176</v>
      </c>
      <c r="CE182" s="192">
        <v>1.5624471046633142</v>
      </c>
      <c r="CF182" s="192">
        <v>0.7348883782424307</v>
      </c>
      <c r="CG182" s="192">
        <v>-0.63004614455563546</v>
      </c>
      <c r="CH182" s="192">
        <v>1.2453953848007686</v>
      </c>
      <c r="CI182" s="192">
        <v>1.2883854485109394</v>
      </c>
      <c r="CJ182" s="192">
        <v>0.66502952471340315</v>
      </c>
      <c r="CK182" s="192">
        <v>0.87997984326428103</v>
      </c>
      <c r="CL182" s="192">
        <v>1.2561429007283114</v>
      </c>
      <c r="CM182" s="192">
        <v>-0.5064497113888824</v>
      </c>
      <c r="CN182" s="192">
        <v>1.3098804803660369</v>
      </c>
      <c r="CO182" s="192">
        <v>0.58979691322059236</v>
      </c>
      <c r="CP182" s="192">
        <v>-0.19477174949010834</v>
      </c>
      <c r="CQ182" s="192">
        <v>9.0037422589797106E-2</v>
      </c>
      <c r="CR182" s="192">
        <v>1.283011690547168</v>
      </c>
      <c r="CS182" s="192">
        <v>-0.71065251401221763</v>
      </c>
      <c r="CT182" s="192">
        <v>1.2292741109094547</v>
      </c>
      <c r="CU182" s="192">
        <v>1.1486677414528723</v>
      </c>
      <c r="CV182" s="192">
        <v>0.93371742290199455</v>
      </c>
      <c r="CW182" s="192">
        <v>0.13840124426375119</v>
      </c>
      <c r="CX182" s="192">
        <v>-0.38822703618590082</v>
      </c>
      <c r="CY182" s="192">
        <v>-0.27000436098291913</v>
      </c>
      <c r="CZ182" s="192">
        <v>-0.17327671763502292</v>
      </c>
      <c r="DA182" s="192">
        <v>-0.14103416985239481</v>
      </c>
      <c r="DB182" s="192">
        <v>-0.40972206804098621</v>
      </c>
      <c r="DC182" s="192">
        <v>-0.77513760957748579</v>
      </c>
      <c r="DD182" s="192">
        <v>-4.9680284468269935E-2</v>
      </c>
      <c r="DE182" s="192">
        <v>6.8542390734711703E-2</v>
      </c>
      <c r="DF182" s="192">
        <v>0.19751258186523604</v>
      </c>
      <c r="DG182" s="192">
        <v>-0.30224690876554727</v>
      </c>
      <c r="DH182" s="192">
        <v>-9.8044106142212081E-2</v>
      </c>
      <c r="DI182" s="192">
        <v>-1.0814418135124766</v>
      </c>
      <c r="DJ182" s="192">
        <v>-0.37747952025835807</v>
      </c>
      <c r="DK182" s="192">
        <v>-0.2861256348742332</v>
      </c>
      <c r="DL182" s="192">
        <v>-0.9256028325630955</v>
      </c>
      <c r="DM182" s="192">
        <v>0.27274519335804687</v>
      </c>
      <c r="DN182" s="192">
        <v>-0.14640792781616618</v>
      </c>
      <c r="DO182" s="192">
        <v>0.61666570303944912</v>
      </c>
      <c r="DP182" s="192">
        <v>-0.81812767328765656</v>
      </c>
      <c r="DQ182" s="192">
        <v>0.10078493851735174</v>
      </c>
      <c r="DR182" s="192">
        <v>-1.0653205396211625</v>
      </c>
      <c r="DS182" s="192">
        <v>-0.76439009364993116</v>
      </c>
      <c r="DT182" s="192">
        <v>0.51456430172778145</v>
      </c>
      <c r="DU182" s="192">
        <v>0.35872532077840041</v>
      </c>
      <c r="DV182" s="192">
        <v>0.63278697693076313</v>
      </c>
      <c r="DW182" s="192">
        <v>0.16527003408260793</v>
      </c>
      <c r="DX182" s="192">
        <v>-0.98471417016458029</v>
      </c>
      <c r="DY182" s="192">
        <v>-0.65154117641072085</v>
      </c>
      <c r="DZ182" s="192">
        <v>-0.97934041220080903</v>
      </c>
      <c r="EA182" s="192">
        <v>-0.35061073043950136</v>
      </c>
      <c r="EB182" s="192">
        <v>-1.2426545524256409</v>
      </c>
      <c r="EC182" s="192">
        <v>-0.40434831007721483</v>
      </c>
      <c r="ED182" s="192">
        <v>-0.18402423356256561</v>
      </c>
      <c r="EE182" s="192">
        <v>-0.72140002993976027</v>
      </c>
      <c r="EF182" s="192">
        <v>-0.75364257772238841</v>
      </c>
      <c r="EG182" s="192">
        <v>1.1809102892355006</v>
      </c>
      <c r="EH182" s="192">
        <v>-7.6549074287126692E-2</v>
      </c>
      <c r="EI182" s="192">
        <v>1.0841826458876163</v>
      </c>
      <c r="EJ182" s="192">
        <v>0.28886646724936094</v>
      </c>
      <c r="EK182" s="192">
        <v>-0.24850932912783374</v>
      </c>
      <c r="EL182" s="192">
        <v>0.20288633982900739</v>
      </c>
      <c r="EM182" s="192">
        <v>-1.4468573550489761</v>
      </c>
      <c r="EN182" s="192">
        <v>1.1003039197789302</v>
      </c>
      <c r="EO182" s="192">
        <v>0.79399971584392748</v>
      </c>
      <c r="EP182" s="192">
        <v>-0.42584334193230022</v>
      </c>
      <c r="EQ182" s="192">
        <v>1.1755365312717292</v>
      </c>
      <c r="ER182" s="192">
        <v>0.51993805969155282</v>
      </c>
      <c r="ES182" s="192">
        <v>0.71876710435111668</v>
      </c>
      <c r="ET182" s="192">
        <v>0.47157423801761067</v>
      </c>
      <c r="EU182" s="192">
        <v>-0.18939799152633696</v>
      </c>
      <c r="EV182" s="192">
        <v>0.25125016150296148</v>
      </c>
      <c r="EW182" s="192">
        <v>-0.76439009364993116</v>
      </c>
      <c r="EX182" s="192">
        <v>1.1110514357064729</v>
      </c>
      <c r="EY182" s="192">
        <v>0.71339334638734531</v>
      </c>
      <c r="EZ182" s="192">
        <v>-1.2910183740995831</v>
      </c>
      <c r="FA182" s="192">
        <v>-0.42584334193230022</v>
      </c>
      <c r="FB182" s="192">
        <v>0.25125016150296148</v>
      </c>
      <c r="FC182" s="192">
        <v>-0.90948155867178138</v>
      </c>
      <c r="FD182" s="192">
        <v>0.90684863308313779</v>
      </c>
      <c r="FE182" s="192">
        <v>0.84236353751786963</v>
      </c>
      <c r="FF182" s="192">
        <v>0.16527003408260793</v>
      </c>
      <c r="FG182" s="192">
        <v>1.2776379325833969</v>
      </c>
      <c r="FH182" s="192">
        <v>-0.55481353306283654</v>
      </c>
      <c r="FI182" s="192">
        <v>-0.17327671763502292</v>
      </c>
      <c r="FJ182" s="192">
        <v>-0.19477174949010834</v>
      </c>
      <c r="FK182" s="192">
        <v>-0.65691493437449222</v>
      </c>
      <c r="FL182" s="192">
        <v>0.9229699069744518</v>
      </c>
      <c r="FM182" s="192">
        <v>-2.2367997757234481</v>
      </c>
      <c r="FN182" s="192">
        <v>-0.36673200433081538</v>
      </c>
      <c r="FO182" s="192">
        <v>0.14377500222752254</v>
      </c>
      <c r="FP182" s="192">
        <v>1.5302045568806859</v>
      </c>
      <c r="FQ182" s="192">
        <v>-0.5064497113888824</v>
      </c>
      <c r="FR182" s="192">
        <v>0.82086850566278424</v>
      </c>
      <c r="FS182" s="192">
        <v>-0.38822703618590082</v>
      </c>
      <c r="FT182" s="192">
        <v>-1.1620481829690588</v>
      </c>
      <c r="FU182" s="192">
        <v>1.6000634104097136</v>
      </c>
      <c r="FV182" s="192">
        <v>-1.8660104762231891</v>
      </c>
      <c r="FW182" s="192">
        <v>0.28886646724936094</v>
      </c>
      <c r="FX182" s="192">
        <v>-1.64568639970854</v>
      </c>
      <c r="FY182" s="192">
        <v>-1.6241913678534425</v>
      </c>
      <c r="FZ182" s="192">
        <v>1.1540414994166437</v>
      </c>
      <c r="GA182" s="192">
        <v>0.99820251846726271</v>
      </c>
      <c r="GB182" s="192">
        <v>1.4657194613154179</v>
      </c>
      <c r="GC182" s="192">
        <v>-0.98471417016458029</v>
      </c>
      <c r="GD182" s="192">
        <v>-7.1175316323355331E-2</v>
      </c>
      <c r="GE182" s="192">
        <v>0.98745500253971996</v>
      </c>
      <c r="GF182" s="192">
        <v>0.7886259578801561</v>
      </c>
      <c r="GG182" s="192">
        <v>0.50381678580023881</v>
      </c>
      <c r="GH182" s="192">
        <v>-0.74289506179484566</v>
      </c>
      <c r="GI182" s="192">
        <v>0.48769551190892474</v>
      </c>
      <c r="GJ182" s="192">
        <v>0.24050264557541878</v>
      </c>
      <c r="GK182" s="192">
        <v>1.0143237923585768</v>
      </c>
      <c r="GL182" s="192">
        <v>0.34260404688708634</v>
      </c>
      <c r="GM182" s="192">
        <v>0.42858417430743989</v>
      </c>
      <c r="GN182" s="192">
        <v>-1.2910183740995831</v>
      </c>
      <c r="GO182" s="192">
        <v>0.22975512964787606</v>
      </c>
      <c r="GP182" s="192">
        <v>-1.8767579921507318</v>
      </c>
      <c r="GQ182" s="192">
        <v>-1.3555034696648511</v>
      </c>
      <c r="GR182" s="192">
        <v>-1.6134438519259</v>
      </c>
      <c r="GS182" s="192">
        <v>-1.1942907307516868</v>
      </c>
      <c r="GT182" s="192">
        <v>0.45545296412629666</v>
      </c>
      <c r="GU182" s="192">
        <v>-1.3340084378097659</v>
      </c>
      <c r="GV182" s="192">
        <v>0.96595997068463457</v>
      </c>
      <c r="GW182" s="192">
        <v>-1.7209190112013388</v>
      </c>
      <c r="GX182" s="192">
        <v>-1.2265332785343268</v>
      </c>
      <c r="GY182" s="192">
        <v>-0.84499646310651333</v>
      </c>
      <c r="GZ182" s="192">
        <v>-1.5328374824693296</v>
      </c>
    </row>
    <row r="183" spans="1:208">
      <c r="A183" s="192">
        <v>1</v>
      </c>
      <c r="B183" s="192">
        <v>-0.17327671763502292</v>
      </c>
      <c r="C183" s="192">
        <v>-0.30800417538700875</v>
      </c>
      <c r="D183" s="192">
        <v>1.1996080712643533</v>
      </c>
      <c r="E183" s="192">
        <v>0.64471702843496681</v>
      </c>
      <c r="F183" s="192">
        <v>0.23622203680712625</v>
      </c>
      <c r="G183" s="192">
        <v>0.82571162529283748</v>
      </c>
      <c r="H183" s="192">
        <v>0.64415353118052998</v>
      </c>
      <c r="I183" s="192">
        <v>0.64415355352806303</v>
      </c>
      <c r="J183" s="192">
        <v>0.68711649920192841</v>
      </c>
      <c r="K183" s="192">
        <v>0.86423248491562465</v>
      </c>
      <c r="L183" s="192">
        <v>0.54297628972724188</v>
      </c>
      <c r="M183" s="192">
        <v>0.2521617305596226</v>
      </c>
      <c r="N183" s="192">
        <v>1.4290936977983404</v>
      </c>
      <c r="O183" s="192">
        <v>0.85370125322479151</v>
      </c>
      <c r="P183" s="192">
        <v>0.95978279975673642</v>
      </c>
      <c r="S183" s="192">
        <v>0.1571352612704166</v>
      </c>
      <c r="AJ183" s="192" t="s">
        <v>225</v>
      </c>
      <c r="AK183" s="192">
        <v>-1.7282456507826605</v>
      </c>
      <c r="AL183" s="192">
        <v>-1.8071479549713079</v>
      </c>
      <c r="AM183" s="192">
        <v>-1.8071479549713079</v>
      </c>
      <c r="AN183" s="192">
        <v>-1.4915387382167185</v>
      </c>
      <c r="AO183" s="192">
        <v>-1.6493433465940133</v>
      </c>
      <c r="AP183" s="192">
        <v>-1.6493433465940133</v>
      </c>
      <c r="AQ183" s="192">
        <v>-1.4915387382167185</v>
      </c>
      <c r="AR183" s="192">
        <v>-1.4126364340280713</v>
      </c>
      <c r="AS183" s="192">
        <v>-1.0181249130848347</v>
      </c>
      <c r="AT183" s="192">
        <v>-1.1759295214621293</v>
      </c>
      <c r="AU183" s="192">
        <v>-0.78141800051889265</v>
      </c>
      <c r="AV183" s="192">
        <v>-0.78141800051889265</v>
      </c>
      <c r="AW183" s="192">
        <v>-0.86032030470753995</v>
      </c>
      <c r="AX183" s="192">
        <v>-1.0181249130848347</v>
      </c>
      <c r="AY183" s="192">
        <v>-1.3337341298394239</v>
      </c>
      <c r="AZ183" s="192">
        <v>-1.4126364340280713</v>
      </c>
      <c r="BA183" s="192">
        <v>-0.86032030470753995</v>
      </c>
      <c r="BB183" s="192">
        <v>-1.0970272172734818</v>
      </c>
      <c r="BC183" s="192">
        <v>-1.4126364340280713</v>
      </c>
      <c r="BD183" s="192">
        <v>-1.2548318256507767</v>
      </c>
      <c r="BE183" s="192">
        <v>-1.0181249130848347</v>
      </c>
      <c r="BF183" s="192">
        <v>0.32321425812216986</v>
      </c>
      <c r="BG183" s="192">
        <v>-0.38690647957565605</v>
      </c>
      <c r="BH183" s="192">
        <v>0.40211656231081716</v>
      </c>
      <c r="BI183" s="192">
        <v>0.40211656231081716</v>
      </c>
      <c r="BJ183" s="192">
        <v>7.6050413675805596E-3</v>
      </c>
      <c r="BK183" s="192">
        <v>0.24431195393352251</v>
      </c>
      <c r="BL183" s="192">
        <v>-0.30800417538700875</v>
      </c>
      <c r="BM183" s="192">
        <v>-0.46580878376430335</v>
      </c>
      <c r="BN183" s="192">
        <v>-0.15019956700971407</v>
      </c>
      <c r="BO183" s="192">
        <v>-0.38690647957565605</v>
      </c>
      <c r="BP183" s="192">
        <v>7.6050413675805596E-3</v>
      </c>
      <c r="BQ183" s="192">
        <v>0.16540964974487521</v>
      </c>
      <c r="BR183" s="192">
        <v>0.16540964974487521</v>
      </c>
      <c r="BS183" s="192">
        <v>-0.38690647957565605</v>
      </c>
      <c r="BT183" s="192">
        <v>0.48101886649946446</v>
      </c>
      <c r="BU183" s="192">
        <v>0.32321425812216986</v>
      </c>
      <c r="BV183" s="192">
        <v>-0.2291018711983614</v>
      </c>
      <c r="BW183" s="192">
        <v>0.71772577906540647</v>
      </c>
      <c r="BX183" s="192">
        <v>1.0333349958199958</v>
      </c>
      <c r="BY183" s="192">
        <v>1.348944212574585</v>
      </c>
      <c r="BZ183" s="192">
        <v>1.2700419083859378</v>
      </c>
      <c r="CA183" s="192">
        <v>0.95443269163134836</v>
      </c>
      <c r="CB183" s="192">
        <v>0.79662808325405376</v>
      </c>
      <c r="CC183" s="192">
        <v>0.71772577906540647</v>
      </c>
      <c r="CD183" s="192">
        <v>0.79662808325405376</v>
      </c>
      <c r="CE183" s="192">
        <v>0.71772577906540647</v>
      </c>
      <c r="CF183" s="192">
        <v>0.79662808325405376</v>
      </c>
      <c r="CG183" s="192">
        <v>1.348944212574585</v>
      </c>
      <c r="CH183" s="192">
        <v>0.79662808325405376</v>
      </c>
      <c r="CI183" s="192">
        <v>0.87553038744270106</v>
      </c>
      <c r="CJ183" s="192">
        <v>0.79662808325405376</v>
      </c>
      <c r="CK183" s="192">
        <v>1.2700419083859378</v>
      </c>
      <c r="CL183" s="192">
        <v>0.95443269163134836</v>
      </c>
      <c r="CM183" s="192">
        <v>1.5067488209518796</v>
      </c>
      <c r="CN183" s="192">
        <v>8.6507345556227883E-2</v>
      </c>
      <c r="CO183" s="192">
        <v>0.24431195393352251</v>
      </c>
      <c r="CP183" s="192">
        <v>8.6507345556227883E-2</v>
      </c>
      <c r="CQ183" s="192">
        <v>-7.1297262821066756E-2</v>
      </c>
      <c r="CR183" s="192">
        <v>0.16540964974487521</v>
      </c>
      <c r="CS183" s="192">
        <v>8.6507345556227883E-2</v>
      </c>
      <c r="CT183" s="192">
        <v>0.16540964974487521</v>
      </c>
      <c r="CU183" s="192">
        <v>-0.54471108795295065</v>
      </c>
      <c r="CV183" s="192">
        <v>0.40211656231081716</v>
      </c>
      <c r="CW183" s="192">
        <v>8.6507345556227883E-2</v>
      </c>
      <c r="CX183" s="192">
        <v>0.16540964974487521</v>
      </c>
      <c r="CY183" s="192">
        <v>0.32321425812216986</v>
      </c>
      <c r="CZ183" s="192">
        <v>0.24431195393352251</v>
      </c>
      <c r="DA183" s="192">
        <v>-0.30800417538700875</v>
      </c>
      <c r="DB183" s="192">
        <v>0.32321425812216986</v>
      </c>
      <c r="DC183" s="192">
        <v>-0.15019956700971407</v>
      </c>
      <c r="DD183" s="192">
        <v>-0.15019956700971407</v>
      </c>
      <c r="DE183" s="192">
        <v>0.55992117068811176</v>
      </c>
      <c r="DF183" s="192">
        <v>-0.15019956700971407</v>
      </c>
      <c r="DG183" s="192">
        <v>-0.38690647957565605</v>
      </c>
      <c r="DH183" s="192">
        <v>-0.15019956700971407</v>
      </c>
      <c r="DI183" s="192">
        <v>-0.15019956700971407</v>
      </c>
      <c r="DJ183" s="192">
        <v>0.16540964974487521</v>
      </c>
      <c r="DK183" s="192">
        <v>-0.2291018711983614</v>
      </c>
      <c r="DL183" s="192">
        <v>0.24431195393352251</v>
      </c>
      <c r="DM183" s="192">
        <v>-0.38690647957565605</v>
      </c>
      <c r="DN183" s="192">
        <v>0.24431195393352251</v>
      </c>
      <c r="DO183" s="192">
        <v>0.48101886649946446</v>
      </c>
      <c r="DP183" s="192">
        <v>-0.38690647957565605</v>
      </c>
      <c r="DQ183" s="192">
        <v>-7.1297262821066756E-2</v>
      </c>
      <c r="DR183" s="192">
        <v>0.55992117068811176</v>
      </c>
      <c r="DS183" s="192">
        <v>-7.1297262821066756E-2</v>
      </c>
      <c r="DT183" s="192">
        <v>-0.38690647957565605</v>
      </c>
      <c r="DU183" s="192">
        <v>0.16540964974487521</v>
      </c>
      <c r="DV183" s="192">
        <v>0.40211656231081716</v>
      </c>
      <c r="DW183" s="192">
        <v>8.6507345556227883E-2</v>
      </c>
      <c r="DX183" s="192">
        <v>-0.2291018711983614</v>
      </c>
      <c r="DY183" s="192">
        <v>-0.30800417538700875</v>
      </c>
      <c r="DZ183" s="192">
        <v>-7.1297262821066756E-2</v>
      </c>
      <c r="EA183" s="192">
        <v>-0.46580878376430335</v>
      </c>
      <c r="EB183" s="192">
        <v>-0.15019956700971407</v>
      </c>
      <c r="EC183" s="192">
        <v>-0.38690647957565605</v>
      </c>
      <c r="ED183" s="192">
        <v>0.32321425812216986</v>
      </c>
      <c r="EE183" s="192">
        <v>-0.38690647957565605</v>
      </c>
      <c r="EF183" s="192">
        <v>-1.4915387382167185</v>
      </c>
      <c r="EG183" s="192">
        <v>-1.4915387382167185</v>
      </c>
      <c r="EH183" s="192">
        <v>-1.4915387382167185</v>
      </c>
      <c r="EI183" s="192">
        <v>-1.4126364340280713</v>
      </c>
      <c r="EJ183" s="192">
        <v>-1.4126364340280713</v>
      </c>
      <c r="EK183" s="192">
        <v>-1.4126364340280713</v>
      </c>
      <c r="EL183" s="192">
        <v>-1.3337341298394239</v>
      </c>
      <c r="EM183" s="192">
        <v>-1.3337341298394239</v>
      </c>
      <c r="EN183" s="192">
        <v>-1.3337341298394239</v>
      </c>
      <c r="EO183" s="192">
        <v>-1.1759295214621293</v>
      </c>
      <c r="EP183" s="192">
        <v>-1.0970272172734818</v>
      </c>
      <c r="EQ183" s="192">
        <v>-1.0970272172734818</v>
      </c>
      <c r="ER183" s="192">
        <v>-0.93922260889618725</v>
      </c>
      <c r="ES183" s="192">
        <v>-0.93922260889618725</v>
      </c>
      <c r="ET183" s="192">
        <v>-0.86032030470753995</v>
      </c>
      <c r="EU183" s="192">
        <v>-0.78141800051889265</v>
      </c>
      <c r="EV183" s="192">
        <v>-0.70251569633024535</v>
      </c>
      <c r="EW183" s="192">
        <v>-0.70251569633024535</v>
      </c>
      <c r="EX183" s="192">
        <v>-0.62361339214159806</v>
      </c>
      <c r="EY183" s="192">
        <v>-0.62361339214159806</v>
      </c>
      <c r="EZ183" s="192">
        <v>-0.62361339214159806</v>
      </c>
      <c r="FA183" s="192">
        <v>-0.54471108795295065</v>
      </c>
      <c r="FB183" s="192">
        <v>-0.46580878376430335</v>
      </c>
      <c r="FC183" s="192">
        <v>-0.46580878376430335</v>
      </c>
      <c r="FD183" s="192">
        <v>-0.38690647957565605</v>
      </c>
      <c r="FE183" s="192">
        <v>-0.38690647957565605</v>
      </c>
      <c r="FF183" s="192">
        <v>-0.38690647957565605</v>
      </c>
      <c r="FG183" s="192">
        <v>-0.38690647957565605</v>
      </c>
      <c r="FH183" s="192">
        <v>-0.30800417538700875</v>
      </c>
      <c r="FI183" s="192">
        <v>-0.30800417538700875</v>
      </c>
      <c r="FJ183" s="192">
        <v>-0.30800417538700875</v>
      </c>
      <c r="FK183" s="192">
        <v>-0.30800417538700875</v>
      </c>
      <c r="FL183" s="192">
        <v>-0.30800417538700875</v>
      </c>
      <c r="FM183" s="192">
        <v>-0.2291018711983614</v>
      </c>
      <c r="FN183" s="192">
        <v>-0.2291018711983614</v>
      </c>
      <c r="FO183" s="192">
        <v>-0.2291018711983614</v>
      </c>
      <c r="FP183" s="192">
        <v>-0.2291018711983614</v>
      </c>
      <c r="FQ183" s="192">
        <v>-0.15019956700971407</v>
      </c>
      <c r="FR183" s="192">
        <v>-0.15019956700971407</v>
      </c>
      <c r="FS183" s="192">
        <v>-0.15019956700971407</v>
      </c>
      <c r="FT183" s="192">
        <v>-0.15019956700971407</v>
      </c>
      <c r="FU183" s="192">
        <v>-7.1297262821066756E-2</v>
      </c>
      <c r="FV183" s="192">
        <v>-7.1297262821066756E-2</v>
      </c>
      <c r="FW183" s="192">
        <v>-7.1297262821066756E-2</v>
      </c>
      <c r="FX183" s="192">
        <v>-7.1297262821066756E-2</v>
      </c>
      <c r="FY183" s="192">
        <v>0.16540964974487521</v>
      </c>
      <c r="FZ183" s="192">
        <v>0.16540964974487521</v>
      </c>
      <c r="GA183" s="192">
        <v>0.16540964974487521</v>
      </c>
      <c r="GB183" s="192">
        <v>0.32321425812216986</v>
      </c>
      <c r="GC183" s="192">
        <v>0.32321425812216986</v>
      </c>
      <c r="GD183" s="192">
        <v>0.32321425812216986</v>
      </c>
      <c r="GE183" s="192">
        <v>0.79662808325405376</v>
      </c>
      <c r="GF183" s="192">
        <v>0.79662808325405376</v>
      </c>
      <c r="GG183" s="192">
        <v>0.79662808325405376</v>
      </c>
      <c r="GH183" s="192">
        <v>0.79662808325405376</v>
      </c>
      <c r="GI183" s="192">
        <v>0.87553038744270106</v>
      </c>
      <c r="GJ183" s="192">
        <v>0.87553038744270106</v>
      </c>
      <c r="GK183" s="192">
        <v>0.95443269163134836</v>
      </c>
      <c r="GL183" s="192">
        <v>0.95443269163134836</v>
      </c>
      <c r="GM183" s="192">
        <v>1.0333349958199958</v>
      </c>
      <c r="GN183" s="192">
        <v>1.585651125140527</v>
      </c>
      <c r="GO183" s="192">
        <v>1.585651125140527</v>
      </c>
      <c r="GP183" s="192">
        <v>1.585651125140527</v>
      </c>
      <c r="GQ183" s="192">
        <v>1.6645534293291744</v>
      </c>
      <c r="GR183" s="192">
        <v>1.7434557335178216</v>
      </c>
      <c r="GS183" s="192">
        <v>1.7434557335178216</v>
      </c>
      <c r="GT183" s="192">
        <v>1.822358037706469</v>
      </c>
      <c r="GU183" s="192">
        <v>1.9012603418951162</v>
      </c>
      <c r="GV183" s="192">
        <v>1.9801626460837636</v>
      </c>
      <c r="GW183" s="192">
        <v>2.1379672544610582</v>
      </c>
      <c r="GX183" s="192">
        <v>2.1379672544610582</v>
      </c>
      <c r="GY183" s="192">
        <v>2.1379672544610582</v>
      </c>
      <c r="GZ183" s="192">
        <v>2.295771862838353</v>
      </c>
    </row>
    <row r="184" spans="1:208">
      <c r="A184" s="192">
        <v>1</v>
      </c>
      <c r="B184" s="192">
        <v>-0.19477174949010834</v>
      </c>
      <c r="C184" s="192">
        <v>-0.30800417538700875</v>
      </c>
      <c r="D184" s="192">
        <v>0.89204025213916938</v>
      </c>
      <c r="E184" s="192">
        <v>0.83571588635323768</v>
      </c>
      <c r="F184" s="192">
        <v>1.2450539568625394</v>
      </c>
      <c r="G184" s="192">
        <v>1.0491383039068511</v>
      </c>
      <c r="H184" s="192">
        <v>0.55525415543378953</v>
      </c>
      <c r="I184" s="192">
        <v>0.55525410527567931</v>
      </c>
      <c r="J184" s="192">
        <v>0.3271205069844369</v>
      </c>
      <c r="K184" s="192">
        <v>0.72026256986182235</v>
      </c>
      <c r="L184" s="192">
        <v>1.1961216817180014</v>
      </c>
      <c r="M184" s="192">
        <v>1.0430992517045139</v>
      </c>
      <c r="N184" s="192">
        <v>1.4977232697851857</v>
      </c>
      <c r="O184" s="192">
        <v>1.8456359804901801</v>
      </c>
      <c r="P184" s="192">
        <v>0.62984365966548739</v>
      </c>
      <c r="S184" s="192">
        <v>0.16929773564291717</v>
      </c>
      <c r="AJ184" s="192" t="s">
        <v>237</v>
      </c>
      <c r="AK184" s="192">
        <v>-0.89744524095281009</v>
      </c>
      <c r="AL184" s="192">
        <v>-0.18910723327056825</v>
      </c>
      <c r="AM184" s="192">
        <v>-0.90676547789599748</v>
      </c>
      <c r="AN184" s="192">
        <v>0.23962366611605182</v>
      </c>
      <c r="AO184" s="192">
        <v>0.22098319222967705</v>
      </c>
      <c r="AP184" s="192">
        <v>1.1902878343211658</v>
      </c>
      <c r="AQ184" s="192">
        <v>9.9820111968240935E-2</v>
      </c>
      <c r="AR184" s="192">
        <v>1.4046532840144759</v>
      </c>
      <c r="AS184" s="192">
        <v>8.1179638081866151E-2</v>
      </c>
      <c r="AT184" s="192">
        <v>1.0038830954574181</v>
      </c>
      <c r="AU184" s="192">
        <v>0.35146650943430052</v>
      </c>
      <c r="AV184" s="192">
        <v>-0.58055718488443875</v>
      </c>
      <c r="AW184" s="192">
        <v>0.64971409161629712</v>
      </c>
      <c r="AX184" s="192">
        <v>1.1530068865484164</v>
      </c>
      <c r="AY184" s="192">
        <v>-1.0092880842710588</v>
      </c>
      <c r="AZ184" s="192">
        <v>-0.71104050208906222</v>
      </c>
      <c r="BA184" s="192">
        <v>-1.7455868027828629</v>
      </c>
      <c r="BB184" s="192">
        <v>-1.1304511645324948</v>
      </c>
      <c r="BC184" s="192">
        <v>-1.680345144180551</v>
      </c>
      <c r="BD184" s="192">
        <v>-0.65511908042993794</v>
      </c>
      <c r="BE184" s="192">
        <v>0.13710105974099052</v>
      </c>
      <c r="BF184" s="192">
        <v>0.50059030052529885</v>
      </c>
      <c r="BG184" s="192">
        <v>0.89204025213916938</v>
      </c>
      <c r="BH184" s="192">
        <v>0.68699503938904671</v>
      </c>
      <c r="BI184" s="192">
        <v>0.92000096296873146</v>
      </c>
      <c r="BJ184" s="192">
        <v>3.1475375923905182</v>
      </c>
      <c r="BK184" s="192">
        <v>1.4419342317872255</v>
      </c>
      <c r="BL184" s="192">
        <v>1.2555294929234777</v>
      </c>
      <c r="BM184" s="192">
        <v>-1.9785927263625478</v>
      </c>
      <c r="BN184" s="192">
        <v>-0.52463576322531436</v>
      </c>
      <c r="BO184" s="192">
        <v>-1.6710249072373637</v>
      </c>
      <c r="BP184" s="192">
        <v>-1.5871427747486773</v>
      </c>
      <c r="BQ184" s="192">
        <v>-1.8947105938738611</v>
      </c>
      <c r="BR184" s="192">
        <v>-0.74832144986181182</v>
      </c>
      <c r="BS184" s="192">
        <v>-1.4566594575440537</v>
      </c>
      <c r="BT184" s="192">
        <v>-1.5312213530895529</v>
      </c>
      <c r="BU184" s="192">
        <v>-0.95336666261193448</v>
      </c>
      <c r="BV184" s="192">
        <v>-1.5685023008623025</v>
      </c>
      <c r="BW184" s="192">
        <v>0.73359622410498371</v>
      </c>
      <c r="BX184" s="192">
        <v>0.11846058585461572</v>
      </c>
      <c r="BY184" s="192">
        <v>0.85475930436641978</v>
      </c>
      <c r="BZ184" s="192">
        <v>-1.2022731350007785E-2</v>
      </c>
      <c r="CA184" s="192">
        <v>1.0132033324006053</v>
      </c>
      <c r="CB184" s="192">
        <v>0.19302248140011485</v>
      </c>
      <c r="CC184" s="192">
        <v>-0.99996784732787147</v>
      </c>
      <c r="CD184" s="192">
        <v>-0.87880476706643529</v>
      </c>
      <c r="CE184" s="192">
        <v>-0.8601642931800606</v>
      </c>
      <c r="CF184" s="192">
        <v>-0.80424287152093621</v>
      </c>
      <c r="CG184" s="192">
        <v>-0.40347268296387828</v>
      </c>
      <c r="CH184" s="192">
        <v>-1.1770523492484319</v>
      </c>
      <c r="CI184" s="192">
        <v>-0.65511908042993794</v>
      </c>
      <c r="CJ184" s="192">
        <v>-1.9879129633057351</v>
      </c>
      <c r="CK184" s="192">
        <v>-1.3168559033962428</v>
      </c>
      <c r="CL184" s="192">
        <v>-0.58987742182762615</v>
      </c>
      <c r="CM184" s="192">
        <v>-0.68307979125950014</v>
      </c>
      <c r="CN184" s="192">
        <v>-5.8623916065944748E-2</v>
      </c>
      <c r="CO184" s="192">
        <v>-8.658462689550693E-2</v>
      </c>
      <c r="CP184" s="192">
        <v>-4.9303679122757356E-2</v>
      </c>
      <c r="CQ184" s="192">
        <v>5.3218927252303969E-2</v>
      </c>
      <c r="CR184" s="192">
        <v>-0.48735481545256482</v>
      </c>
      <c r="CS184" s="192">
        <v>0.52855101135486104</v>
      </c>
      <c r="CT184" s="192">
        <v>0.22098319222967705</v>
      </c>
      <c r="CU184" s="192">
        <v>0.38874745720705012</v>
      </c>
      <c r="CV184" s="192">
        <v>-0.58987742182762615</v>
      </c>
      <c r="CW184" s="192">
        <v>-0.81356310846412361</v>
      </c>
      <c r="CX184" s="192">
        <v>0.69631527633223411</v>
      </c>
      <c r="CY184" s="192">
        <v>0.75223669799135839</v>
      </c>
      <c r="CZ184" s="192">
        <v>-0.17046675938419348</v>
      </c>
      <c r="DA184" s="192">
        <v>-0.20774770715694305</v>
      </c>
      <c r="DB184" s="192">
        <v>0.68699503938904671</v>
      </c>
      <c r="DC184" s="192">
        <v>-4.9303679122757356E-2</v>
      </c>
      <c r="DD184" s="192">
        <v>0.81747835659367019</v>
      </c>
      <c r="DE184" s="192">
        <v>0.92932119991191886</v>
      </c>
      <c r="DF184" s="192">
        <v>0.58447243301398533</v>
      </c>
      <c r="DG184" s="192">
        <v>-0.36619173519112874</v>
      </c>
      <c r="DH184" s="192">
        <v>-0.28230960270244221</v>
      </c>
      <c r="DI184" s="192">
        <v>0.18370224445692745</v>
      </c>
      <c r="DJ184" s="192">
        <v>-2.7024944068203913E-3</v>
      </c>
      <c r="DK184" s="192">
        <v>-0.57123694794125135</v>
      </c>
      <c r="DL184" s="192">
        <v>-0.11454533772506911</v>
      </c>
      <c r="DM184" s="192">
        <v>-0.75764168680499921</v>
      </c>
      <c r="DN184" s="192">
        <v>-3.9983442179569964E-2</v>
      </c>
      <c r="DO184" s="192">
        <v>2.5258216422741786E-2</v>
      </c>
      <c r="DP184" s="192">
        <v>0.47262958969573665</v>
      </c>
      <c r="DQ184" s="192">
        <v>0.34214627249111312</v>
      </c>
      <c r="DR184" s="192">
        <v>1.0504842801733549</v>
      </c>
      <c r="DS184" s="192">
        <v>0.25826414000242659</v>
      </c>
      <c r="DT184" s="192">
        <v>-0.67375955431631274</v>
      </c>
      <c r="DU184" s="192">
        <v>-0.99996784732787147</v>
      </c>
      <c r="DV184" s="192">
        <v>-0.64579884348675054</v>
      </c>
      <c r="DW184" s="192">
        <v>-0.42211315685025308</v>
      </c>
      <c r="DX184" s="192">
        <v>-3.0663205236382572E-2</v>
      </c>
      <c r="DY184" s="192">
        <v>-0.37551197213431609</v>
      </c>
      <c r="DZ184" s="192">
        <v>0.28622485083198879</v>
      </c>
      <c r="EA184" s="192">
        <v>-0.43143339379344048</v>
      </c>
      <c r="EB184" s="192">
        <v>0.35146650943430052</v>
      </c>
      <c r="EC184" s="192">
        <v>-0.37551197213431609</v>
      </c>
      <c r="ED184" s="192">
        <v>1.2834902037530398</v>
      </c>
      <c r="EE184" s="192">
        <v>-5.8623916065944748E-2</v>
      </c>
      <c r="EF184" s="192">
        <v>1.665619918423723</v>
      </c>
      <c r="EG184" s="192">
        <v>-0.97200713649830928</v>
      </c>
      <c r="EH184" s="192">
        <v>2.3646376891627776</v>
      </c>
      <c r="EI184" s="192">
        <v>-1.205013060077994</v>
      </c>
      <c r="EJ184" s="192">
        <v>-0.80424287152093621</v>
      </c>
      <c r="EK184" s="192">
        <v>0.81747835659367019</v>
      </c>
      <c r="EL184" s="192">
        <v>-0.25434889187288001</v>
      </c>
      <c r="EM184" s="192">
        <v>1.0225235693437928</v>
      </c>
      <c r="EN184" s="192">
        <v>0.15574153362736529</v>
      </c>
      <c r="EO184" s="192">
        <v>-1.559182063919115</v>
      </c>
      <c r="EP184" s="192">
        <v>-3.9983442179569964E-2</v>
      </c>
      <c r="EQ184" s="192">
        <v>-1.0092880842710588</v>
      </c>
      <c r="ER184" s="192">
        <v>0.65903432855948452</v>
      </c>
      <c r="ES184" s="192">
        <v>0.22098319222967705</v>
      </c>
      <c r="ET184" s="192">
        <v>-1.4286987467144916</v>
      </c>
      <c r="EU184" s="192">
        <v>-3.9983442179569964E-2</v>
      </c>
      <c r="EV184" s="192">
        <v>-7.7264389952319532E-2</v>
      </c>
      <c r="EW184" s="192">
        <v>1.8054234725715339</v>
      </c>
      <c r="EX184" s="192">
        <v>-1.2329737709075563</v>
      </c>
      <c r="EY184" s="192">
        <v>-1.0186083212142463</v>
      </c>
      <c r="EZ184" s="192">
        <v>2.3459972152764026</v>
      </c>
      <c r="FA184" s="192">
        <v>0.33282603554792578</v>
      </c>
      <c r="FB184" s="192">
        <v>2.1036710547535304</v>
      </c>
      <c r="FC184" s="192">
        <v>1.5258163642759122</v>
      </c>
      <c r="FD184" s="192">
        <v>-1.2143332970211815</v>
      </c>
      <c r="FE184" s="192">
        <v>-0.71104050208906222</v>
      </c>
      <c r="FF184" s="192">
        <v>-0.29162983964562955</v>
      </c>
      <c r="FG184" s="192">
        <v>-0.40347268296387828</v>
      </c>
      <c r="FH184" s="192">
        <v>2.0291091592080313</v>
      </c>
      <c r="FI184" s="192">
        <v>1.1996080712643533</v>
      </c>
      <c r="FJ184" s="192">
        <v>0.89204025213916938</v>
      </c>
      <c r="FK184" s="192">
        <v>0.24894390305923922</v>
      </c>
      <c r="FL184" s="192">
        <v>-0.94404642566874708</v>
      </c>
      <c r="FM184" s="192">
        <v>2.4578400585946514</v>
      </c>
      <c r="FN184" s="192">
        <v>-0.82288334540731101</v>
      </c>
      <c r="FO184" s="192">
        <v>-0.38483220907750348</v>
      </c>
      <c r="FP184" s="192">
        <v>-0.41279291990706568</v>
      </c>
      <c r="FQ184" s="192">
        <v>-0.28230960270244221</v>
      </c>
      <c r="FR184" s="192">
        <v>-2.7024944068203913E-3</v>
      </c>
      <c r="FS184" s="192">
        <v>-1.0558892689869959</v>
      </c>
      <c r="FT184" s="192">
        <v>0.82679859353685758</v>
      </c>
      <c r="FU184" s="192">
        <v>0.21166295528648965</v>
      </c>
      <c r="FV184" s="192">
        <v>1.665619918423723</v>
      </c>
      <c r="FW184" s="192">
        <v>1.1343664126620416</v>
      </c>
      <c r="FX184" s="192">
        <v>-0.45939410462300267</v>
      </c>
      <c r="FY184" s="192">
        <v>0.62175338078673492</v>
      </c>
      <c r="FZ184" s="192">
        <v>-0.66443931737312534</v>
      </c>
      <c r="GA184" s="192">
        <v>-0.69240002820268742</v>
      </c>
      <c r="GB184" s="192">
        <v>-1.4100582728281168</v>
      </c>
      <c r="GC184" s="192">
        <v>1.4139735209576634</v>
      </c>
      <c r="GD184" s="192">
        <v>-0.37551197213431609</v>
      </c>
      <c r="GE184" s="192">
        <v>5.3218927252303969E-2</v>
      </c>
      <c r="GF184" s="192">
        <v>-1.9319915416466107</v>
      </c>
      <c r="GG184" s="192">
        <v>-0.32891078741837915</v>
      </c>
      <c r="GH184" s="192">
        <v>0.75223669799135839</v>
      </c>
      <c r="GI184" s="192">
        <v>-0.14250604855463128</v>
      </c>
      <c r="GJ184" s="192">
        <v>-0.39415244602069088</v>
      </c>
      <c r="GK184" s="192">
        <v>-1.1397714014756823</v>
      </c>
      <c r="GL184" s="192">
        <v>0.14642129668417789</v>
      </c>
      <c r="GM184" s="192">
        <v>-0.10522510078188171</v>
      </c>
      <c r="GN184" s="192">
        <v>0.42602840497979971</v>
      </c>
      <c r="GO184" s="192">
        <v>-1.8947105938738611</v>
      </c>
      <c r="GP184" s="192">
        <v>1.7215413400828472</v>
      </c>
      <c r="GQ184" s="192">
        <v>2.0850305808671554</v>
      </c>
      <c r="GR184" s="192">
        <v>1.8427044203442835</v>
      </c>
      <c r="GS184" s="192">
        <v>0.78951764576410799</v>
      </c>
      <c r="GT184" s="192">
        <v>-0.8508440562368732</v>
      </c>
      <c r="GU184" s="192">
        <v>1.3860128101281011</v>
      </c>
      <c r="GV184" s="192">
        <v>-1.6430641964078017</v>
      </c>
      <c r="GW184" s="192">
        <v>0.84543906742323238</v>
      </c>
      <c r="GX184" s="192">
        <v>0.31418556166155098</v>
      </c>
      <c r="GY184" s="192">
        <v>0.46330935275254925</v>
      </c>
      <c r="GZ184" s="192">
        <v>1.0877652279461045</v>
      </c>
    </row>
    <row r="185" spans="1:208">
      <c r="A185" s="192">
        <v>1</v>
      </c>
      <c r="B185" s="192">
        <v>-0.65691493437449222</v>
      </c>
      <c r="C185" s="192">
        <v>-0.30800417538700875</v>
      </c>
      <c r="D185" s="192">
        <v>0.24894390305923922</v>
      </c>
      <c r="E185" s="192">
        <v>-0.78777440595206516</v>
      </c>
      <c r="F185" s="192">
        <v>1.6910749838557875E-2</v>
      </c>
      <c r="G185" s="192">
        <v>0.32920789503947312</v>
      </c>
      <c r="H185" s="192">
        <v>0.87134082475553176</v>
      </c>
      <c r="I185" s="192">
        <v>0.87134089300982498</v>
      </c>
      <c r="J185" s="192">
        <v>0.53059650258562763</v>
      </c>
      <c r="K185" s="192">
        <v>0.45288987047619123</v>
      </c>
      <c r="L185" s="192">
        <v>0.80423444652354625</v>
      </c>
      <c r="M185" s="192">
        <v>-0.11288635612263559</v>
      </c>
      <c r="N185" s="192">
        <v>0.39965011799567601</v>
      </c>
      <c r="O185" s="192">
        <v>0.25854041686555873</v>
      </c>
      <c r="P185" s="192">
        <v>0.29990451957423842</v>
      </c>
      <c r="S185" s="192">
        <v>0.64363423617043181</v>
      </c>
      <c r="AJ185" s="192" t="s">
        <v>238</v>
      </c>
      <c r="AK185" s="192">
        <v>-0.97877326387033614</v>
      </c>
      <c r="AL185" s="192">
        <v>0.74021645739410225</v>
      </c>
      <c r="AM185" s="192">
        <v>-1.551769837625149</v>
      </c>
      <c r="AN185" s="192">
        <v>0.74021645739410225</v>
      </c>
      <c r="AO185" s="192">
        <v>0.35821874155756039</v>
      </c>
      <c r="AP185" s="192">
        <v>1.6952107469854569</v>
      </c>
      <c r="AQ185" s="192">
        <v>-0.21477783219725241</v>
      </c>
      <c r="AR185" s="192">
        <v>2.1727078917811342</v>
      </c>
      <c r="AS185" s="192">
        <v>-0.31027726115638787</v>
      </c>
      <c r="AT185" s="192">
        <v>0.35821874155756039</v>
      </c>
      <c r="AU185" s="192">
        <v>-0.31027726115638787</v>
      </c>
      <c r="AV185" s="192">
        <v>-1.6472692665842843</v>
      </c>
      <c r="AW185" s="192">
        <v>0.2627193125984249</v>
      </c>
      <c r="AX185" s="192">
        <v>0.2627193125984249</v>
      </c>
      <c r="AY185" s="192">
        <v>-0.97877326387033614</v>
      </c>
      <c r="AZ185" s="192">
        <v>0.45371817051669583</v>
      </c>
      <c r="BA185" s="192">
        <v>-1.0742726928294717</v>
      </c>
      <c r="BB185" s="192">
        <v>-1.0742726928294717</v>
      </c>
      <c r="BC185" s="192">
        <v>-2.1247664113799618</v>
      </c>
      <c r="BD185" s="192">
        <v>-0.50127611907465885</v>
      </c>
      <c r="BE185" s="192">
        <v>1.313213031148915</v>
      </c>
      <c r="BF185" s="192">
        <v>-2.0292669824208263</v>
      </c>
      <c r="BG185" s="192">
        <v>-0.11927840323811695</v>
      </c>
      <c r="BH185" s="192">
        <v>-0.78777440595206516</v>
      </c>
      <c r="BI185" s="192">
        <v>-1.2652715507477426</v>
      </c>
      <c r="BJ185" s="192">
        <v>-0.59677554803379429</v>
      </c>
      <c r="BK185" s="192">
        <v>-0.11927840323811695</v>
      </c>
      <c r="BL185" s="192">
        <v>0.45371817051669583</v>
      </c>
      <c r="BM185" s="192">
        <v>-0.88327383491120071</v>
      </c>
      <c r="BN185" s="192">
        <v>1.1222141732306441</v>
      </c>
      <c r="BO185" s="192">
        <v>-1.0742726928294717</v>
      </c>
      <c r="BP185" s="192">
        <v>-0.69227497699292972</v>
      </c>
      <c r="BQ185" s="192">
        <v>-1.3607709797068781</v>
      </c>
      <c r="BR185" s="192">
        <v>0.74021645739410225</v>
      </c>
      <c r="BS185" s="192">
        <v>-0.50127611907465885</v>
      </c>
      <c r="BT185" s="192">
        <v>-0.97877326387033614</v>
      </c>
      <c r="BU185" s="192">
        <v>1.2177136021897796</v>
      </c>
      <c r="BV185" s="192">
        <v>-1.0742726928294717</v>
      </c>
      <c r="BW185" s="192">
        <v>0.64471702843496681</v>
      </c>
      <c r="BX185" s="192">
        <v>-0.88327383491120071</v>
      </c>
      <c r="BY185" s="192">
        <v>-0.31027726115638787</v>
      </c>
      <c r="BZ185" s="192">
        <v>-1.2652715507477426</v>
      </c>
      <c r="CA185" s="192">
        <v>-0.11927840323811695</v>
      </c>
      <c r="CB185" s="192">
        <v>-1.0742726928294717</v>
      </c>
      <c r="CC185" s="192">
        <v>0.16721988363928944</v>
      </c>
      <c r="CD185" s="192">
        <v>0.45371817051669583</v>
      </c>
      <c r="CE185" s="192">
        <v>-0.40577669011552336</v>
      </c>
      <c r="CF185" s="192">
        <v>0.45371817051669583</v>
      </c>
      <c r="CG185" s="192">
        <v>0.45371817051669583</v>
      </c>
      <c r="CH185" s="192">
        <v>-0.59677554803379429</v>
      </c>
      <c r="CI185" s="192">
        <v>1.313213031148915</v>
      </c>
      <c r="CJ185" s="192">
        <v>-2.411264698257368</v>
      </c>
      <c r="CK185" s="192">
        <v>-1.7427686955434198</v>
      </c>
      <c r="CL185" s="192">
        <v>-0.31027726115638787</v>
      </c>
      <c r="CM185" s="192">
        <v>-1.7427686955434198</v>
      </c>
      <c r="CN185" s="192">
        <v>0.83571588635323768</v>
      </c>
      <c r="CO185" s="192">
        <v>1.0267147442715086</v>
      </c>
      <c r="CP185" s="192">
        <v>-0.11927840323811695</v>
      </c>
      <c r="CQ185" s="192">
        <v>-0.31027726115638787</v>
      </c>
      <c r="CR185" s="192">
        <v>7.1720454680153992E-2</v>
      </c>
      <c r="CS185" s="192">
        <v>0.54921759947583126</v>
      </c>
      <c r="CT185" s="192">
        <v>1.5997113180263214</v>
      </c>
      <c r="CU185" s="192">
        <v>1.1222141732306441</v>
      </c>
      <c r="CV185" s="192">
        <v>-1.4562704086660134</v>
      </c>
      <c r="CW185" s="192">
        <v>-0.78777440595206516</v>
      </c>
      <c r="CX185" s="192">
        <v>0.64471702843496681</v>
      </c>
      <c r="CY185" s="192">
        <v>1.2177136021897796</v>
      </c>
      <c r="CZ185" s="192">
        <v>0.64471702843496681</v>
      </c>
      <c r="DA185" s="192">
        <v>0.35821874155756039</v>
      </c>
      <c r="DB185" s="192">
        <v>1.313213031148915</v>
      </c>
      <c r="DC185" s="192">
        <v>-0.40577669011552336</v>
      </c>
      <c r="DD185" s="192">
        <v>1.2177136021897796</v>
      </c>
      <c r="DE185" s="192">
        <v>1.5042118890671861</v>
      </c>
      <c r="DF185" s="192">
        <v>1.9817090338628633</v>
      </c>
      <c r="DG185" s="192">
        <v>-0.40577669011552336</v>
      </c>
      <c r="DH185" s="192">
        <v>-0.69227497699292972</v>
      </c>
      <c r="DI185" s="192">
        <v>-0.11927840323811695</v>
      </c>
      <c r="DJ185" s="192">
        <v>-0.11927840323811695</v>
      </c>
      <c r="DK185" s="192">
        <v>-2.3778974278981478E-2</v>
      </c>
      <c r="DL185" s="192">
        <v>0.54921759947583126</v>
      </c>
      <c r="DM185" s="192">
        <v>-0.40577669011552336</v>
      </c>
      <c r="DN185" s="192">
        <v>0.93121531531237323</v>
      </c>
      <c r="DO185" s="192">
        <v>0.64471702843496681</v>
      </c>
      <c r="DP185" s="192">
        <v>1.4087124601080505</v>
      </c>
      <c r="DQ185" s="192">
        <v>0.74021645739410225</v>
      </c>
      <c r="DR185" s="192">
        <v>1.5997113180263214</v>
      </c>
      <c r="DS185" s="192">
        <v>0.45371817051669583</v>
      </c>
      <c r="DT185" s="192">
        <v>-0.59677554803379429</v>
      </c>
      <c r="DU185" s="192">
        <v>-1.3607709797068781</v>
      </c>
      <c r="DV185" s="192">
        <v>-1.4562704086660134</v>
      </c>
      <c r="DW185" s="192">
        <v>-1.2652715507477426</v>
      </c>
      <c r="DX185" s="192">
        <v>-0.59677554803379429</v>
      </c>
      <c r="DY185" s="192">
        <v>-0.31027726115638787</v>
      </c>
      <c r="DZ185" s="192">
        <v>-0.21477783219725241</v>
      </c>
      <c r="EA185" s="192">
        <v>0.16721988363928944</v>
      </c>
      <c r="EB185" s="192">
        <v>1.4087124601080505</v>
      </c>
      <c r="EC185" s="192">
        <v>0.35821874155756039</v>
      </c>
      <c r="ED185" s="192">
        <v>1.7907101759445925</v>
      </c>
      <c r="EE185" s="192">
        <v>0.2627193125984249</v>
      </c>
      <c r="EF185" s="192">
        <v>-2.3778974278981478E-2</v>
      </c>
      <c r="EG185" s="192">
        <v>-0.50127611907465885</v>
      </c>
      <c r="EH185" s="192">
        <v>1.5997113180263214</v>
      </c>
      <c r="EI185" s="192">
        <v>0.74021645739410225</v>
      </c>
      <c r="EJ185" s="192">
        <v>-1.169772121788607</v>
      </c>
      <c r="EK185" s="192">
        <v>1.2177136021897796</v>
      </c>
      <c r="EL185" s="192">
        <v>1.8862096049037278</v>
      </c>
      <c r="EM185" s="192">
        <v>-0.50127611907465885</v>
      </c>
      <c r="EN185" s="192">
        <v>0.74021645739410225</v>
      </c>
      <c r="EO185" s="192">
        <v>-0.59677554803379429</v>
      </c>
      <c r="EP185" s="192">
        <v>0.45371817051669583</v>
      </c>
      <c r="EQ185" s="192">
        <v>0.74021645739410225</v>
      </c>
      <c r="ER185" s="192">
        <v>1.0267147442715086</v>
      </c>
      <c r="ES185" s="192">
        <v>-0.59677554803379429</v>
      </c>
      <c r="ET185" s="192">
        <v>7.1720454680153992E-2</v>
      </c>
      <c r="EU185" s="192">
        <v>0.2627193125984249</v>
      </c>
      <c r="EV185" s="192">
        <v>0.45371817051669583</v>
      </c>
      <c r="EW185" s="192">
        <v>0.54921759947583126</v>
      </c>
      <c r="EX185" s="192">
        <v>-0.40577669011552336</v>
      </c>
      <c r="EY185" s="192">
        <v>-1.2652715507477426</v>
      </c>
      <c r="EZ185" s="192">
        <v>0.45371817051669583</v>
      </c>
      <c r="FA185" s="192">
        <v>-0.40577669011552336</v>
      </c>
      <c r="FB185" s="192">
        <v>1.5997113180263214</v>
      </c>
      <c r="FC185" s="192">
        <v>1.5042118890671861</v>
      </c>
      <c r="FD185" s="192">
        <v>-1.169772121788607</v>
      </c>
      <c r="FE185" s="192">
        <v>-0.21477783219725241</v>
      </c>
      <c r="FF185" s="192">
        <v>1.5042118890671861</v>
      </c>
      <c r="FG185" s="192">
        <v>0.45371817051669583</v>
      </c>
      <c r="FH185" s="192">
        <v>1.5042118890671861</v>
      </c>
      <c r="FI185" s="192">
        <v>0.64471702843496681</v>
      </c>
      <c r="FJ185" s="192">
        <v>0.83571588635323768</v>
      </c>
      <c r="FK185" s="192">
        <v>-0.78777440595206516</v>
      </c>
      <c r="FL185" s="192">
        <v>-0.40577669011552336</v>
      </c>
      <c r="FM185" s="192">
        <v>2.1727078917811342</v>
      </c>
      <c r="FN185" s="192">
        <v>-0.50127611907465885</v>
      </c>
      <c r="FO185" s="192">
        <v>0.45371817051669583</v>
      </c>
      <c r="FP185" s="192">
        <v>0.93121531531237323</v>
      </c>
      <c r="FQ185" s="192">
        <v>-1.0742726928294717</v>
      </c>
      <c r="FR185" s="192">
        <v>-2.3778974278981478E-2</v>
      </c>
      <c r="FS185" s="192">
        <v>-0.40577669011552336</v>
      </c>
      <c r="FT185" s="192">
        <v>0.45371817051669583</v>
      </c>
      <c r="FU185" s="192">
        <v>1.4087124601080505</v>
      </c>
      <c r="FV185" s="192">
        <v>-0.21477783219725241</v>
      </c>
      <c r="FW185" s="192">
        <v>1.0267147442715086</v>
      </c>
      <c r="FX185" s="192">
        <v>-1.8382681245025554</v>
      </c>
      <c r="FY185" s="192">
        <v>0.83571588635323768</v>
      </c>
      <c r="FZ185" s="192">
        <v>-2.3778974278981478E-2</v>
      </c>
      <c r="GA185" s="192">
        <v>0.16721988363928944</v>
      </c>
      <c r="GB185" s="192">
        <v>-0.88327383491120071</v>
      </c>
      <c r="GC185" s="192">
        <v>1.5997113180263214</v>
      </c>
      <c r="GD185" s="192">
        <v>0.54921759947583126</v>
      </c>
      <c r="GE185" s="192">
        <v>-0.59677554803379429</v>
      </c>
      <c r="GF185" s="192">
        <v>-1.3607709797068781</v>
      </c>
      <c r="GG185" s="192">
        <v>-0.78777440595206516</v>
      </c>
      <c r="GH185" s="192">
        <v>1.5042118890671861</v>
      </c>
      <c r="GI185" s="192">
        <v>-0.31027726115638787</v>
      </c>
      <c r="GJ185" s="192">
        <v>-0.69227497699292972</v>
      </c>
      <c r="GK185" s="192">
        <v>-1.7427686955434198</v>
      </c>
      <c r="GL185" s="192">
        <v>0.54921759947583126</v>
      </c>
      <c r="GM185" s="192">
        <v>0.45371817051669583</v>
      </c>
      <c r="GN185" s="192">
        <v>-1.7427686955434198</v>
      </c>
      <c r="GO185" s="192">
        <v>-1.7427686955434198</v>
      </c>
      <c r="GP185" s="192">
        <v>-0.78777440595206516</v>
      </c>
      <c r="GQ185" s="192">
        <v>0.64471702843496681</v>
      </c>
      <c r="GR185" s="192">
        <v>0.93121531531237323</v>
      </c>
      <c r="GS185" s="192">
        <v>-0.69227497699292972</v>
      </c>
      <c r="GT185" s="192">
        <v>-0.40577669011552336</v>
      </c>
      <c r="GU185" s="192">
        <v>7.1720454680153992E-2</v>
      </c>
      <c r="GV185" s="192">
        <v>-1.2652715507477426</v>
      </c>
      <c r="GW185" s="192">
        <v>-0.21477783219725241</v>
      </c>
      <c r="GX185" s="192">
        <v>-1.6472692665842843</v>
      </c>
      <c r="GY185" s="192">
        <v>7.1720454680153992E-2</v>
      </c>
      <c r="GZ185" s="192">
        <v>-0.11927840323811695</v>
      </c>
    </row>
    <row r="186" spans="1:208">
      <c r="A186" s="192">
        <v>1</v>
      </c>
      <c r="B186" s="192">
        <v>0.9229699069744518</v>
      </c>
      <c r="C186" s="192">
        <v>-0.30800417538700875</v>
      </c>
      <c r="D186" s="192">
        <v>-0.94404642566874708</v>
      </c>
      <c r="E186" s="192">
        <v>-0.40577669011552336</v>
      </c>
      <c r="F186" s="192">
        <v>-0.68488536846086157</v>
      </c>
      <c r="G186" s="192">
        <v>-1.1603032957206199</v>
      </c>
      <c r="H186" s="192">
        <v>-1.1634671090031832</v>
      </c>
      <c r="I186" s="192">
        <v>-1.1634672228368379</v>
      </c>
      <c r="J186" s="192">
        <v>-1.1598194608704213</v>
      </c>
      <c r="K186" s="192">
        <v>-1.0279435415057698</v>
      </c>
      <c r="L186" s="192">
        <v>-0.98102962491786372</v>
      </c>
      <c r="M186" s="192">
        <v>-0.78214118170677271</v>
      </c>
      <c r="N186" s="192">
        <v>-0.90431174975436446</v>
      </c>
      <c r="O186" s="192">
        <v>-0.68379757403655972</v>
      </c>
      <c r="P186" s="192">
        <v>-0.35997376060825959</v>
      </c>
      <c r="S186" s="192">
        <v>-0.93748743225461728</v>
      </c>
      <c r="AJ186" s="192" t="s">
        <v>239</v>
      </c>
      <c r="AK186" s="192">
        <v>-0.77260988324828705</v>
      </c>
      <c r="AL186" s="192">
        <v>0.23622203680712625</v>
      </c>
      <c r="AM186" s="192">
        <v>-1.737579545909989</v>
      </c>
      <c r="AN186" s="192">
        <v>-0.24626279452372479</v>
      </c>
      <c r="AO186" s="192">
        <v>-1.5621305163351349</v>
      </c>
      <c r="AP186" s="192">
        <v>0.45553332377569461</v>
      </c>
      <c r="AQ186" s="192">
        <v>-0.68488536846086157</v>
      </c>
      <c r="AR186" s="192">
        <v>0.63098235335054864</v>
      </c>
      <c r="AS186" s="192">
        <v>0.19235977941341195</v>
      </c>
      <c r="AT186" s="192">
        <v>0.63098235335054864</v>
      </c>
      <c r="AU186" s="192">
        <v>1.1134671846813997</v>
      </c>
      <c r="AV186" s="192">
        <v>-0.68488536846086157</v>
      </c>
      <c r="AW186" s="192">
        <v>0.41167106638198031</v>
      </c>
      <c r="AX186" s="192">
        <v>1.8152633029808192</v>
      </c>
      <c r="AY186" s="192">
        <v>-1.5182682589414207</v>
      </c>
      <c r="AZ186" s="192">
        <v>-0.99192117021685533</v>
      </c>
      <c r="BA186" s="192">
        <v>-0.77260988324828705</v>
      </c>
      <c r="BB186" s="192">
        <v>0.36780880898826601</v>
      </c>
      <c r="BC186" s="192">
        <v>-0.68488536846086157</v>
      </c>
      <c r="BD186" s="192">
        <v>-0.55329859627971867</v>
      </c>
      <c r="BE186" s="192">
        <v>0.32394655159455482</v>
      </c>
      <c r="BF186" s="192">
        <v>0.19235977941341195</v>
      </c>
      <c r="BG186" s="192">
        <v>0.23622203680712625</v>
      </c>
      <c r="BH186" s="192">
        <v>1.8152633029808192</v>
      </c>
      <c r="BI186" s="192">
        <v>0.98188041250025992</v>
      </c>
      <c r="BJ186" s="192">
        <v>2.2977481343116701</v>
      </c>
      <c r="BK186" s="192">
        <v>-0.29012505191743909</v>
      </c>
      <c r="BL186" s="192">
        <v>1.5520897586185365</v>
      </c>
      <c r="BM186" s="192">
        <v>-2.8341359807528308</v>
      </c>
      <c r="BN186" s="192">
        <v>-0.99192117021685533</v>
      </c>
      <c r="BO186" s="192">
        <v>-1.9130285754848431</v>
      </c>
      <c r="BP186" s="192">
        <v>-2.2639266346345543</v>
      </c>
      <c r="BQ186" s="192">
        <v>-1.737579545909989</v>
      </c>
      <c r="BR186" s="192">
        <v>-1.3428192293665666</v>
      </c>
      <c r="BS186" s="192">
        <v>-1.6059927737288493</v>
      </c>
      <c r="BT186" s="192">
        <v>-0.64102311106714727</v>
      </c>
      <c r="BU186" s="192">
        <v>-1.255094714579138</v>
      </c>
      <c r="BV186" s="192">
        <v>-7.0813764948870719E-2</v>
      </c>
      <c r="BW186" s="192">
        <v>0.85029364031911703</v>
      </c>
      <c r="BX186" s="192">
        <v>0.49939558116940891</v>
      </c>
      <c r="BY186" s="192">
        <v>1.1134671846813997</v>
      </c>
      <c r="BZ186" s="192">
        <v>-0.24626279452372479</v>
      </c>
      <c r="CA186" s="192">
        <v>0.93801815510654563</v>
      </c>
      <c r="CB186" s="192">
        <v>1.2889162142562538</v>
      </c>
      <c r="CC186" s="192">
        <v>-1.0357834276105697</v>
      </c>
      <c r="CD186" s="192">
        <v>-0.46557408149229318</v>
      </c>
      <c r="CE186" s="192">
        <v>-0.20240053713001049</v>
      </c>
      <c r="CF186" s="192">
        <v>-0.72874762585457586</v>
      </c>
      <c r="CG186" s="192">
        <v>-1.0796456850042839</v>
      </c>
      <c r="CH186" s="192">
        <v>0.32394655159455482</v>
      </c>
      <c r="CI186" s="192">
        <v>-0.68488536846086157</v>
      </c>
      <c r="CJ186" s="192">
        <v>-2.0884776050596972</v>
      </c>
      <c r="CK186" s="192">
        <v>-0.64102311106714727</v>
      </c>
      <c r="CL186" s="192">
        <v>0.32394655159455482</v>
      </c>
      <c r="CM186" s="192">
        <v>-0.64102311106714727</v>
      </c>
      <c r="CN186" s="192">
        <v>1.6910749838557875E-2</v>
      </c>
      <c r="CO186" s="192">
        <v>-0.55329859627971867</v>
      </c>
      <c r="CP186" s="192">
        <v>-0.33398730931115028</v>
      </c>
      <c r="CQ186" s="192">
        <v>0.54325783856312315</v>
      </c>
      <c r="CR186" s="192">
        <v>-0.20240053713001049</v>
      </c>
      <c r="CS186" s="192">
        <v>1.6910749838557875E-2</v>
      </c>
      <c r="CT186" s="192">
        <v>-0.29012505191743909</v>
      </c>
      <c r="CU186" s="192">
        <v>-0.20240053713001049</v>
      </c>
      <c r="CV186" s="192">
        <v>0.32394655159455482</v>
      </c>
      <c r="CW186" s="192">
        <v>-0.90419665542942984</v>
      </c>
      <c r="CX186" s="192">
        <v>0.89415589771283133</v>
      </c>
      <c r="CY186" s="192">
        <v>0.93801815510654563</v>
      </c>
      <c r="CZ186" s="192">
        <v>-0.42171182409857888</v>
      </c>
      <c r="DA186" s="192">
        <v>-0.72874762585457586</v>
      </c>
      <c r="DB186" s="192">
        <v>1.2011916994688283</v>
      </c>
      <c r="DC186" s="192">
        <v>0.71870686813797724</v>
      </c>
      <c r="DD186" s="192">
        <v>0.28008429420084052</v>
      </c>
      <c r="DE186" s="192">
        <v>1.7714010455871048</v>
      </c>
      <c r="DF186" s="192">
        <v>0.23622203680712625</v>
      </c>
      <c r="DG186" s="192">
        <v>-1.6498550311225604</v>
      </c>
      <c r="DH186" s="192">
        <v>-0.33398730931115028</v>
      </c>
      <c r="DI186" s="192">
        <v>-0.37784956670486458</v>
      </c>
      <c r="DJ186" s="192">
        <v>0.98188041250025992</v>
      </c>
      <c r="DK186" s="192">
        <v>-1.1673701997917125</v>
      </c>
      <c r="DL186" s="192">
        <v>1.6910749838557875E-2</v>
      </c>
      <c r="DM186" s="192">
        <v>-0.72874762585457586</v>
      </c>
      <c r="DN186" s="192">
        <v>-0.50943633888600748</v>
      </c>
      <c r="DO186" s="192">
        <v>1.332778471649968</v>
      </c>
      <c r="DP186" s="192">
        <v>0.14849752201969765</v>
      </c>
      <c r="DQ186" s="192">
        <v>1.6910749838557875E-2</v>
      </c>
      <c r="DR186" s="192">
        <v>1.2450539568625394</v>
      </c>
      <c r="DS186" s="192">
        <v>0.67484461074426294</v>
      </c>
      <c r="DT186" s="192">
        <v>-0.46557408149229318</v>
      </c>
      <c r="DU186" s="192">
        <v>-0.46557408149229318</v>
      </c>
      <c r="DV186" s="192">
        <v>-0.1146760223425819</v>
      </c>
      <c r="DW186" s="192">
        <v>-0.59716085367343297</v>
      </c>
      <c r="DX186" s="192">
        <v>0.41167106638198031</v>
      </c>
      <c r="DY186" s="192">
        <v>-0.64102311106714727</v>
      </c>
      <c r="DZ186" s="192">
        <v>-7.0813764948870719E-2</v>
      </c>
      <c r="EA186" s="192">
        <v>-0.42171182409857888</v>
      </c>
      <c r="EB186" s="192">
        <v>-0.1146760223425819</v>
      </c>
      <c r="EC186" s="192">
        <v>-1.6059927737288493</v>
      </c>
      <c r="ED186" s="192">
        <v>1.2450539568625394</v>
      </c>
      <c r="EE186" s="192">
        <v>-0.24626279452372479</v>
      </c>
      <c r="EF186" s="192">
        <v>1.1573294420751139</v>
      </c>
      <c r="EG186" s="192">
        <v>-1.1235079423979983</v>
      </c>
      <c r="EH186" s="192">
        <v>1.6836765307996762</v>
      </c>
      <c r="EI186" s="192">
        <v>-1.6937172885162748</v>
      </c>
      <c r="EJ186" s="192">
        <v>-2.695150755515642E-2</v>
      </c>
      <c r="EK186" s="192">
        <v>0.10463526462598646</v>
      </c>
      <c r="EL186" s="192">
        <v>-1.0357834276105697</v>
      </c>
      <c r="EM186" s="192">
        <v>0.23622203680712625</v>
      </c>
      <c r="EN186" s="192">
        <v>-0.42171182409857888</v>
      </c>
      <c r="EO186" s="192">
        <v>-0.90419665542942984</v>
      </c>
      <c r="EP186" s="192">
        <v>-0.77260988324828705</v>
      </c>
      <c r="EQ186" s="192">
        <v>-1.2989569719728524</v>
      </c>
      <c r="ER186" s="192">
        <v>0.23622203680712625</v>
      </c>
      <c r="ES186" s="192">
        <v>1.2011916994688283</v>
      </c>
      <c r="ET186" s="192">
        <v>-0.86033439803571554</v>
      </c>
      <c r="EU186" s="192">
        <v>0.19235977941341195</v>
      </c>
      <c r="EV186" s="192">
        <v>0.32394655159455482</v>
      </c>
      <c r="EW186" s="192">
        <v>1.5520897586185365</v>
      </c>
      <c r="EX186" s="192">
        <v>-0.86033439803571554</v>
      </c>
      <c r="EY186" s="192">
        <v>-1.1673701997917125</v>
      </c>
      <c r="EZ186" s="192">
        <v>1.8152633029808192</v>
      </c>
      <c r="FA186" s="192">
        <v>1.6910749838557875E-2</v>
      </c>
      <c r="FB186" s="192">
        <v>2.1222991047368129</v>
      </c>
      <c r="FC186" s="192">
        <v>0.89415589771283133</v>
      </c>
      <c r="FD186" s="192">
        <v>-1.0796456850042839</v>
      </c>
      <c r="FE186" s="192">
        <v>-1.1673701997917125</v>
      </c>
      <c r="FF186" s="192">
        <v>-0.1146760223425819</v>
      </c>
      <c r="FG186" s="192">
        <v>0.63098235335054864</v>
      </c>
      <c r="FH186" s="192">
        <v>1.7275387881933906</v>
      </c>
      <c r="FI186" s="192">
        <v>0.23622203680712625</v>
      </c>
      <c r="FJ186" s="192">
        <v>1.2450539568625394</v>
      </c>
      <c r="FK186" s="192">
        <v>1.6910749838557875E-2</v>
      </c>
      <c r="FL186" s="192">
        <v>-0.68488536846086157</v>
      </c>
      <c r="FM186" s="192">
        <v>1.6836765307996762</v>
      </c>
      <c r="FN186" s="192">
        <v>-1.0796456850042839</v>
      </c>
      <c r="FO186" s="192">
        <v>-0.64102311106714727</v>
      </c>
      <c r="FP186" s="192">
        <v>-0.15853827973629619</v>
      </c>
      <c r="FQ186" s="192">
        <v>-0.24626279452372479</v>
      </c>
      <c r="FR186" s="192">
        <v>-7.0813764948870719E-2</v>
      </c>
      <c r="FS186" s="192">
        <v>-1.2112324571854238</v>
      </c>
      <c r="FT186" s="192">
        <v>-2.695150755515642E-2</v>
      </c>
      <c r="FU186" s="192">
        <v>-2.695150755515642E-2</v>
      </c>
      <c r="FV186" s="192">
        <v>1.2889162142562538</v>
      </c>
      <c r="FW186" s="192">
        <v>1.7275387881933906</v>
      </c>
      <c r="FX186" s="192">
        <v>0.49939558116940891</v>
      </c>
      <c r="FY186" s="192">
        <v>0.98188041250025992</v>
      </c>
      <c r="FZ186" s="192">
        <v>-0.86033439803571554</v>
      </c>
      <c r="GA186" s="192">
        <v>-1.5182682589414207</v>
      </c>
      <c r="GB186" s="192">
        <v>-0.94805891282314414</v>
      </c>
      <c r="GC186" s="192">
        <v>0.98188041250025992</v>
      </c>
      <c r="GD186" s="192">
        <v>0.14849752201969765</v>
      </c>
      <c r="GE186" s="192">
        <v>1.3766407290436824</v>
      </c>
      <c r="GF186" s="192">
        <v>-2.0007530902722719</v>
      </c>
      <c r="GG186" s="192">
        <v>-0.33398730931115028</v>
      </c>
      <c r="GH186" s="192">
        <v>0.14849752201969765</v>
      </c>
      <c r="GI186" s="192">
        <v>6.0773007232272171E-2</v>
      </c>
      <c r="GJ186" s="192">
        <v>-0.24626279452372479</v>
      </c>
      <c r="GK186" s="192">
        <v>-1.2112324571854238</v>
      </c>
      <c r="GL186" s="192">
        <v>0.63098235335054864</v>
      </c>
      <c r="GM186" s="192">
        <v>1.6910749838557875E-2</v>
      </c>
      <c r="GN186" s="192">
        <v>1.2450539568625394</v>
      </c>
      <c r="GO186" s="192">
        <v>-1.4305437441539921</v>
      </c>
      <c r="GP186" s="192">
        <v>0.36780880898826601</v>
      </c>
      <c r="GQ186" s="192">
        <v>1.5082275012248221</v>
      </c>
      <c r="GR186" s="192">
        <v>1.4643652438311079</v>
      </c>
      <c r="GS186" s="192">
        <v>1.2011916994688283</v>
      </c>
      <c r="GT186" s="192">
        <v>-0.72874762585457586</v>
      </c>
      <c r="GU186" s="192">
        <v>1.2450539568625394</v>
      </c>
      <c r="GV186" s="192">
        <v>-1.3428192293665666</v>
      </c>
      <c r="GW186" s="192">
        <v>1.2889162142562538</v>
      </c>
      <c r="GX186" s="192">
        <v>0.41167106638198031</v>
      </c>
      <c r="GY186" s="192">
        <v>0.41167106638198031</v>
      </c>
      <c r="GZ186" s="192">
        <v>1.2450539568625394</v>
      </c>
    </row>
    <row r="187" spans="1:208">
      <c r="A187" s="192">
        <v>1</v>
      </c>
      <c r="B187" s="192">
        <v>-2.2367997757234481</v>
      </c>
      <c r="C187" s="192">
        <v>-0.2291018711983614</v>
      </c>
      <c r="D187" s="192">
        <v>2.4578400585946514</v>
      </c>
      <c r="E187" s="192">
        <v>2.1727078917811342</v>
      </c>
      <c r="F187" s="192">
        <v>1.6836765307996762</v>
      </c>
      <c r="G187" s="192">
        <v>1.7938938992868976</v>
      </c>
      <c r="H187" s="192">
        <v>2.1060543767935864</v>
      </c>
      <c r="I187" s="192">
        <v>2.1060544763726217</v>
      </c>
      <c r="J187" s="192">
        <v>1.9862324711172274</v>
      </c>
      <c r="K187" s="192">
        <v>1.8925890210142085</v>
      </c>
      <c r="L187" s="192">
        <v>2.8072136486285428</v>
      </c>
      <c r="M187" s="192">
        <v>1.4689886861671471</v>
      </c>
      <c r="N187" s="192">
        <v>1.6692971997522963</v>
      </c>
      <c r="O187" s="192">
        <v>1.2504751441309472</v>
      </c>
      <c r="P187" s="192">
        <v>1.8396205066667286</v>
      </c>
      <c r="S187" s="192">
        <v>2.309893225202984</v>
      </c>
      <c r="AJ187" s="192" t="s">
        <v>240</v>
      </c>
      <c r="AK187" s="192">
        <v>-0.94928921036294145</v>
      </c>
      <c r="AL187" s="192">
        <v>-0.88722624408127082</v>
      </c>
      <c r="AM187" s="192">
        <v>-0.61414919244192012</v>
      </c>
      <c r="AN187" s="192">
        <v>0.13060640293812636</v>
      </c>
      <c r="AO187" s="192">
        <v>-0.42796029359690851</v>
      </c>
      <c r="AP187" s="192">
        <v>0.46574642085914764</v>
      </c>
      <c r="AQ187" s="192">
        <v>0.54022198039715152</v>
      </c>
      <c r="AR187" s="192">
        <v>0.35403308155213992</v>
      </c>
      <c r="AS187" s="192">
        <v>0.15543158945079491</v>
      </c>
      <c r="AT187" s="192">
        <v>0.41609604783381049</v>
      </c>
      <c r="AU187" s="192">
        <v>6.8543436656455806E-2</v>
      </c>
      <c r="AV187" s="192">
        <v>-0.20453361498289491</v>
      </c>
      <c r="AW187" s="192">
        <v>0.14301899619446151</v>
      </c>
      <c r="AX187" s="192">
        <v>0.85053681180550422</v>
      </c>
      <c r="AY187" s="192">
        <v>-1.3092544147966294</v>
      </c>
      <c r="AZ187" s="192">
        <v>-1.3837299743346352</v>
      </c>
      <c r="BA187" s="192">
        <v>-1.5078559068979762</v>
      </c>
      <c r="BB187" s="192">
        <v>-0.41554770034057337</v>
      </c>
      <c r="BC187" s="192">
        <v>-0.8996388373376043</v>
      </c>
      <c r="BD187" s="192">
        <v>-0.41554770034057337</v>
      </c>
      <c r="BE187" s="192">
        <v>-3.0757309394216701E-2</v>
      </c>
      <c r="BF187" s="192">
        <v>2.2035094767459227</v>
      </c>
      <c r="BG187" s="192">
        <v>0.71399828598582982</v>
      </c>
      <c r="BH187" s="192">
        <v>0.60228494667882215</v>
      </c>
      <c r="BI187" s="192">
        <v>1.7442435262615603</v>
      </c>
      <c r="BJ187" s="192">
        <v>3.419943615866667</v>
      </c>
      <c r="BK187" s="192">
        <v>1.5580546274165488</v>
      </c>
      <c r="BL187" s="192">
        <v>0.72641087924216319</v>
      </c>
      <c r="BM187" s="192">
        <v>-1.9422966708696701</v>
      </c>
      <c r="BN187" s="192">
        <v>-0.51484844639124761</v>
      </c>
      <c r="BO187" s="192">
        <v>-1.5575062799233117</v>
      </c>
      <c r="BP187" s="192">
        <v>-1.0485899564136139</v>
      </c>
      <c r="BQ187" s="192">
        <v>-2.1533107562273486</v>
      </c>
      <c r="BR187" s="192">
        <v>-1.3092544147966294</v>
      </c>
      <c r="BS187" s="192">
        <v>-1.4333803473599707</v>
      </c>
      <c r="BT187" s="192">
        <v>-1.3713173810782999</v>
      </c>
      <c r="BU187" s="192">
        <v>-0.92446402385027282</v>
      </c>
      <c r="BV187" s="192">
        <v>-1.6319818394613173</v>
      </c>
      <c r="BW187" s="192">
        <v>0.85053681180550422</v>
      </c>
      <c r="BX187" s="192">
        <v>-9.2820275675887243E-2</v>
      </c>
      <c r="BY187" s="192">
        <v>1.3346279488025352</v>
      </c>
      <c r="BZ187" s="192">
        <v>0.56504716690982015</v>
      </c>
      <c r="CA187" s="192">
        <v>0.56504716690982015</v>
      </c>
      <c r="CB187" s="192">
        <v>0.27955752201413597</v>
      </c>
      <c r="CC187" s="192">
        <v>-1.3340796013092981</v>
      </c>
      <c r="CD187" s="192">
        <v>-0.66379956546725549</v>
      </c>
      <c r="CE187" s="192">
        <v>-1.4209677541036372</v>
      </c>
      <c r="CF187" s="192">
        <v>-0.78792549803059664</v>
      </c>
      <c r="CG187" s="192">
        <v>-0.39072251382790651</v>
      </c>
      <c r="CH187" s="192">
        <v>-1.5202685001543097</v>
      </c>
      <c r="CI187" s="192">
        <v>-0.88722624408127082</v>
      </c>
      <c r="CJ187" s="192">
        <v>-1.6195692462049822</v>
      </c>
      <c r="CK187" s="192">
        <v>-0.91205143059393767</v>
      </c>
      <c r="CL187" s="192">
        <v>-1.1354781092079531</v>
      </c>
      <c r="CM187" s="192">
        <v>0.44092123434647906</v>
      </c>
      <c r="CN187" s="192">
        <v>-0.42796029359690851</v>
      </c>
      <c r="CO187" s="192">
        <v>-0.50243585313491246</v>
      </c>
      <c r="CP187" s="192">
        <v>-0.13005805544488921</v>
      </c>
      <c r="CQ187" s="192">
        <v>0.14301899619446151</v>
      </c>
      <c r="CR187" s="192">
        <v>-0.44037288685324188</v>
      </c>
      <c r="CS187" s="192">
        <v>0.72641087924216319</v>
      </c>
      <c r="CT187" s="192">
        <v>-0.14247064870122439</v>
      </c>
      <c r="CU187" s="192">
        <v>-0.20453361498289491</v>
      </c>
      <c r="CV187" s="192">
        <v>-0.16729583521389119</v>
      </c>
      <c r="CW187" s="192">
        <v>-0.70103734523625927</v>
      </c>
      <c r="CX187" s="192">
        <v>0.83812421854917085</v>
      </c>
      <c r="CY187" s="192">
        <v>0.71399828598582982</v>
      </c>
      <c r="CZ187" s="192">
        <v>-0.20453361498289491</v>
      </c>
      <c r="DA187" s="192">
        <v>-0.50243585313491246</v>
      </c>
      <c r="DB187" s="192">
        <v>0.34162048829580655</v>
      </c>
      <c r="DC187" s="192">
        <v>0.40368345457747706</v>
      </c>
      <c r="DD187" s="192">
        <v>0.55263457365348678</v>
      </c>
      <c r="DE187" s="192">
        <v>1.1484390499575237</v>
      </c>
      <c r="DF187" s="192">
        <v>1.1608516432138569</v>
      </c>
      <c r="DG187" s="192">
        <v>-0.365897327315238</v>
      </c>
      <c r="DH187" s="192">
        <v>-0.5520862261602496</v>
      </c>
      <c r="DI187" s="192">
        <v>0.90018718483084137</v>
      </c>
      <c r="DJ187" s="192">
        <v>-0.13005805544488921</v>
      </c>
      <c r="DK187" s="192">
        <v>-0.8996388373376043</v>
      </c>
      <c r="DL187" s="192">
        <v>-5.9321228815481311E-3</v>
      </c>
      <c r="DM187" s="192">
        <v>-0.46519807336591046</v>
      </c>
      <c r="DN187" s="192">
        <v>-0.5893240059292516</v>
      </c>
      <c r="DO187" s="192">
        <v>-0.19212102172655976</v>
      </c>
      <c r="DP187" s="192">
        <v>-0.66379956546725549</v>
      </c>
      <c r="DQ187" s="192">
        <v>0.13060640293812636</v>
      </c>
      <c r="DR187" s="192">
        <v>0.44092123434647906</v>
      </c>
      <c r="DS187" s="192">
        <v>-0.19212102172655976</v>
      </c>
      <c r="DT187" s="192">
        <v>-0.17970842847022636</v>
      </c>
      <c r="DU187" s="192">
        <v>-0.83757587105593367</v>
      </c>
      <c r="DV187" s="192">
        <v>-0.22935880149556173</v>
      </c>
      <c r="DW187" s="192">
        <v>3.1305656887453841E-2</v>
      </c>
      <c r="DX187" s="192">
        <v>-0.25418398800823028</v>
      </c>
      <c r="DY187" s="192">
        <v>-0.29142176777723228</v>
      </c>
      <c r="DZ187" s="192">
        <v>0.47815901411548101</v>
      </c>
      <c r="EA187" s="192">
        <v>-0.97411439687560819</v>
      </c>
      <c r="EB187" s="192">
        <v>-0.365897327315238</v>
      </c>
      <c r="EC187" s="192">
        <v>-0.30383436103356742</v>
      </c>
      <c r="ED187" s="192">
        <v>0.49057160737181621</v>
      </c>
      <c r="EE187" s="192">
        <v>-0.26659658126456548</v>
      </c>
      <c r="EF187" s="192">
        <v>1.6573553734672213</v>
      </c>
      <c r="EG187" s="192">
        <v>-0.97411439687560819</v>
      </c>
      <c r="EH187" s="192">
        <v>0.93742496459984337</v>
      </c>
      <c r="EI187" s="192">
        <v>-1.5202685001543097</v>
      </c>
      <c r="EJ187" s="192">
        <v>-0.83757587105593367</v>
      </c>
      <c r="EK187" s="192">
        <v>4.3718250143787239E-2</v>
      </c>
      <c r="EL187" s="192">
        <v>-1.0734151429262824</v>
      </c>
      <c r="EM187" s="192">
        <v>0.60228494667882215</v>
      </c>
      <c r="EN187" s="192">
        <v>-0.27900917452089885</v>
      </c>
      <c r="EO187" s="192">
        <v>-1.4954433136416412</v>
      </c>
      <c r="EP187" s="192">
        <v>4.3718250143787239E-2</v>
      </c>
      <c r="EQ187" s="192">
        <v>-0.83757587105593367</v>
      </c>
      <c r="ER187" s="192">
        <v>0.37885826806480849</v>
      </c>
      <c r="ES187" s="192">
        <v>-0.22935880149556173</v>
      </c>
      <c r="ET187" s="192">
        <v>-1.4333803473599707</v>
      </c>
      <c r="EU187" s="192">
        <v>-3.0757309394216701E-2</v>
      </c>
      <c r="EV187" s="192">
        <v>-0.31624695428990085</v>
      </c>
      <c r="EW187" s="192">
        <v>1.8063064925432308</v>
      </c>
      <c r="EX187" s="192">
        <v>-0.49002325987857903</v>
      </c>
      <c r="EY187" s="192">
        <v>-1.0113521766446119</v>
      </c>
      <c r="EZ187" s="192">
        <v>2.2903976295402617</v>
      </c>
      <c r="FA187" s="192">
        <v>0.24231974224513403</v>
      </c>
      <c r="FB187" s="192">
        <v>1.0863760836758529</v>
      </c>
      <c r="FC187" s="192">
        <v>0.962250151112512</v>
      </c>
      <c r="FD187" s="192">
        <v>-0.65138697221092212</v>
      </c>
      <c r="FE187" s="192">
        <v>-1.0485899564136139</v>
      </c>
      <c r="FF187" s="192">
        <v>-0.22935880149556173</v>
      </c>
      <c r="FG187" s="192">
        <v>-1.3961425675909687</v>
      </c>
      <c r="FH187" s="192">
        <v>2.0793835441825816</v>
      </c>
      <c r="FI187" s="192">
        <v>0.82571162529283748</v>
      </c>
      <c r="FJ187" s="192">
        <v>1.0491383039068511</v>
      </c>
      <c r="FK187" s="192">
        <v>0.32920789503947312</v>
      </c>
      <c r="FL187" s="192">
        <v>-1.1603032957206199</v>
      </c>
      <c r="FM187" s="192">
        <v>1.7938938992868976</v>
      </c>
      <c r="FN187" s="192">
        <v>-0.365897327315238</v>
      </c>
      <c r="FO187" s="192">
        <v>-1.0858277361826159</v>
      </c>
      <c r="FP187" s="192">
        <v>-0.83757587105593367</v>
      </c>
      <c r="FQ187" s="192">
        <v>0.36644567480847512</v>
      </c>
      <c r="FR187" s="192">
        <v>0.24231974224513403</v>
      </c>
      <c r="FS187" s="192">
        <v>-1.1975410754896236</v>
      </c>
      <c r="FT187" s="192">
        <v>0.80088643878016885</v>
      </c>
      <c r="FU187" s="192">
        <v>6.4804703747852709E-3</v>
      </c>
      <c r="FV187" s="192">
        <v>2.5882998676922795</v>
      </c>
      <c r="FW187" s="192">
        <v>0.60228494667882215</v>
      </c>
      <c r="FX187" s="192">
        <v>-1.8344716137883299E-2</v>
      </c>
      <c r="FY187" s="192">
        <v>0.24231974224513403</v>
      </c>
      <c r="FZ187" s="192">
        <v>-0.11764546218855582</v>
      </c>
      <c r="GA187" s="192">
        <v>-0.97411439687560819</v>
      </c>
      <c r="GB187" s="192">
        <v>-1.1851284822332884</v>
      </c>
      <c r="GC187" s="192">
        <v>1.8435442723122328</v>
      </c>
      <c r="GD187" s="192">
        <v>-0.30383436103356742</v>
      </c>
      <c r="GE187" s="192">
        <v>0.76364865901116696</v>
      </c>
      <c r="GF187" s="192">
        <v>-1.4830307203853077</v>
      </c>
      <c r="GG187" s="192">
        <v>0.11819380968179295</v>
      </c>
      <c r="GH187" s="192">
        <v>0.56504716690982015</v>
      </c>
      <c r="GI187" s="192">
        <v>0.40368345457747706</v>
      </c>
      <c r="GJ187" s="192">
        <v>-0.26659658126456548</v>
      </c>
      <c r="GK187" s="192">
        <v>-0.14247064870122439</v>
      </c>
      <c r="GL187" s="192">
        <v>0.32920789503947312</v>
      </c>
      <c r="GM187" s="192">
        <v>-6.7995089163218669E-2</v>
      </c>
      <c r="GN187" s="192">
        <v>0.70158569272949634</v>
      </c>
      <c r="GO187" s="192">
        <v>-0.96170180361927482</v>
      </c>
      <c r="GP187" s="192">
        <v>2.3400480025655974</v>
      </c>
      <c r="GQ187" s="192">
        <v>2.3524605958219325</v>
      </c>
      <c r="GR187" s="192">
        <v>1.8683694588249016</v>
      </c>
      <c r="GS187" s="192">
        <v>2.1786842902332544</v>
      </c>
      <c r="GT187" s="192">
        <v>-0.41554770034057337</v>
      </c>
      <c r="GU187" s="192">
        <v>1.607705000441886</v>
      </c>
      <c r="GV187" s="192">
        <v>-1.4333803473599707</v>
      </c>
      <c r="GW187" s="192">
        <v>0.962250151112512</v>
      </c>
      <c r="GX187" s="192">
        <v>1.284977575777198</v>
      </c>
      <c r="GY187" s="192">
        <v>0.93742496459984337</v>
      </c>
      <c r="GZ187" s="192">
        <v>1.4463412881095428</v>
      </c>
    </row>
    <row r="188" spans="1:208">
      <c r="A188" s="193">
        <v>1</v>
      </c>
      <c r="B188" s="193">
        <v>0.36409907874217173</v>
      </c>
      <c r="C188" s="193">
        <v>-0.2291018711983614</v>
      </c>
      <c r="D188" s="193">
        <v>0.56583195912761053</v>
      </c>
      <c r="E188" s="193">
        <v>7.1720454680153992E-2</v>
      </c>
      <c r="F188" s="193">
        <v>1.2011916994688283</v>
      </c>
      <c r="G188" s="193">
        <v>0.51539679388448478</v>
      </c>
      <c r="H188" s="193">
        <v>0.17002352719791589</v>
      </c>
      <c r="I188" s="193">
        <v>0.17002349737374214</v>
      </c>
      <c r="J188" s="193">
        <v>0.46798850393910857</v>
      </c>
      <c r="K188" s="193">
        <v>0.26778569397844643</v>
      </c>
      <c r="L188" s="193">
        <v>2.0459976134636088E-2</v>
      </c>
      <c r="M188" s="193">
        <v>0.98225790392413681</v>
      </c>
      <c r="N188" s="193">
        <v>0.60553883395620933</v>
      </c>
      <c r="O188" s="193">
        <v>0.70491104413498462</v>
      </c>
      <c r="P188" s="193">
        <v>0.51986394630173649</v>
      </c>
      <c r="S188" s="193">
        <v>-0.3901760854921002</v>
      </c>
      <c r="AJ188" s="192" t="s">
        <v>241</v>
      </c>
      <c r="AK188" s="192">
        <v>-0.70909252185317817</v>
      </c>
      <c r="AL188" s="192">
        <v>-0.92640210701187609</v>
      </c>
      <c r="AM188" s="192">
        <v>-0.4423943946129581</v>
      </c>
      <c r="AN188" s="192">
        <v>-0.59056002085752468</v>
      </c>
      <c r="AO188" s="192">
        <v>0.75280832375987827</v>
      </c>
      <c r="AP188" s="192">
        <v>0.19965665244683034</v>
      </c>
      <c r="AQ188" s="192">
        <v>-0.16581855895643413</v>
      </c>
      <c r="AR188" s="192">
        <v>-0.14606314212382498</v>
      </c>
      <c r="AS188" s="192">
        <v>-7.6919183209695041E-2</v>
      </c>
      <c r="AT188" s="192">
        <v>0.93060707525335784</v>
      </c>
      <c r="AU188" s="192">
        <v>0.39721082077291908</v>
      </c>
      <c r="AV188" s="192">
        <v>4.1613317785958483E-2</v>
      </c>
      <c r="AW188" s="192">
        <v>0.39721082077291908</v>
      </c>
      <c r="AX188" s="192">
        <v>0.50586561335226732</v>
      </c>
      <c r="AY188" s="192">
        <v>-1.5882085709042737</v>
      </c>
      <c r="AZ188" s="192">
        <v>-1.2523664847499223</v>
      </c>
      <c r="BA188" s="192">
        <v>-1.7561296139814495</v>
      </c>
      <c r="BB188" s="192">
        <v>-0.3633727272825229</v>
      </c>
      <c r="BC188" s="192">
        <v>-1.8252735728955793</v>
      </c>
      <c r="BD188" s="192">
        <v>-0.87701356493035387</v>
      </c>
      <c r="BE188" s="192">
        <v>-0.3633727272825229</v>
      </c>
      <c r="BF188" s="192">
        <v>2.046788126295759</v>
      </c>
      <c r="BG188" s="192">
        <v>0.84170769950661872</v>
      </c>
      <c r="BH188" s="192">
        <v>0.63427582276422478</v>
      </c>
      <c r="BI188" s="192">
        <v>1.5529027054805371</v>
      </c>
      <c r="BJ188" s="192">
        <v>3.340767928831641</v>
      </c>
      <c r="BK188" s="192">
        <v>1.8591116663859755</v>
      </c>
      <c r="BL188" s="192">
        <v>1.1775497856609689</v>
      </c>
      <c r="BM188" s="192">
        <v>-1.6178416961531867</v>
      </c>
      <c r="BN188" s="192">
        <v>-1.0745677332564427</v>
      </c>
      <c r="BO188" s="192">
        <v>-1.8450289897281886</v>
      </c>
      <c r="BP188" s="192">
        <v>-0.88689127334665785</v>
      </c>
      <c r="BQ188" s="192">
        <v>-2.1709933674662345</v>
      </c>
      <c r="BR188" s="192">
        <v>-0.56092689560861164</v>
      </c>
      <c r="BS188" s="192">
        <v>-1.4301652362434019</v>
      </c>
      <c r="BT188" s="192">
        <v>-1.0251791911749204</v>
      </c>
      <c r="BU188" s="192">
        <v>-1.2622441931662276</v>
      </c>
      <c r="BV188" s="192">
        <v>-1.4597983614923162</v>
      </c>
      <c r="BW188" s="192">
        <v>0.75280832375987827</v>
      </c>
      <c r="BX188" s="192">
        <v>0.7330529069272691</v>
      </c>
      <c r="BY188" s="192">
        <v>1.1676720772446649</v>
      </c>
      <c r="BZ188" s="192">
        <v>0.72317519851096523</v>
      </c>
      <c r="CA188" s="192">
        <v>1.2960822866566224</v>
      </c>
      <c r="CB188" s="192">
        <v>0.78244144900879131</v>
      </c>
      <c r="CC188" s="192">
        <v>-0.83750273126513564</v>
      </c>
      <c r="CD188" s="192">
        <v>-0.57080460402491695</v>
      </c>
      <c r="CE188" s="192">
        <v>-1.3807766941618798</v>
      </c>
      <c r="CF188" s="192">
        <v>-0.76835877235100569</v>
      </c>
      <c r="CG188" s="192">
        <v>-8.679689162599892E-2</v>
      </c>
      <c r="CH188" s="192">
        <v>-0.94615752384448526</v>
      </c>
      <c r="CI188" s="192">
        <v>-0.93627981542817995</v>
      </c>
      <c r="CJ188" s="192">
        <v>-1.6178416961531867</v>
      </c>
      <c r="CK188" s="192">
        <v>-0.89676898176296305</v>
      </c>
      <c r="CL188" s="192">
        <v>-1.3412658604966627</v>
      </c>
      <c r="CM188" s="192">
        <v>-0.14606314212382498</v>
      </c>
      <c r="CN188" s="192">
        <v>-0.63007085452274303</v>
      </c>
      <c r="CO188" s="192">
        <v>-0.58068231244122082</v>
      </c>
      <c r="CP188" s="192">
        <v>0.31818915344248244</v>
      </c>
      <c r="CQ188" s="192">
        <v>8.1124151451176796E-2</v>
      </c>
      <c r="CR188" s="192">
        <v>-0.91652439859557222</v>
      </c>
      <c r="CS188" s="192">
        <v>0.50586561335226732</v>
      </c>
      <c r="CT188" s="192">
        <v>-0.35349501886621904</v>
      </c>
      <c r="CU188" s="192">
        <v>-7.6919183209695041E-2</v>
      </c>
      <c r="CV188" s="192">
        <v>-0.56092689560861164</v>
      </c>
      <c r="CW188" s="192">
        <v>-0.41276126936404506</v>
      </c>
      <c r="CX188" s="192">
        <v>0.16014581878161202</v>
      </c>
      <c r="CY188" s="192">
        <v>0.25892290294465642</v>
      </c>
      <c r="CZ188" s="192">
        <v>-3.7408349544476735E-2</v>
      </c>
      <c r="DA188" s="192">
        <v>-0.31398418520100069</v>
      </c>
      <c r="DB188" s="192">
        <v>0.30831144502617858</v>
      </c>
      <c r="DC188" s="192">
        <v>0.61452040593161561</v>
      </c>
      <c r="DD188" s="192">
        <v>1.0293841594164022</v>
      </c>
      <c r="DE188" s="192">
        <v>0.91085165842074867</v>
      </c>
      <c r="DF188" s="192">
        <v>-0.3633727272825229</v>
      </c>
      <c r="DG188" s="192">
        <v>-7.7752242955637018E-3</v>
      </c>
      <c r="DH188" s="192">
        <v>-0.17569626737273941</v>
      </c>
      <c r="DI188" s="192">
        <v>1.2466937445751001</v>
      </c>
      <c r="DJ188" s="192">
        <v>0.25892290294465642</v>
      </c>
      <c r="DK188" s="192">
        <v>-0.27447335153578378</v>
      </c>
      <c r="DL188" s="192">
        <v>2.1024841207415777E-3</v>
      </c>
      <c r="DM188" s="192">
        <v>-0.57080460402491695</v>
      </c>
      <c r="DN188" s="192">
        <v>-0.23496251787056549</v>
      </c>
      <c r="DO188" s="192">
        <v>-0.23496251787056549</v>
      </c>
      <c r="DP188" s="192">
        <v>2.1024841207415777E-3</v>
      </c>
      <c r="DQ188" s="192">
        <v>-0.48190522827817645</v>
      </c>
      <c r="DR188" s="192">
        <v>0.67378665642944302</v>
      </c>
      <c r="DS188" s="192">
        <v>0.5651318638500934</v>
      </c>
      <c r="DT188" s="192">
        <v>-0.89676898176296305</v>
      </c>
      <c r="DU188" s="192">
        <v>-0.62019314610643916</v>
      </c>
      <c r="DV188" s="192">
        <v>-0.81774731443252791</v>
      </c>
      <c r="DW188" s="192">
        <v>-0.24484022628686936</v>
      </c>
      <c r="DX188" s="192">
        <v>-2.7530641128172859E-2</v>
      </c>
      <c r="DY188" s="192">
        <v>-0.51153835352708943</v>
      </c>
      <c r="DZ188" s="192">
        <v>0.86146311633922656</v>
      </c>
      <c r="EA188" s="192">
        <v>-0.62019314610643916</v>
      </c>
      <c r="EB188" s="192">
        <v>0.61452040593161561</v>
      </c>
      <c r="EC188" s="192">
        <v>-0.38312814411513207</v>
      </c>
      <c r="ED188" s="192">
        <v>1.4047370792359706</v>
      </c>
      <c r="EE188" s="192">
        <v>7.1246443034871515E-2</v>
      </c>
      <c r="EF188" s="192">
        <v>1.4244924960685796</v>
      </c>
      <c r="EG188" s="192">
        <v>-1.4597983614923162</v>
      </c>
      <c r="EH188" s="192">
        <v>1.0392618678327075</v>
      </c>
      <c r="EI188" s="192">
        <v>-1.9339283654749291</v>
      </c>
      <c r="EJ188" s="192">
        <v>-0.41276126936404506</v>
      </c>
      <c r="EK188" s="192">
        <v>0.76268603217618214</v>
      </c>
      <c r="EL188" s="192">
        <v>-0.87701356493035387</v>
      </c>
      <c r="EM188" s="192">
        <v>1.2466937445751001</v>
      </c>
      <c r="EN188" s="192">
        <v>-0.15594085054013027</v>
      </c>
      <c r="EO188" s="192">
        <v>-1.5585754456553607</v>
      </c>
      <c r="EP188" s="192">
        <v>2.1024841207415777E-3</v>
      </c>
      <c r="EQ188" s="192">
        <v>-1.1042008585053558</v>
      </c>
      <c r="ER188" s="192">
        <v>0.31818915344248244</v>
      </c>
      <c r="ES188" s="192">
        <v>-2.7530641128172859E-2</v>
      </c>
      <c r="ET188" s="192">
        <v>-0.88689127334665785</v>
      </c>
      <c r="EU188" s="192">
        <v>-0.20532939262165245</v>
      </c>
      <c r="EV188" s="192">
        <v>-0.20532939262165245</v>
      </c>
      <c r="EW188" s="192">
        <v>1.6220466643946685</v>
      </c>
      <c r="EX188" s="192">
        <v>-1.2819996099988353</v>
      </c>
      <c r="EY188" s="192">
        <v>-0.90664669017926691</v>
      </c>
      <c r="EZ188" s="192">
        <v>1.770212290639235</v>
      </c>
      <c r="FA188" s="192">
        <v>3.173560936965461E-2</v>
      </c>
      <c r="FB188" s="192">
        <v>1.197305202493578</v>
      </c>
      <c r="FC188" s="192">
        <v>1.2071829109098819</v>
      </c>
      <c r="FD188" s="192">
        <v>-0.86713585651405001</v>
      </c>
      <c r="FE188" s="192">
        <v>-0.55104918719230778</v>
      </c>
      <c r="FF188" s="192">
        <v>-0.19545168420534717</v>
      </c>
      <c r="FG188" s="192">
        <v>-0.85725814809774481</v>
      </c>
      <c r="FH188" s="192">
        <v>1.6714352064761906</v>
      </c>
      <c r="FI188" s="192">
        <v>0.64415353118052998</v>
      </c>
      <c r="FJ188" s="192">
        <v>0.55525415543378953</v>
      </c>
      <c r="FK188" s="192">
        <v>0.87134082475553176</v>
      </c>
      <c r="FL188" s="192">
        <v>-1.1634671090031832</v>
      </c>
      <c r="FM188" s="192">
        <v>2.1060543767935864</v>
      </c>
      <c r="FN188" s="192">
        <v>-0.63007085452274303</v>
      </c>
      <c r="FO188" s="192">
        <v>-0.26459564311947853</v>
      </c>
      <c r="FP188" s="192">
        <v>-1.4202875278270979</v>
      </c>
      <c r="FQ188" s="192">
        <v>-0.26459564311947853</v>
      </c>
      <c r="FR188" s="192">
        <v>-0.31398418520100069</v>
      </c>
      <c r="FS188" s="192">
        <v>-0.65970397977165607</v>
      </c>
      <c r="FT188" s="192">
        <v>1.0590172846653152</v>
      </c>
      <c r="FU188" s="192">
        <v>-0.323861893617306</v>
      </c>
      <c r="FV188" s="192">
        <v>2.1258097936261957</v>
      </c>
      <c r="FW188" s="192">
        <v>0.38733311235661377</v>
      </c>
      <c r="FX188" s="192">
        <v>0.15026811036530813</v>
      </c>
      <c r="FY188" s="192">
        <v>0.88121853317183563</v>
      </c>
      <c r="FZ188" s="192">
        <v>-0.83750273126513564</v>
      </c>
      <c r="GA188" s="192">
        <v>-0.78811418918361342</v>
      </c>
      <c r="GB188" s="192">
        <v>-1.2819996099988353</v>
      </c>
      <c r="GC188" s="192">
        <v>1.1479166604120559</v>
      </c>
      <c r="GD188" s="192">
        <v>-0.26459564311947853</v>
      </c>
      <c r="GE188" s="192">
        <v>0.2885560281935694</v>
      </c>
      <c r="GF188" s="192">
        <v>-1.4005321109944888</v>
      </c>
      <c r="GG188" s="192">
        <v>-0.12630772529121723</v>
      </c>
      <c r="GH188" s="192">
        <v>0.42684394602183212</v>
      </c>
      <c r="GI188" s="192">
        <v>-0.29422876836839157</v>
      </c>
      <c r="GJ188" s="192">
        <v>6.1368734618567643E-2</v>
      </c>
      <c r="GK188" s="192">
        <v>-0.59056002085752468</v>
      </c>
      <c r="GL188" s="192">
        <v>0.42684394602183212</v>
      </c>
      <c r="GM188" s="192">
        <v>-0.42263897778035037</v>
      </c>
      <c r="GN188" s="192">
        <v>0.80219686584140049</v>
      </c>
      <c r="GO188" s="192">
        <v>-1.2523664847499223</v>
      </c>
      <c r="GP188" s="192">
        <v>2.5307958386946772</v>
      </c>
      <c r="GQ188" s="192">
        <v>1.6418020812272776</v>
      </c>
      <c r="GR188" s="192">
        <v>2.0764212515446734</v>
      </c>
      <c r="GS188" s="192">
        <v>1.3553485371544485</v>
      </c>
      <c r="GT188" s="192">
        <v>-0.79799189759991873</v>
      </c>
      <c r="GU188" s="192">
        <v>1.503514163399015</v>
      </c>
      <c r="GV188" s="192">
        <v>-0.86713585651405001</v>
      </c>
      <c r="GW188" s="192">
        <v>1.2466937445751001</v>
      </c>
      <c r="GX188" s="192">
        <v>1.8887447916348885</v>
      </c>
      <c r="GY188" s="192">
        <v>0.88121853317183563</v>
      </c>
      <c r="GZ188" s="192">
        <v>1.5924135391457555</v>
      </c>
    </row>
    <row r="189" spans="1:208">
      <c r="A189" s="193">
        <v>1</v>
      </c>
      <c r="B189" s="193">
        <v>-0.68378372419336086</v>
      </c>
      <c r="C189" s="193">
        <v>-0.2291018711983614</v>
      </c>
      <c r="D189" s="193">
        <v>1.7308615770260347</v>
      </c>
      <c r="E189" s="193">
        <v>1.6952107469854569</v>
      </c>
      <c r="F189" s="193">
        <v>0.23622203680712625</v>
      </c>
      <c r="G189" s="193">
        <v>0.73882347249849833</v>
      </c>
      <c r="H189" s="193">
        <v>1.3158377034892315</v>
      </c>
      <c r="I189" s="193">
        <v>1.315837632484157</v>
      </c>
      <c r="J189" s="193">
        <v>1.8923204731474457</v>
      </c>
      <c r="K189" s="193">
        <v>1.2344408379111143</v>
      </c>
      <c r="L189" s="193">
        <v>2.0669822043723474</v>
      </c>
      <c r="M189" s="193">
        <v>1.7731954250690283</v>
      </c>
      <c r="N189" s="193">
        <v>0.50259447597594398</v>
      </c>
      <c r="O189" s="193">
        <v>0.6057175714084444</v>
      </c>
      <c r="P189" s="193">
        <v>0.29990451957423842</v>
      </c>
      <c r="S189" s="193">
        <v>0.680121659287933</v>
      </c>
      <c r="AJ189" s="192" t="s">
        <v>242</v>
      </c>
      <c r="AK189" s="192">
        <v>-0.70909254387331488</v>
      </c>
      <c r="AL189" s="192">
        <v>-0.92640219475967645</v>
      </c>
      <c r="AM189" s="192">
        <v>-0.44239445000995697</v>
      </c>
      <c r="AN189" s="192">
        <v>-0.59056002983473377</v>
      </c>
      <c r="AO189" s="192">
        <v>0.75280837897124386</v>
      </c>
      <c r="AP189" s="192">
        <v>0.19965656315993954</v>
      </c>
      <c r="AQ189" s="192">
        <v>-0.16581866755120059</v>
      </c>
      <c r="AR189" s="192">
        <v>-0.14606303946661023</v>
      </c>
      <c r="AS189" s="192">
        <v>-7.6919219298816871E-2</v>
      </c>
      <c r="AT189" s="192">
        <v>0.93060702458221978</v>
      </c>
      <c r="AU189" s="192">
        <v>0.39721083685550407</v>
      </c>
      <c r="AV189" s="192">
        <v>4.1613294739762469E-2</v>
      </c>
      <c r="AW189" s="192">
        <v>0.39721083685550407</v>
      </c>
      <c r="AX189" s="192">
        <v>0.50586566229868479</v>
      </c>
      <c r="AY189" s="192">
        <v>-1.5882085851203709</v>
      </c>
      <c r="AZ189" s="192">
        <v>-1.2523664201954283</v>
      </c>
      <c r="BA189" s="192">
        <v>-1.7561295421359466</v>
      </c>
      <c r="BB189" s="192">
        <v>-0.36337269035297359</v>
      </c>
      <c r="BC189" s="192">
        <v>-1.8252736131975322</v>
      </c>
      <c r="BD189" s="192">
        <v>-0.87701350088889052</v>
      </c>
      <c r="BE189" s="192">
        <v>-0.36337269035297359</v>
      </c>
      <c r="BF189" s="192">
        <v>2.0467880939064353</v>
      </c>
      <c r="BG189" s="192">
        <v>0.84170757632983606</v>
      </c>
      <c r="BH189" s="192">
        <v>0.63427586493266452</v>
      </c>
      <c r="BI189" s="192">
        <v>1.5529026605613174</v>
      </c>
      <c r="BJ189" s="192">
        <v>3.3407678088416288</v>
      </c>
      <c r="BK189" s="192">
        <v>1.8591117597000628</v>
      </c>
      <c r="BL189" s="192">
        <v>1.1775497412547788</v>
      </c>
      <c r="BM189" s="192">
        <v>-1.6178416509065685</v>
      </c>
      <c r="BN189" s="192">
        <v>-1.0745677745844551</v>
      </c>
      <c r="BO189" s="192">
        <v>-1.8450289903883303</v>
      </c>
      <c r="BP189" s="192">
        <v>-0.88689118948428902</v>
      </c>
      <c r="BQ189" s="192">
        <v>-2.1709934667178734</v>
      </c>
      <c r="BR189" s="192">
        <v>-0.56092696404853815</v>
      </c>
      <c r="BS189" s="192">
        <v>-1.4301653167001949</v>
      </c>
      <c r="BT189" s="192">
        <v>-1.0251790807136671</v>
      </c>
      <c r="BU189" s="192">
        <v>-1.2622441087908276</v>
      </c>
      <c r="BV189" s="192">
        <v>-1.4597983824863923</v>
      </c>
      <c r="BW189" s="192">
        <v>0.75280837897124386</v>
      </c>
      <c r="BX189" s="192">
        <v>0.73305300178044674</v>
      </c>
      <c r="BY189" s="192">
        <v>1.1676720526593802</v>
      </c>
      <c r="BZ189" s="192">
        <v>0.72317531318504824</v>
      </c>
      <c r="CA189" s="192">
        <v>1.2960822552933582</v>
      </c>
      <c r="CB189" s="192">
        <v>0.78244144475744126</v>
      </c>
      <c r="CC189" s="192">
        <v>-0.8375027465072945</v>
      </c>
      <c r="CD189" s="192">
        <v>-0.57080465264393665</v>
      </c>
      <c r="CE189" s="192">
        <v>-1.3807766228294078</v>
      </c>
      <c r="CF189" s="192">
        <v>-0.76835867544570791</v>
      </c>
      <c r="CG189" s="192">
        <v>-8.6796907894215417E-2</v>
      </c>
      <c r="CH189" s="192">
        <v>-0.94615757195047534</v>
      </c>
      <c r="CI189" s="192">
        <v>-0.93627988335507684</v>
      </c>
      <c r="CJ189" s="192">
        <v>-1.6178416509065685</v>
      </c>
      <c r="CK189" s="192">
        <v>-0.89676887807968753</v>
      </c>
      <c r="CL189" s="192">
        <v>-1.341265868447812</v>
      </c>
      <c r="CM189" s="192">
        <v>-0.14606303946661023</v>
      </c>
      <c r="CN189" s="192">
        <v>-0.63007078421632967</v>
      </c>
      <c r="CO189" s="192">
        <v>-0.58068234123933515</v>
      </c>
      <c r="CP189" s="192">
        <v>0.31818907719851891</v>
      </c>
      <c r="CQ189" s="192">
        <v>8.1124049121358427E-2</v>
      </c>
      <c r="CR189" s="192">
        <v>-0.91652450616427794</v>
      </c>
      <c r="CS189" s="192">
        <v>0.50586566229868479</v>
      </c>
      <c r="CT189" s="192">
        <v>-0.35349500175757331</v>
      </c>
      <c r="CU189" s="192">
        <v>-7.6919219298816871E-2</v>
      </c>
      <c r="CV189" s="192">
        <v>-0.56092696404853815</v>
      </c>
      <c r="CW189" s="192">
        <v>-0.41276138422375958</v>
      </c>
      <c r="CX189" s="192">
        <v>0.16014580877834358</v>
      </c>
      <c r="CY189" s="192">
        <v>0.25892294562612583</v>
      </c>
      <c r="CZ189" s="192">
        <v>-3.740846491722092E-2</v>
      </c>
      <c r="DA189" s="192">
        <v>-0.31398424737597735</v>
      </c>
      <c r="DB189" s="192">
        <v>0.30831138860312035</v>
      </c>
      <c r="DC189" s="192">
        <v>0.61452048774186563</v>
      </c>
      <c r="DD189" s="192">
        <v>1.0293841614300021</v>
      </c>
      <c r="DE189" s="192">
        <v>0.91085164739142088</v>
      </c>
      <c r="DF189" s="192">
        <v>-0.36337269035297359</v>
      </c>
      <c r="DG189" s="192">
        <v>-7.77514823723203E-3</v>
      </c>
      <c r="DH189" s="192">
        <v>-0.17569635614659912</v>
      </c>
      <c r="DI189" s="192">
        <v>1.2466938123163636</v>
      </c>
      <c r="DJ189" s="192">
        <v>0.25892294562612583</v>
      </c>
      <c r="DK189" s="192">
        <v>-0.27447324210058988</v>
      </c>
      <c r="DL189" s="192">
        <v>2.1025403581665129E-3</v>
      </c>
      <c r="DM189" s="192">
        <v>-0.57080465264393665</v>
      </c>
      <c r="DN189" s="192">
        <v>-0.23496248771899395</v>
      </c>
      <c r="DO189" s="192">
        <v>-0.23496248771899395</v>
      </c>
      <c r="DP189" s="192">
        <v>2.1025403581665129E-3</v>
      </c>
      <c r="DQ189" s="192">
        <v>-0.48190520439155293</v>
      </c>
      <c r="DR189" s="192">
        <v>0.67378661931426043</v>
      </c>
      <c r="DS189" s="192">
        <v>0.5651317938710797</v>
      </c>
      <c r="DT189" s="192">
        <v>-0.89676887807968753</v>
      </c>
      <c r="DU189" s="192">
        <v>-0.62019309562093117</v>
      </c>
      <c r="DV189" s="192">
        <v>-0.81774736931649572</v>
      </c>
      <c r="DW189" s="192">
        <v>-0.2448401763143925</v>
      </c>
      <c r="DX189" s="192">
        <v>-2.7530525428030899E-2</v>
      </c>
      <c r="DY189" s="192">
        <v>-0.51153827017775033</v>
      </c>
      <c r="DZ189" s="192">
        <v>0.86146320441442648</v>
      </c>
      <c r="EA189" s="192">
        <v>-0.62019309562093117</v>
      </c>
      <c r="EB189" s="192">
        <v>0.61452048774186563</v>
      </c>
      <c r="EC189" s="192">
        <v>-0.38312806754377071</v>
      </c>
      <c r="ED189" s="192">
        <v>1.4047370807365407</v>
      </c>
      <c r="EE189" s="192">
        <v>7.1246360525959881E-2</v>
      </c>
      <c r="EF189" s="192">
        <v>1.4244924579273377</v>
      </c>
      <c r="EG189" s="192">
        <v>-1.4597983824863923</v>
      </c>
      <c r="EH189" s="192">
        <v>1.0392618500254005</v>
      </c>
      <c r="EI189" s="192">
        <v>-1.9339284386407132</v>
      </c>
      <c r="EJ189" s="192">
        <v>-0.41276138422375958</v>
      </c>
      <c r="EK189" s="192">
        <v>0.76268606756664414</v>
      </c>
      <c r="EL189" s="192">
        <v>-0.87701350088889052</v>
      </c>
      <c r="EM189" s="192">
        <v>1.2466938123163636</v>
      </c>
      <c r="EN189" s="192">
        <v>-0.15594097895580203</v>
      </c>
      <c r="EO189" s="192">
        <v>-1.5585755193341744</v>
      </c>
      <c r="EP189" s="192">
        <v>2.1025403581665129E-3</v>
      </c>
      <c r="EQ189" s="192">
        <v>-1.1042008403706516</v>
      </c>
      <c r="ER189" s="192">
        <v>0.31818907719851891</v>
      </c>
      <c r="ES189" s="192">
        <v>-2.7530525428030899E-2</v>
      </c>
      <c r="ET189" s="192">
        <v>-0.88689118948428902</v>
      </c>
      <c r="EU189" s="192">
        <v>-0.20532942193279655</v>
      </c>
      <c r="EV189" s="192">
        <v>-0.20532942193279655</v>
      </c>
      <c r="EW189" s="192">
        <v>1.6220467316229024</v>
      </c>
      <c r="EX189" s="192">
        <v>-1.2819994859816257</v>
      </c>
      <c r="EY189" s="192">
        <v>-0.90664656667508614</v>
      </c>
      <c r="EZ189" s="192">
        <v>1.7702123114476791</v>
      </c>
      <c r="FA189" s="192">
        <v>3.1735606144363923E-2</v>
      </c>
      <c r="FB189" s="192">
        <v>1.1973051184455759</v>
      </c>
      <c r="FC189" s="192">
        <v>1.2071828070409762</v>
      </c>
      <c r="FD189" s="192">
        <v>-0.86713581229349013</v>
      </c>
      <c r="FE189" s="192">
        <v>-0.55104927545313775</v>
      </c>
      <c r="FF189" s="192">
        <v>-0.19545173333739799</v>
      </c>
      <c r="FG189" s="192">
        <v>-0.85725812369809162</v>
      </c>
      <c r="FH189" s="192">
        <v>1.6714351745998968</v>
      </c>
      <c r="FI189" s="192">
        <v>0.64415355352806303</v>
      </c>
      <c r="FJ189" s="192">
        <v>0.55525410527567931</v>
      </c>
      <c r="FK189" s="192">
        <v>0.87134089300982498</v>
      </c>
      <c r="FL189" s="192">
        <v>-1.1634672228368379</v>
      </c>
      <c r="FM189" s="192">
        <v>2.1060544763726217</v>
      </c>
      <c r="FN189" s="192">
        <v>-0.63007078421632967</v>
      </c>
      <c r="FO189" s="192">
        <v>-0.26459555350519137</v>
      </c>
      <c r="FP189" s="192">
        <v>-1.4202876281047963</v>
      </c>
      <c r="FQ189" s="192">
        <v>-0.26459555350519137</v>
      </c>
      <c r="FR189" s="192">
        <v>-0.31398424737597735</v>
      </c>
      <c r="FS189" s="192">
        <v>-0.65970410089631859</v>
      </c>
      <c r="FT189" s="192">
        <v>1.0590172272161977</v>
      </c>
      <c r="FU189" s="192">
        <v>-0.32386193597137586</v>
      </c>
      <c r="FV189" s="192">
        <v>2.1258098535634207</v>
      </c>
      <c r="FW189" s="192">
        <v>0.38733314826010551</v>
      </c>
      <c r="FX189" s="192">
        <v>0.15026812018294505</v>
      </c>
      <c r="FY189" s="192">
        <v>0.88121858160522348</v>
      </c>
      <c r="FZ189" s="192">
        <v>-0.8375027465072945</v>
      </c>
      <c r="GA189" s="192">
        <v>-0.78811430353029821</v>
      </c>
      <c r="GB189" s="192">
        <v>-1.2819994859816257</v>
      </c>
      <c r="GC189" s="192">
        <v>1.1479166754685814</v>
      </c>
      <c r="GD189" s="192">
        <v>-0.26459555350519137</v>
      </c>
      <c r="GE189" s="192">
        <v>0.28855601141232323</v>
      </c>
      <c r="GF189" s="192">
        <v>-1.4005320000202059</v>
      </c>
      <c r="GG189" s="192">
        <v>-0.12630766227581136</v>
      </c>
      <c r="GH189" s="192">
        <v>0.42684390264170147</v>
      </c>
      <c r="GI189" s="192">
        <v>-0.29422887018518024</v>
      </c>
      <c r="GJ189" s="192">
        <v>6.1368671930561336E-2</v>
      </c>
      <c r="GK189" s="192">
        <v>-0.59056002983473377</v>
      </c>
      <c r="GL189" s="192">
        <v>0.42684390264170147</v>
      </c>
      <c r="GM189" s="192">
        <v>-0.42263907281915813</v>
      </c>
      <c r="GN189" s="192">
        <v>0.80219682194824016</v>
      </c>
      <c r="GO189" s="192">
        <v>-1.2523664201954283</v>
      </c>
      <c r="GP189" s="192">
        <v>2.5307958386561569</v>
      </c>
      <c r="GQ189" s="192">
        <v>1.6418021088137011</v>
      </c>
      <c r="GR189" s="192">
        <v>2.0764211596926327</v>
      </c>
      <c r="GS189" s="192">
        <v>1.3553486377595445</v>
      </c>
      <c r="GT189" s="192">
        <v>-0.7979919921256986</v>
      </c>
      <c r="GU189" s="192">
        <v>1.503514217584323</v>
      </c>
      <c r="GV189" s="192">
        <v>-0.86713581229349013</v>
      </c>
      <c r="GW189" s="192">
        <v>1.2466938123163636</v>
      </c>
      <c r="GX189" s="192">
        <v>1.8887448254862602</v>
      </c>
      <c r="GY189" s="192">
        <v>0.88121858160522348</v>
      </c>
      <c r="GZ189" s="192">
        <v>1.5924134149429134</v>
      </c>
    </row>
    <row r="190" spans="1:208">
      <c r="A190" s="193">
        <v>1</v>
      </c>
      <c r="B190" s="193">
        <v>-0.46345964767871162</v>
      </c>
      <c r="C190" s="193">
        <v>-0.2291018711983614</v>
      </c>
      <c r="D190" s="193">
        <v>-0.58055718488443875</v>
      </c>
      <c r="E190" s="193">
        <v>0.93121531531237323</v>
      </c>
      <c r="F190" s="193">
        <v>-1.1235079423979983</v>
      </c>
      <c r="G190" s="193">
        <v>-1.0610025496699473</v>
      </c>
      <c r="H190" s="193">
        <v>-0.66958168818796127</v>
      </c>
      <c r="I190" s="193">
        <v>-0.66958178949171887</v>
      </c>
      <c r="J190" s="193">
        <v>-0.50243547508195729</v>
      </c>
      <c r="K190" s="193">
        <v>0.18551717109056001</v>
      </c>
      <c r="L190" s="193">
        <v>0.15108905453278676</v>
      </c>
      <c r="M190" s="193">
        <v>-0.41709309502451669</v>
      </c>
      <c r="N190" s="193">
        <v>-0.18370124389250017</v>
      </c>
      <c r="O190" s="193">
        <v>-0.78299104676309816</v>
      </c>
      <c r="P190" s="193">
        <v>-1.2398114675182517</v>
      </c>
      <c r="S190" s="193">
        <v>0.44903464621042599</v>
      </c>
      <c r="AJ190" s="192" t="s">
        <v>243</v>
      </c>
      <c r="AK190" s="192">
        <v>-0.81547546831455897</v>
      </c>
      <c r="AL190" s="192">
        <v>-0.1580914825260949</v>
      </c>
      <c r="AM190" s="192">
        <v>-7.9831484217944476E-2</v>
      </c>
      <c r="AN190" s="192">
        <v>0.23320850901465728</v>
      </c>
      <c r="AO190" s="192">
        <v>0.34277250664606834</v>
      </c>
      <c r="AP190" s="192">
        <v>1.2662404866822421</v>
      </c>
      <c r="AQ190" s="192">
        <v>9.2340512059985599E-2</v>
      </c>
      <c r="AR190" s="192">
        <v>1.250588487020613</v>
      </c>
      <c r="AS190" s="192">
        <v>0.65581249987867007</v>
      </c>
      <c r="AT190" s="192">
        <v>1.3914564839752823</v>
      </c>
      <c r="AU190" s="192">
        <v>6.1036512736724981E-2</v>
      </c>
      <c r="AV190" s="192">
        <v>-7.9831484217944476E-2</v>
      </c>
      <c r="AW190" s="192">
        <v>0.85928849547986075</v>
      </c>
      <c r="AX190" s="192">
        <v>1.1410244893892019</v>
      </c>
      <c r="AY190" s="192">
        <v>-0.6119994727133683</v>
      </c>
      <c r="AZ190" s="192">
        <v>-0.50243547508195729</v>
      </c>
      <c r="BA190" s="192">
        <v>-2.2554594371845273</v>
      </c>
      <c r="BB190" s="192">
        <v>-0.78417146899129841</v>
      </c>
      <c r="BC190" s="192">
        <v>-1.7545954480123642</v>
      </c>
      <c r="BD190" s="192">
        <v>-0.1580914825260949</v>
      </c>
      <c r="BE190" s="192">
        <v>1.4080513751835163E-2</v>
      </c>
      <c r="BF190" s="192">
        <v>2.2053604663800472</v>
      </c>
      <c r="BG190" s="192">
        <v>1.0158084920961616</v>
      </c>
      <c r="BH190" s="192">
        <v>0.79668049683333952</v>
      </c>
      <c r="BI190" s="192">
        <v>0.43668450461584796</v>
      </c>
      <c r="BJ190" s="192">
        <v>4.0522964264523971</v>
      </c>
      <c r="BK190" s="192">
        <v>2.2523164653649372</v>
      </c>
      <c r="BL190" s="192">
        <v>0.98450449277290097</v>
      </c>
      <c r="BM190" s="192">
        <v>-1.801551446997254</v>
      </c>
      <c r="BN190" s="192">
        <v>-0.39287147745054624</v>
      </c>
      <c r="BO190" s="192">
        <v>-1.7545954480123642</v>
      </c>
      <c r="BP190" s="192">
        <v>-1.4572074544413918</v>
      </c>
      <c r="BQ190" s="192">
        <v>-1.9580714436135549</v>
      </c>
      <c r="BR190" s="192">
        <v>-0.22069948117261615</v>
      </c>
      <c r="BS190" s="192">
        <v>-1.363295456471612</v>
      </c>
      <c r="BT190" s="192">
        <v>-1.6606834500425847</v>
      </c>
      <c r="BU190" s="192">
        <v>-1.2693834585018324</v>
      </c>
      <c r="BV190" s="192">
        <v>-1.7389434483507351</v>
      </c>
      <c r="BW190" s="192">
        <v>-1.7223485571425456E-2</v>
      </c>
      <c r="BX190" s="192">
        <v>0.43668450461584796</v>
      </c>
      <c r="BY190" s="192">
        <v>0.95320049344964042</v>
      </c>
      <c r="BZ190" s="192">
        <v>-1.5714859097940351E-3</v>
      </c>
      <c r="CA190" s="192">
        <v>1.3445004849903925</v>
      </c>
      <c r="CB190" s="192">
        <v>0.70276849886355985</v>
      </c>
      <c r="CC190" s="192">
        <v>-0.90938746628433864</v>
      </c>
      <c r="CD190" s="192">
        <v>-1.2380794591785718</v>
      </c>
      <c r="CE190" s="192">
        <v>-0.56504347372847852</v>
      </c>
      <c r="CF190" s="192">
        <v>-0.84677946763781964</v>
      </c>
      <c r="CG190" s="192">
        <v>-0.18939548184935553</v>
      </c>
      <c r="CH190" s="192">
        <v>-0.65895547169825819</v>
      </c>
      <c r="CI190" s="192">
        <v>-0.53373947440521785</v>
      </c>
      <c r="CJ190" s="192">
        <v>-1.7389434483507351</v>
      </c>
      <c r="CK190" s="192">
        <v>-1.0502554632390104</v>
      </c>
      <c r="CL190" s="192">
        <v>-0.84677946763781964</v>
      </c>
      <c r="CM190" s="192">
        <v>-0.92503946594597009</v>
      </c>
      <c r="CN190" s="192">
        <v>-6.4179484556315267E-2</v>
      </c>
      <c r="CO190" s="192">
        <v>-0.22069948117261615</v>
      </c>
      <c r="CP190" s="192">
        <v>0.38972850563095812</v>
      </c>
      <c r="CQ190" s="192">
        <v>0.13929651104487542</v>
      </c>
      <c r="CR190" s="192">
        <v>-0.6746074713598873</v>
      </c>
      <c r="CS190" s="192">
        <v>0.13929651104487542</v>
      </c>
      <c r="CT190" s="192">
        <v>0.2645125083379179</v>
      </c>
      <c r="CU190" s="192">
        <v>0.42103250495421873</v>
      </c>
      <c r="CV190" s="192">
        <v>-0.54939147406684707</v>
      </c>
      <c r="CW190" s="192">
        <v>-1.0815594625622709</v>
      </c>
      <c r="CX190" s="192">
        <v>0.62450850055540941</v>
      </c>
      <c r="CY190" s="192">
        <v>0.31146850732280773</v>
      </c>
      <c r="CZ190" s="192">
        <v>-0.22069948117261615</v>
      </c>
      <c r="DA190" s="192">
        <v>-0.22069948117261615</v>
      </c>
      <c r="DB190" s="192">
        <v>0.29581650766117629</v>
      </c>
      <c r="DC190" s="192">
        <v>-3.2875485233054655E-2</v>
      </c>
      <c r="DD190" s="192">
        <v>0.60885650089377807</v>
      </c>
      <c r="DE190" s="192">
        <v>0.15494851070650684</v>
      </c>
      <c r="DF190" s="192">
        <v>0.37407650596932673</v>
      </c>
      <c r="DG190" s="192">
        <v>0.13929651104487542</v>
      </c>
      <c r="DH190" s="192">
        <v>-6.4179484556315267E-2</v>
      </c>
      <c r="DI190" s="192">
        <v>0.5149445029239984</v>
      </c>
      <c r="DJ190" s="192">
        <v>-0.17374348218772634</v>
      </c>
      <c r="DK190" s="192">
        <v>1.4080513751835163E-2</v>
      </c>
      <c r="DL190" s="192">
        <v>-0.3459154784656564</v>
      </c>
      <c r="DM190" s="192">
        <v>-1.1128634618855315</v>
      </c>
      <c r="DN190" s="192">
        <v>-1.5714859097940351E-3</v>
      </c>
      <c r="DO190" s="192">
        <v>-0.51808747474358652</v>
      </c>
      <c r="DP190" s="192">
        <v>0.71842049852518908</v>
      </c>
      <c r="DQ190" s="192">
        <v>0.20190450969139664</v>
      </c>
      <c r="DR190" s="192">
        <v>0.68711649920192841</v>
      </c>
      <c r="DS190" s="192">
        <v>0.2645125083379179</v>
      </c>
      <c r="DT190" s="192">
        <v>-0.3459154784656564</v>
      </c>
      <c r="DU190" s="192">
        <v>-0.70591147068314797</v>
      </c>
      <c r="DV190" s="192">
        <v>-0.89373546662270942</v>
      </c>
      <c r="DW190" s="192">
        <v>4.5384513075095778E-2</v>
      </c>
      <c r="DX190" s="192">
        <v>-0.18939548184935553</v>
      </c>
      <c r="DY190" s="192">
        <v>-0.20504748151098473</v>
      </c>
      <c r="DZ190" s="192">
        <v>0.37407650596932673</v>
      </c>
      <c r="EA190" s="192">
        <v>-0.64330347203662896</v>
      </c>
      <c r="EB190" s="192">
        <v>0.13929651104487542</v>
      </c>
      <c r="EC190" s="192">
        <v>-0.22069948117261615</v>
      </c>
      <c r="ED190" s="192">
        <v>1.250588487020613</v>
      </c>
      <c r="EE190" s="192">
        <v>0.29581650766117629</v>
      </c>
      <c r="EF190" s="192">
        <v>2.2210124660416786</v>
      </c>
      <c r="EG190" s="192">
        <v>-0.97199546493085986</v>
      </c>
      <c r="EH190" s="192">
        <v>2.299272464349829</v>
      </c>
      <c r="EI190" s="192">
        <v>-1.3476434568099829</v>
      </c>
      <c r="EJ190" s="192">
        <v>-0.70591147068314797</v>
      </c>
      <c r="EK190" s="192">
        <v>0.82798449615660008</v>
      </c>
      <c r="EL190" s="192">
        <v>-0.22069948117261615</v>
      </c>
      <c r="EM190" s="192">
        <v>1.0471124914194223</v>
      </c>
      <c r="EN190" s="192">
        <v>0.43668450461584796</v>
      </c>
      <c r="EO190" s="192">
        <v>-1.5511194524111735</v>
      </c>
      <c r="EP190" s="192">
        <v>-6.4179484556315267E-2</v>
      </c>
      <c r="EQ190" s="192">
        <v>-1.2850354581634615</v>
      </c>
      <c r="ER190" s="192">
        <v>0.8436364958182293</v>
      </c>
      <c r="ES190" s="192">
        <v>0.59320450123214885</v>
      </c>
      <c r="ET190" s="192">
        <v>-1.5824234517344342</v>
      </c>
      <c r="EU190" s="192">
        <v>-0.1580914825260949</v>
      </c>
      <c r="EV190" s="192">
        <v>2.9732513413466582E-2</v>
      </c>
      <c r="EW190" s="192">
        <v>2.299272464349829</v>
      </c>
      <c r="EX190" s="192">
        <v>-1.6450314503809531</v>
      </c>
      <c r="EY190" s="192">
        <v>-0.51808747474358652</v>
      </c>
      <c r="EZ190" s="192">
        <v>2.2210124660416786</v>
      </c>
      <c r="FA190" s="192">
        <v>0.34277250664606834</v>
      </c>
      <c r="FB190" s="192">
        <v>1.5949324795764752</v>
      </c>
      <c r="FC190" s="192">
        <v>1.5792804799148439</v>
      </c>
      <c r="FD190" s="192">
        <v>-1.2693834585018324</v>
      </c>
      <c r="FE190" s="192">
        <v>-0.56504347372847852</v>
      </c>
      <c r="FF190" s="192">
        <v>-0.65895547169825819</v>
      </c>
      <c r="FG190" s="192">
        <v>-0.25200348049587679</v>
      </c>
      <c r="FH190" s="192">
        <v>1.422760483298543</v>
      </c>
      <c r="FI190" s="192">
        <v>0.68711649920192841</v>
      </c>
      <c r="FJ190" s="192">
        <v>0.3271205069844369</v>
      </c>
      <c r="FK190" s="192">
        <v>0.53059650258562763</v>
      </c>
      <c r="FL190" s="192">
        <v>-1.1598194608704213</v>
      </c>
      <c r="FM190" s="192">
        <v>1.9862324711172274</v>
      </c>
      <c r="FN190" s="192">
        <v>-0.54939147406684707</v>
      </c>
      <c r="FO190" s="192">
        <v>0.20190450969139664</v>
      </c>
      <c r="FP190" s="192">
        <v>-0.11113548354120509</v>
      </c>
      <c r="FQ190" s="192">
        <v>-0.86243146729944886</v>
      </c>
      <c r="FR190" s="192">
        <v>-7.9831484217944476E-2</v>
      </c>
      <c r="FS190" s="192">
        <v>-0.43982747643543602</v>
      </c>
      <c r="FT190" s="192">
        <v>0.90624449446475053</v>
      </c>
      <c r="FU190" s="192">
        <v>0.45233650427747718</v>
      </c>
      <c r="FV190" s="192">
        <v>1.156676489050831</v>
      </c>
      <c r="FW190" s="192">
        <v>0.35842450630769751</v>
      </c>
      <c r="FX190" s="192">
        <v>6.1036512736724981E-2</v>
      </c>
      <c r="FY190" s="192">
        <v>0.31146850732280773</v>
      </c>
      <c r="FZ190" s="192">
        <v>-1.2380794591785718</v>
      </c>
      <c r="GA190" s="192">
        <v>-0.89373546662270942</v>
      </c>
      <c r="GB190" s="192">
        <v>-1.6763354497042138</v>
      </c>
      <c r="GC190" s="192">
        <v>1.4540644826218037</v>
      </c>
      <c r="GD190" s="192">
        <v>-9.5483483879575892E-2</v>
      </c>
      <c r="GE190" s="192">
        <v>-0.23635148083424534</v>
      </c>
      <c r="GF190" s="192">
        <v>-1.9111154446286651</v>
      </c>
      <c r="GG190" s="192">
        <v>-0.40852347711217762</v>
      </c>
      <c r="GH190" s="192">
        <v>1.0784164907426805</v>
      </c>
      <c r="GI190" s="192">
        <v>-0.20504748151098473</v>
      </c>
      <c r="GJ190" s="192">
        <v>-0.42417547677380685</v>
      </c>
      <c r="GK190" s="192">
        <v>-1.5041634534262838</v>
      </c>
      <c r="GL190" s="192">
        <v>0.15494851070650684</v>
      </c>
      <c r="GM190" s="192">
        <v>-0.29895947948076657</v>
      </c>
      <c r="GN190" s="192">
        <v>0.12364451138324621</v>
      </c>
      <c r="GO190" s="192">
        <v>-1.895463444967036</v>
      </c>
      <c r="GP190" s="192">
        <v>2.2836204646881977</v>
      </c>
      <c r="GQ190" s="192">
        <v>1.4697164822834328</v>
      </c>
      <c r="GR190" s="192">
        <v>1.5792804799148439</v>
      </c>
      <c r="GS190" s="192">
        <v>0.29581650766117629</v>
      </c>
      <c r="GT190" s="192">
        <v>-0.83112746797618819</v>
      </c>
      <c r="GU190" s="192">
        <v>1.6105844792381045</v>
      </c>
      <c r="GV190" s="192">
        <v>-1.7076394490274744</v>
      </c>
      <c r="GW190" s="192">
        <v>0.74972449784844974</v>
      </c>
      <c r="GX190" s="192">
        <v>0.31146850732280773</v>
      </c>
      <c r="GY190" s="192">
        <v>-0.29895947948076657</v>
      </c>
      <c r="GZ190" s="192">
        <v>1.156676489050831</v>
      </c>
    </row>
    <row r="191" spans="1:208">
      <c r="A191" s="193">
        <v>1</v>
      </c>
      <c r="B191" s="193">
        <v>-0.78051136754125705</v>
      </c>
      <c r="C191" s="193">
        <v>-0.2291018711983614</v>
      </c>
      <c r="D191" s="193">
        <v>6.2539164195491354E-2</v>
      </c>
      <c r="E191" s="193">
        <v>-0.78777440595206516</v>
      </c>
      <c r="F191" s="193">
        <v>0.23622203680712625</v>
      </c>
      <c r="G191" s="193">
        <v>0.10578121642545778</v>
      </c>
      <c r="H191" s="193">
        <v>0.41696623760552681</v>
      </c>
      <c r="I191" s="193">
        <v>0.41696621404630113</v>
      </c>
      <c r="J191" s="193">
        <v>0.13929651104487542</v>
      </c>
      <c r="K191" s="193">
        <v>0.37062134758830478</v>
      </c>
      <c r="L191" s="193">
        <v>-6.6626076130799752E-2</v>
      </c>
      <c r="M191" s="193">
        <v>0.61720981724188084</v>
      </c>
      <c r="N191" s="193">
        <v>0.2280761880285653</v>
      </c>
      <c r="O191" s="193">
        <v>0.55612083504517595</v>
      </c>
      <c r="P191" s="193">
        <v>0.62984365966548739</v>
      </c>
      <c r="S191" s="193">
        <v>0.77742145426793607</v>
      </c>
      <c r="AJ191" s="192" t="s">
        <v>244</v>
      </c>
      <c r="AK191" s="192">
        <v>-6.1288397573100652E-2</v>
      </c>
      <c r="AL191" s="192">
        <v>-0.12298978973901509</v>
      </c>
      <c r="AM191" s="192">
        <v>6.2114386758729684E-2</v>
      </c>
      <c r="AN191" s="192">
        <v>0.16495004036858807</v>
      </c>
      <c r="AO191" s="192">
        <v>0.80253109274971024</v>
      </c>
      <c r="AP191" s="192">
        <v>1.3784107529649166</v>
      </c>
      <c r="AQ191" s="192">
        <v>-0.184691181904931</v>
      </c>
      <c r="AR191" s="192">
        <v>1.4195450144088604</v>
      </c>
      <c r="AS191" s="192">
        <v>0.84366535419365274</v>
      </c>
      <c r="AT191" s="192">
        <v>1.3784107529649166</v>
      </c>
      <c r="AU191" s="192">
        <v>1.9954246746240667</v>
      </c>
      <c r="AV191" s="192">
        <v>0.78196396202773832</v>
      </c>
      <c r="AW191" s="192">
        <v>1.1316051843012558</v>
      </c>
      <c r="AX191" s="192">
        <v>1.5635149294626627</v>
      </c>
      <c r="AY191" s="192">
        <v>-0.184691181904931</v>
      </c>
      <c r="AZ191" s="192">
        <v>-0.88397362645196764</v>
      </c>
      <c r="BA191" s="192">
        <v>-1.5626889402770323</v>
      </c>
      <c r="BB191" s="192">
        <v>-0.36979535840267574</v>
      </c>
      <c r="BC191" s="192">
        <v>-1.8917630318285794</v>
      </c>
      <c r="BD191" s="192">
        <v>-8.1855528295072616E-2</v>
      </c>
      <c r="BE191" s="192">
        <v>-0.36979535840267574</v>
      </c>
      <c r="BF191" s="192">
        <v>0.53515839336407756</v>
      </c>
      <c r="BG191" s="192">
        <v>0.86423248491562465</v>
      </c>
      <c r="BH191" s="192">
        <v>1.3784107529649166</v>
      </c>
      <c r="BI191" s="192">
        <v>0.41175560903224728</v>
      </c>
      <c r="BJ191" s="192">
        <v>2.7152742498930755</v>
      </c>
      <c r="BK191" s="192">
        <v>1.7280519752384356</v>
      </c>
      <c r="BL191" s="192">
        <v>1.1727394457451998</v>
      </c>
      <c r="BM191" s="192">
        <v>-1.9123301625505513</v>
      </c>
      <c r="BN191" s="192">
        <v>-0.184691181904931</v>
      </c>
      <c r="BO191" s="192">
        <v>-1.2336148487254868</v>
      </c>
      <c r="BP191" s="192">
        <v>-1.5009875481111179</v>
      </c>
      <c r="BQ191" s="192">
        <v>-1.7889273782187209</v>
      </c>
      <c r="BR191" s="192">
        <v>-1.3775847637792875</v>
      </c>
      <c r="BS191" s="192">
        <v>-1.6243903324429483</v>
      </c>
      <c r="BT191" s="192">
        <v>-2.0563000776043538</v>
      </c>
      <c r="BU191" s="192">
        <v>-1.3775847637792875</v>
      </c>
      <c r="BV191" s="192">
        <v>-1.5215546788330898</v>
      </c>
      <c r="BW191" s="192">
        <v>-0.43149675056859021</v>
      </c>
      <c r="BX191" s="192">
        <v>0.5762926548080215</v>
      </c>
      <c r="BY191" s="192">
        <v>0.51459126264210564</v>
      </c>
      <c r="BZ191" s="192">
        <v>0.30891995542238893</v>
      </c>
      <c r="CA191" s="192">
        <v>1.1727394457451998</v>
      </c>
      <c r="CB191" s="192">
        <v>1.1316051843012558</v>
      </c>
      <c r="CC191" s="192">
        <v>-0.88397362645196764</v>
      </c>
      <c r="CD191" s="192">
        <v>-1.0279435415057698</v>
      </c>
      <c r="CE191" s="192">
        <v>-0.67830231923225093</v>
      </c>
      <c r="CF191" s="192">
        <v>-1.6655245938868906</v>
      </c>
      <c r="CG191" s="192">
        <v>-0.55489953490042054</v>
      </c>
      <c r="CH191" s="192">
        <v>-8.1855528295072616E-2</v>
      </c>
      <c r="CI191" s="192">
        <v>-1.3158833716133731</v>
      </c>
      <c r="CJ191" s="192">
        <v>-1.7272259860528065</v>
      </c>
      <c r="CK191" s="192">
        <v>-0.78113797284210928</v>
      </c>
      <c r="CL191" s="192">
        <v>-0.53433240417844863</v>
      </c>
      <c r="CM191" s="192">
        <v>-0.30809396623676133</v>
      </c>
      <c r="CN191" s="192">
        <v>0.35005421686633281</v>
      </c>
      <c r="CO191" s="192">
        <v>0.22665143253450248</v>
      </c>
      <c r="CP191" s="192">
        <v>-0.20525831262690294</v>
      </c>
      <c r="CQ191" s="192">
        <v>-8.1855528295072616E-2</v>
      </c>
      <c r="CR191" s="192">
        <v>-0.49319814273450613</v>
      </c>
      <c r="CS191" s="192">
        <v>-8.1855528295072616E-2</v>
      </c>
      <c r="CT191" s="192">
        <v>-0.39036248912464772</v>
      </c>
      <c r="CU191" s="192">
        <v>0.26778569397844643</v>
      </c>
      <c r="CV191" s="192">
        <v>0.5762926548080215</v>
      </c>
      <c r="CW191" s="192">
        <v>-0.94567501861788206</v>
      </c>
      <c r="CX191" s="192">
        <v>0.69969543913985188</v>
      </c>
      <c r="CY191" s="192">
        <v>-6.1288397573100652E-2</v>
      </c>
      <c r="CZ191" s="192">
        <v>4.1299459281378674E-4</v>
      </c>
      <c r="DA191" s="192">
        <v>0.1443829096466161</v>
      </c>
      <c r="DB191" s="192">
        <v>-4.0721266851128687E-2</v>
      </c>
      <c r="DC191" s="192">
        <v>4.154725603675772E-2</v>
      </c>
      <c r="DD191" s="192">
        <v>0.39118847831027675</v>
      </c>
      <c r="DE191" s="192">
        <v>-0.71943658067619476</v>
      </c>
      <c r="DF191" s="192">
        <v>-0.36979535840267574</v>
      </c>
      <c r="DG191" s="192">
        <v>-0.36979535840267574</v>
      </c>
      <c r="DH191" s="192">
        <v>0.53515839336407756</v>
      </c>
      <c r="DI191" s="192">
        <v>0.9053667463595686</v>
      </c>
      <c r="DJ191" s="192">
        <v>0.617426916251964</v>
      </c>
      <c r="DK191" s="192">
        <v>0.45288987047619123</v>
      </c>
      <c r="DL191" s="192">
        <v>4.1299459281378674E-4</v>
      </c>
      <c r="DM191" s="192">
        <v>-0.69886944995422284</v>
      </c>
      <c r="DN191" s="192">
        <v>-0.10242265901704459</v>
      </c>
      <c r="DO191" s="192">
        <v>-0.51376527345647804</v>
      </c>
      <c r="DP191" s="192">
        <v>1.090470922857312</v>
      </c>
      <c r="DQ191" s="192">
        <v>-0.16412405118295903</v>
      </c>
      <c r="DR191" s="192">
        <v>-0.16412405118295903</v>
      </c>
      <c r="DS191" s="192">
        <v>-0.45206388129056219</v>
      </c>
      <c r="DT191" s="192">
        <v>0.24721856325647446</v>
      </c>
      <c r="DU191" s="192">
        <v>-0.24639257407084542</v>
      </c>
      <c r="DV191" s="192">
        <v>-0.16412405118295903</v>
      </c>
      <c r="DW191" s="192">
        <v>0.2883528247004184</v>
      </c>
      <c r="DX191" s="192">
        <v>0.2883528247004184</v>
      </c>
      <c r="DY191" s="192">
        <v>-0.67830231923225093</v>
      </c>
      <c r="DZ191" s="192">
        <v>-8.1855528295072616E-2</v>
      </c>
      <c r="EA191" s="192">
        <v>-0.10242265901704459</v>
      </c>
      <c r="EB191" s="192">
        <v>0.88479961563759668</v>
      </c>
      <c r="EC191" s="192">
        <v>-0.24639257407084542</v>
      </c>
      <c r="ED191" s="192">
        <v>1.481246406574775</v>
      </c>
      <c r="EE191" s="192">
        <v>-4.0721266851128687E-2</v>
      </c>
      <c r="EF191" s="192">
        <v>1.7074848445164621</v>
      </c>
      <c r="EG191" s="192">
        <v>-0.49319814273450613</v>
      </c>
      <c r="EH191" s="192">
        <v>2.7975427727809632</v>
      </c>
      <c r="EI191" s="192">
        <v>-1.1719134565595708</v>
      </c>
      <c r="EJ191" s="192">
        <v>-0.51376527345647804</v>
      </c>
      <c r="EK191" s="192">
        <v>0.5762926548080215</v>
      </c>
      <c r="EL191" s="192">
        <v>-0.41092961984661969</v>
      </c>
      <c r="EM191" s="192">
        <v>1.9131561517361788</v>
      </c>
      <c r="EN191" s="192">
        <v>0.30891995542238893</v>
      </c>
      <c r="EO191" s="192">
        <v>-1.8917630318285794</v>
      </c>
      <c r="EP191" s="192">
        <v>2.0980125314785752E-2</v>
      </c>
      <c r="EQ191" s="192">
        <v>-1.3981518945012594</v>
      </c>
      <c r="ER191" s="192">
        <v>0.43232273975421925</v>
      </c>
      <c r="ES191" s="192">
        <v>0.96706813852548301</v>
      </c>
      <c r="ET191" s="192">
        <v>-1.4187190252232313</v>
      </c>
      <c r="EU191" s="192">
        <v>-0.30809396623676133</v>
      </c>
      <c r="EV191" s="192">
        <v>-2.015413612915672E-2</v>
      </c>
      <c r="EW191" s="192">
        <v>2.0365589360680105</v>
      </c>
      <c r="EX191" s="192">
        <v>-1.8506287703846369</v>
      </c>
      <c r="EY191" s="192">
        <v>0.1443829096466161</v>
      </c>
      <c r="EZ191" s="192">
        <v>2.1599617203998398</v>
      </c>
      <c r="FA191" s="192">
        <v>1.1110380535792854</v>
      </c>
      <c r="FB191" s="192">
        <v>2.0982603282339252</v>
      </c>
      <c r="FC191" s="192">
        <v>1.8103204981263206</v>
      </c>
      <c r="FD191" s="192">
        <v>-1.0690778029497123</v>
      </c>
      <c r="FE191" s="192">
        <v>-0.26695970479281739</v>
      </c>
      <c r="FF191" s="192">
        <v>-0.8017051035640812</v>
      </c>
      <c r="FG191" s="192">
        <v>-0.41092961984661969</v>
      </c>
      <c r="FH191" s="192">
        <v>1.7280519752384356</v>
      </c>
      <c r="FI191" s="192">
        <v>0.86423248491562465</v>
      </c>
      <c r="FJ191" s="192">
        <v>0.72026256986182235</v>
      </c>
      <c r="FK191" s="192">
        <v>0.45288987047619123</v>
      </c>
      <c r="FL191" s="192">
        <v>-1.0279435415057698</v>
      </c>
      <c r="FM191" s="192">
        <v>1.8925890210142085</v>
      </c>
      <c r="FN191" s="192">
        <v>-0.32866109695873186</v>
      </c>
      <c r="FO191" s="192">
        <v>0.617426916251964</v>
      </c>
      <c r="FP191" s="192">
        <v>-0.36979535840267574</v>
      </c>
      <c r="FQ191" s="192">
        <v>-0.16412405118295903</v>
      </c>
      <c r="FR191" s="192">
        <v>0.18551717109056001</v>
      </c>
      <c r="FS191" s="192">
        <v>-0.78113797284210928</v>
      </c>
      <c r="FT191" s="192">
        <v>1.9542904131801229</v>
      </c>
      <c r="FU191" s="192">
        <v>0.26778569397844643</v>
      </c>
      <c r="FV191" s="192">
        <v>0.86423248491562465</v>
      </c>
      <c r="FW191" s="192">
        <v>0.82309822347168071</v>
      </c>
      <c r="FX191" s="192">
        <v>-8.1855528295072616E-2</v>
      </c>
      <c r="FY191" s="192">
        <v>0.2883528247004184</v>
      </c>
      <c r="FZ191" s="192">
        <v>-1.2953162408914012</v>
      </c>
      <c r="GA191" s="192">
        <v>-0.67830231923225093</v>
      </c>
      <c r="GB191" s="192">
        <v>-1.6860917246088627</v>
      </c>
      <c r="GC191" s="192">
        <v>0.9053667463595686</v>
      </c>
      <c r="GD191" s="192">
        <v>-0.6166009270663364</v>
      </c>
      <c r="GE191" s="192">
        <v>-0.39036248912464772</v>
      </c>
      <c r="GF191" s="192">
        <v>-1.7477931167747784</v>
      </c>
      <c r="GG191" s="192">
        <v>-0.55489953490042054</v>
      </c>
      <c r="GH191" s="192">
        <v>0.96706813852548301</v>
      </c>
      <c r="GI191" s="192">
        <v>-0.184691181904931</v>
      </c>
      <c r="GJ191" s="192">
        <v>-0.8017051035640812</v>
      </c>
      <c r="GK191" s="192">
        <v>-1.2953162408914012</v>
      </c>
      <c r="GL191" s="192">
        <v>4.1299459281378674E-4</v>
      </c>
      <c r="GM191" s="192">
        <v>-0.45206388129056219</v>
      </c>
      <c r="GN191" s="192">
        <v>-2.015413612915672E-2</v>
      </c>
      <c r="GO191" s="192">
        <v>-1.768360247496749</v>
      </c>
      <c r="GP191" s="192">
        <v>0.41175560903224728</v>
      </c>
      <c r="GQ191" s="192">
        <v>0.9053667463595686</v>
      </c>
      <c r="GR191" s="192">
        <v>1.2961422300770287</v>
      </c>
      <c r="GS191" s="192">
        <v>-0.22582544334887347</v>
      </c>
      <c r="GT191" s="192">
        <v>-1.0279435415057698</v>
      </c>
      <c r="GU191" s="192">
        <v>0.82309822347168071</v>
      </c>
      <c r="GV191" s="192">
        <v>-1.9945986854384377</v>
      </c>
      <c r="GW191" s="192">
        <v>6.2114386758729684E-2</v>
      </c>
      <c r="GX191" s="192">
        <v>0.20608430181253054</v>
      </c>
      <c r="GY191" s="192">
        <v>-0.67830231923225093</v>
      </c>
      <c r="GZ191" s="192">
        <v>4.1299459281378674E-4</v>
      </c>
    </row>
    <row r="192" spans="1:208">
      <c r="A192" s="192">
        <v>1</v>
      </c>
      <c r="B192" s="192">
        <v>-0.36673200433081538</v>
      </c>
      <c r="C192" s="192">
        <v>-0.2291018711983614</v>
      </c>
      <c r="D192" s="192">
        <v>-0.82288334540731101</v>
      </c>
      <c r="E192" s="192">
        <v>-0.50127611907465885</v>
      </c>
      <c r="F192" s="192">
        <v>-1.0796456850042839</v>
      </c>
      <c r="G192" s="192">
        <v>-0.365897327315238</v>
      </c>
      <c r="H192" s="192">
        <v>-0.63007085452274303</v>
      </c>
      <c r="I192" s="192">
        <v>-0.63007078421632967</v>
      </c>
      <c r="J192" s="192">
        <v>-0.54939147406684707</v>
      </c>
      <c r="K192" s="192">
        <v>-0.32866109695873186</v>
      </c>
      <c r="L192" s="192">
        <v>2.0459976134636088E-2</v>
      </c>
      <c r="M192" s="192">
        <v>0.55636846946150376</v>
      </c>
      <c r="N192" s="192">
        <v>-0.35527517385961088</v>
      </c>
      <c r="O192" s="192">
        <v>-0.68379757403655972</v>
      </c>
      <c r="P192" s="192">
        <v>-0.90987232742700663</v>
      </c>
      <c r="S192" s="192">
        <v>0.35173485123042286</v>
      </c>
      <c r="AJ192" s="192" t="s">
        <v>245</v>
      </c>
      <c r="AK192" s="192">
        <v>-0.54559936359069061</v>
      </c>
      <c r="AL192" s="192">
        <v>-0.54559936359069061</v>
      </c>
      <c r="AM192" s="192">
        <v>0.15108905453278676</v>
      </c>
      <c r="AN192" s="192">
        <v>-0.54559936359069061</v>
      </c>
      <c r="AO192" s="192">
        <v>1.5880089169124596</v>
      </c>
      <c r="AP192" s="192">
        <v>1.5009228646470236</v>
      </c>
      <c r="AQ192" s="192">
        <v>-0.11016910226351767</v>
      </c>
      <c r="AR192" s="192">
        <v>0.2817181329309405</v>
      </c>
      <c r="AS192" s="192">
        <v>-0.11016910226351767</v>
      </c>
      <c r="AT192" s="192">
        <v>1.2832077339834371</v>
      </c>
      <c r="AU192" s="192">
        <v>0.19463208066550466</v>
      </c>
      <c r="AV192" s="192">
        <v>6.4003002267354003E-2</v>
      </c>
      <c r="AW192" s="192">
        <v>0.97840655105441487</v>
      </c>
      <c r="AX192" s="192">
        <v>0.63006234199267763</v>
      </c>
      <c r="AY192" s="192">
        <v>-1.3293738339796008</v>
      </c>
      <c r="AZ192" s="192">
        <v>-0.80685752038699199</v>
      </c>
      <c r="BA192" s="192">
        <v>-1.6777180430413381</v>
      </c>
      <c r="BB192" s="192">
        <v>-1.1116587033160144</v>
      </c>
      <c r="BC192" s="192">
        <v>-1.7648040953067738</v>
      </c>
      <c r="BD192" s="192">
        <v>-1.4164598862450366</v>
      </c>
      <c r="BE192" s="192">
        <v>6.4003002267354003E-2</v>
      </c>
      <c r="BF192" s="192">
        <v>-0.11016910226351767</v>
      </c>
      <c r="BG192" s="192">
        <v>0.58651931585995976</v>
      </c>
      <c r="BH192" s="192">
        <v>1.2832077339834371</v>
      </c>
      <c r="BI192" s="192">
        <v>1.1090356294525685</v>
      </c>
      <c r="BJ192" s="192">
        <v>0.45589023746180907</v>
      </c>
      <c r="BK192" s="192">
        <v>1.0219495771871328</v>
      </c>
      <c r="BL192" s="192">
        <v>0.7171483942581135</v>
      </c>
      <c r="BM192" s="192">
        <v>-1.6777180430413381</v>
      </c>
      <c r="BN192" s="192">
        <v>-0.15371212839623249</v>
      </c>
      <c r="BO192" s="192">
        <v>-1.7648040953067738</v>
      </c>
      <c r="BP192" s="192">
        <v>-1.1987447555814501</v>
      </c>
      <c r="BQ192" s="192">
        <v>-1.8083471214394917</v>
      </c>
      <c r="BR192" s="192">
        <v>-0.58914238972340549</v>
      </c>
      <c r="BS192" s="192">
        <v>-1.5906319907759052</v>
      </c>
      <c r="BT192" s="192">
        <v>-2.1131483043685111</v>
      </c>
      <c r="BU192" s="192">
        <v>-0.41497028519253693</v>
      </c>
      <c r="BV192" s="192">
        <v>-1.5906319907759052</v>
      </c>
      <c r="BW192" s="192">
        <v>-0.24079818066166833</v>
      </c>
      <c r="BX192" s="192">
        <v>0.45589023746180907</v>
      </c>
      <c r="BY192" s="192">
        <v>0.54297628972724188</v>
      </c>
      <c r="BZ192" s="192">
        <v>0.67360536812539562</v>
      </c>
      <c r="CA192" s="192">
        <v>1.1525786555852866</v>
      </c>
      <c r="CB192" s="192">
        <v>0.7171483942581135</v>
      </c>
      <c r="CC192" s="192">
        <v>-1.0681156771832965</v>
      </c>
      <c r="CD192" s="192">
        <v>-1.3729168601123187</v>
      </c>
      <c r="CE192" s="192">
        <v>-0.50205633745797273</v>
      </c>
      <c r="CF192" s="192">
        <v>-0.50205633745797273</v>
      </c>
      <c r="CG192" s="192">
        <v>2.0459976134636088E-2</v>
      </c>
      <c r="CH192" s="192">
        <v>-0.41497028519253693</v>
      </c>
      <c r="CI192" s="192">
        <v>-0.4585133113252548</v>
      </c>
      <c r="CJ192" s="192">
        <v>-1.3729168601123187</v>
      </c>
      <c r="CK192" s="192">
        <v>-1.4600029123777516</v>
      </c>
      <c r="CL192" s="192">
        <v>0.499433263594527</v>
      </c>
      <c r="CM192" s="192">
        <v>0.41234721132909119</v>
      </c>
      <c r="CN192" s="192">
        <v>-6.6626076130799752E-2</v>
      </c>
      <c r="CO192" s="192">
        <v>0.58651931585995976</v>
      </c>
      <c r="CP192" s="192">
        <v>-0.15371212839623249</v>
      </c>
      <c r="CQ192" s="192">
        <v>0.499433263594527</v>
      </c>
      <c r="CR192" s="192">
        <v>-0.11016910226351767</v>
      </c>
      <c r="CS192" s="192">
        <v>0.84777747265626413</v>
      </c>
      <c r="CT192" s="192">
        <v>0.45589023746180907</v>
      </c>
      <c r="CU192" s="192">
        <v>0.36880418519637326</v>
      </c>
      <c r="CV192" s="192">
        <v>0.32526115906365533</v>
      </c>
      <c r="CW192" s="192">
        <v>-0.54559936359069061</v>
      </c>
      <c r="CX192" s="192">
        <v>0.19463208066550466</v>
      </c>
      <c r="CY192" s="192">
        <v>0.36880418519637326</v>
      </c>
      <c r="CZ192" s="192">
        <v>-6.6626076130799752E-2</v>
      </c>
      <c r="DA192" s="192">
        <v>-6.6626076130799752E-2</v>
      </c>
      <c r="DB192" s="192">
        <v>0.54297628972724188</v>
      </c>
      <c r="DC192" s="192">
        <v>-1.0681156771832965</v>
      </c>
      <c r="DD192" s="192">
        <v>0.32526115906365533</v>
      </c>
      <c r="DE192" s="192">
        <v>6.4003002267354003E-2</v>
      </c>
      <c r="DF192" s="192">
        <v>0.63006234199267763</v>
      </c>
      <c r="DG192" s="192">
        <v>-0.76331449425427722</v>
      </c>
      <c r="DH192" s="192">
        <v>-0.24079818066166833</v>
      </c>
      <c r="DI192" s="192">
        <v>0.63006234199267763</v>
      </c>
      <c r="DJ192" s="192">
        <v>-0.1972551545289504</v>
      </c>
      <c r="DK192" s="192">
        <v>-0.32788423292710417</v>
      </c>
      <c r="DL192" s="192">
        <v>-0.1972551545289504</v>
      </c>
      <c r="DM192" s="192">
        <v>-0.98102962491786372</v>
      </c>
      <c r="DN192" s="192">
        <v>-6.6626076130799752E-2</v>
      </c>
      <c r="DO192" s="192">
        <v>0.10754602840006883</v>
      </c>
      <c r="DP192" s="192">
        <v>1.1090356294525685</v>
      </c>
      <c r="DQ192" s="192">
        <v>0.2817181329309405</v>
      </c>
      <c r="DR192" s="192">
        <v>0.32526115906365533</v>
      </c>
      <c r="DS192" s="192">
        <v>0.84777747265626413</v>
      </c>
      <c r="DT192" s="192">
        <v>6.4003002267354003E-2</v>
      </c>
      <c r="DU192" s="192">
        <v>-0.89394357265242785</v>
      </c>
      <c r="DV192" s="192">
        <v>-0.85040054651970987</v>
      </c>
      <c r="DW192" s="192">
        <v>-1.1116587033160144</v>
      </c>
      <c r="DX192" s="192">
        <v>-0.76331449425427722</v>
      </c>
      <c r="DY192" s="192">
        <v>-0.71977146812155923</v>
      </c>
      <c r="DZ192" s="192">
        <v>-0.28434120679438624</v>
      </c>
      <c r="EA192" s="192">
        <v>-1.0681156771832965</v>
      </c>
      <c r="EB192" s="192">
        <v>0.2817181329309405</v>
      </c>
      <c r="EC192" s="192">
        <v>-6.6626076130799752E-2</v>
      </c>
      <c r="ED192" s="192">
        <v>1.7186379953106101</v>
      </c>
      <c r="EE192" s="192">
        <v>0.45589023746180907</v>
      </c>
      <c r="EF192" s="192">
        <v>1.8057240475760461</v>
      </c>
      <c r="EG192" s="192">
        <v>-1.1552017294487322</v>
      </c>
      <c r="EH192" s="192">
        <v>2.1540682566377831</v>
      </c>
      <c r="EI192" s="192">
        <v>-0.76331449425427722</v>
      </c>
      <c r="EJ192" s="192">
        <v>-0.50205633745797273</v>
      </c>
      <c r="EK192" s="192">
        <v>0.63006234199267763</v>
      </c>
      <c r="EL192" s="192">
        <v>-0.32788423292710417</v>
      </c>
      <c r="EM192" s="192">
        <v>0.63006234199267763</v>
      </c>
      <c r="EN192" s="192">
        <v>-2.308304999808183E-2</v>
      </c>
      <c r="EO192" s="192">
        <v>-1.6341750169086231</v>
      </c>
      <c r="EP192" s="192">
        <v>0.19463208066550466</v>
      </c>
      <c r="EQ192" s="192">
        <v>-0.85040054651970987</v>
      </c>
      <c r="ER192" s="192">
        <v>0.89132049878898212</v>
      </c>
      <c r="ES192" s="192">
        <v>-0.54559936359069061</v>
      </c>
      <c r="ET192" s="192">
        <v>-1.285830807846883</v>
      </c>
      <c r="EU192" s="192">
        <v>-0.54559936359069061</v>
      </c>
      <c r="EV192" s="192">
        <v>-0.37142725905981899</v>
      </c>
      <c r="EW192" s="192">
        <v>1.6750949691778922</v>
      </c>
      <c r="EX192" s="192">
        <v>-1.6341750169086231</v>
      </c>
      <c r="EY192" s="192">
        <v>-0.1972551545289504</v>
      </c>
      <c r="EZ192" s="192">
        <v>1.762181021443328</v>
      </c>
      <c r="FA192" s="192">
        <v>0.41234721132909119</v>
      </c>
      <c r="FB192" s="192">
        <v>1.9798961521069145</v>
      </c>
      <c r="FC192" s="192">
        <v>1.8492670737087609</v>
      </c>
      <c r="FD192" s="192">
        <v>-1.0245726510505786</v>
      </c>
      <c r="FE192" s="192">
        <v>0.36880418519637326</v>
      </c>
      <c r="FF192" s="192">
        <v>0.15108905453278676</v>
      </c>
      <c r="FG192" s="192">
        <v>0.499433263594527</v>
      </c>
      <c r="FH192" s="192">
        <v>1.1961216817180014</v>
      </c>
      <c r="FI192" s="192">
        <v>0.54297628972724188</v>
      </c>
      <c r="FJ192" s="192">
        <v>1.1961216817180014</v>
      </c>
      <c r="FK192" s="192">
        <v>0.80423444652354625</v>
      </c>
      <c r="FL192" s="192">
        <v>-0.98102962491786372</v>
      </c>
      <c r="FM192" s="192">
        <v>2.8072136486285428</v>
      </c>
      <c r="FN192" s="192">
        <v>2.0459976134636088E-2</v>
      </c>
      <c r="FO192" s="192">
        <v>-0.24079818066166833</v>
      </c>
      <c r="FP192" s="192">
        <v>0.63006234199267763</v>
      </c>
      <c r="FQ192" s="192">
        <v>0.19463208066550466</v>
      </c>
      <c r="FR192" s="192">
        <v>0.2817181329309405</v>
      </c>
      <c r="FS192" s="192">
        <v>-1.2422877817141651</v>
      </c>
      <c r="FT192" s="192">
        <v>-0.11016910226351767</v>
      </c>
      <c r="FU192" s="192">
        <v>0.19463208066550466</v>
      </c>
      <c r="FV192" s="192">
        <v>0.76069142039082838</v>
      </c>
      <c r="FW192" s="192">
        <v>0.54297628972724188</v>
      </c>
      <c r="FX192" s="192">
        <v>-0.41497028519253693</v>
      </c>
      <c r="FY192" s="192">
        <v>0.36880418519637326</v>
      </c>
      <c r="FZ192" s="192">
        <v>-1.0245726510505786</v>
      </c>
      <c r="GA192" s="192">
        <v>-0.15371212839623249</v>
      </c>
      <c r="GB192" s="192">
        <v>-1.5470889646431873</v>
      </c>
      <c r="GC192" s="192">
        <v>0.76069142039082838</v>
      </c>
      <c r="GD192" s="192">
        <v>0.10754602840006883</v>
      </c>
      <c r="GE192" s="192">
        <v>-0.63268541585612337</v>
      </c>
      <c r="GF192" s="192">
        <v>-2.4179494872975331</v>
      </c>
      <c r="GG192" s="192">
        <v>-2.308304999808183E-2</v>
      </c>
      <c r="GH192" s="192">
        <v>1.762181021443328</v>
      </c>
      <c r="GI192" s="192">
        <v>-0.50205633745797273</v>
      </c>
      <c r="GJ192" s="192">
        <v>0.10754602840006883</v>
      </c>
      <c r="GK192" s="192">
        <v>-1.5470889646431873</v>
      </c>
      <c r="GL192" s="192">
        <v>2.0459976134636088E-2</v>
      </c>
      <c r="GM192" s="192">
        <v>0.15108905453278676</v>
      </c>
      <c r="GN192" s="192">
        <v>-0.1972551545289504</v>
      </c>
      <c r="GO192" s="192">
        <v>-2.2437773827666647</v>
      </c>
      <c r="GP192" s="192">
        <v>1.5444658907797415</v>
      </c>
      <c r="GQ192" s="192">
        <v>1.6750949691778922</v>
      </c>
      <c r="GR192" s="192">
        <v>3.2426439099557158</v>
      </c>
      <c r="GS192" s="192">
        <v>0.10754602840006883</v>
      </c>
      <c r="GT192" s="192">
        <v>-0.4585133113252548</v>
      </c>
      <c r="GU192" s="192">
        <v>2.3717833873013698</v>
      </c>
      <c r="GV192" s="192">
        <v>-1.6341750169086231</v>
      </c>
      <c r="GW192" s="192">
        <v>0.97840655105441487</v>
      </c>
      <c r="GX192" s="192">
        <v>-0.54559936359069061</v>
      </c>
      <c r="GY192" s="192">
        <v>1.326750760116155</v>
      </c>
      <c r="GZ192" s="192">
        <v>1.5880089169124596</v>
      </c>
    </row>
    <row r="193" spans="1:208">
      <c r="A193" s="192">
        <v>1</v>
      </c>
      <c r="B193" s="192">
        <v>0.14377500222752254</v>
      </c>
      <c r="C193" s="192">
        <v>-0.2291018711983614</v>
      </c>
      <c r="D193" s="192">
        <v>-0.38483220907750348</v>
      </c>
      <c r="E193" s="192">
        <v>0.45371817051669583</v>
      </c>
      <c r="F193" s="192">
        <v>-0.64102311106714727</v>
      </c>
      <c r="G193" s="192">
        <v>-1.0858277361826159</v>
      </c>
      <c r="H193" s="192">
        <v>-0.26459564311947853</v>
      </c>
      <c r="I193" s="192">
        <v>-0.26459555350519137</v>
      </c>
      <c r="J193" s="192">
        <v>0.20190450969139664</v>
      </c>
      <c r="K193" s="192">
        <v>0.617426916251964</v>
      </c>
      <c r="L193" s="192">
        <v>-0.24079818066166833</v>
      </c>
      <c r="M193" s="192">
        <v>-0.47793444280489161</v>
      </c>
      <c r="N193" s="192">
        <v>-0.49253431783329898</v>
      </c>
      <c r="O193" s="192">
        <v>-0.43581389222021255</v>
      </c>
      <c r="P193" s="192">
        <v>-1.4597708942457537</v>
      </c>
      <c r="S193" s="192">
        <v>-0.17125154678709353</v>
      </c>
      <c r="AJ193" s="192" t="s">
        <v>246</v>
      </c>
      <c r="AK193" s="192">
        <v>-0.72129983392639785</v>
      </c>
      <c r="AL193" s="192">
        <v>0.19132038277924551</v>
      </c>
      <c r="AM193" s="192">
        <v>0.55636846946150376</v>
      </c>
      <c r="AN193" s="192">
        <v>-0.17372770390301051</v>
      </c>
      <c r="AO193" s="192">
        <v>0.55636846946150376</v>
      </c>
      <c r="AP193" s="192">
        <v>1.5298300339475241</v>
      </c>
      <c r="AQ193" s="192">
        <v>-0.11288635612263559</v>
      </c>
      <c r="AR193" s="192">
        <v>1.7123540772886512</v>
      </c>
      <c r="AS193" s="192">
        <v>-0.96466522504790186</v>
      </c>
      <c r="AT193" s="192">
        <v>0.37384442612037461</v>
      </c>
      <c r="AU193" s="192">
        <v>8.7963394381185781E-3</v>
      </c>
      <c r="AV193" s="192">
        <v>-0.8429825294871498</v>
      </c>
      <c r="AW193" s="192">
        <v>8.7963394381185781E-3</v>
      </c>
      <c r="AX193" s="192">
        <v>0.79973386058300777</v>
      </c>
      <c r="AY193" s="192">
        <v>-0.11288635612263559</v>
      </c>
      <c r="AZ193" s="192">
        <v>-0.3562517472441396</v>
      </c>
      <c r="BA193" s="192">
        <v>-1.0255065728282788</v>
      </c>
      <c r="BB193" s="192">
        <v>-1.268871963949783</v>
      </c>
      <c r="BC193" s="192">
        <v>-1.0863479206086539</v>
      </c>
      <c r="BD193" s="192">
        <v>-0.29541039946376252</v>
      </c>
      <c r="BE193" s="192">
        <v>6.579661899718749</v>
      </c>
      <c r="BF193" s="192">
        <v>-0.72129983392639785</v>
      </c>
      <c r="BG193" s="192">
        <v>-0.29541039946376252</v>
      </c>
      <c r="BH193" s="192">
        <v>0.98225790392413681</v>
      </c>
      <c r="BI193" s="192">
        <v>0.98225790392413681</v>
      </c>
      <c r="BJ193" s="192">
        <v>2.1382435117512864</v>
      </c>
      <c r="BK193" s="192">
        <v>1.1647819472652658</v>
      </c>
      <c r="BL193" s="192">
        <v>-5.204500834225851E-2</v>
      </c>
      <c r="BM193" s="192">
        <v>-1.268871963949783</v>
      </c>
      <c r="BN193" s="192">
        <v>0.19132038277924551</v>
      </c>
      <c r="BO193" s="192">
        <v>-0.3562517472441396</v>
      </c>
      <c r="BP193" s="192">
        <v>-1.5122373550712871</v>
      </c>
      <c r="BQ193" s="192">
        <v>-0.72129983392639785</v>
      </c>
      <c r="BR193" s="192">
        <v>-0.41709309502451669</v>
      </c>
      <c r="BS193" s="192">
        <v>-1.268871963949783</v>
      </c>
      <c r="BT193" s="192">
        <v>-1.0255065728282788</v>
      </c>
      <c r="BU193" s="192">
        <v>-0.29541039946376252</v>
      </c>
      <c r="BV193" s="192">
        <v>-0.3562517472441396</v>
      </c>
      <c r="BW193" s="192">
        <v>-0.66045848614602076</v>
      </c>
      <c r="BX193" s="192">
        <v>-0.3562517472441396</v>
      </c>
      <c r="BY193" s="192">
        <v>-0.2345690516833876</v>
      </c>
      <c r="BZ193" s="192">
        <v>-0.2345690516833876</v>
      </c>
      <c r="CA193" s="192">
        <v>0.98225790392413681</v>
      </c>
      <c r="CB193" s="192">
        <v>-0.2345690516833876</v>
      </c>
      <c r="CC193" s="192">
        <v>-0.8429825294871498</v>
      </c>
      <c r="CD193" s="192">
        <v>-0.96466522504790186</v>
      </c>
      <c r="CE193" s="192">
        <v>-0.41709309502451669</v>
      </c>
      <c r="CF193" s="192">
        <v>-0.90382387726752478</v>
      </c>
      <c r="CG193" s="192">
        <v>-0.41709309502451669</v>
      </c>
      <c r="CH193" s="192">
        <v>-0.90382387726752478</v>
      </c>
      <c r="CI193" s="192">
        <v>8.7963394381185781E-3</v>
      </c>
      <c r="CJ193" s="192">
        <v>-2.4248575717769305</v>
      </c>
      <c r="CK193" s="192">
        <v>-1.3297133117301601</v>
      </c>
      <c r="CL193" s="192">
        <v>0.67805116502225571</v>
      </c>
      <c r="CM193" s="192">
        <v>0.13047903499887059</v>
      </c>
      <c r="CN193" s="192">
        <v>0.43468577390075169</v>
      </c>
      <c r="CO193" s="192">
        <v>0.79973386058300777</v>
      </c>
      <c r="CP193" s="192">
        <v>-0.3562517472441396</v>
      </c>
      <c r="CQ193" s="192">
        <v>8.7963394381185781E-3</v>
      </c>
      <c r="CR193" s="192">
        <v>-0.59961713836564368</v>
      </c>
      <c r="CS193" s="192">
        <v>0.86057520836338486</v>
      </c>
      <c r="CT193" s="192">
        <v>0.92141655614376194</v>
      </c>
      <c r="CU193" s="192">
        <v>-0.11288635612263559</v>
      </c>
      <c r="CV193" s="192">
        <v>0.13047903499887059</v>
      </c>
      <c r="CW193" s="192">
        <v>-0.72129983392639785</v>
      </c>
      <c r="CX193" s="192">
        <v>-0.47793444280489161</v>
      </c>
      <c r="CY193" s="192">
        <v>-0.47793444280489161</v>
      </c>
      <c r="CZ193" s="192">
        <v>-0.41709309502451669</v>
      </c>
      <c r="DA193" s="192">
        <v>6.9637687218493505E-2</v>
      </c>
      <c r="DB193" s="192">
        <v>1.40814733838677</v>
      </c>
      <c r="DC193" s="192">
        <v>-0.66045848614602076</v>
      </c>
      <c r="DD193" s="192">
        <v>0.2521617305596226</v>
      </c>
      <c r="DE193" s="192">
        <v>0.19132038277924551</v>
      </c>
      <c r="DF193" s="192">
        <v>1.0430992517045139</v>
      </c>
      <c r="DG193" s="192">
        <v>-0.17372770390301051</v>
      </c>
      <c r="DH193" s="192">
        <v>-0.47793444280489161</v>
      </c>
      <c r="DI193" s="192">
        <v>0.31300307833999969</v>
      </c>
      <c r="DJ193" s="192">
        <v>0.49552712168112661</v>
      </c>
      <c r="DK193" s="192">
        <v>-0.72129983392639785</v>
      </c>
      <c r="DL193" s="192">
        <v>-0.78214118170677271</v>
      </c>
      <c r="DM193" s="192">
        <v>-0.59961713836564368</v>
      </c>
      <c r="DN193" s="192">
        <v>-0.17372770390301051</v>
      </c>
      <c r="DO193" s="192">
        <v>0.13047903499887059</v>
      </c>
      <c r="DP193" s="192">
        <v>1.0430992517045139</v>
      </c>
      <c r="DQ193" s="192">
        <v>0.86057520836338486</v>
      </c>
      <c r="DR193" s="192">
        <v>0.92141655614376194</v>
      </c>
      <c r="DS193" s="192">
        <v>6.9637687218493505E-2</v>
      </c>
      <c r="DT193" s="192">
        <v>-0.29541039946376252</v>
      </c>
      <c r="DU193" s="192">
        <v>-0.59961713836564368</v>
      </c>
      <c r="DV193" s="192">
        <v>0.2521617305596226</v>
      </c>
      <c r="DW193" s="192">
        <v>-0.72129983392639785</v>
      </c>
      <c r="DX193" s="192">
        <v>-0.5387757905852687</v>
      </c>
      <c r="DY193" s="192">
        <v>-5.204500834225851E-2</v>
      </c>
      <c r="DZ193" s="192">
        <v>-0.2345690516833876</v>
      </c>
      <c r="EA193" s="192">
        <v>-0.41709309502451669</v>
      </c>
      <c r="EB193" s="192">
        <v>0.43468577390075169</v>
      </c>
      <c r="EC193" s="192">
        <v>-0.3562517472441396</v>
      </c>
      <c r="ED193" s="192">
        <v>0.86057520836338486</v>
      </c>
      <c r="EE193" s="192">
        <v>-0.90382387726752478</v>
      </c>
      <c r="EF193" s="192">
        <v>0.98225790392413681</v>
      </c>
      <c r="EG193" s="192">
        <v>-1.6339200506320413</v>
      </c>
      <c r="EH193" s="192">
        <v>1.2256232950456429</v>
      </c>
      <c r="EI193" s="192">
        <v>0.43468577390075169</v>
      </c>
      <c r="EJ193" s="192">
        <v>-0.17372770390301051</v>
      </c>
      <c r="EK193" s="192">
        <v>1.1039405994848888</v>
      </c>
      <c r="EL193" s="192">
        <v>-0.8429825294871498</v>
      </c>
      <c r="EM193" s="192">
        <v>1.286464642826018</v>
      </c>
      <c r="EN193" s="192">
        <v>1.1647819472652658</v>
      </c>
      <c r="EO193" s="192">
        <v>-0.78214118170677271</v>
      </c>
      <c r="EP193" s="192">
        <v>0.92141655614376194</v>
      </c>
      <c r="EQ193" s="192">
        <v>-1.268871963949783</v>
      </c>
      <c r="ER193" s="192">
        <v>1.1647819472652658</v>
      </c>
      <c r="ES193" s="192">
        <v>0.2521617305596226</v>
      </c>
      <c r="ET193" s="192">
        <v>-1.6339200506320413</v>
      </c>
      <c r="EU193" s="192">
        <v>-0.41709309502451669</v>
      </c>
      <c r="EV193" s="192">
        <v>-0.96466522504790186</v>
      </c>
      <c r="EW193" s="192">
        <v>0.55636846946150376</v>
      </c>
      <c r="EX193" s="192">
        <v>-0.5387757905852687</v>
      </c>
      <c r="EY193" s="192">
        <v>-0.66045848614602076</v>
      </c>
      <c r="EZ193" s="192">
        <v>1.0430992517045139</v>
      </c>
      <c r="FA193" s="192">
        <v>0.98225790392413681</v>
      </c>
      <c r="FB193" s="192">
        <v>1.6515127295082761</v>
      </c>
      <c r="FC193" s="192">
        <v>0.61720981724188084</v>
      </c>
      <c r="FD193" s="192">
        <v>-0.78214118170677271</v>
      </c>
      <c r="FE193" s="192">
        <v>-0.2345690516833876</v>
      </c>
      <c r="FF193" s="192">
        <v>-0.41709309502451669</v>
      </c>
      <c r="FG193" s="192">
        <v>-0.29541039946376252</v>
      </c>
      <c r="FH193" s="192">
        <v>0.98225790392413681</v>
      </c>
      <c r="FI193" s="192">
        <v>0.2521617305596226</v>
      </c>
      <c r="FJ193" s="192">
        <v>1.0430992517045139</v>
      </c>
      <c r="FK193" s="192">
        <v>-0.11288635612263559</v>
      </c>
      <c r="FL193" s="192">
        <v>-0.78214118170677271</v>
      </c>
      <c r="FM193" s="192">
        <v>1.4689886861671471</v>
      </c>
      <c r="FN193" s="192">
        <v>0.55636846946150376</v>
      </c>
      <c r="FO193" s="192">
        <v>-0.47793444280489161</v>
      </c>
      <c r="FP193" s="192">
        <v>-0.3562517472441396</v>
      </c>
      <c r="FQ193" s="192">
        <v>0.61720981724188084</v>
      </c>
      <c r="FR193" s="192">
        <v>0.43468577390075169</v>
      </c>
      <c r="FS193" s="192">
        <v>-0.66045848614602076</v>
      </c>
      <c r="FT193" s="192">
        <v>0.37384442612037461</v>
      </c>
      <c r="FU193" s="192">
        <v>0.55636846946150376</v>
      </c>
      <c r="FV193" s="192">
        <v>-0.78214118170677271</v>
      </c>
      <c r="FW193" s="192">
        <v>0.61720981724188084</v>
      </c>
      <c r="FX193" s="192">
        <v>-1.0255065728282788</v>
      </c>
      <c r="FY193" s="192">
        <v>0.13047903499887059</v>
      </c>
      <c r="FZ193" s="192">
        <v>-0.3562517472441396</v>
      </c>
      <c r="GA193" s="192">
        <v>-0.29541039946376252</v>
      </c>
      <c r="GB193" s="192">
        <v>-0.8429825294871498</v>
      </c>
      <c r="GC193" s="192">
        <v>6.9637687218493505E-2</v>
      </c>
      <c r="GD193" s="192">
        <v>-5.204500834225851E-2</v>
      </c>
      <c r="GE193" s="192">
        <v>-0.78214118170677271</v>
      </c>
      <c r="GF193" s="192">
        <v>-2.0598094850946742</v>
      </c>
      <c r="GG193" s="192">
        <v>-0.29541039946376252</v>
      </c>
      <c r="GH193" s="192">
        <v>0.19132038277924551</v>
      </c>
      <c r="GI193" s="192">
        <v>-0.3562517472441396</v>
      </c>
      <c r="GJ193" s="192">
        <v>6.9637687218493505E-2</v>
      </c>
      <c r="GK193" s="192">
        <v>-1.0863479206086539</v>
      </c>
      <c r="GL193" s="192">
        <v>-0.17372770390301051</v>
      </c>
      <c r="GM193" s="192">
        <v>0.31300307833999969</v>
      </c>
      <c r="GN193" s="192">
        <v>0.55636846946150376</v>
      </c>
      <c r="GO193" s="192">
        <v>-1.8164440939731681</v>
      </c>
      <c r="GP193" s="192">
        <v>0.19132038277924551</v>
      </c>
      <c r="GQ193" s="192">
        <v>0.92141655614376194</v>
      </c>
      <c r="GR193" s="192">
        <v>1.40814733838677</v>
      </c>
      <c r="GS193" s="192">
        <v>0.61720981724188084</v>
      </c>
      <c r="GT193" s="192">
        <v>-0.29541039946376252</v>
      </c>
      <c r="GU193" s="192">
        <v>-0.29541039946376252</v>
      </c>
      <c r="GV193" s="192">
        <v>-0.96466522504790186</v>
      </c>
      <c r="GW193" s="192">
        <v>6.9637687218493505E-2</v>
      </c>
      <c r="GX193" s="192">
        <v>-0.96466522504790186</v>
      </c>
      <c r="GY193" s="192">
        <v>-0.2345690516833876</v>
      </c>
      <c r="GZ193" s="192">
        <v>0.92141655614376194</v>
      </c>
    </row>
    <row r="194" spans="1:208">
      <c r="A194" s="192">
        <v>1</v>
      </c>
      <c r="B194" s="192">
        <v>1.5302045568806859</v>
      </c>
      <c r="C194" s="192">
        <v>-0.2291018711983614</v>
      </c>
      <c r="D194" s="192">
        <v>-0.41279291990706568</v>
      </c>
      <c r="E194" s="192">
        <v>0.93121531531237323</v>
      </c>
      <c r="F194" s="192">
        <v>-0.15853827973629619</v>
      </c>
      <c r="G194" s="192">
        <v>-0.83757587105593367</v>
      </c>
      <c r="H194" s="192">
        <v>-1.4202875278270979</v>
      </c>
      <c r="I194" s="192">
        <v>-1.4202876281047963</v>
      </c>
      <c r="J194" s="192">
        <v>-0.11113548354120509</v>
      </c>
      <c r="K194" s="192">
        <v>-0.36979535840267574</v>
      </c>
      <c r="L194" s="192">
        <v>0.63006234199267763</v>
      </c>
      <c r="M194" s="192">
        <v>-0.3562517472441396</v>
      </c>
      <c r="N194" s="192">
        <v>-0.56116388982014309</v>
      </c>
      <c r="O194" s="192">
        <v>0.65531430777171451</v>
      </c>
      <c r="P194" s="192">
        <v>0.29990451957423842</v>
      </c>
      <c r="S194" s="192">
        <v>-1.5212862021346356</v>
      </c>
      <c r="AJ194" s="192" t="s">
        <v>247</v>
      </c>
      <c r="AK194" s="192">
        <v>-8.0756885912233511E-2</v>
      </c>
      <c r="AL194" s="192">
        <v>-0.59547867581356573</v>
      </c>
      <c r="AM194" s="192">
        <v>-1.178830037701742</v>
      </c>
      <c r="AN194" s="192">
        <v>5.6502258061454584E-2</v>
      </c>
      <c r="AO194" s="192">
        <v>-1.2127313925388241E-2</v>
      </c>
      <c r="AP194" s="192">
        <v>1.1888901958443867</v>
      </c>
      <c r="AQ194" s="192">
        <v>-0.11507167190565613</v>
      </c>
      <c r="AR194" s="192">
        <v>1.703611985745719</v>
      </c>
      <c r="AS194" s="192">
        <v>9.0817044054877213E-2</v>
      </c>
      <c r="AT194" s="192">
        <v>1.600667627765451</v>
      </c>
      <c r="AU194" s="192">
        <v>1.3261493398180748</v>
      </c>
      <c r="AV194" s="192">
        <v>-0.3895899598530323</v>
      </c>
      <c r="AW194" s="192">
        <v>1.3604641258114976</v>
      </c>
      <c r="AX194" s="192">
        <v>2.0467598456799405</v>
      </c>
      <c r="AY194" s="192">
        <v>-0.3895899598530323</v>
      </c>
      <c r="AZ194" s="192">
        <v>-0.80136739177409899</v>
      </c>
      <c r="BA194" s="192">
        <v>-1.2131448236951645</v>
      </c>
      <c r="BB194" s="192">
        <v>-1.0415708937280539</v>
      </c>
      <c r="BC194" s="192">
        <v>-0.59547867581356573</v>
      </c>
      <c r="BD194" s="192">
        <v>-0.73273781978725372</v>
      </c>
      <c r="BE194" s="192">
        <v>9.0817044054877213E-2</v>
      </c>
      <c r="BF194" s="192">
        <v>-8.0756885912233511E-2</v>
      </c>
      <c r="BG194" s="192">
        <v>0.98300147988385345</v>
      </c>
      <c r="BH194" s="192">
        <v>0.33102054600883318</v>
      </c>
      <c r="BI194" s="192">
        <v>0.63985361994963197</v>
      </c>
      <c r="BJ194" s="192">
        <v>1.4290936977983404</v>
      </c>
      <c r="BK194" s="192">
        <v>1.5320380557786082</v>
      </c>
      <c r="BL194" s="192">
        <v>1.223204981837807</v>
      </c>
      <c r="BM194" s="192">
        <v>-2.1053292595241397</v>
      </c>
      <c r="BN194" s="192">
        <v>-0.86999696376094304</v>
      </c>
      <c r="BO194" s="192">
        <v>-1.4876631116425418</v>
      </c>
      <c r="BP194" s="192">
        <v>-1.178830037701742</v>
      </c>
      <c r="BQ194" s="192">
        <v>-1.8651257575701847</v>
      </c>
      <c r="BR194" s="192">
        <v>-2.1396440455175623</v>
      </c>
      <c r="BS194" s="192">
        <v>-1.8994405435636075</v>
      </c>
      <c r="BT194" s="192">
        <v>-0.90431174975436446</v>
      </c>
      <c r="BU194" s="192">
        <v>2.1497042036602059</v>
      </c>
      <c r="BV194" s="192">
        <v>-1.556292683629386</v>
      </c>
      <c r="BW194" s="192">
        <v>1.2575197678312295</v>
      </c>
      <c r="BX194" s="192">
        <v>0.29670576001541055</v>
      </c>
      <c r="BY194" s="192">
        <v>1.8751859157128297</v>
      </c>
      <c r="BZ194" s="192">
        <v>0.46827968998252129</v>
      </c>
      <c r="CA194" s="192">
        <v>1.0516310518706964</v>
      </c>
      <c r="CB194" s="192">
        <v>0.88005712190358554</v>
      </c>
      <c r="CC194" s="192">
        <v>-0.90431174975436446</v>
      </c>
      <c r="CD194" s="192">
        <v>0.19376140203514267</v>
      </c>
      <c r="CE194" s="192">
        <v>0.12513183004829984</v>
      </c>
      <c r="CF194" s="192">
        <v>-1.6935518276030741</v>
      </c>
      <c r="CG194" s="192">
        <v>-0.25233081587934425</v>
      </c>
      <c r="CH194" s="192">
        <v>-0.66410824780040967</v>
      </c>
      <c r="CI194" s="192">
        <v>-0.86999696376094304</v>
      </c>
      <c r="CJ194" s="192">
        <v>-1.0072561077346311</v>
      </c>
      <c r="CK194" s="192">
        <v>-0.97294132174120973</v>
      </c>
      <c r="CL194" s="192">
        <v>-0.6984230337938323</v>
      </c>
      <c r="CM194" s="192">
        <v>-1.0415708937280539</v>
      </c>
      <c r="CN194" s="192">
        <v>-0.6984230337938323</v>
      </c>
      <c r="CO194" s="192">
        <v>-1.178830037701742</v>
      </c>
      <c r="CP194" s="192">
        <v>-1.0758856797214753</v>
      </c>
      <c r="CQ194" s="192">
        <v>-0.28664560187276689</v>
      </c>
      <c r="CR194" s="192">
        <v>-0.73273781978725372</v>
      </c>
      <c r="CS194" s="192">
        <v>0.36533533200225338</v>
      </c>
      <c r="CT194" s="192">
        <v>-0.66410824780040967</v>
      </c>
      <c r="CU194" s="192">
        <v>-0.21801602988592159</v>
      </c>
      <c r="CV194" s="192">
        <v>-0.56116388982014309</v>
      </c>
      <c r="CW194" s="192">
        <v>-0.21801602988592159</v>
      </c>
      <c r="CX194" s="192">
        <v>1.0516310518706964</v>
      </c>
      <c r="CY194" s="192">
        <v>-1.2127313925388241E-2</v>
      </c>
      <c r="CZ194" s="192">
        <v>-1.4876631116425418</v>
      </c>
      <c r="DA194" s="192">
        <v>-0.42390474584645493</v>
      </c>
      <c r="DB194" s="192">
        <v>-0.42390474584645493</v>
      </c>
      <c r="DC194" s="192">
        <v>-0.73273781978725372</v>
      </c>
      <c r="DD194" s="192">
        <v>-0.59547867581356573</v>
      </c>
      <c r="DE194" s="192">
        <v>0.98300147988385345</v>
      </c>
      <c r="DF194" s="192">
        <v>0.98300147988385345</v>
      </c>
      <c r="DG194" s="192">
        <v>-4.6442099918810875E-2</v>
      </c>
      <c r="DH194" s="192">
        <v>0.36533533200225338</v>
      </c>
      <c r="DI194" s="192">
        <v>0.43396490398909865</v>
      </c>
      <c r="DJ194" s="192">
        <v>1.0516310518706964</v>
      </c>
      <c r="DK194" s="192">
        <v>-0.52684910382672168</v>
      </c>
      <c r="DL194" s="192">
        <v>-0.14938645789907756</v>
      </c>
      <c r="DM194" s="192">
        <v>-0.83568217776752041</v>
      </c>
      <c r="DN194" s="192">
        <v>-0.80136739177409899</v>
      </c>
      <c r="DO194" s="192">
        <v>0.39965011799567601</v>
      </c>
      <c r="DP194" s="192">
        <v>0.46827968998252129</v>
      </c>
      <c r="DQ194" s="192">
        <v>-4.6442099918810875E-2</v>
      </c>
      <c r="DR194" s="192">
        <v>0.57122404796278681</v>
      </c>
      <c r="DS194" s="192">
        <v>0.26239097402198797</v>
      </c>
      <c r="DT194" s="192">
        <v>0.74279797792989743</v>
      </c>
      <c r="DU194" s="192">
        <v>-0.56116388982014309</v>
      </c>
      <c r="DV194" s="192">
        <v>0.74279797792989743</v>
      </c>
      <c r="DW194" s="192">
        <v>1.1545754098509642</v>
      </c>
      <c r="DX194" s="192">
        <v>0.53690926196936417</v>
      </c>
      <c r="DY194" s="192">
        <v>0.60553883395620933</v>
      </c>
      <c r="DZ194" s="192">
        <v>-0.45821953183987757</v>
      </c>
      <c r="EA194" s="192">
        <v>0.15944661604172247</v>
      </c>
      <c r="EB194" s="192">
        <v>0.7084831919364748</v>
      </c>
      <c r="EC194" s="192">
        <v>-0.18370124389250017</v>
      </c>
      <c r="ED194" s="192">
        <v>1.1202606238575417</v>
      </c>
      <c r="EE194" s="192">
        <v>-0.49253431783329898</v>
      </c>
      <c r="EF194" s="192">
        <v>1.2918345538246523</v>
      </c>
      <c r="EG194" s="192">
        <v>-0.21801602988592159</v>
      </c>
      <c r="EH194" s="192">
        <v>2.1497042036602059</v>
      </c>
      <c r="EI194" s="192">
        <v>-1.5219778976359633</v>
      </c>
      <c r="EJ194" s="192">
        <v>-0.56116388982014309</v>
      </c>
      <c r="EK194" s="192">
        <v>0.50259447597594398</v>
      </c>
      <c r="EL194" s="192">
        <v>-1.2127313925388241E-2</v>
      </c>
      <c r="EM194" s="192">
        <v>1.0173162658772761</v>
      </c>
      <c r="EN194" s="192">
        <v>-0.21801602988592159</v>
      </c>
      <c r="EO194" s="192">
        <v>-1.7964961855833408</v>
      </c>
      <c r="EP194" s="192">
        <v>-0.73273781978725372</v>
      </c>
      <c r="EQ194" s="192">
        <v>-1.7964961855833408</v>
      </c>
      <c r="ER194" s="192">
        <v>-0.32096038786618825</v>
      </c>
      <c r="ES194" s="192">
        <v>0.43396490398909865</v>
      </c>
      <c r="ET194" s="192">
        <v>-1.3504039676688526</v>
      </c>
      <c r="EU194" s="192">
        <v>-0.42390474584645493</v>
      </c>
      <c r="EV194" s="192">
        <v>5.6502258061454584E-2</v>
      </c>
      <c r="EW194" s="192">
        <v>1.0859458378641189</v>
      </c>
      <c r="EX194" s="192">
        <v>-0.42390474584645493</v>
      </c>
      <c r="EY194" s="192">
        <v>-0.25233081587934425</v>
      </c>
      <c r="EZ194" s="192">
        <v>0.74279797792989743</v>
      </c>
      <c r="FA194" s="192">
        <v>0.88005712190358554</v>
      </c>
      <c r="FB194" s="192">
        <v>2.3555929196207392</v>
      </c>
      <c r="FC194" s="192">
        <v>1.1545754098509642</v>
      </c>
      <c r="FD194" s="192">
        <v>-0.28664560187276689</v>
      </c>
      <c r="FE194" s="192">
        <v>-0.76705260578067636</v>
      </c>
      <c r="FF194" s="192">
        <v>-0.59547867581356573</v>
      </c>
      <c r="FG194" s="192">
        <v>0.2280761880285653</v>
      </c>
      <c r="FH194" s="192">
        <v>1.703611985745719</v>
      </c>
      <c r="FI194" s="192">
        <v>1.4290936977983404</v>
      </c>
      <c r="FJ194" s="192">
        <v>1.4977232697851857</v>
      </c>
      <c r="FK194" s="192">
        <v>0.39965011799567601</v>
      </c>
      <c r="FL194" s="192">
        <v>-0.90431174975436446</v>
      </c>
      <c r="FM194" s="192">
        <v>1.6692971997522963</v>
      </c>
      <c r="FN194" s="192">
        <v>-0.35527517385961088</v>
      </c>
      <c r="FO194" s="192">
        <v>-0.49253431783329898</v>
      </c>
      <c r="FP194" s="192">
        <v>-0.56116388982014309</v>
      </c>
      <c r="FQ194" s="192">
        <v>0.53690926196936417</v>
      </c>
      <c r="FR194" s="192">
        <v>-0.18370124389250017</v>
      </c>
      <c r="FS194" s="192">
        <v>-0.97294132174120973</v>
      </c>
      <c r="FT194" s="192">
        <v>-4.6442099918810875E-2</v>
      </c>
      <c r="FU194" s="192">
        <v>0.2280761880285653</v>
      </c>
      <c r="FV194" s="192">
        <v>0.88005712190358554</v>
      </c>
      <c r="FW194" s="192">
        <v>1.7379267717391391</v>
      </c>
      <c r="FX194" s="192">
        <v>0.29670576001541055</v>
      </c>
      <c r="FY194" s="192">
        <v>1.5320380557786082</v>
      </c>
      <c r="FZ194" s="192">
        <v>-0.28664560187276689</v>
      </c>
      <c r="GA194" s="192">
        <v>-1.1102004657148978</v>
      </c>
      <c r="GB194" s="192">
        <v>-0.45821953183987757</v>
      </c>
      <c r="GC194" s="192">
        <v>1.5663528417720285</v>
      </c>
      <c r="GD194" s="192">
        <v>-0.93862653574778709</v>
      </c>
      <c r="GE194" s="192">
        <v>0.63985361994963197</v>
      </c>
      <c r="GF194" s="192">
        <v>-2.3798475474715168</v>
      </c>
      <c r="GG194" s="192">
        <v>0.39965011799567601</v>
      </c>
      <c r="GH194" s="192">
        <v>0.33102054600883318</v>
      </c>
      <c r="GI194" s="192">
        <v>0.81142754991674271</v>
      </c>
      <c r="GJ194" s="192">
        <v>5.6502258061454584E-2</v>
      </c>
      <c r="GK194" s="192">
        <v>-0.18370124389250017</v>
      </c>
      <c r="GL194" s="192">
        <v>-0.14938645789907756</v>
      </c>
      <c r="GM194" s="192">
        <v>-0.45821953183987757</v>
      </c>
      <c r="GN194" s="192">
        <v>1.2575197678312295</v>
      </c>
      <c r="GO194" s="192">
        <v>-1.2817743956820085</v>
      </c>
      <c r="GP194" s="192">
        <v>0.91437190789700817</v>
      </c>
      <c r="GQ194" s="192">
        <v>1.1545754098509642</v>
      </c>
      <c r="GR194" s="192">
        <v>1.0516310518706964</v>
      </c>
      <c r="GS194" s="192">
        <v>-4.6442099918810875E-2</v>
      </c>
      <c r="GT194" s="192">
        <v>-1.0415708937280539</v>
      </c>
      <c r="GU194" s="192">
        <v>1.8065563437259844</v>
      </c>
      <c r="GV194" s="192">
        <v>-2.2769031894912501</v>
      </c>
      <c r="GW194" s="192">
        <v>1.0173162658772761</v>
      </c>
      <c r="GX194" s="192">
        <v>-0.32096038786618825</v>
      </c>
      <c r="GY194" s="192">
        <v>-0.59547867581356573</v>
      </c>
      <c r="GZ194" s="192">
        <v>0.50259447597594398</v>
      </c>
    </row>
    <row r="195" spans="1:208">
      <c r="A195" s="192">
        <v>1</v>
      </c>
      <c r="B195" s="192">
        <v>-0.5064497113888824</v>
      </c>
      <c r="C195" s="192">
        <v>-0.15019956700971407</v>
      </c>
      <c r="D195" s="192">
        <v>-0.28230960270244221</v>
      </c>
      <c r="E195" s="192">
        <v>-1.0742726928294717</v>
      </c>
      <c r="F195" s="192">
        <v>-0.24626279452372479</v>
      </c>
      <c r="G195" s="192">
        <v>0.36644567480847512</v>
      </c>
      <c r="H195" s="192">
        <v>-0.26459564311947853</v>
      </c>
      <c r="I195" s="192">
        <v>-0.26459555350519137</v>
      </c>
      <c r="J195" s="192">
        <v>-0.86243146729944886</v>
      </c>
      <c r="K195" s="192">
        <v>-0.16412405118295903</v>
      </c>
      <c r="L195" s="192">
        <v>0.19463208066550466</v>
      </c>
      <c r="M195" s="192">
        <v>0.61720981724188084</v>
      </c>
      <c r="N195" s="192">
        <v>0.53690926196936417</v>
      </c>
      <c r="O195" s="192">
        <v>6.0153471412481722E-2</v>
      </c>
      <c r="P195" s="192">
        <v>0.62984365966548739</v>
      </c>
      <c r="S195" s="192">
        <v>0.54633444119042907</v>
      </c>
      <c r="AJ195" s="192" t="s">
        <v>248</v>
      </c>
      <c r="AK195" s="192">
        <v>-0.63420083767329127</v>
      </c>
      <c r="AL195" s="192">
        <v>0.10975020777575009</v>
      </c>
      <c r="AM195" s="192">
        <v>-1.7253290376652184</v>
      </c>
      <c r="AN195" s="192">
        <v>0.35773388959209723</v>
      </c>
      <c r="AO195" s="192">
        <v>-0.48541062858348266</v>
      </c>
      <c r="AP195" s="192">
        <v>0.95289472595133173</v>
      </c>
      <c r="AQ195" s="192">
        <v>-0.43581389222021255</v>
      </c>
      <c r="AR195" s="192">
        <v>0.75450778049825296</v>
      </c>
      <c r="AS195" s="192">
        <v>-3.9040001314056785E-2</v>
      </c>
      <c r="AT195" s="192">
        <v>1.4488620895840261</v>
      </c>
      <c r="AU195" s="192">
        <v>0.90329798958806162</v>
      </c>
      <c r="AV195" s="192">
        <v>-1.1301682013059855</v>
      </c>
      <c r="AW195" s="192">
        <v>1.0520881986778703</v>
      </c>
      <c r="AX195" s="192">
        <v>1.4488620895840261</v>
      </c>
      <c r="AY195" s="192">
        <v>-0.33662041949367405</v>
      </c>
      <c r="AZ195" s="192">
        <v>-0.23742694676713555</v>
      </c>
      <c r="BA195" s="192">
        <v>-0.83258778312636827</v>
      </c>
      <c r="BB195" s="192">
        <v>-1.0309747285794453</v>
      </c>
      <c r="BC195" s="192">
        <v>-0.38621715585694416</v>
      </c>
      <c r="BD195" s="192">
        <v>-0.98137799221617694</v>
      </c>
      <c r="BE195" s="192">
        <v>-0.48541062858348266</v>
      </c>
      <c r="BF195" s="192">
        <v>0.55612083504517595</v>
      </c>
      <c r="BG195" s="192">
        <v>0.95289472595133173</v>
      </c>
      <c r="BH195" s="192">
        <v>0.90329798958806162</v>
      </c>
      <c r="BI195" s="192">
        <v>1.1512816714044087</v>
      </c>
      <c r="BJ195" s="192">
        <v>1.9944261895799904</v>
      </c>
      <c r="BK195" s="192">
        <v>0.55612083504517595</v>
      </c>
      <c r="BL195" s="192">
        <v>1.399265353220756</v>
      </c>
      <c r="BM195" s="192">
        <v>-2.7668605012938752</v>
      </c>
      <c r="BN195" s="192">
        <v>-0.63420083767329127</v>
      </c>
      <c r="BO195" s="192">
        <v>-1.2293616740325242</v>
      </c>
      <c r="BP195" s="192">
        <v>-1.5765388285754098</v>
      </c>
      <c r="BQ195" s="192">
        <v>-1.4277486194856011</v>
      </c>
      <c r="BR195" s="192">
        <v>-1.4277486194856011</v>
      </c>
      <c r="BS195" s="192">
        <v>-1.2789584103957925</v>
      </c>
      <c r="BT195" s="192">
        <v>-1.3285551467590626</v>
      </c>
      <c r="BU195" s="192">
        <v>-0.63420083767329127</v>
      </c>
      <c r="BV195" s="192">
        <v>-0.58460410131002116</v>
      </c>
      <c r="BW195" s="192">
        <v>0.75450778049825296</v>
      </c>
      <c r="BX195" s="192">
        <v>-0.18783021040386541</v>
      </c>
      <c r="BY195" s="192">
        <v>1.1016849350411386</v>
      </c>
      <c r="BZ195" s="192">
        <v>0.15934694413902023</v>
      </c>
      <c r="CA195" s="192">
        <v>1.2008784077676788</v>
      </c>
      <c r="CB195" s="192">
        <v>0.70491104413498462</v>
      </c>
      <c r="CC195" s="192">
        <v>-0.63420083767329127</v>
      </c>
      <c r="CD195" s="192">
        <v>-0.63420083767329127</v>
      </c>
      <c r="CE195" s="192">
        <v>-0.28702368313040394</v>
      </c>
      <c r="CF195" s="192">
        <v>-0.78299104676309816</v>
      </c>
      <c r="CG195" s="192">
        <v>-0.68379757403655972</v>
      </c>
      <c r="CH195" s="192">
        <v>-0.68379757403655972</v>
      </c>
      <c r="CI195" s="192">
        <v>-0.68379757403655972</v>
      </c>
      <c r="CJ195" s="192">
        <v>-1.4773453558488712</v>
      </c>
      <c r="CK195" s="192">
        <v>-0.83258778312636827</v>
      </c>
      <c r="CL195" s="192">
        <v>0.25854041686555873</v>
      </c>
      <c r="CM195" s="192">
        <v>-0.13823347404059705</v>
      </c>
      <c r="CN195" s="192">
        <v>0.30813715322882884</v>
      </c>
      <c r="CO195" s="192">
        <v>0.45692736231863751</v>
      </c>
      <c r="CP195" s="192">
        <v>-0.48541062858348266</v>
      </c>
      <c r="CQ195" s="192">
        <v>-0.13823347404059705</v>
      </c>
      <c r="CR195" s="192">
        <v>-0.23742694676713555</v>
      </c>
      <c r="CS195" s="192">
        <v>0.45692736231863751</v>
      </c>
      <c r="CT195" s="192">
        <v>-0.38621715585694416</v>
      </c>
      <c r="CU195" s="192">
        <v>0.70491104413498462</v>
      </c>
      <c r="CV195" s="192">
        <v>-0.43581389222021255</v>
      </c>
      <c r="CW195" s="192">
        <v>-0.58460410131002116</v>
      </c>
      <c r="CX195" s="192">
        <v>1.1016849350411386</v>
      </c>
      <c r="CY195" s="192">
        <v>1.1512816714044087</v>
      </c>
      <c r="CZ195" s="192">
        <v>-1.2293616740325242</v>
      </c>
      <c r="DA195" s="192">
        <v>0.25854041686555873</v>
      </c>
      <c r="DB195" s="192">
        <v>0.80410451686152318</v>
      </c>
      <c r="DC195" s="192">
        <v>-0.73339431039982983</v>
      </c>
      <c r="DD195" s="192">
        <v>-8.863673767732691E-2</v>
      </c>
      <c r="DE195" s="192">
        <v>0.45692736231863751</v>
      </c>
      <c r="DF195" s="192">
        <v>1.0024914623146002</v>
      </c>
      <c r="DG195" s="192">
        <v>-1.3285551467590626</v>
      </c>
      <c r="DH195" s="192">
        <v>-0.23742694676713555</v>
      </c>
      <c r="DI195" s="192">
        <v>-0.43581389222021255</v>
      </c>
      <c r="DJ195" s="192">
        <v>1.2008784077676788</v>
      </c>
      <c r="DK195" s="192">
        <v>-0.53500736494675105</v>
      </c>
      <c r="DL195" s="192">
        <v>-0.68379757403655972</v>
      </c>
      <c r="DM195" s="192">
        <v>-1.1797649376692541</v>
      </c>
      <c r="DN195" s="192">
        <v>-0.33662041949367405</v>
      </c>
      <c r="DO195" s="192">
        <v>0.55612083504517595</v>
      </c>
      <c r="DP195" s="192">
        <v>0.40733062595536734</v>
      </c>
      <c r="DQ195" s="192">
        <v>-3.9040001314056785E-2</v>
      </c>
      <c r="DR195" s="192">
        <v>1.2504751441309472</v>
      </c>
      <c r="DS195" s="192">
        <v>0.45692736231863751</v>
      </c>
      <c r="DT195" s="192">
        <v>-0.33662041949367405</v>
      </c>
      <c r="DU195" s="192">
        <v>-0.58460410131002116</v>
      </c>
      <c r="DV195" s="192">
        <v>0.25854041686555873</v>
      </c>
      <c r="DW195" s="192">
        <v>0.75450778049825296</v>
      </c>
      <c r="DX195" s="192">
        <v>0.80410451686152318</v>
      </c>
      <c r="DY195" s="192">
        <v>0.55612083504517595</v>
      </c>
      <c r="DZ195" s="192">
        <v>6.0153471412481722E-2</v>
      </c>
      <c r="EA195" s="192">
        <v>-0.18783021040386541</v>
      </c>
      <c r="EB195" s="192">
        <v>-0.13823347404059705</v>
      </c>
      <c r="EC195" s="192">
        <v>-0.63420083767329127</v>
      </c>
      <c r="ED195" s="192">
        <v>0.55612083504517595</v>
      </c>
      <c r="EE195" s="192">
        <v>-0.38621715585694416</v>
      </c>
      <c r="EF195" s="192">
        <v>0.85370125322479151</v>
      </c>
      <c r="EG195" s="192">
        <v>0.15934694413902023</v>
      </c>
      <c r="EH195" s="192">
        <v>2.5399902895759512</v>
      </c>
      <c r="EI195" s="192">
        <v>-1.1797649376692541</v>
      </c>
      <c r="EJ195" s="192">
        <v>-0.18783021040386541</v>
      </c>
      <c r="EK195" s="192">
        <v>0.25854041686555873</v>
      </c>
      <c r="EL195" s="192">
        <v>-0.48541062858348266</v>
      </c>
      <c r="EM195" s="192">
        <v>1.0024914623146002</v>
      </c>
      <c r="EN195" s="192">
        <v>-0.33662041949367405</v>
      </c>
      <c r="EO195" s="192">
        <v>3.0855543895719157</v>
      </c>
      <c r="EP195" s="192">
        <v>-0.23742694676713555</v>
      </c>
      <c r="EQ195" s="192">
        <v>-1.1797649376692541</v>
      </c>
      <c r="ER195" s="192">
        <v>0.25854041686555873</v>
      </c>
      <c r="ES195" s="192">
        <v>0.95289472595133173</v>
      </c>
      <c r="ET195" s="192">
        <v>-1.2293616740325242</v>
      </c>
      <c r="EU195" s="192">
        <v>1.0556735049211587E-2</v>
      </c>
      <c r="EV195" s="192">
        <v>-0.13823347404059705</v>
      </c>
      <c r="EW195" s="192">
        <v>-3.8083919649225337</v>
      </c>
      <c r="EX195" s="192">
        <v>-0.8821845194896385</v>
      </c>
      <c r="EY195" s="192">
        <v>-1.0309747285794453</v>
      </c>
      <c r="EZ195" s="192">
        <v>0.40733062595536734</v>
      </c>
      <c r="FA195" s="192">
        <v>0.80410451686152318</v>
      </c>
      <c r="FB195" s="192">
        <v>1.8952327168534502</v>
      </c>
      <c r="FC195" s="192">
        <v>0.15934694413902023</v>
      </c>
      <c r="FD195" s="192">
        <v>-0.18783021040386541</v>
      </c>
      <c r="FE195" s="192">
        <v>-1.1301682013059855</v>
      </c>
      <c r="FF195" s="192">
        <v>0.10975020777575009</v>
      </c>
      <c r="FG195" s="192">
        <v>0.30813715322882884</v>
      </c>
      <c r="FH195" s="192">
        <v>1.5480555623105645</v>
      </c>
      <c r="FI195" s="192">
        <v>0.85370125322479151</v>
      </c>
      <c r="FJ195" s="192">
        <v>1.8456359804901801</v>
      </c>
      <c r="FK195" s="192">
        <v>0.25854041686555873</v>
      </c>
      <c r="FL195" s="192">
        <v>-0.68379757403655972</v>
      </c>
      <c r="FM195" s="192">
        <v>1.2504751441309472</v>
      </c>
      <c r="FN195" s="192">
        <v>-0.68379757403655972</v>
      </c>
      <c r="FO195" s="192">
        <v>-0.43581389222021255</v>
      </c>
      <c r="FP195" s="192">
        <v>0.65531430777171451</v>
      </c>
      <c r="FQ195" s="192">
        <v>6.0153471412481722E-2</v>
      </c>
      <c r="FR195" s="192">
        <v>-0.13823347404059705</v>
      </c>
      <c r="FS195" s="192">
        <v>-1.0309747285794453</v>
      </c>
      <c r="FT195" s="192">
        <v>0.10975020777575009</v>
      </c>
      <c r="FU195" s="192">
        <v>0.25854041686555873</v>
      </c>
      <c r="FV195" s="192">
        <v>1.0024914623146002</v>
      </c>
      <c r="FW195" s="192">
        <v>-2.7668605012938752</v>
      </c>
      <c r="FX195" s="192">
        <v>0.40733062595536734</v>
      </c>
      <c r="FY195" s="192">
        <v>1.4488620895840261</v>
      </c>
      <c r="FZ195" s="192">
        <v>-0.58460410131002116</v>
      </c>
      <c r="GA195" s="192">
        <v>-1.2293616740325242</v>
      </c>
      <c r="GB195" s="192">
        <v>6.0153471412481722E-2</v>
      </c>
      <c r="GC195" s="192">
        <v>1.1512816714044087</v>
      </c>
      <c r="GD195" s="192">
        <v>-0.38621715585694416</v>
      </c>
      <c r="GE195" s="192">
        <v>1.2008784077676788</v>
      </c>
      <c r="GF195" s="192">
        <v>-3.3124246012898397</v>
      </c>
      <c r="GG195" s="192">
        <v>0.30813715322882884</v>
      </c>
      <c r="GH195" s="192">
        <v>0.65531430777171451</v>
      </c>
      <c r="GI195" s="192">
        <v>0.70491104413498462</v>
      </c>
      <c r="GJ195" s="192">
        <v>0.50652409868190584</v>
      </c>
      <c r="GK195" s="192">
        <v>-0.68379757403655972</v>
      </c>
      <c r="GL195" s="192">
        <v>0.20894368050229034</v>
      </c>
      <c r="GM195" s="192">
        <v>0.45692736231863751</v>
      </c>
      <c r="GN195" s="192">
        <v>0.90329798958806162</v>
      </c>
      <c r="GO195" s="192">
        <v>-1.9237159831182953</v>
      </c>
      <c r="GP195" s="192">
        <v>0.70491104413498462</v>
      </c>
      <c r="GQ195" s="192">
        <v>1.0024914623146002</v>
      </c>
      <c r="GR195" s="192">
        <v>0.55612083504517595</v>
      </c>
      <c r="GS195" s="192">
        <v>0.30813715322882884</v>
      </c>
      <c r="GT195" s="192">
        <v>-0.68379757403655972</v>
      </c>
      <c r="GU195" s="192">
        <v>1.9448294532167203</v>
      </c>
      <c r="GV195" s="192">
        <v>-1.4773453558488712</v>
      </c>
      <c r="GW195" s="192">
        <v>-3.9040001314056785E-2</v>
      </c>
      <c r="GX195" s="192">
        <v>-0.73339431039982983</v>
      </c>
      <c r="GY195" s="192">
        <v>0.35773388959209723</v>
      </c>
      <c r="GZ195" s="192">
        <v>0.65531430777171451</v>
      </c>
    </row>
    <row r="196" spans="1:208">
      <c r="A196" s="192">
        <v>1</v>
      </c>
      <c r="B196" s="192">
        <v>0.82086850566278424</v>
      </c>
      <c r="C196" s="192">
        <v>-0.15019956700971407</v>
      </c>
      <c r="D196" s="192">
        <v>-2.7024944068203913E-3</v>
      </c>
      <c r="E196" s="192">
        <v>-2.3778974278981478E-2</v>
      </c>
      <c r="F196" s="192">
        <v>-7.0813764948870719E-2</v>
      </c>
      <c r="G196" s="192">
        <v>0.24231974224513403</v>
      </c>
      <c r="H196" s="192">
        <v>-0.31398418520100069</v>
      </c>
      <c r="I196" s="192">
        <v>-0.31398424737597735</v>
      </c>
      <c r="J196" s="192">
        <v>-7.9831484217944476E-2</v>
      </c>
      <c r="K196" s="192">
        <v>0.18551717109056001</v>
      </c>
      <c r="L196" s="192">
        <v>0.2817181329309405</v>
      </c>
      <c r="M196" s="192">
        <v>0.43468577390075169</v>
      </c>
      <c r="N196" s="192">
        <v>-0.18370124389250017</v>
      </c>
      <c r="O196" s="192">
        <v>-0.13823347404059705</v>
      </c>
      <c r="P196" s="192">
        <v>0.40988423293798937</v>
      </c>
      <c r="S196" s="192">
        <v>-0.84018763727461432</v>
      </c>
      <c r="AJ196" s="192" t="s">
        <v>249</v>
      </c>
      <c r="AK196" s="192">
        <v>-1.2398114675182517</v>
      </c>
      <c r="AL196" s="192">
        <v>-3.0034620517010589E-2</v>
      </c>
      <c r="AM196" s="192">
        <v>-1.7897100343369987</v>
      </c>
      <c r="AN196" s="192">
        <v>-3.0034620517010589E-2</v>
      </c>
      <c r="AO196" s="192">
        <v>-0.57993318733575761</v>
      </c>
      <c r="AP196" s="192">
        <v>0.62984365966548739</v>
      </c>
      <c r="AQ196" s="192">
        <v>-0.57993318733575761</v>
      </c>
      <c r="AR196" s="192">
        <v>0.84980308639298541</v>
      </c>
      <c r="AS196" s="192">
        <v>-0.57993318733575761</v>
      </c>
      <c r="AT196" s="192">
        <v>0.62984365966548739</v>
      </c>
      <c r="AU196" s="192">
        <v>-3.0034620517010589E-2</v>
      </c>
      <c r="AV196" s="192">
        <v>-1.4597708942457537</v>
      </c>
      <c r="AW196" s="192">
        <v>-1.0198520407907536</v>
      </c>
      <c r="AX196" s="192">
        <v>1.1797422264842345</v>
      </c>
      <c r="AY196" s="192">
        <v>-0.68991290069950473</v>
      </c>
      <c r="AZ196" s="192">
        <v>-0.57993318733575761</v>
      </c>
      <c r="BA196" s="192">
        <v>-1.8996897477007497</v>
      </c>
      <c r="BB196" s="192">
        <v>-1.3497911808820027</v>
      </c>
      <c r="BC196" s="192">
        <v>-1.1298317541545047</v>
      </c>
      <c r="BD196" s="192">
        <v>-0.68991290069950473</v>
      </c>
      <c r="BE196" s="192">
        <v>0.18992480621048743</v>
      </c>
      <c r="BF196" s="192">
        <v>-1.3497911808820027</v>
      </c>
      <c r="BG196" s="192">
        <v>0.84980308639298541</v>
      </c>
      <c r="BH196" s="192">
        <v>1.2897219398479816</v>
      </c>
      <c r="BI196" s="192">
        <v>7.9945092846740382E-2</v>
      </c>
      <c r="BJ196" s="192">
        <v>3.4893162071229695</v>
      </c>
      <c r="BK196" s="192">
        <v>0.18992480621048743</v>
      </c>
      <c r="BL196" s="192">
        <v>0.62984365966548739</v>
      </c>
      <c r="BM196" s="192">
        <v>-2.3396086011557458</v>
      </c>
      <c r="BN196" s="192">
        <v>7.9945092846740382E-2</v>
      </c>
      <c r="BO196" s="192">
        <v>-1.0198520407907536</v>
      </c>
      <c r="BP196" s="192">
        <v>-2.1196491744282477</v>
      </c>
      <c r="BQ196" s="192">
        <v>-1.5697506076095007</v>
      </c>
      <c r="BR196" s="192">
        <v>-1.0198520407907536</v>
      </c>
      <c r="BS196" s="192">
        <v>-1.1298317541545047</v>
      </c>
      <c r="BT196" s="192">
        <v>-1.4597708942457537</v>
      </c>
      <c r="BU196" s="192">
        <v>0.29990451957423842</v>
      </c>
      <c r="BV196" s="192">
        <v>0.29990451957423842</v>
      </c>
      <c r="BW196" s="192">
        <v>0.73982337302923451</v>
      </c>
      <c r="BX196" s="192">
        <v>0.29990451957423842</v>
      </c>
      <c r="BY196" s="192">
        <v>1.0697625131204835</v>
      </c>
      <c r="BZ196" s="192">
        <v>0.62984365966548739</v>
      </c>
      <c r="CA196" s="192">
        <v>0.18992480621048743</v>
      </c>
      <c r="CB196" s="192">
        <v>0.51986394630173649</v>
      </c>
      <c r="CC196" s="192">
        <v>-0.90987232742700663</v>
      </c>
      <c r="CD196" s="192">
        <v>0.51986394630173649</v>
      </c>
      <c r="CE196" s="192">
        <v>-0.14001433388075765</v>
      </c>
      <c r="CF196" s="192">
        <v>-1.0198520407907536</v>
      </c>
      <c r="CG196" s="192">
        <v>0.40988423293798937</v>
      </c>
      <c r="CH196" s="192">
        <v>7.9945092846740382E-2</v>
      </c>
      <c r="CI196" s="192">
        <v>-3.0034620517010589E-2</v>
      </c>
      <c r="CJ196" s="192">
        <v>-1.4597708942457537</v>
      </c>
      <c r="CK196" s="192">
        <v>-1.5697506076095007</v>
      </c>
      <c r="CL196" s="192">
        <v>-0.14001433388075765</v>
      </c>
      <c r="CM196" s="192">
        <v>-0.14001433388075765</v>
      </c>
      <c r="CN196" s="192">
        <v>0.62984365966548739</v>
      </c>
      <c r="CO196" s="192">
        <v>0.51986394630173649</v>
      </c>
      <c r="CP196" s="192">
        <v>-0.57993318733575761</v>
      </c>
      <c r="CQ196" s="192">
        <v>0.62984365966548739</v>
      </c>
      <c r="CR196" s="192">
        <v>0.18992480621048743</v>
      </c>
      <c r="CS196" s="192">
        <v>0.95978279975673642</v>
      </c>
      <c r="CT196" s="192">
        <v>-0.46995347397200665</v>
      </c>
      <c r="CU196" s="192">
        <v>0.29990451957423842</v>
      </c>
      <c r="CV196" s="192">
        <v>-3.0034620517010589E-2</v>
      </c>
      <c r="CW196" s="192">
        <v>-3.0034620517010589E-2</v>
      </c>
      <c r="CX196" s="192">
        <v>7.9945092846740382E-2</v>
      </c>
      <c r="CY196" s="192">
        <v>0.40988423293798937</v>
      </c>
      <c r="CZ196" s="192">
        <v>-1.3497911808820027</v>
      </c>
      <c r="DA196" s="192">
        <v>0.18992480621048743</v>
      </c>
      <c r="DB196" s="192">
        <v>1.6196610799392306</v>
      </c>
      <c r="DC196" s="192">
        <v>-0.57993318733575761</v>
      </c>
      <c r="DD196" s="192">
        <v>-0.14001433388075765</v>
      </c>
      <c r="DE196" s="192">
        <v>0.95978279975673642</v>
      </c>
      <c r="DF196" s="192">
        <v>1.0697625131204835</v>
      </c>
      <c r="DG196" s="192">
        <v>-1.0198520407907536</v>
      </c>
      <c r="DH196" s="192">
        <v>-0.14001433388075765</v>
      </c>
      <c r="DI196" s="192">
        <v>-0.90987232742700663</v>
      </c>
      <c r="DJ196" s="192">
        <v>1.7296407933029816</v>
      </c>
      <c r="DK196" s="192">
        <v>-0.90987232742700663</v>
      </c>
      <c r="DL196" s="192">
        <v>-0.79989261406325562</v>
      </c>
      <c r="DM196" s="192">
        <v>-1.0198520407907536</v>
      </c>
      <c r="DN196" s="192">
        <v>-0.14001433388075765</v>
      </c>
      <c r="DO196" s="192">
        <v>1.3997016532117326</v>
      </c>
      <c r="DP196" s="192">
        <v>0.29990451957423842</v>
      </c>
      <c r="DQ196" s="192">
        <v>-0.24999404724450863</v>
      </c>
      <c r="DR196" s="192">
        <v>1.3997016532117326</v>
      </c>
      <c r="DS196" s="192">
        <v>0.18992480621048743</v>
      </c>
      <c r="DT196" s="192">
        <v>-0.68991290069950473</v>
      </c>
      <c r="DU196" s="192">
        <v>-0.68991290069950473</v>
      </c>
      <c r="DV196" s="192">
        <v>-0.24999404724450863</v>
      </c>
      <c r="DW196" s="192">
        <v>-0.68991290069950473</v>
      </c>
      <c r="DX196" s="192">
        <v>-1.1298317541545047</v>
      </c>
      <c r="DY196" s="192">
        <v>-0.14001433388075765</v>
      </c>
      <c r="DZ196" s="192">
        <v>-0.68991290069950473</v>
      </c>
      <c r="EA196" s="192">
        <v>-1.2398114675182517</v>
      </c>
      <c r="EB196" s="192">
        <v>-0.57993318733575761</v>
      </c>
      <c r="EC196" s="192">
        <v>-0.68991290069950473</v>
      </c>
      <c r="ED196" s="192">
        <v>0.51986394630173649</v>
      </c>
      <c r="EE196" s="192">
        <v>-1.7897100343369987</v>
      </c>
      <c r="EF196" s="192">
        <v>0.18992480621048743</v>
      </c>
      <c r="EG196" s="192">
        <v>-0.46995347397200665</v>
      </c>
      <c r="EH196" s="192">
        <v>1.5096813665754836</v>
      </c>
      <c r="EI196" s="192">
        <v>-0.90987232742700663</v>
      </c>
      <c r="EJ196" s="192">
        <v>-0.35997376060825959</v>
      </c>
      <c r="EK196" s="192">
        <v>1.2897219398479816</v>
      </c>
      <c r="EL196" s="192">
        <v>-0.57993318733575761</v>
      </c>
      <c r="EM196" s="192">
        <v>0.95978279975673642</v>
      </c>
      <c r="EN196" s="192">
        <v>0.40988423293798937</v>
      </c>
      <c r="EO196" s="192">
        <v>-1.4597708942457537</v>
      </c>
      <c r="EP196" s="192">
        <v>-3.0034620517010589E-2</v>
      </c>
      <c r="EQ196" s="192">
        <v>-1.8996897477007497</v>
      </c>
      <c r="ER196" s="192">
        <v>0.95978279975673642</v>
      </c>
      <c r="ES196" s="192">
        <v>1.6196610799392306</v>
      </c>
      <c r="ET196" s="192">
        <v>-1.8996897477007497</v>
      </c>
      <c r="EU196" s="192">
        <v>-0.57993318733575761</v>
      </c>
      <c r="EV196" s="192">
        <v>-0.46995347397200665</v>
      </c>
      <c r="EW196" s="192">
        <v>2.0595799333942306</v>
      </c>
      <c r="EX196" s="192">
        <v>-1.4597708942457537</v>
      </c>
      <c r="EY196" s="192">
        <v>-1.6797303209732517</v>
      </c>
      <c r="EZ196" s="192">
        <v>0.18992480621048743</v>
      </c>
      <c r="FA196" s="192">
        <v>-0.14001433388075765</v>
      </c>
      <c r="FB196" s="192">
        <v>1.8396205066667286</v>
      </c>
      <c r="FC196" s="192">
        <v>0.84980308639298541</v>
      </c>
      <c r="FD196" s="192">
        <v>-1.1298317541545047</v>
      </c>
      <c r="FE196" s="192">
        <v>-0.90987232742700663</v>
      </c>
      <c r="FF196" s="192">
        <v>-0.57993318733575761</v>
      </c>
      <c r="FG196" s="192">
        <v>-3.0034620517010589E-2</v>
      </c>
      <c r="FH196" s="192">
        <v>1.9496002200304796</v>
      </c>
      <c r="FI196" s="192">
        <v>0.95978279975673642</v>
      </c>
      <c r="FJ196" s="192">
        <v>0.62984365966548739</v>
      </c>
      <c r="FK196" s="192">
        <v>0.29990451957423842</v>
      </c>
      <c r="FL196" s="192">
        <v>-0.35997376060825959</v>
      </c>
      <c r="FM196" s="192">
        <v>1.8396205066667286</v>
      </c>
      <c r="FN196" s="192">
        <v>-0.90987232742700663</v>
      </c>
      <c r="FO196" s="192">
        <v>-1.4597708942457537</v>
      </c>
      <c r="FP196" s="192">
        <v>0.29990451957423842</v>
      </c>
      <c r="FQ196" s="192">
        <v>0.62984365966548739</v>
      </c>
      <c r="FR196" s="192">
        <v>0.40988423293798937</v>
      </c>
      <c r="FS196" s="192">
        <v>-0.90987232742700663</v>
      </c>
      <c r="FT196" s="192">
        <v>0.51986394630173649</v>
      </c>
      <c r="FU196" s="192">
        <v>0.18992480621048743</v>
      </c>
      <c r="FV196" s="192">
        <v>-0.90987232742700663</v>
      </c>
      <c r="FW196" s="192">
        <v>1.2897219398479816</v>
      </c>
      <c r="FX196" s="192">
        <v>-1.0198520407907536</v>
      </c>
      <c r="FY196" s="192">
        <v>0.18992480621048743</v>
      </c>
      <c r="FZ196" s="192">
        <v>-0.57993318733575761</v>
      </c>
      <c r="GA196" s="192">
        <v>-0.68991290069950473</v>
      </c>
      <c r="GB196" s="192">
        <v>-0.90987232742700663</v>
      </c>
      <c r="GC196" s="192">
        <v>0.73982337302923451</v>
      </c>
      <c r="GD196" s="192">
        <v>0.40988423293798937</v>
      </c>
      <c r="GE196" s="192">
        <v>1.0697625131204835</v>
      </c>
      <c r="GF196" s="192">
        <v>-2.669547741246995</v>
      </c>
      <c r="GG196" s="192">
        <v>0.62984365966548739</v>
      </c>
      <c r="GH196" s="192">
        <v>0.18992480621048743</v>
      </c>
      <c r="GI196" s="192">
        <v>0.62984365966548739</v>
      </c>
      <c r="GJ196" s="192">
        <v>0.84980308639298541</v>
      </c>
      <c r="GK196" s="192">
        <v>-1.4597708942457537</v>
      </c>
      <c r="GL196" s="192">
        <v>0.84980308639298541</v>
      </c>
      <c r="GM196" s="192">
        <v>-0.24999404724450863</v>
      </c>
      <c r="GN196" s="192">
        <v>0.95978279975673642</v>
      </c>
      <c r="GO196" s="192">
        <v>-1.8996897477007497</v>
      </c>
      <c r="GP196" s="192">
        <v>1.2897219398479816</v>
      </c>
      <c r="GQ196" s="192">
        <v>1.3997016532117326</v>
      </c>
      <c r="GR196" s="192">
        <v>1.3997016532117326</v>
      </c>
      <c r="GS196" s="192">
        <v>0.29990451957423842</v>
      </c>
      <c r="GT196" s="192">
        <v>0.29990451957423842</v>
      </c>
      <c r="GU196" s="192">
        <v>0.62984365966548739</v>
      </c>
      <c r="GV196" s="192">
        <v>0.29990451957423842</v>
      </c>
      <c r="GW196" s="192">
        <v>2.0595799333942306</v>
      </c>
      <c r="GX196" s="192">
        <v>-0.24999404724450863</v>
      </c>
      <c r="GY196" s="192">
        <v>1.7296407933029816</v>
      </c>
      <c r="GZ196" s="192">
        <v>2.9394176403042227</v>
      </c>
    </row>
    <row r="197" spans="1:208">
      <c r="A197" s="192">
        <v>1</v>
      </c>
      <c r="B197" s="192">
        <v>-0.38822703618590082</v>
      </c>
      <c r="C197" s="192">
        <v>-0.15019956700971407</v>
      </c>
      <c r="D197" s="192">
        <v>-1.0558892689869959</v>
      </c>
      <c r="E197" s="192">
        <v>-0.40577669011552336</v>
      </c>
      <c r="F197" s="192">
        <v>-1.2112324571854238</v>
      </c>
      <c r="G197" s="192">
        <v>-1.1975410754896236</v>
      </c>
      <c r="H197" s="192">
        <v>-0.65970397977165607</v>
      </c>
      <c r="I197" s="192">
        <v>-0.65970410089631859</v>
      </c>
      <c r="J197" s="192">
        <v>-0.43982747643543602</v>
      </c>
      <c r="K197" s="192">
        <v>-0.78113797284210928</v>
      </c>
      <c r="L197" s="192">
        <v>-1.2422877817141651</v>
      </c>
      <c r="M197" s="192">
        <v>-0.66045848614602076</v>
      </c>
      <c r="N197" s="192">
        <v>-0.97294132174120973</v>
      </c>
      <c r="O197" s="192">
        <v>-1.0309747285794453</v>
      </c>
      <c r="P197" s="192">
        <v>-0.90987232742700663</v>
      </c>
      <c r="S197" s="192">
        <v>0.36389732560292343</v>
      </c>
    </row>
    <row r="198" spans="1:208">
      <c r="A198" s="192">
        <v>1</v>
      </c>
      <c r="B198" s="192">
        <v>-1.1620481829690588</v>
      </c>
      <c r="C198" s="192">
        <v>-0.15019956700971407</v>
      </c>
      <c r="D198" s="192">
        <v>0.82679859353685758</v>
      </c>
      <c r="E198" s="192">
        <v>0.45371817051669583</v>
      </c>
      <c r="F198" s="192">
        <v>-2.695150755515642E-2</v>
      </c>
      <c r="G198" s="192">
        <v>0.80088643878016885</v>
      </c>
      <c r="H198" s="192">
        <v>1.0590172846653152</v>
      </c>
      <c r="I198" s="192">
        <v>1.0590172272161977</v>
      </c>
      <c r="J198" s="192">
        <v>0.90624449446475053</v>
      </c>
      <c r="K198" s="192">
        <v>1.9542904131801229</v>
      </c>
      <c r="L198" s="192">
        <v>-0.11016910226351767</v>
      </c>
      <c r="M198" s="192">
        <v>0.37384442612037461</v>
      </c>
      <c r="N198" s="192">
        <v>-4.6442099918810875E-2</v>
      </c>
      <c r="O198" s="192">
        <v>0.10975020777575009</v>
      </c>
      <c r="P198" s="192">
        <v>0.51986394630173649</v>
      </c>
      <c r="S198" s="192">
        <v>1.1666206341879481</v>
      </c>
    </row>
    <row r="199" spans="1:208">
      <c r="A199" s="192">
        <v>1</v>
      </c>
      <c r="B199" s="192">
        <v>1.6000634104097136</v>
      </c>
      <c r="C199" s="192">
        <v>-7.1297262821066756E-2</v>
      </c>
      <c r="D199" s="192">
        <v>0.21166295528648965</v>
      </c>
      <c r="E199" s="192">
        <v>1.4087124601080505</v>
      </c>
      <c r="F199" s="192">
        <v>-2.695150755515642E-2</v>
      </c>
      <c r="G199" s="192">
        <v>6.4804703747852709E-3</v>
      </c>
      <c r="H199" s="192">
        <v>-0.323861893617306</v>
      </c>
      <c r="I199" s="192">
        <v>-0.32386193597137586</v>
      </c>
      <c r="J199" s="192">
        <v>0.45233650427747718</v>
      </c>
      <c r="K199" s="192">
        <v>0.26778569397844643</v>
      </c>
      <c r="L199" s="192">
        <v>0.19463208066550466</v>
      </c>
      <c r="M199" s="192">
        <v>0.55636846946150376</v>
      </c>
      <c r="N199" s="192">
        <v>0.2280761880285653</v>
      </c>
      <c r="O199" s="192">
        <v>0.25854041686555873</v>
      </c>
      <c r="P199" s="192">
        <v>0.18992480621048743</v>
      </c>
      <c r="S199" s="192">
        <v>-1.5942610483696378</v>
      </c>
    </row>
    <row r="200" spans="1:208">
      <c r="A200" s="192">
        <v>1</v>
      </c>
      <c r="B200" s="192">
        <v>-1.8660104762231891</v>
      </c>
      <c r="C200" s="192">
        <v>-7.1297262821066756E-2</v>
      </c>
      <c r="D200" s="192">
        <v>1.665619918423723</v>
      </c>
      <c r="E200" s="192">
        <v>-0.21477783219725241</v>
      </c>
      <c r="F200" s="192">
        <v>1.2889162142562538</v>
      </c>
      <c r="G200" s="192">
        <v>2.5882998676922795</v>
      </c>
      <c r="H200" s="192">
        <v>2.1258097936261957</v>
      </c>
      <c r="I200" s="192">
        <v>2.1258098535634207</v>
      </c>
      <c r="J200" s="192">
        <v>1.156676489050831</v>
      </c>
      <c r="K200" s="192">
        <v>0.86423248491562465</v>
      </c>
      <c r="L200" s="192">
        <v>0.76069142039082838</v>
      </c>
      <c r="M200" s="192">
        <v>-0.78214118170677271</v>
      </c>
      <c r="N200" s="192">
        <v>0.88005712190358554</v>
      </c>
      <c r="O200" s="192">
        <v>1.0024914623146002</v>
      </c>
      <c r="P200" s="192">
        <v>-0.90987232742700663</v>
      </c>
      <c r="S200" s="192">
        <v>1.9085315709104711</v>
      </c>
    </row>
    <row r="201" spans="1:208">
      <c r="A201" s="192">
        <v>1</v>
      </c>
      <c r="B201" s="192">
        <v>0.28886646724936094</v>
      </c>
      <c r="C201" s="192">
        <v>-7.1297262821066756E-2</v>
      </c>
      <c r="D201" s="192">
        <v>1.1343664126620416</v>
      </c>
      <c r="E201" s="192">
        <v>1.0267147442715086</v>
      </c>
      <c r="F201" s="192">
        <v>1.7275387881933906</v>
      </c>
      <c r="G201" s="192">
        <v>0.60228494667882215</v>
      </c>
      <c r="H201" s="192">
        <v>0.38733311235661377</v>
      </c>
      <c r="I201" s="192">
        <v>0.38733314826010551</v>
      </c>
      <c r="J201" s="192">
        <v>0.35842450630769751</v>
      </c>
      <c r="K201" s="192">
        <v>0.82309822347168071</v>
      </c>
      <c r="L201" s="192">
        <v>0.54297628972724188</v>
      </c>
      <c r="M201" s="192">
        <v>0.61720981724188084</v>
      </c>
      <c r="N201" s="192">
        <v>1.7379267717391391</v>
      </c>
      <c r="O201" s="192">
        <v>-2.7668605012938752</v>
      </c>
      <c r="P201" s="192">
        <v>1.2897219398479816</v>
      </c>
      <c r="S201" s="192">
        <v>-0.30503876488459741</v>
      </c>
    </row>
    <row r="202" spans="1:208">
      <c r="A202" s="192">
        <v>1</v>
      </c>
      <c r="B202" s="192">
        <v>-1.64568639970854</v>
      </c>
      <c r="C202" s="192">
        <v>-7.1297262821066756E-2</v>
      </c>
      <c r="D202" s="192">
        <v>-0.45939410462300267</v>
      </c>
      <c r="E202" s="192">
        <v>-1.8382681245025554</v>
      </c>
      <c r="F202" s="192">
        <v>0.49939558116940891</v>
      </c>
      <c r="G202" s="192">
        <v>-1.8344716137883299E-2</v>
      </c>
      <c r="H202" s="192">
        <v>0.15026811036530813</v>
      </c>
      <c r="I202" s="192">
        <v>0.15026812018294505</v>
      </c>
      <c r="J202" s="192">
        <v>6.1036512736724981E-2</v>
      </c>
      <c r="K202" s="192">
        <v>-8.1855528295072616E-2</v>
      </c>
      <c r="L202" s="192">
        <v>-0.41497028519253693</v>
      </c>
      <c r="M202" s="192">
        <v>-1.0255065728282788</v>
      </c>
      <c r="N202" s="192">
        <v>0.29670576001541055</v>
      </c>
      <c r="O202" s="192">
        <v>0.40733062595536734</v>
      </c>
      <c r="P202" s="192">
        <v>-1.0198520407907536</v>
      </c>
      <c r="S202" s="192">
        <v>1.677444557832964</v>
      </c>
    </row>
    <row r="203" spans="1:208">
      <c r="A203" s="192">
        <v>1</v>
      </c>
      <c r="B203" s="192">
        <v>-1.6241913678534425</v>
      </c>
      <c r="C203" s="192">
        <v>0.16540964974487521</v>
      </c>
      <c r="D203" s="192">
        <v>0.62175338078673492</v>
      </c>
      <c r="E203" s="192">
        <v>0.83571588635323768</v>
      </c>
      <c r="F203" s="192">
        <v>0.98188041250025992</v>
      </c>
      <c r="G203" s="192">
        <v>0.24231974224513403</v>
      </c>
      <c r="H203" s="192">
        <v>0.88121853317183563</v>
      </c>
      <c r="I203" s="192">
        <v>0.88121858160522348</v>
      </c>
      <c r="J203" s="192">
        <v>0.31146850732280773</v>
      </c>
      <c r="K203" s="192">
        <v>0.2883528247004184</v>
      </c>
      <c r="L203" s="192">
        <v>0.36880418519637326</v>
      </c>
      <c r="M203" s="192">
        <v>0.13047903499887059</v>
      </c>
      <c r="N203" s="192">
        <v>1.5320380557786082</v>
      </c>
      <c r="O203" s="192">
        <v>1.4488620895840261</v>
      </c>
      <c r="P203" s="192">
        <v>0.18992480621048743</v>
      </c>
      <c r="S203" s="192">
        <v>1.6652820834604634</v>
      </c>
    </row>
    <row r="204" spans="1:208">
      <c r="A204" s="192">
        <v>1</v>
      </c>
      <c r="B204" s="192">
        <v>1.1540414994166437</v>
      </c>
      <c r="C204" s="192">
        <v>0.16540964974487521</v>
      </c>
      <c r="D204" s="192">
        <v>-0.66443931737312534</v>
      </c>
      <c r="E204" s="192">
        <v>-2.3778974278981478E-2</v>
      </c>
      <c r="F204" s="192">
        <v>-0.86033439803571554</v>
      </c>
      <c r="G204" s="192">
        <v>-0.11764546218855582</v>
      </c>
      <c r="H204" s="192">
        <v>-0.83750273126513564</v>
      </c>
      <c r="I204" s="192">
        <v>-0.8375027465072945</v>
      </c>
      <c r="J204" s="192">
        <v>-1.2380794591785718</v>
      </c>
      <c r="K204" s="192">
        <v>-1.2953162408914012</v>
      </c>
      <c r="L204" s="192">
        <v>-1.0245726510505786</v>
      </c>
      <c r="M204" s="192">
        <v>-0.3562517472441396</v>
      </c>
      <c r="N204" s="192">
        <v>-0.28664560187276689</v>
      </c>
      <c r="O204" s="192">
        <v>-0.58460410131002116</v>
      </c>
      <c r="P204" s="192">
        <v>-0.57993318733575761</v>
      </c>
      <c r="S204" s="192">
        <v>-1.1564119709596241</v>
      </c>
    </row>
    <row r="205" spans="1:208">
      <c r="A205" s="192">
        <v>1</v>
      </c>
      <c r="B205" s="192">
        <v>0.99820251846726271</v>
      </c>
      <c r="C205" s="192">
        <v>0.16540964974487521</v>
      </c>
      <c r="D205" s="192">
        <v>-0.69240002820268742</v>
      </c>
      <c r="E205" s="192">
        <v>0.16721988363928944</v>
      </c>
      <c r="F205" s="192">
        <v>-1.5182682589414207</v>
      </c>
      <c r="G205" s="192">
        <v>-0.97411439687560819</v>
      </c>
      <c r="H205" s="192">
        <v>-0.78811418918361342</v>
      </c>
      <c r="I205" s="192">
        <v>-0.78811430353029821</v>
      </c>
      <c r="J205" s="192">
        <v>-0.89373546662270942</v>
      </c>
      <c r="K205" s="192">
        <v>-0.67830231923225093</v>
      </c>
      <c r="L205" s="192">
        <v>-0.15371212839623249</v>
      </c>
      <c r="M205" s="192">
        <v>-0.29541039946376252</v>
      </c>
      <c r="N205" s="192">
        <v>-1.1102004657148978</v>
      </c>
      <c r="O205" s="192">
        <v>-1.2293616740325242</v>
      </c>
      <c r="P205" s="192">
        <v>-0.68991290069950473</v>
      </c>
      <c r="S205" s="192">
        <v>-1.0104622784896196</v>
      </c>
    </row>
    <row r="206" spans="1:208">
      <c r="A206" s="192">
        <v>1</v>
      </c>
      <c r="B206" s="192">
        <v>1.4657194613154179</v>
      </c>
      <c r="C206" s="192">
        <v>0.32321425812216986</v>
      </c>
      <c r="D206" s="192">
        <v>-1.4100582728281168</v>
      </c>
      <c r="E206" s="192">
        <v>-0.88327383491120071</v>
      </c>
      <c r="F206" s="192">
        <v>-0.94805891282314414</v>
      </c>
      <c r="G206" s="192">
        <v>-1.1851284822332884</v>
      </c>
      <c r="H206" s="192">
        <v>-1.2819996099988353</v>
      </c>
      <c r="I206" s="192">
        <v>-1.2819994859816257</v>
      </c>
      <c r="J206" s="192">
        <v>-1.6763354497042138</v>
      </c>
      <c r="K206" s="192">
        <v>-1.6860917246088627</v>
      </c>
      <c r="L206" s="192">
        <v>-1.5470889646431873</v>
      </c>
      <c r="M206" s="192">
        <v>-0.8429825294871498</v>
      </c>
      <c r="N206" s="192">
        <v>-0.45821953183987757</v>
      </c>
      <c r="O206" s="192">
        <v>6.0153471412481722E-2</v>
      </c>
      <c r="P206" s="192">
        <v>-0.90987232742700663</v>
      </c>
      <c r="S206" s="192">
        <v>-1.4604738302721336</v>
      </c>
    </row>
    <row r="207" spans="1:208">
      <c r="A207" s="192">
        <v>1</v>
      </c>
      <c r="B207" s="192">
        <v>-0.98471417016458029</v>
      </c>
      <c r="C207" s="192">
        <v>0.32321425812216986</v>
      </c>
      <c r="D207" s="192">
        <v>1.4139735209576634</v>
      </c>
      <c r="E207" s="192">
        <v>1.5997113180263214</v>
      </c>
      <c r="F207" s="192">
        <v>0.98188041250025992</v>
      </c>
      <c r="G207" s="192">
        <v>1.8435442723122328</v>
      </c>
      <c r="H207" s="192">
        <v>1.1479166604120559</v>
      </c>
      <c r="I207" s="192">
        <v>1.1479166754685814</v>
      </c>
      <c r="J207" s="192">
        <v>1.4540644826218037</v>
      </c>
      <c r="K207" s="192">
        <v>0.9053667463595686</v>
      </c>
      <c r="L207" s="192">
        <v>0.76069142039082838</v>
      </c>
      <c r="M207" s="192">
        <v>6.9637687218493505E-2</v>
      </c>
      <c r="N207" s="192">
        <v>1.5663528417720285</v>
      </c>
      <c r="O207" s="192">
        <v>1.1512816714044087</v>
      </c>
      <c r="P207" s="192">
        <v>0.73982337302923451</v>
      </c>
      <c r="S207" s="192">
        <v>0.98418351860044251</v>
      </c>
    </row>
    <row r="208" spans="1:208">
      <c r="A208" s="192">
        <v>1</v>
      </c>
      <c r="B208" s="192">
        <v>-7.1175316323355331E-2</v>
      </c>
      <c r="C208" s="192">
        <v>0.32321425812216986</v>
      </c>
      <c r="D208" s="192">
        <v>-0.37551197213431609</v>
      </c>
      <c r="E208" s="192">
        <v>0.54921759947583126</v>
      </c>
      <c r="F208" s="192">
        <v>0.14849752201969765</v>
      </c>
      <c r="G208" s="192">
        <v>-0.30383436103356742</v>
      </c>
      <c r="H208" s="192">
        <v>-0.26459564311947853</v>
      </c>
      <c r="I208" s="192">
        <v>-0.26459555350519137</v>
      </c>
      <c r="J208" s="192">
        <v>-9.5483483879575892E-2</v>
      </c>
      <c r="K208" s="192">
        <v>-0.6166009270663364</v>
      </c>
      <c r="L208" s="192">
        <v>0.10754602840006883</v>
      </c>
      <c r="M208" s="192">
        <v>-5.204500834225851E-2</v>
      </c>
      <c r="N208" s="192">
        <v>-0.93862653574778709</v>
      </c>
      <c r="O208" s="192">
        <v>-0.38621715585694416</v>
      </c>
      <c r="P208" s="192">
        <v>0.40988423293798937</v>
      </c>
      <c r="S208" s="192">
        <v>4.7672991917913382E-2</v>
      </c>
    </row>
    <row r="209" spans="1:19">
      <c r="A209" s="193">
        <v>1</v>
      </c>
      <c r="B209" s="193">
        <v>2.55523270245409E-2</v>
      </c>
      <c r="C209" s="193">
        <v>0.40211656231081716</v>
      </c>
      <c r="D209" s="193">
        <v>0.61243314384354752</v>
      </c>
      <c r="E209" s="193">
        <v>0.16721988363928944</v>
      </c>
      <c r="F209" s="193">
        <v>0.45553332377569461</v>
      </c>
      <c r="G209" s="193">
        <v>0.36644567480847512</v>
      </c>
      <c r="H209" s="193">
        <v>0.51574332176857118</v>
      </c>
      <c r="I209" s="193">
        <v>0.51574335089408341</v>
      </c>
      <c r="J209" s="193">
        <v>0.70276849886355985</v>
      </c>
      <c r="K209" s="193">
        <v>0.1443829096466161</v>
      </c>
      <c r="L209" s="193">
        <v>1.0219495771871328</v>
      </c>
      <c r="M209" s="193">
        <v>1.4689886861671471</v>
      </c>
      <c r="N209" s="193">
        <v>0.15944661604172247</v>
      </c>
      <c r="O209" s="193">
        <v>0.65531430777171451</v>
      </c>
      <c r="P209" s="193">
        <v>0.84980308639298541</v>
      </c>
      <c r="S209" s="193">
        <v>-4.962680306208974E-2</v>
      </c>
    </row>
    <row r="210" spans="1:19">
      <c r="A210" s="193">
        <v>1</v>
      </c>
      <c r="B210" s="193">
        <v>-7.1175316323355331E-2</v>
      </c>
      <c r="C210" s="193">
        <v>0.40211656231081716</v>
      </c>
      <c r="D210" s="193">
        <v>-0.20774770715694305</v>
      </c>
      <c r="E210" s="193">
        <v>1.0267147442715086</v>
      </c>
      <c r="F210" s="193">
        <v>-0.24626279452372479</v>
      </c>
      <c r="G210" s="193">
        <v>-0.25418398800823028</v>
      </c>
      <c r="H210" s="193">
        <v>-0.47202751986187252</v>
      </c>
      <c r="I210" s="193">
        <v>-0.47202751579615443</v>
      </c>
      <c r="J210" s="193">
        <v>-0.56504347372847852</v>
      </c>
      <c r="K210" s="193">
        <v>-0.45206388129056219</v>
      </c>
      <c r="L210" s="193">
        <v>-0.1972551545289504</v>
      </c>
      <c r="M210" s="193">
        <v>-0.78214118170677271</v>
      </c>
      <c r="N210" s="193">
        <v>-1.2474596096885859</v>
      </c>
      <c r="O210" s="193">
        <v>-0.98137799221617694</v>
      </c>
      <c r="P210" s="193">
        <v>-0.24999404724450863</v>
      </c>
      <c r="S210" s="193">
        <v>4.7672991917913382E-2</v>
      </c>
    </row>
    <row r="211" spans="1:19">
      <c r="A211" s="193">
        <v>1</v>
      </c>
      <c r="B211" s="193">
        <v>-3.2578137888401182</v>
      </c>
      <c r="C211" s="193">
        <v>0.48101886649946446</v>
      </c>
      <c r="D211" s="193">
        <v>1.5164961273327247</v>
      </c>
      <c r="E211" s="193">
        <v>-2.411264698257368</v>
      </c>
      <c r="F211" s="193">
        <v>1.4205029864373966</v>
      </c>
      <c r="G211" s="193">
        <v>2.3648731890782657</v>
      </c>
      <c r="H211" s="193">
        <v>2.9357818837631582</v>
      </c>
      <c r="I211" s="193">
        <v>2.9357818237488926</v>
      </c>
      <c r="J211" s="193">
        <v>2.0488404697637463</v>
      </c>
      <c r="K211" s="193">
        <v>0.65856117769590794</v>
      </c>
      <c r="L211" s="193">
        <v>-0.71977146812155923</v>
      </c>
      <c r="M211" s="193">
        <v>0.31300307833999969</v>
      </c>
      <c r="N211" s="193">
        <v>0.84574233591016534</v>
      </c>
      <c r="O211" s="193">
        <v>0.20894368050229034</v>
      </c>
      <c r="P211" s="193">
        <v>0.18992480621048743</v>
      </c>
      <c r="S211" s="193">
        <v>3.4531658162180197</v>
      </c>
    </row>
    <row r="212" spans="1:19">
      <c r="A212" s="193">
        <v>1</v>
      </c>
      <c r="B212" s="193">
        <v>0.65428200878586051</v>
      </c>
      <c r="C212" s="193">
        <v>0.48101886649946446</v>
      </c>
      <c r="D212" s="193">
        <v>-1.083849979816558</v>
      </c>
      <c r="E212" s="193">
        <v>-0.21477783219725241</v>
      </c>
      <c r="F212" s="193">
        <v>-1.386681486760281</v>
      </c>
      <c r="G212" s="193">
        <v>-0.98652699013194334</v>
      </c>
      <c r="H212" s="193">
        <v>-1.1140785669216611</v>
      </c>
      <c r="I212" s="193">
        <v>-1.11407852896605</v>
      </c>
      <c r="J212" s="193">
        <v>-0.53373947440521785</v>
      </c>
      <c r="K212" s="193">
        <v>-1.1307791951156283</v>
      </c>
      <c r="L212" s="193">
        <v>-0.89394357265242785</v>
      </c>
      <c r="M212" s="193">
        <v>-0.96466522504790186</v>
      </c>
      <c r="N212" s="193">
        <v>-0.32096038786618825</v>
      </c>
      <c r="O212" s="193">
        <v>-1.1797649376692541</v>
      </c>
      <c r="P212" s="193">
        <v>-0.46995347397200665</v>
      </c>
      <c r="S212" s="193">
        <v>-0.66991299605960897</v>
      </c>
    </row>
    <row r="213" spans="1:19">
      <c r="A213" s="193">
        <v>1</v>
      </c>
      <c r="B213" s="193">
        <v>1.4119818816777043</v>
      </c>
      <c r="C213" s="193">
        <v>0.48101886649946446</v>
      </c>
      <c r="D213" s="193">
        <v>-0.88812500400962269</v>
      </c>
      <c r="E213" s="193">
        <v>-0.11927840323811695</v>
      </c>
      <c r="F213" s="193">
        <v>-0.46557408149229318</v>
      </c>
      <c r="G213" s="193">
        <v>-0.92446402385027282</v>
      </c>
      <c r="H213" s="193">
        <v>-1.0745677332564427</v>
      </c>
      <c r="I213" s="193">
        <v>-1.0745677745844551</v>
      </c>
      <c r="J213" s="193">
        <v>-0.83112746797618819</v>
      </c>
      <c r="K213" s="193">
        <v>-0.94567501861788206</v>
      </c>
      <c r="L213" s="193">
        <v>0.19463208066550466</v>
      </c>
      <c r="M213" s="193">
        <v>-0.29541039946376252</v>
      </c>
      <c r="N213" s="193">
        <v>-1.6249222556162299</v>
      </c>
      <c r="O213" s="193">
        <v>-1.3781518831223327</v>
      </c>
      <c r="P213" s="193">
        <v>0.40988423293798937</v>
      </c>
      <c r="S213" s="193">
        <v>-1.411823932782132</v>
      </c>
    </row>
    <row r="214" spans="1:19">
      <c r="A214" s="193">
        <v>1</v>
      </c>
      <c r="B214" s="193">
        <v>-0.66228869233827548</v>
      </c>
      <c r="C214" s="193">
        <v>0.55992117068811176</v>
      </c>
      <c r="D214" s="193">
        <v>0.78019740882092059</v>
      </c>
      <c r="E214" s="193">
        <v>0.54921759947583126</v>
      </c>
      <c r="F214" s="193">
        <v>0.63098235335054864</v>
      </c>
      <c r="G214" s="193">
        <v>0.75123606575483171</v>
      </c>
      <c r="H214" s="193">
        <v>0.75280832375987827</v>
      </c>
      <c r="I214" s="193">
        <v>0.75280837897124386</v>
      </c>
      <c r="J214" s="193">
        <v>0.82798449615660008</v>
      </c>
      <c r="K214" s="193">
        <v>0.9465010078035111</v>
      </c>
      <c r="L214" s="193">
        <v>0.2817181329309405</v>
      </c>
      <c r="M214" s="193">
        <v>-0.11288635612263559</v>
      </c>
      <c r="N214" s="193">
        <v>1.1888901958443867</v>
      </c>
      <c r="O214" s="193">
        <v>0.85370125322479151</v>
      </c>
      <c r="P214" s="193">
        <v>1.0697625131204835</v>
      </c>
      <c r="S214" s="193">
        <v>0.65579671054293232</v>
      </c>
    </row>
    <row r="215" spans="1:19">
      <c r="A215" s="193">
        <v>1</v>
      </c>
      <c r="B215" s="193">
        <v>0.48232175394515342</v>
      </c>
      <c r="C215" s="193">
        <v>0.63882347487675917</v>
      </c>
      <c r="D215" s="193">
        <v>-0.88812500400962269</v>
      </c>
      <c r="E215" s="193">
        <v>-0.40577669011552336</v>
      </c>
      <c r="F215" s="193">
        <v>-0.15853827973629619</v>
      </c>
      <c r="G215" s="193">
        <v>-0.84998846431226716</v>
      </c>
      <c r="H215" s="193">
        <v>-0.3633727272825229</v>
      </c>
      <c r="I215" s="193">
        <v>-0.36337269035297359</v>
      </c>
      <c r="J215" s="193">
        <v>-0.81547546831455897</v>
      </c>
      <c r="K215" s="193">
        <v>-1.1513463258375989</v>
      </c>
      <c r="L215" s="193">
        <v>-1.0245726510505786</v>
      </c>
      <c r="M215" s="193">
        <v>-0.66045848614602076</v>
      </c>
      <c r="N215" s="193">
        <v>-1.2817743956820085</v>
      </c>
      <c r="O215" s="193">
        <v>-1.4773453558488712</v>
      </c>
      <c r="P215" s="193">
        <v>-1.2398114675182517</v>
      </c>
      <c r="S215" s="193">
        <v>-0.49963835484460367</v>
      </c>
    </row>
    <row r="216" spans="1:19">
      <c r="A216" s="193">
        <v>1</v>
      </c>
      <c r="B216" s="193">
        <v>0.80474723177147023</v>
      </c>
      <c r="C216" s="193">
        <v>0.71772577906540647</v>
      </c>
      <c r="D216" s="193">
        <v>-0.93472618872555968</v>
      </c>
      <c r="E216" s="193">
        <v>7.1720454680153992E-2</v>
      </c>
      <c r="F216" s="193">
        <v>0.23622203680712625</v>
      </c>
      <c r="G216" s="193">
        <v>-0.21694620823922833</v>
      </c>
      <c r="H216" s="193">
        <v>-5.7163766377085888E-2</v>
      </c>
      <c r="I216" s="193">
        <v>-5.7163842108019787E-2</v>
      </c>
      <c r="J216" s="193">
        <v>-0.54939147406684707</v>
      </c>
      <c r="K216" s="193">
        <v>-0.32866109695873186</v>
      </c>
      <c r="L216" s="193">
        <v>-0.1972551545289504</v>
      </c>
      <c r="M216" s="193">
        <v>0.49552712168112661</v>
      </c>
      <c r="N216" s="193">
        <v>-0.28664560187276689</v>
      </c>
      <c r="O216" s="193">
        <v>0.6057175714084444</v>
      </c>
      <c r="P216" s="193">
        <v>0.73982337302923451</v>
      </c>
      <c r="S216" s="193">
        <v>-0.81586268852961352</v>
      </c>
    </row>
    <row r="217" spans="1:19">
      <c r="A217" s="193">
        <v>1</v>
      </c>
      <c r="B217" s="193">
        <v>-0.84499646310651333</v>
      </c>
      <c r="C217" s="193">
        <v>0.71772577906540647</v>
      </c>
      <c r="D217" s="193">
        <v>1.92658655283297</v>
      </c>
      <c r="E217" s="193">
        <v>0.74021645739410225</v>
      </c>
      <c r="F217" s="193">
        <v>1.9907123325556733</v>
      </c>
      <c r="G217" s="193">
        <v>2.3772857823346007</v>
      </c>
      <c r="H217" s="193">
        <v>1.7800899990555403</v>
      </c>
      <c r="I217" s="193">
        <v>1.7800900000430795</v>
      </c>
      <c r="J217" s="193">
        <v>0.90624449446475053</v>
      </c>
      <c r="K217" s="193">
        <v>1.008202399969427</v>
      </c>
      <c r="L217" s="193">
        <v>1.8057240475760461</v>
      </c>
      <c r="M217" s="193">
        <v>2.3816089028727903</v>
      </c>
      <c r="N217" s="193">
        <v>2.1153894176667833</v>
      </c>
      <c r="O217" s="193">
        <v>1.647249035037103</v>
      </c>
      <c r="P217" s="193">
        <v>1.5096813665754836</v>
      </c>
      <c r="S217" s="193">
        <v>0.83823382613043795</v>
      </c>
    </row>
    <row r="218" spans="1:19">
      <c r="A218" s="193">
        <v>1</v>
      </c>
      <c r="B218" s="193">
        <v>0.91222239104690916</v>
      </c>
      <c r="C218" s="193">
        <v>0.71772577906540647</v>
      </c>
      <c r="D218" s="193">
        <v>-0.61783813265718834</v>
      </c>
      <c r="E218" s="193">
        <v>-1.0742726928294717</v>
      </c>
      <c r="F218" s="193">
        <v>-0.24626279452372479</v>
      </c>
      <c r="G218" s="193">
        <v>-0.81275068454326516</v>
      </c>
      <c r="H218" s="193">
        <v>-0.47202751986187252</v>
      </c>
      <c r="I218" s="193">
        <v>-0.47202751579615443</v>
      </c>
      <c r="J218" s="193">
        <v>-0.64330347203662896</v>
      </c>
      <c r="K218" s="193">
        <v>8.2681517480701655E-2</v>
      </c>
      <c r="L218" s="193">
        <v>0.7171483942581135</v>
      </c>
      <c r="M218" s="193">
        <v>0.19132038277924551</v>
      </c>
      <c r="N218" s="193">
        <v>-1.4876631116425418</v>
      </c>
      <c r="O218" s="193">
        <v>-0.83258778312636827</v>
      </c>
      <c r="P218" s="193">
        <v>-0.46995347397200665</v>
      </c>
      <c r="S218" s="193">
        <v>-0.92532495788211688</v>
      </c>
    </row>
    <row r="219" spans="1:19">
      <c r="A219" s="193">
        <v>1</v>
      </c>
      <c r="B219" s="193">
        <v>1.7075385696851526</v>
      </c>
      <c r="C219" s="193">
        <v>0.79662808325405376</v>
      </c>
      <c r="D219" s="193">
        <v>-1.3448166142258049</v>
      </c>
      <c r="E219" s="193">
        <v>-1.169772121788607</v>
      </c>
      <c r="F219" s="193">
        <v>-1.2112324571854238</v>
      </c>
      <c r="G219" s="193">
        <v>-0.99893958338827682</v>
      </c>
      <c r="H219" s="193">
        <v>-0.94615752384448526</v>
      </c>
      <c r="I219" s="193">
        <v>-0.94615757195047534</v>
      </c>
      <c r="J219" s="193">
        <v>-1.2224274595169404</v>
      </c>
      <c r="K219" s="193">
        <v>-1.0073764107837979</v>
      </c>
      <c r="L219" s="193">
        <v>-1.4600029123777516</v>
      </c>
      <c r="M219" s="193">
        <v>-0.3562517472441396</v>
      </c>
      <c r="N219" s="193">
        <v>-0.97294132174120973</v>
      </c>
      <c r="O219" s="193">
        <v>-0.93178125585290683</v>
      </c>
      <c r="P219" s="193">
        <v>-1.3497911808820027</v>
      </c>
      <c r="S219" s="193">
        <v>-1.691560843349641</v>
      </c>
    </row>
    <row r="220" spans="1:19">
      <c r="A220" s="192">
        <v>1</v>
      </c>
      <c r="B220" s="192">
        <v>0.98745500253971996</v>
      </c>
      <c r="C220" s="192">
        <v>0.79662808325405376</v>
      </c>
      <c r="D220" s="192">
        <v>5.3218927252303969E-2</v>
      </c>
      <c r="E220" s="192">
        <v>-0.59677554803379429</v>
      </c>
      <c r="F220" s="192">
        <v>1.3766407290436824</v>
      </c>
      <c r="G220" s="192">
        <v>0.76364865901116696</v>
      </c>
      <c r="H220" s="192">
        <v>0.2885560281935694</v>
      </c>
      <c r="I220" s="192">
        <v>0.28855601141232323</v>
      </c>
      <c r="J220" s="192">
        <v>-0.23635148083424534</v>
      </c>
      <c r="K220" s="192">
        <v>-0.39036248912464772</v>
      </c>
      <c r="L220" s="192">
        <v>-0.63268541585612337</v>
      </c>
      <c r="M220" s="192">
        <v>-0.78214118170677271</v>
      </c>
      <c r="N220" s="192">
        <v>0.63985361994963197</v>
      </c>
      <c r="O220" s="192">
        <v>1.2008784077676788</v>
      </c>
      <c r="P220" s="192">
        <v>1.0697625131204835</v>
      </c>
      <c r="S220" s="192">
        <v>-0.99829980411711916</v>
      </c>
    </row>
    <row r="221" spans="1:19">
      <c r="A221" s="192">
        <v>1</v>
      </c>
      <c r="B221" s="192">
        <v>0.7886259578801561</v>
      </c>
      <c r="C221" s="192">
        <v>0.79662808325405376</v>
      </c>
      <c r="D221" s="192">
        <v>-1.9319915416466107</v>
      </c>
      <c r="E221" s="192">
        <v>-1.3607709797068781</v>
      </c>
      <c r="F221" s="192">
        <v>-2.0007530902722719</v>
      </c>
      <c r="G221" s="192">
        <v>-1.4830307203853077</v>
      </c>
      <c r="H221" s="192">
        <v>-1.4005321109944888</v>
      </c>
      <c r="I221" s="192">
        <v>-1.4005320000202059</v>
      </c>
      <c r="J221" s="192">
        <v>-1.9111154446286651</v>
      </c>
      <c r="K221" s="192">
        <v>-1.7477931167747784</v>
      </c>
      <c r="L221" s="192">
        <v>-2.4179494872975331</v>
      </c>
      <c r="M221" s="192">
        <v>-2.0598094850946742</v>
      </c>
      <c r="N221" s="192">
        <v>-2.3798475474715168</v>
      </c>
      <c r="O221" s="192">
        <v>-3.3124246012898397</v>
      </c>
      <c r="P221" s="192">
        <v>-2.669547741246995</v>
      </c>
      <c r="S221" s="192">
        <v>-0.80370021415711312</v>
      </c>
    </row>
    <row r="222" spans="1:19">
      <c r="A222" s="192">
        <v>1</v>
      </c>
      <c r="B222" s="192">
        <v>0.50381678580023881</v>
      </c>
      <c r="C222" s="192">
        <v>0.79662808325405376</v>
      </c>
      <c r="D222" s="192">
        <v>-0.32891078741837915</v>
      </c>
      <c r="E222" s="192">
        <v>-0.78777440595206516</v>
      </c>
      <c r="F222" s="192">
        <v>-0.33398730931115028</v>
      </c>
      <c r="G222" s="192">
        <v>0.11819380968179295</v>
      </c>
      <c r="H222" s="192">
        <v>-0.12630772529121723</v>
      </c>
      <c r="I222" s="192">
        <v>-0.12630766227581136</v>
      </c>
      <c r="J222" s="192">
        <v>-0.40852347711217762</v>
      </c>
      <c r="K222" s="192">
        <v>-0.55489953490042054</v>
      </c>
      <c r="L222" s="192">
        <v>-2.308304999808183E-2</v>
      </c>
      <c r="M222" s="192">
        <v>-0.29541039946376252</v>
      </c>
      <c r="N222" s="192">
        <v>0.39965011799567601</v>
      </c>
      <c r="O222" s="192">
        <v>0.30813715322882884</v>
      </c>
      <c r="P222" s="192">
        <v>0.62984365966548739</v>
      </c>
      <c r="S222" s="192">
        <v>-0.5239633035896043</v>
      </c>
    </row>
    <row r="223" spans="1:19">
      <c r="A223" s="192">
        <v>1</v>
      </c>
      <c r="B223" s="192">
        <v>-0.74289506179484566</v>
      </c>
      <c r="C223" s="192">
        <v>0.79662808325405376</v>
      </c>
      <c r="D223" s="192">
        <v>0.75223669799135839</v>
      </c>
      <c r="E223" s="192">
        <v>1.5042118890671861</v>
      </c>
      <c r="F223" s="192">
        <v>0.14849752201969765</v>
      </c>
      <c r="G223" s="192">
        <v>0.56504716690982015</v>
      </c>
      <c r="H223" s="192">
        <v>0.42684394602183212</v>
      </c>
      <c r="I223" s="192">
        <v>0.42684390264170147</v>
      </c>
      <c r="J223" s="192">
        <v>1.0784164907426805</v>
      </c>
      <c r="K223" s="192">
        <v>0.96706813852548301</v>
      </c>
      <c r="L223" s="192">
        <v>1.762181021443328</v>
      </c>
      <c r="M223" s="192">
        <v>0.19132038277924551</v>
      </c>
      <c r="N223" s="192">
        <v>0.33102054600883318</v>
      </c>
      <c r="O223" s="192">
        <v>0.65531430777171451</v>
      </c>
      <c r="P223" s="192">
        <v>0.18992480621048743</v>
      </c>
      <c r="S223" s="192">
        <v>0.74093403115043488</v>
      </c>
    </row>
    <row r="224" spans="1:19">
      <c r="A224" s="192">
        <v>1</v>
      </c>
      <c r="B224" s="192">
        <v>0.48769551190892474</v>
      </c>
      <c r="C224" s="192">
        <v>0.87553038744270106</v>
      </c>
      <c r="D224" s="192">
        <v>-0.14250604855463128</v>
      </c>
      <c r="E224" s="192">
        <v>-0.31027726115638787</v>
      </c>
      <c r="F224" s="192">
        <v>6.0773007232272171E-2</v>
      </c>
      <c r="G224" s="192">
        <v>0.40368345457747706</v>
      </c>
      <c r="H224" s="192">
        <v>-0.29422876836839157</v>
      </c>
      <c r="I224" s="192">
        <v>-0.29422887018518024</v>
      </c>
      <c r="J224" s="192">
        <v>-0.20504748151098473</v>
      </c>
      <c r="K224" s="192">
        <v>-0.184691181904931</v>
      </c>
      <c r="L224" s="192">
        <v>-0.50205633745797273</v>
      </c>
      <c r="M224" s="192">
        <v>-0.3562517472441396</v>
      </c>
      <c r="N224" s="192">
        <v>0.81142754991674271</v>
      </c>
      <c r="O224" s="192">
        <v>0.70491104413498462</v>
      </c>
      <c r="P224" s="192">
        <v>0.62984365966548739</v>
      </c>
      <c r="S224" s="192">
        <v>-0.51180082921710401</v>
      </c>
    </row>
    <row r="225" spans="1:19">
      <c r="A225" s="192">
        <v>1</v>
      </c>
      <c r="B225" s="192">
        <v>0.24050264557541878</v>
      </c>
      <c r="C225" s="192">
        <v>0.87553038744270106</v>
      </c>
      <c r="D225" s="192">
        <v>-0.39415244602069088</v>
      </c>
      <c r="E225" s="192">
        <v>-0.69227497699292972</v>
      </c>
      <c r="F225" s="192">
        <v>-0.24626279452372479</v>
      </c>
      <c r="G225" s="192">
        <v>-0.26659658126456548</v>
      </c>
      <c r="H225" s="192">
        <v>6.1368734618567643E-2</v>
      </c>
      <c r="I225" s="192">
        <v>6.1368671930561336E-2</v>
      </c>
      <c r="J225" s="192">
        <v>-0.42417547677380685</v>
      </c>
      <c r="K225" s="192">
        <v>-0.8017051035640812</v>
      </c>
      <c r="L225" s="192">
        <v>0.10754602840006883</v>
      </c>
      <c r="M225" s="192">
        <v>6.9637687218493505E-2</v>
      </c>
      <c r="N225" s="192">
        <v>5.6502258061454584E-2</v>
      </c>
      <c r="O225" s="192">
        <v>0.50652409868190584</v>
      </c>
      <c r="P225" s="192">
        <v>0.84980308639298541</v>
      </c>
      <c r="S225" s="192">
        <v>-0.2563888673945961</v>
      </c>
    </row>
    <row r="226" spans="1:19">
      <c r="A226" s="192">
        <v>1</v>
      </c>
      <c r="B226" s="192">
        <v>1.0143237923585768</v>
      </c>
      <c r="C226" s="192">
        <v>0.95443269163134836</v>
      </c>
      <c r="D226" s="192">
        <v>-1.1397714014756823</v>
      </c>
      <c r="E226" s="192">
        <v>-1.7427686955434198</v>
      </c>
      <c r="F226" s="192">
        <v>-1.2112324571854238</v>
      </c>
      <c r="G226" s="192">
        <v>-0.14247064870122439</v>
      </c>
      <c r="H226" s="192">
        <v>-0.59056002085752468</v>
      </c>
      <c r="I226" s="192">
        <v>-0.59056002983473377</v>
      </c>
      <c r="J226" s="192">
        <v>-1.5041634534262838</v>
      </c>
      <c r="K226" s="192">
        <v>-1.2953162408914012</v>
      </c>
      <c r="L226" s="192">
        <v>-1.5470889646431873</v>
      </c>
      <c r="M226" s="192">
        <v>-1.0863479206086539</v>
      </c>
      <c r="N226" s="192">
        <v>-0.18370124389250017</v>
      </c>
      <c r="O226" s="192">
        <v>-0.68379757403655972</v>
      </c>
      <c r="P226" s="192">
        <v>-1.4597708942457537</v>
      </c>
      <c r="S226" s="192">
        <v>-1.0347872272346204</v>
      </c>
    </row>
    <row r="227" spans="1:19">
      <c r="A227" s="192">
        <v>1</v>
      </c>
      <c r="B227" s="192">
        <v>0.34260404688708634</v>
      </c>
      <c r="C227" s="192">
        <v>0.95443269163134836</v>
      </c>
      <c r="D227" s="192">
        <v>0.14642129668417789</v>
      </c>
      <c r="E227" s="192">
        <v>0.54921759947583126</v>
      </c>
      <c r="F227" s="192">
        <v>0.63098235335054864</v>
      </c>
      <c r="G227" s="192">
        <v>0.32920789503947312</v>
      </c>
      <c r="H227" s="192">
        <v>0.42684394602183212</v>
      </c>
      <c r="I227" s="192">
        <v>0.42684390264170147</v>
      </c>
      <c r="J227" s="192">
        <v>0.15494851070650684</v>
      </c>
      <c r="K227" s="192">
        <v>4.1299459281378674E-4</v>
      </c>
      <c r="L227" s="192">
        <v>2.0459976134636088E-2</v>
      </c>
      <c r="M227" s="192">
        <v>-0.17372770390301051</v>
      </c>
      <c r="N227" s="192">
        <v>-0.14938645789907756</v>
      </c>
      <c r="O227" s="192">
        <v>0.20894368050229034</v>
      </c>
      <c r="P227" s="192">
        <v>0.84980308639298541</v>
      </c>
      <c r="S227" s="192">
        <v>-0.36585113674709935</v>
      </c>
    </row>
    <row r="228" spans="1:19">
      <c r="A228" s="192">
        <v>1</v>
      </c>
      <c r="B228" s="192">
        <v>0.42858417430743989</v>
      </c>
      <c r="C228" s="192">
        <v>1.0333349958199958</v>
      </c>
      <c r="D228" s="192">
        <v>-0.10522510078188171</v>
      </c>
      <c r="E228" s="192">
        <v>0.45371817051669583</v>
      </c>
      <c r="F228" s="192">
        <v>1.6910749838557875E-2</v>
      </c>
      <c r="G228" s="192">
        <v>-6.7995089163218669E-2</v>
      </c>
      <c r="H228" s="192">
        <v>-0.42263897778035037</v>
      </c>
      <c r="I228" s="192">
        <v>-0.42263907281915813</v>
      </c>
      <c r="J228" s="192">
        <v>-0.29895947948076657</v>
      </c>
      <c r="K228" s="192">
        <v>-0.45206388129056219</v>
      </c>
      <c r="L228" s="192">
        <v>0.15108905453278676</v>
      </c>
      <c r="M228" s="192">
        <v>0.31300307833999969</v>
      </c>
      <c r="N228" s="192">
        <v>-0.45821953183987757</v>
      </c>
      <c r="O228" s="192">
        <v>0.45692736231863751</v>
      </c>
      <c r="P228" s="192">
        <v>-0.24999404724450863</v>
      </c>
      <c r="S228" s="192">
        <v>-0.45098845735460213</v>
      </c>
    </row>
    <row r="229" spans="1:19">
      <c r="A229" s="193">
        <v>1</v>
      </c>
      <c r="B229" s="193">
        <v>-0.9256028325630955</v>
      </c>
      <c r="C229" s="193">
        <v>1.0333349958199958</v>
      </c>
      <c r="D229" s="193">
        <v>-0.61783813265718834</v>
      </c>
      <c r="E229" s="193">
        <v>-1.169772121788607</v>
      </c>
      <c r="F229" s="193">
        <v>-1.255094714579138</v>
      </c>
      <c r="G229" s="193">
        <v>-0.72586253174892601</v>
      </c>
      <c r="H229" s="193">
        <v>0.24904519452835253</v>
      </c>
      <c r="I229" s="193">
        <v>0.2490452570307273</v>
      </c>
      <c r="J229" s="193">
        <v>7.6688512398356404E-2</v>
      </c>
      <c r="K229" s="193">
        <v>-0.51376527345647804</v>
      </c>
      <c r="L229" s="193">
        <v>-1.1552017294487322</v>
      </c>
      <c r="M229" s="193">
        <v>-1.268871963949783</v>
      </c>
      <c r="N229" s="193">
        <v>-1.5219778976359633</v>
      </c>
      <c r="O229" s="193">
        <v>-1.2789584103957925</v>
      </c>
      <c r="P229" s="193">
        <v>-0.68991290069950473</v>
      </c>
      <c r="S229" s="193">
        <v>0.92337114673794063</v>
      </c>
    </row>
    <row r="230" spans="1:19">
      <c r="A230" s="193">
        <v>1</v>
      </c>
      <c r="B230" s="193">
        <v>-0.82350143125142794</v>
      </c>
      <c r="C230" s="193">
        <v>1.1911396041972904</v>
      </c>
      <c r="D230" s="193">
        <v>-0.76696192374818661</v>
      </c>
      <c r="E230" s="193">
        <v>-1.0742726928294717</v>
      </c>
      <c r="F230" s="193">
        <v>1.0696049272876855</v>
      </c>
      <c r="G230" s="193">
        <v>-0.44037288685324188</v>
      </c>
      <c r="H230" s="193">
        <v>9.1001859867480675E-2</v>
      </c>
      <c r="I230" s="193">
        <v>9.1001737716758749E-2</v>
      </c>
      <c r="J230" s="193">
        <v>-0.89373546662270942</v>
      </c>
      <c r="K230" s="193">
        <v>-1.0279435415057698</v>
      </c>
      <c r="L230" s="193">
        <v>-1.2422877817141651</v>
      </c>
      <c r="M230" s="193">
        <v>-1.268871963949783</v>
      </c>
      <c r="N230" s="193">
        <v>-0.32096038786618825</v>
      </c>
      <c r="O230" s="193">
        <v>1.0556735049211587E-2</v>
      </c>
      <c r="P230" s="193">
        <v>7.9945092846740382E-2</v>
      </c>
      <c r="S230" s="193">
        <v>0.81390887738543738</v>
      </c>
    </row>
    <row r="231" spans="1:19">
      <c r="A231" s="193">
        <v>1</v>
      </c>
      <c r="B231" s="193">
        <v>3.6299842952083598E-2</v>
      </c>
      <c r="C231" s="193">
        <v>1.348944212574585</v>
      </c>
      <c r="D231" s="193">
        <v>-0.35687149824794134</v>
      </c>
      <c r="E231" s="193">
        <v>-1.0742726928294717</v>
      </c>
      <c r="F231" s="193">
        <v>0.14849752201969765</v>
      </c>
      <c r="G231" s="193">
        <v>0.49057160737181621</v>
      </c>
      <c r="H231" s="193">
        <v>0.31818915344248244</v>
      </c>
      <c r="I231" s="193">
        <v>0.31818907719851891</v>
      </c>
      <c r="J231" s="193">
        <v>-0.94069146560759931</v>
      </c>
      <c r="K231" s="193">
        <v>-1.0073764107837979</v>
      </c>
      <c r="L231" s="193">
        <v>-0.63268541585612337</v>
      </c>
      <c r="M231" s="193">
        <v>-0.2345690516833876</v>
      </c>
      <c r="N231" s="193">
        <v>-0.66410824780040967</v>
      </c>
      <c r="O231" s="193">
        <v>-1.1797649376692541</v>
      </c>
      <c r="P231" s="193">
        <v>7.9945092846740382E-2</v>
      </c>
      <c r="S231" s="193">
        <v>-6.1789277434589861E-2</v>
      </c>
    </row>
    <row r="232" spans="1:19">
      <c r="A232" s="193">
        <v>1</v>
      </c>
      <c r="B232" s="193">
        <v>-0.71065251401221763</v>
      </c>
      <c r="C232" s="193">
        <v>1.348944212574585</v>
      </c>
      <c r="D232" s="193">
        <v>0.49127006358211145</v>
      </c>
      <c r="E232" s="193">
        <v>0.74021645739410225</v>
      </c>
      <c r="F232" s="193">
        <v>1.1573294420751139</v>
      </c>
      <c r="G232" s="193">
        <v>0.40368345457747706</v>
      </c>
      <c r="H232" s="193">
        <v>0.57500957226639871</v>
      </c>
      <c r="I232" s="193">
        <v>0.57500948246647821</v>
      </c>
      <c r="J232" s="193">
        <v>0.21755650935302584</v>
      </c>
      <c r="K232" s="193">
        <v>4.1299459281378674E-4</v>
      </c>
      <c r="L232" s="193">
        <v>0.76069142039082838</v>
      </c>
      <c r="M232" s="193">
        <v>-5.204500834225851E-2</v>
      </c>
      <c r="N232" s="193">
        <v>0.12513183004829984</v>
      </c>
      <c r="O232" s="193">
        <v>-8.863673767732691E-2</v>
      </c>
      <c r="P232" s="193">
        <v>0.84980308639298541</v>
      </c>
      <c r="S232" s="193">
        <v>0.69228413366043351</v>
      </c>
    </row>
    <row r="233" spans="1:19">
      <c r="A233" s="193">
        <v>1</v>
      </c>
      <c r="B233" s="193">
        <v>-0.99008792812836366</v>
      </c>
      <c r="C233" s="193">
        <v>1.4278465167632324</v>
      </c>
      <c r="D233" s="193">
        <v>1.5220882694986373</v>
      </c>
      <c r="E233" s="193">
        <v>-0.31027726115638787</v>
      </c>
      <c r="F233" s="193">
        <v>0.98188041250025992</v>
      </c>
      <c r="G233" s="193">
        <v>2.0917961374389149</v>
      </c>
      <c r="H233" s="193">
        <v>2.1159320852098902</v>
      </c>
      <c r="I233" s="193">
        <v>2.1159321649680223</v>
      </c>
      <c r="J233" s="193">
        <v>1.8923204731474457</v>
      </c>
      <c r="K233" s="193">
        <v>0.84366535419365274</v>
      </c>
      <c r="L233" s="193">
        <v>1.1090356294525685</v>
      </c>
      <c r="M233" s="193">
        <v>-0.47793444280489161</v>
      </c>
      <c r="N233" s="193">
        <v>0.98300147988385345</v>
      </c>
      <c r="O233" s="193">
        <v>0.45692736231863751</v>
      </c>
      <c r="P233" s="193">
        <v>0.29990451957423842</v>
      </c>
      <c r="S233" s="193">
        <v>0.99634599297294302</v>
      </c>
    </row>
    <row r="234" spans="1:19">
      <c r="A234" s="193">
        <v>1</v>
      </c>
      <c r="B234" s="193">
        <v>0.79937347380769885</v>
      </c>
      <c r="C234" s="193">
        <v>1.5067488209518796</v>
      </c>
      <c r="D234" s="193">
        <v>-0.8601642931800606</v>
      </c>
      <c r="E234" s="193">
        <v>-0.31027726115638787</v>
      </c>
      <c r="F234" s="193">
        <v>-2.695150755515642E-2</v>
      </c>
      <c r="G234" s="193">
        <v>-0.61414919244192012</v>
      </c>
      <c r="H234" s="193">
        <v>-0.94615752384448526</v>
      </c>
      <c r="I234" s="193">
        <v>-0.94615757195047534</v>
      </c>
      <c r="J234" s="193">
        <v>-0.81547546831455897</v>
      </c>
      <c r="K234" s="193">
        <v>0.39118847831027675</v>
      </c>
      <c r="L234" s="193">
        <v>0.2381751067982226</v>
      </c>
      <c r="M234" s="193">
        <v>-0.47793444280489161</v>
      </c>
      <c r="N234" s="193">
        <v>-0.83568217776752041</v>
      </c>
      <c r="O234" s="193">
        <v>0.10975020777575009</v>
      </c>
      <c r="P234" s="193">
        <v>7.9945092846740382E-2</v>
      </c>
      <c r="S234" s="193">
        <v>-0.81586268852961352</v>
      </c>
    </row>
    <row r="235" spans="1:19">
      <c r="A235" s="192">
        <v>1</v>
      </c>
      <c r="B235" s="192">
        <v>-1.2910183740995831</v>
      </c>
      <c r="C235" s="192">
        <v>1.585651125140527</v>
      </c>
      <c r="D235" s="192">
        <v>0.42602840497979971</v>
      </c>
      <c r="E235" s="192">
        <v>-1.7427686955434198</v>
      </c>
      <c r="F235" s="192">
        <v>1.2450539568625394</v>
      </c>
      <c r="G235" s="192">
        <v>0.70158569272949634</v>
      </c>
      <c r="H235" s="192">
        <v>0.80219686584140049</v>
      </c>
      <c r="I235" s="192">
        <v>0.80219682194824016</v>
      </c>
      <c r="J235" s="192">
        <v>0.12364451138324621</v>
      </c>
      <c r="K235" s="192">
        <v>-2.015413612915672E-2</v>
      </c>
      <c r="L235" s="192">
        <v>-0.1972551545289504</v>
      </c>
      <c r="M235" s="192">
        <v>0.55636846946150376</v>
      </c>
      <c r="N235" s="192">
        <v>1.2575197678312295</v>
      </c>
      <c r="O235" s="192">
        <v>0.90329798958806162</v>
      </c>
      <c r="P235" s="192">
        <v>0.95978279975673642</v>
      </c>
      <c r="S235" s="192">
        <v>1.3125703266579527</v>
      </c>
    </row>
    <row r="236" spans="1:19">
      <c r="A236" s="192">
        <v>1</v>
      </c>
      <c r="B236" s="192">
        <v>0.22975512964787606</v>
      </c>
      <c r="C236" s="192">
        <v>1.585651125140527</v>
      </c>
      <c r="D236" s="192">
        <v>-1.8947105938738611</v>
      </c>
      <c r="E236" s="192">
        <v>-1.7427686955434198</v>
      </c>
      <c r="F236" s="192">
        <v>-1.4305437441539921</v>
      </c>
      <c r="G236" s="192">
        <v>-0.96170180361927482</v>
      </c>
      <c r="H236" s="192">
        <v>-1.2523664847499223</v>
      </c>
      <c r="I236" s="192">
        <v>-1.2523664201954283</v>
      </c>
      <c r="J236" s="192">
        <v>-1.895463444967036</v>
      </c>
      <c r="K236" s="192">
        <v>-1.768360247496749</v>
      </c>
      <c r="L236" s="192">
        <v>-2.2437773827666647</v>
      </c>
      <c r="M236" s="192">
        <v>-1.8164440939731681</v>
      </c>
      <c r="N236" s="192">
        <v>-1.2817743956820085</v>
      </c>
      <c r="O236" s="192">
        <v>-1.9237159831182953</v>
      </c>
      <c r="P236" s="192">
        <v>-1.8996897477007497</v>
      </c>
      <c r="S236" s="192">
        <v>-0.2563888673945961</v>
      </c>
    </row>
    <row r="237" spans="1:19">
      <c r="A237" s="192">
        <v>1</v>
      </c>
      <c r="B237" s="192">
        <v>-1.8767579921507318</v>
      </c>
      <c r="C237" s="192">
        <v>1.585651125140527</v>
      </c>
      <c r="D237" s="192">
        <v>1.7215413400828472</v>
      </c>
      <c r="E237" s="192">
        <v>-0.78777440595206516</v>
      </c>
      <c r="F237" s="192">
        <v>0.36780880898826601</v>
      </c>
      <c r="G237" s="192">
        <v>2.3400480025655974</v>
      </c>
      <c r="H237" s="192">
        <v>2.5307958386946772</v>
      </c>
      <c r="I237" s="192">
        <v>2.5307958386561569</v>
      </c>
      <c r="J237" s="192">
        <v>2.2836204646881977</v>
      </c>
      <c r="K237" s="192">
        <v>0.41175560903224728</v>
      </c>
      <c r="L237" s="192">
        <v>1.5444658907797415</v>
      </c>
      <c r="M237" s="192">
        <v>0.19132038277924551</v>
      </c>
      <c r="N237" s="192">
        <v>0.91437190789700817</v>
      </c>
      <c r="O237" s="192">
        <v>0.70491104413498462</v>
      </c>
      <c r="P237" s="192">
        <v>1.2897219398479816</v>
      </c>
      <c r="S237" s="192">
        <v>1.9328565196554721</v>
      </c>
    </row>
    <row r="238" spans="1:19">
      <c r="A238" s="192">
        <v>1</v>
      </c>
      <c r="B238" s="192">
        <v>-1.3555034696648511</v>
      </c>
      <c r="C238" s="192">
        <v>1.6645534293291744</v>
      </c>
      <c r="D238" s="192">
        <v>2.0850305808671554</v>
      </c>
      <c r="E238" s="192">
        <v>0.64471702843496681</v>
      </c>
      <c r="F238" s="192">
        <v>1.5082275012248221</v>
      </c>
      <c r="G238" s="192">
        <v>2.3524605958219325</v>
      </c>
      <c r="H238" s="192">
        <v>1.6418020812272776</v>
      </c>
      <c r="I238" s="192">
        <v>1.6418021088137011</v>
      </c>
      <c r="J238" s="192">
        <v>1.4697164822834328</v>
      </c>
      <c r="K238" s="192">
        <v>0.9053667463595686</v>
      </c>
      <c r="L238" s="192">
        <v>1.6750949691778922</v>
      </c>
      <c r="M238" s="192">
        <v>0.92141655614376194</v>
      </c>
      <c r="N238" s="192">
        <v>1.1545754098509642</v>
      </c>
      <c r="O238" s="192">
        <v>1.0024914623146002</v>
      </c>
      <c r="P238" s="192">
        <v>1.3997016532117326</v>
      </c>
      <c r="S238" s="192">
        <v>1.3733826985204545</v>
      </c>
    </row>
    <row r="239" spans="1:19">
      <c r="A239" s="192">
        <v>1</v>
      </c>
      <c r="B239" s="192">
        <v>-1.6134438519259</v>
      </c>
      <c r="C239" s="192">
        <v>1.7434557335178216</v>
      </c>
      <c r="D239" s="192">
        <v>1.8427044203442835</v>
      </c>
      <c r="E239" s="192">
        <v>0.93121531531237323</v>
      </c>
      <c r="F239" s="192">
        <v>1.4643652438311079</v>
      </c>
      <c r="G239" s="192">
        <v>1.8683694588249016</v>
      </c>
      <c r="H239" s="192">
        <v>2.0764212515446734</v>
      </c>
      <c r="I239" s="192">
        <v>2.0764211596926327</v>
      </c>
      <c r="J239" s="192">
        <v>1.5792804799148439</v>
      </c>
      <c r="K239" s="192">
        <v>1.2961422300770287</v>
      </c>
      <c r="L239" s="192">
        <v>3.2426439099557158</v>
      </c>
      <c r="M239" s="192">
        <v>1.40814733838677</v>
      </c>
      <c r="N239" s="192">
        <v>1.0516310518706964</v>
      </c>
      <c r="O239" s="192">
        <v>0.55612083504517595</v>
      </c>
      <c r="P239" s="192">
        <v>1.3997016532117326</v>
      </c>
      <c r="S239" s="192">
        <v>1.6409571347154632</v>
      </c>
    </row>
    <row r="240" spans="1:19">
      <c r="A240" s="192">
        <v>1</v>
      </c>
      <c r="B240" s="192">
        <v>-1.1942907307516868</v>
      </c>
      <c r="C240" s="192">
        <v>1.7434557335178216</v>
      </c>
      <c r="D240" s="192">
        <v>0.78951764576410799</v>
      </c>
      <c r="E240" s="192">
        <v>-0.69227497699292972</v>
      </c>
      <c r="F240" s="192">
        <v>1.2011916994688283</v>
      </c>
      <c r="G240" s="192">
        <v>2.1786842902332544</v>
      </c>
      <c r="H240" s="192">
        <v>1.3553485371544485</v>
      </c>
      <c r="I240" s="192">
        <v>1.3553486377595445</v>
      </c>
      <c r="J240" s="192">
        <v>0.29581650766117629</v>
      </c>
      <c r="K240" s="192">
        <v>-0.22582544334887347</v>
      </c>
      <c r="L240" s="192">
        <v>0.10754602840006883</v>
      </c>
      <c r="M240" s="192">
        <v>0.61720981724188084</v>
      </c>
      <c r="N240" s="192">
        <v>-4.6442099918810875E-2</v>
      </c>
      <c r="O240" s="192">
        <v>0.30813715322882884</v>
      </c>
      <c r="P240" s="192">
        <v>0.29990451957423842</v>
      </c>
      <c r="S240" s="192">
        <v>1.2031080573054493</v>
      </c>
    </row>
    <row r="241" spans="1:19">
      <c r="A241" s="192">
        <v>1</v>
      </c>
      <c r="B241" s="192">
        <v>0.45545296412629666</v>
      </c>
      <c r="C241" s="192">
        <v>1.822358037706469</v>
      </c>
      <c r="D241" s="192">
        <v>-0.8508440562368732</v>
      </c>
      <c r="E241" s="192">
        <v>-0.40577669011552336</v>
      </c>
      <c r="F241" s="192">
        <v>-0.72874762585457586</v>
      </c>
      <c r="G241" s="192">
        <v>-0.41554770034057337</v>
      </c>
      <c r="H241" s="192">
        <v>-0.79799189759991873</v>
      </c>
      <c r="I241" s="192">
        <v>-0.7979919921256986</v>
      </c>
      <c r="J241" s="192">
        <v>-0.83112746797618819</v>
      </c>
      <c r="K241" s="192">
        <v>-1.0279435415057698</v>
      </c>
      <c r="L241" s="192">
        <v>-0.4585133113252548</v>
      </c>
      <c r="M241" s="192">
        <v>-0.29541039946376252</v>
      </c>
      <c r="N241" s="192">
        <v>-1.0415708937280539</v>
      </c>
      <c r="O241" s="192">
        <v>-0.68379757403655972</v>
      </c>
      <c r="P241" s="192">
        <v>0.29990451957423842</v>
      </c>
      <c r="S241" s="192">
        <v>-0.47531340609960299</v>
      </c>
    </row>
    <row r="242" spans="1:19">
      <c r="A242" s="192">
        <v>1</v>
      </c>
      <c r="B242" s="192">
        <v>-1.3340084378097659</v>
      </c>
      <c r="C242" s="192">
        <v>1.9012603418951162</v>
      </c>
      <c r="D242" s="192">
        <v>1.3860128101281011</v>
      </c>
      <c r="E242" s="192">
        <v>7.1720454680153992E-2</v>
      </c>
      <c r="F242" s="192">
        <v>1.2450539568625394</v>
      </c>
      <c r="G242" s="192">
        <v>1.607705000441886</v>
      </c>
      <c r="H242" s="192">
        <v>1.503514163399015</v>
      </c>
      <c r="I242" s="192">
        <v>1.503514217584323</v>
      </c>
      <c r="J242" s="192">
        <v>1.6105844792381045</v>
      </c>
      <c r="K242" s="192">
        <v>0.82309822347168071</v>
      </c>
      <c r="L242" s="192">
        <v>2.3717833873013698</v>
      </c>
      <c r="M242" s="192">
        <v>-0.29541039946376252</v>
      </c>
      <c r="N242" s="192">
        <v>1.8065563437259844</v>
      </c>
      <c r="O242" s="192">
        <v>1.9448294532167203</v>
      </c>
      <c r="P242" s="192">
        <v>0.62984365966548739</v>
      </c>
      <c r="S242" s="192">
        <v>1.3490577497754539</v>
      </c>
    </row>
    <row r="243" spans="1:19">
      <c r="A243" s="192">
        <v>1</v>
      </c>
      <c r="B243" s="192">
        <v>0.96595997068463457</v>
      </c>
      <c r="C243" s="192">
        <v>1.9801626460837636</v>
      </c>
      <c r="D243" s="192">
        <v>-1.6430641964078017</v>
      </c>
      <c r="E243" s="192">
        <v>-1.2652715507477426</v>
      </c>
      <c r="F243" s="192">
        <v>-1.3428192293665666</v>
      </c>
      <c r="G243" s="192">
        <v>-1.4333803473599707</v>
      </c>
      <c r="H243" s="192">
        <v>-0.86713585651405001</v>
      </c>
      <c r="I243" s="192">
        <v>-0.86713581229349013</v>
      </c>
      <c r="J243" s="192">
        <v>-1.7076394490274744</v>
      </c>
      <c r="K243" s="192">
        <v>-1.9945986854384377</v>
      </c>
      <c r="L243" s="192">
        <v>-1.6341750169086231</v>
      </c>
      <c r="M243" s="192">
        <v>-0.96466522504790186</v>
      </c>
      <c r="N243" s="192">
        <v>-2.2769031894912501</v>
      </c>
      <c r="O243" s="192">
        <v>-1.4773453558488712</v>
      </c>
      <c r="P243" s="192">
        <v>0.29990451957423842</v>
      </c>
      <c r="S243" s="192">
        <v>-0.98613732974461887</v>
      </c>
    </row>
    <row r="244" spans="1:19">
      <c r="A244" s="192">
        <v>1</v>
      </c>
      <c r="B244" s="192">
        <v>-1.7209190112013388</v>
      </c>
      <c r="C244" s="192">
        <v>2.1379672544610582</v>
      </c>
      <c r="D244" s="192">
        <v>0.84543906742323238</v>
      </c>
      <c r="E244" s="192">
        <v>-0.21477783219725241</v>
      </c>
      <c r="F244" s="192">
        <v>1.2889162142562538</v>
      </c>
      <c r="G244" s="192">
        <v>0.962250151112512</v>
      </c>
      <c r="H244" s="192">
        <v>1.2466937445751001</v>
      </c>
      <c r="I244" s="192">
        <v>1.2466938123163636</v>
      </c>
      <c r="J244" s="192">
        <v>0.74972449784844974</v>
      </c>
      <c r="K244" s="192">
        <v>6.2114386758729684E-2</v>
      </c>
      <c r="L244" s="192">
        <v>0.97840655105441487</v>
      </c>
      <c r="M244" s="192">
        <v>6.9637687218493505E-2</v>
      </c>
      <c r="N244" s="192">
        <v>1.0173162658772761</v>
      </c>
      <c r="O244" s="192">
        <v>-3.9040001314056785E-2</v>
      </c>
      <c r="P244" s="192">
        <v>2.0595799333942306</v>
      </c>
      <c r="S244" s="192">
        <v>1.762581878440467</v>
      </c>
    </row>
    <row r="245" spans="1:19">
      <c r="A245" s="192">
        <v>1</v>
      </c>
      <c r="B245" s="192">
        <v>-1.2265332785343268</v>
      </c>
      <c r="C245" s="192">
        <v>2.1379672544610582</v>
      </c>
      <c r="D245" s="192">
        <v>0.31418556166155098</v>
      </c>
      <c r="E245" s="192">
        <v>-1.6472692665842843</v>
      </c>
      <c r="F245" s="192">
        <v>0.41167106638198031</v>
      </c>
      <c r="G245" s="192">
        <v>1.284977575777198</v>
      </c>
      <c r="H245" s="192">
        <v>1.8887447916348885</v>
      </c>
      <c r="I245" s="192">
        <v>1.8887448254862602</v>
      </c>
      <c r="J245" s="192">
        <v>0.31146850732280773</v>
      </c>
      <c r="K245" s="192">
        <v>0.20608430181253054</v>
      </c>
      <c r="L245" s="192">
        <v>-0.54559936359069061</v>
      </c>
      <c r="M245" s="192">
        <v>-0.96466522504790186</v>
      </c>
      <c r="N245" s="192">
        <v>-0.32096038786618825</v>
      </c>
      <c r="O245" s="192">
        <v>-0.73339431039982983</v>
      </c>
      <c r="P245" s="192">
        <v>-0.24999404724450863</v>
      </c>
      <c r="S245" s="192">
        <v>1.2395954804229505</v>
      </c>
    </row>
    <row r="246" spans="1:19">
      <c r="A246" s="192">
        <v>1</v>
      </c>
      <c r="B246" s="192">
        <v>-0.84499646310651333</v>
      </c>
      <c r="C246" s="192">
        <v>2.1379672544610582</v>
      </c>
      <c r="D246" s="192">
        <v>0.46330935275254925</v>
      </c>
      <c r="E246" s="192">
        <v>7.1720454680153992E-2</v>
      </c>
      <c r="F246" s="192">
        <v>0.41167106638198031</v>
      </c>
      <c r="G246" s="192">
        <v>0.93742496459984337</v>
      </c>
      <c r="H246" s="192">
        <v>0.88121853317183563</v>
      </c>
      <c r="I246" s="192">
        <v>0.88121858160522348</v>
      </c>
      <c r="J246" s="192">
        <v>-0.29895947948076657</v>
      </c>
      <c r="K246" s="192">
        <v>-0.67830231923225093</v>
      </c>
      <c r="L246" s="192">
        <v>1.326750760116155</v>
      </c>
      <c r="M246" s="192">
        <v>-0.2345690516833876</v>
      </c>
      <c r="N246" s="192">
        <v>-0.59547867581356573</v>
      </c>
      <c r="O246" s="192">
        <v>0.35773388959209723</v>
      </c>
      <c r="P246" s="192">
        <v>1.7296407933029816</v>
      </c>
      <c r="S246" s="192">
        <v>0.83823382613043795</v>
      </c>
    </row>
    <row r="247" spans="1:19">
      <c r="A247" s="192">
        <v>1</v>
      </c>
      <c r="B247" s="192">
        <v>-1.5328374824693296</v>
      </c>
      <c r="C247" s="192">
        <v>2.295771862838353</v>
      </c>
      <c r="D247" s="192">
        <v>1.0877652279461045</v>
      </c>
      <c r="E247" s="192">
        <v>-0.11927840323811695</v>
      </c>
      <c r="F247" s="192">
        <v>1.2450539568625394</v>
      </c>
      <c r="G247" s="192">
        <v>1.4463412881095428</v>
      </c>
      <c r="H247" s="192">
        <v>1.5924135391457555</v>
      </c>
      <c r="I247" s="192">
        <v>1.5924134149429134</v>
      </c>
      <c r="J247" s="192">
        <v>1.156676489050831</v>
      </c>
      <c r="K247" s="192">
        <v>4.1299459281378674E-4</v>
      </c>
      <c r="L247" s="192">
        <v>1.5880089169124596</v>
      </c>
      <c r="M247" s="192">
        <v>0.92141655614376194</v>
      </c>
      <c r="N247" s="192">
        <v>0.50259447597594398</v>
      </c>
      <c r="O247" s="192">
        <v>0.65531430777171451</v>
      </c>
      <c r="P247" s="192">
        <v>2.9394176403042227</v>
      </c>
      <c r="S247" s="192">
        <v>1.5558198141079602</v>
      </c>
    </row>
    <row r="542" spans="2:2">
      <c r="B542" s="114"/>
    </row>
  </sheetData>
  <mergeCells count="1">
    <mergeCell ref="DC1:DD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FAD712-CE6F-484B-921D-7E4CFCEE83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lab1_cz1</vt:lpstr>
      <vt:lpstr>zad1_cd_wiek_gestosc_BF</vt:lpstr>
      <vt:lpstr>visualisation_not_cleaned</vt:lpstr>
      <vt:lpstr>zad1_cd_w_p_std_kor_y_normal</vt:lpstr>
      <vt:lpstr>zad1_cd_y_niestd_oczyszczone</vt:lpstr>
      <vt:lpstr>approach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Mortka Grzegorz</cp:lastModifiedBy>
  <dcterms:created xsi:type="dcterms:W3CDTF">2023-11-09T14:31:25Z</dcterms:created>
  <dcterms:modified xsi:type="dcterms:W3CDTF">2024-03-07T16:04:17Z</dcterms:modified>
</cp:coreProperties>
</file>