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166925"/>
  <mc:AlternateContent xmlns:mc="http://schemas.openxmlformats.org/markup-compatibility/2006">
    <mc:Choice Requires="x15">
      <x15ac:absPath xmlns:x15ac="http://schemas.microsoft.com/office/spreadsheetml/2010/11/ac" url="D:\Project\Insurance\Insurance Project\"/>
    </mc:Choice>
  </mc:AlternateContent>
  <xr:revisionPtr revIDLastSave="0" documentId="13_ncr:1_{914ADF05-E8EC-47D7-974D-572C7CF1DBD8}" xr6:coauthVersionLast="47" xr6:coauthVersionMax="47" xr10:uidLastSave="{00000000-0000-0000-0000-000000000000}"/>
  <bookViews>
    <workbookView xWindow="0" yWindow="0" windowWidth="19200" windowHeight="10800" firstSheet="10" activeTab="18" xr2:uid="{8943154C-2848-40FE-8DEA-CC7EE1C43067}"/>
  </bookViews>
  <sheets>
    <sheet name="opportunity" sheetId="8" r:id="rId1"/>
    <sheet name="meeting_list" sheetId="7" r:id="rId2"/>
    <sheet name="invoice" sheetId="6" r:id="rId3"/>
    <sheet name="Budget" sheetId="5" r:id="rId4"/>
    <sheet name="fees" sheetId="4" r:id="rId5"/>
    <sheet name="brokerage" sheetId="3" r:id="rId6"/>
    <sheet name="Main" sheetId="11" r:id="rId7"/>
    <sheet name="Cross Sell KPI" sheetId="12" r:id="rId8"/>
    <sheet name="New KPI" sheetId="14" r:id="rId9"/>
    <sheet name="Renewal KPI" sheetId="16" r:id="rId10"/>
    <sheet name="No.of Meeting" sheetId="17" r:id="rId11"/>
    <sheet name="No.of Invoices" sheetId="18" r:id="rId12"/>
    <sheet name="Top 4 Opp" sheetId="19" r:id="rId13"/>
    <sheet name="Stage" sheetId="20" r:id="rId14"/>
    <sheet name="Prod" sheetId="21" r:id="rId15"/>
    <sheet name="Year" sheetId="24" r:id="rId16"/>
    <sheet name="OPP" sheetId="25" r:id="rId17"/>
    <sheet name="Top 5" sheetId="22" r:id="rId18"/>
    <sheet name="Dashboard" sheetId="23" r:id="rId19"/>
    <sheet name="Cross Sell" sheetId="2" state="hidden" r:id="rId20"/>
    <sheet name="EXEC" sheetId="26" state="hidden" r:id="rId21"/>
  </sheets>
  <definedNames>
    <definedName name="_xlcn.WorksheetConnection_InsuranceAnalysis.xlsxBudget1" hidden="1">Budget[]</definedName>
    <definedName name="_xlcn.WorksheetConnection_InsuranceAnalysis.xlsxinvoice1" hidden="1">invoice[]</definedName>
    <definedName name="_xlcn.WorksheetConnection_InsuranceAnalysis.xlsxmeeting_list1" hidden="1">meeting_list[]</definedName>
    <definedName name="_xlcn.WorksheetConnection_InsuranceAnalysis.xlsxopportunity1" hidden="1">opportunity[]</definedName>
    <definedName name="_xlcn.WorksheetConnection_InsuranceAnalysis.xlsxTable1_11" hidden="1">Table1_1[]</definedName>
    <definedName name="_xlcn.WorksheetConnection_InsuranceAnalysis.xlsxTable91" hidden="1">Table9[]</definedName>
    <definedName name="ExternalData_1" localSheetId="5" hidden="1">brokerage!$A$1:$Q$962</definedName>
    <definedName name="ExternalData_1" localSheetId="6" hidden="1">Main!$A$1:$E$163</definedName>
    <definedName name="ExternalData_2" localSheetId="4" hidden="1">fees!$A$1:$I$10</definedName>
    <definedName name="ExternalData_3" localSheetId="3" hidden="1">Budget!$A$1:$G$19</definedName>
    <definedName name="ExternalData_4" localSheetId="2" hidden="1">invoice!$A$1:$L$205</definedName>
    <definedName name="ExternalData_5" localSheetId="1" hidden="1">meeting_list!$A$1:$E$35</definedName>
    <definedName name="ExternalData_6" localSheetId="0" hidden="1">opportunity!$A$1:$M$50</definedName>
    <definedName name="Slicer_Account_Exe_ID21">#N/A</definedName>
    <definedName name="Slicer_Year">#N/A</definedName>
  </definedNames>
  <calcPr calcId="191029"/>
  <pivotCaches>
    <pivotCache cacheId="1511" r:id="rId22"/>
    <pivotCache cacheId="1517" r:id="rId23"/>
    <pivotCache cacheId="1743" r:id="rId24"/>
    <pivotCache cacheId="2184" r:id="rId25"/>
    <pivotCache cacheId="2187" r:id="rId26"/>
    <pivotCache cacheId="2190" r:id="rId27"/>
    <pivotCache cacheId="2193" r:id="rId28"/>
    <pivotCache cacheId="2196" r:id="rId29"/>
    <pivotCache cacheId="2199" r:id="rId30"/>
    <pivotCache cacheId="2202" r:id="rId31"/>
    <pivotCache cacheId="2205" r:id="rId32"/>
    <pivotCache cacheId="2208" r:id="rId33"/>
    <pivotCache cacheId="2211" r:id="rId34"/>
    <pivotCache cacheId="2214" r:id="rId35"/>
  </pivotCaches>
  <extLst>
    <ext xmlns:x14="http://schemas.microsoft.com/office/spreadsheetml/2009/9/main" uri="{876F7934-8845-4945-9796-88D515C7AA90}">
      <x14:pivotCaches>
        <pivotCache cacheId="1472" r:id="rId36"/>
        <pivotCache cacheId="1581"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Insurance Analysis.xlsx!Table9"/>
          <x15:modelTable id="Table1_1" name="Table1_1" connection="WorksheetConnection_Insurance Analysis.xlsx!Table1_1"/>
          <x15:modelTable id="opportunity" name="opportunity" connection="WorksheetConnection_Insurance Analysis.xlsx!opportunity"/>
          <x15:modelTable id="meeting_list" name="meeting_list" connection="WorksheetConnection_Insurance Analysis.xlsx!meeting_list"/>
          <x15:modelTable id="invoice" name="invoice" connection="WorksheetConnection_Insurance Analysis.xlsx!invoice"/>
          <x15:modelTable id="Budget" name="Budget" connection="WorksheetConnection_Insurance Analysis.xlsx!Budget"/>
        </x15:modelTables>
        <x15:modelRelationships>
          <x15:modelRelationship fromTable="Table1_1" fromColumn="Account Exe ID2" toTable="Table9" toColumn="Account Exe ID2"/>
          <x15:modelRelationship fromTable="opportunity" fromColumn="Account Executive" toTable="Table9" toColumn="Account Exe ID2"/>
          <x15:modelRelationship fromTable="meeting_list" fromColumn="Account Executive" toTable="Table9" toColumn="Account Exe ID2"/>
        </x15:modelRelationships>
        <x15:extLst>
          <ext xmlns:x16="http://schemas.microsoft.com/office/spreadsheetml/2014/11/main" uri="{9835A34E-60A6-4A7C-AAB8-D5F71C897F49}">
            <x16:modelTimeGroupings>
              <x16:modelTimeGrouping tableName="meeting_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N2" i="8" l="1"/>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A7" i="24"/>
  <c r="A6" i="24"/>
  <c r="A19" i="26"/>
  <c r="A18" i="26"/>
  <c r="A17" i="26"/>
  <c r="A16" i="26"/>
  <c r="A15" i="26"/>
  <c r="A14" i="26"/>
  <c r="A13" i="26"/>
  <c r="A12" i="26"/>
  <c r="A11" i="26"/>
  <c r="A10" i="26"/>
  <c r="A9" i="26"/>
  <c r="A8" i="26"/>
  <c r="A7" i="26"/>
  <c r="A6" i="26"/>
  <c r="A5" i="26"/>
  <c r="A4" i="26"/>
  <c r="A3" i="26"/>
  <c r="A2" i="26"/>
  <c r="F39" i="2"/>
  <c r="F40" i="2"/>
  <c r="F41" i="2"/>
  <c r="F42" i="2"/>
  <c r="F43" i="2"/>
  <c r="F44" i="2"/>
  <c r="F45" i="2"/>
  <c r="F46" i="2"/>
  <c r="F47" i="2"/>
  <c r="F48" i="2"/>
  <c r="F49" i="2"/>
  <c r="F50" i="2"/>
  <c r="F51" i="2"/>
  <c r="F52" i="2"/>
  <c r="F53" i="2"/>
  <c r="F54" i="2"/>
  <c r="F55" i="2"/>
  <c r="F38" i="2"/>
  <c r="F21" i="2"/>
  <c r="F22" i="2"/>
  <c r="F23" i="2"/>
  <c r="F24" i="2"/>
  <c r="F25" i="2"/>
  <c r="F26" i="2"/>
  <c r="F27" i="2"/>
  <c r="F28" i="2"/>
  <c r="F29" i="2"/>
  <c r="F30" i="2"/>
  <c r="F31" i="2"/>
  <c r="F32" i="2"/>
  <c r="F33" i="2"/>
  <c r="F34" i="2"/>
  <c r="F35" i="2"/>
  <c r="F36" i="2"/>
  <c r="F37" i="2"/>
  <c r="F20" i="2"/>
  <c r="E39" i="2"/>
  <c r="E40" i="2"/>
  <c r="E41" i="2"/>
  <c r="E42" i="2"/>
  <c r="E43" i="2"/>
  <c r="E44" i="2"/>
  <c r="E45" i="2"/>
  <c r="E46" i="2"/>
  <c r="E47" i="2"/>
  <c r="E48" i="2"/>
  <c r="E49" i="2"/>
  <c r="E50" i="2"/>
  <c r="E51" i="2"/>
  <c r="E52" i="2"/>
  <c r="E53" i="2"/>
  <c r="E54" i="2"/>
  <c r="E55" i="2"/>
  <c r="E38" i="2"/>
  <c r="E20" i="2"/>
  <c r="E21" i="2"/>
  <c r="E3" i="2"/>
  <c r="E4" i="2"/>
  <c r="E5" i="2"/>
  <c r="E6" i="2"/>
  <c r="E7" i="2"/>
  <c r="E8" i="2"/>
  <c r="E9" i="2"/>
  <c r="E10" i="2"/>
  <c r="E11" i="2"/>
  <c r="E12" i="2"/>
  <c r="E13" i="2"/>
  <c r="E14" i="2"/>
  <c r="E15" i="2"/>
  <c r="E16" i="2"/>
  <c r="E17" i="2"/>
  <c r="E18" i="2"/>
  <c r="E19" i="2"/>
  <c r="E2" i="2"/>
  <c r="E22" i="2"/>
  <c r="E23" i="2"/>
  <c r="E24" i="2"/>
  <c r="E25" i="2"/>
  <c r="E26" i="2"/>
  <c r="E27" i="2"/>
  <c r="E28" i="2"/>
  <c r="E29" i="2"/>
  <c r="E30" i="2"/>
  <c r="E31" i="2"/>
  <c r="E32" i="2"/>
  <c r="E33" i="2"/>
  <c r="E34" i="2"/>
  <c r="E35" i="2"/>
  <c r="E36" i="2"/>
  <c r="E37" i="2"/>
  <c r="D39" i="2"/>
  <c r="D40" i="2"/>
  <c r="D41" i="2"/>
  <c r="D42" i="2"/>
  <c r="D43" i="2"/>
  <c r="D44" i="2"/>
  <c r="D45" i="2"/>
  <c r="D46" i="2"/>
  <c r="D47" i="2"/>
  <c r="D48" i="2"/>
  <c r="D49" i="2"/>
  <c r="D50" i="2"/>
  <c r="D51" i="2"/>
  <c r="D52" i="2"/>
  <c r="D53" i="2"/>
  <c r="D54" i="2"/>
  <c r="D55" i="2"/>
  <c r="D38" i="2"/>
  <c r="D21" i="2"/>
  <c r="D22" i="2"/>
  <c r="D23" i="2"/>
  <c r="D24" i="2"/>
  <c r="D25" i="2"/>
  <c r="D26" i="2"/>
  <c r="D27" i="2"/>
  <c r="D28" i="2"/>
  <c r="D29" i="2"/>
  <c r="D30" i="2"/>
  <c r="D31" i="2"/>
  <c r="D32" i="2"/>
  <c r="D33" i="2"/>
  <c r="D34" i="2"/>
  <c r="D35" i="2"/>
  <c r="D36" i="2"/>
  <c r="D37" i="2"/>
  <c r="D20" i="2"/>
  <c r="F3" i="2"/>
  <c r="F4" i="2"/>
  <c r="F5" i="2"/>
  <c r="F6" i="2"/>
  <c r="F7" i="2"/>
  <c r="F8" i="2"/>
  <c r="F9" i="2"/>
  <c r="F10" i="2"/>
  <c r="F11" i="2"/>
  <c r="F12" i="2"/>
  <c r="F13" i="2"/>
  <c r="F14" i="2"/>
  <c r="F15" i="2"/>
  <c r="F16" i="2"/>
  <c r="F17" i="2"/>
  <c r="F18" i="2"/>
  <c r="F19" i="2"/>
  <c r="F2" i="2"/>
  <c r="D3" i="2"/>
  <c r="D4" i="2"/>
  <c r="D5" i="2"/>
  <c r="D6" i="2"/>
  <c r="D7" i="2"/>
  <c r="D8" i="2"/>
  <c r="D9" i="2"/>
  <c r="D10" i="2"/>
  <c r="D11" i="2"/>
  <c r="D12" i="2"/>
  <c r="D13" i="2"/>
  <c r="D14" i="2"/>
  <c r="D15" i="2"/>
  <c r="D16" i="2"/>
  <c r="D17" i="2"/>
  <c r="D18" i="2"/>
  <c r="D19" i="2"/>
  <c r="D2" i="2"/>
  <c r="A3" i="2"/>
  <c r="A4" i="2"/>
  <c r="A5" i="2"/>
  <c r="A6" i="2"/>
  <c r="A7" i="2"/>
  <c r="A8" i="2"/>
  <c r="A9" i="2"/>
  <c r="A10" i="2"/>
  <c r="A11" i="2"/>
  <c r="A12" i="2"/>
  <c r="A13" i="2"/>
  <c r="A14" i="2"/>
  <c r="A15" i="2"/>
  <c r="A16" i="2"/>
  <c r="A17" i="2"/>
  <c r="A18" i="2"/>
  <c r="A19" i="2"/>
  <c r="A2" i="2"/>
  <c r="H9" i="25"/>
  <c r="B13" i="12"/>
  <c r="H5" i="25"/>
  <c r="B12" i="12"/>
  <c r="B11" i="12"/>
  <c r="B10" i="14"/>
  <c r="B11" i="14"/>
  <c r="B12" i="16"/>
  <c r="B12" i="14"/>
  <c r="B7" i="24"/>
  <c r="B6" i="24"/>
  <c r="B11" i="16"/>
  <c r="G5" i="25"/>
  <c r="B10" i="16"/>
  <c r="G9" i="25"/>
  <c r="B13" i="14" l="1"/>
  <c r="B15" i="16"/>
  <c r="B14" i="14"/>
  <c r="B14" i="16"/>
  <c r="B16" i="12"/>
  <c r="B15" i="12"/>
  <c r="B17" i="16" l="1"/>
  <c r="C17" i="16"/>
  <c r="B18" i="16"/>
  <c r="C18" i="16"/>
  <c r="B17" i="14"/>
  <c r="C17" i="14"/>
  <c r="B19" i="12"/>
  <c r="C19" i="12"/>
  <c r="B16" i="14"/>
  <c r="C16" i="14"/>
  <c r="B18" i="12"/>
  <c r="C1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ACE758-E436-4B62-95D3-429924B81E64}"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3EC110C3-199B-41A0-BF0F-4436AD642E2E}" keepAlive="1" name="Query - Budget" description="Connection to the 'Budget' query in the workbook." type="5" refreshedVersion="8" background="1" saveData="1">
    <dbPr connection="Provider=Microsoft.Mashup.OleDb.1;Data Source=$Workbook$;Location=Budget;Extended Properties=&quot;&quot;" command="SELECT * FROM [Budget]"/>
  </connection>
  <connection id="3" xr16:uid="{DB7ADEDF-D776-4ED9-8207-E195571641FD}"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0748F2D7-24D5-4BBA-A213-1B1DE49F0451}"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32207FD9-7C32-4A2F-86C6-3FDA6BE3CFA3}"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6796D7E1-31EF-4531-92F0-295AB29B8D2F}"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4810B0D1-450B-49C7-A7C4-1700411D194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8" xr16:uid="{F267A952-5D08-4BFA-9952-0C3937DE63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2445133-61CA-41B1-849D-5405DD0D5DD4}" name="WorksheetConnection_Insurance Analysis.xlsx!Budget" type="102" refreshedVersion="8" minRefreshableVersion="5">
    <extLst>
      <ext xmlns:x15="http://schemas.microsoft.com/office/spreadsheetml/2010/11/main" uri="{DE250136-89BD-433C-8126-D09CA5730AF9}">
        <x15:connection id="Budget">
          <x15:rangePr sourceName="_xlcn.WorksheetConnection_InsuranceAnalysis.xlsxBudget1"/>
        </x15:connection>
      </ext>
    </extLst>
  </connection>
  <connection id="10" xr16:uid="{91DEB88E-8BD1-446B-ACB7-E8E0F0E5A7BF}" name="WorksheetConnection_Insurance Analysis.xlsx!invoice" type="102" refreshedVersion="8" minRefreshableVersion="5">
    <extLst>
      <ext xmlns:x15="http://schemas.microsoft.com/office/spreadsheetml/2010/11/main" uri="{DE250136-89BD-433C-8126-D09CA5730AF9}">
        <x15:connection id="invoice">
          <x15:rangePr sourceName="_xlcn.WorksheetConnection_InsuranceAnalysis.xlsxinvoice1"/>
        </x15:connection>
      </ext>
    </extLst>
  </connection>
  <connection id="11" xr16:uid="{B91102B4-8627-422B-BC22-193F2335A7DD}" name="WorksheetConnection_Insurance Analysis.xlsx!meeting_list" type="102" refreshedVersion="8" minRefreshableVersion="5">
    <extLst>
      <ext xmlns:x15="http://schemas.microsoft.com/office/spreadsheetml/2010/11/main" uri="{DE250136-89BD-433C-8126-D09CA5730AF9}">
        <x15:connection id="meeting_list">
          <x15:rangePr sourceName="_xlcn.WorksheetConnection_InsuranceAnalysis.xlsxmeeting_list1"/>
        </x15:connection>
      </ext>
    </extLst>
  </connection>
  <connection id="12" xr16:uid="{43ED25C0-871D-4430-B13E-FAAA0F2FD668}" name="WorksheetConnection_Insurance Analysis.xlsx!opportunity" type="102" refreshedVersion="8" minRefreshableVersion="5">
    <extLst>
      <ext xmlns:x15="http://schemas.microsoft.com/office/spreadsheetml/2010/11/main" uri="{DE250136-89BD-433C-8126-D09CA5730AF9}">
        <x15:connection id="opportunity">
          <x15:rangePr sourceName="_xlcn.WorksheetConnection_InsuranceAnalysis.xlsxopportunity1"/>
        </x15:connection>
      </ext>
    </extLst>
  </connection>
  <connection id="13" xr16:uid="{3BFA5119-13D1-4BBD-9449-CEADFFA2B717}" name="WorksheetConnection_Insurance Analysis.xlsx!Table1_1" type="102" refreshedVersion="8" minRefreshableVersion="5">
    <extLst>
      <ext xmlns:x15="http://schemas.microsoft.com/office/spreadsheetml/2010/11/main" uri="{DE250136-89BD-433C-8126-D09CA5730AF9}">
        <x15:connection id="Table1_1">
          <x15:rangePr sourceName="_xlcn.WorksheetConnection_InsuranceAnalysis.xlsxTable1_11"/>
        </x15:connection>
      </ext>
    </extLst>
  </connection>
  <connection id="14" xr16:uid="{A8F0644D-A0AB-4425-BCC9-F9F39754685A}" name="WorksheetConnection_Insurance Analysis.xlsx!Table9" type="102" refreshedVersion="8" minRefreshableVersion="5">
    <extLst>
      <ext xmlns:x15="http://schemas.microsoft.com/office/spreadsheetml/2010/11/main" uri="{DE250136-89BD-433C-8126-D09CA5730AF9}">
        <x15:connection id="Table9">
          <x15:rangePr sourceName="_xlcn.WorksheetConnection_InsuranceAnalysis.xlsxTable9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able1_1].[Invoice Type].&amp;[Cross Sell]}"/>
    <s v="{[Table1_1].[Invoice Type].&amp;[New]}"/>
    <s v="{[Table1_1].[Invoice Type].&amp;[Renewal]}"/>
    <s v="{[opportunity].[stage].&amp;[Propose Solution],[opportunity].[stage].&amp;[Qualify Opportunity]}"/>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<sst xmlns="http://schemas.openxmlformats.org/spreadsheetml/2006/main" count="12459" uniqueCount="869">
  <si>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</si>
  <si>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</si>
  <si>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</si>
  <si>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</si>
  <si>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</si>
  <si>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</si>
  <si>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</si>
  <si>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</si>
  <si>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</si>
  <si>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</si>
  <si>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</si>
  <si>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</si>
  <si>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</si>
  <si>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</si>
  <si>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</si>
  <si>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</si>
  <si>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</si>
  <si>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</si>
  <si>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</si>
  <si>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</si>
  <si>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</si>
  <si>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</si>
  <si>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</si>
  <si>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</si>
  <si>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</si>
  <si>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</si>
  <si>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</si>
  <si>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</si>
  <si>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</si>
  <si>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</si>
  <si>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</si>
  <si>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</si>
  <si>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</si>
  <si>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</si>
  <si>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</si>
  <si>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</si>
  <si>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</si>
  <si>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</si>
  <si>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</si>
  <si>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</si>
  <si>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</si>
  <si>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</si>
  <si>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</si>
  <si>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</si>
  <si>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</si>
  <si>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</si>
  <si>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</si>
  <si>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</si>
  <si>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</si>
  <si>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</si>
  <si>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</si>
  <si>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</si>
  <si>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</si>
  <si>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</si>
  <si>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</si>
  <si>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</si>
  <si>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</si>
  <si>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</si>
  <si>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</si>
  <si>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</si>
  <si>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</si>
  <si>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</si>
  <si>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</si>
  <si>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</si>
  <si>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</si>
  <si>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</si>
  <si>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</si>
  <si>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</si>
  <si>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</si>
  <si>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</si>
  <si>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</si>
  <si>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</si>
  <si>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</si>
  <si>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</si>
  <si>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</si>
  <si>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</si>
  <si>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</si>
  <si>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</si>
  <si>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</si>
  <si>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</si>
  <si>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</si>
  <si>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</si>
  <si>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</si>
  <si>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</si>
  <si>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</si>
  <si>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</si>
  <si>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</si>
  <si>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</si>
  <si>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</si>
  <si>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</si>
  <si>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</si>
  <si>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</si>
  <si>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</si>
  <si>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</si>
  <si>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</si>
  <si>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</si>
  <si>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</si>
  <si>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</si>
  <si>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</si>
  <si>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</si>
  <si>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</si>
  <si>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</si>
  <si>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</si>
  <si>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</si>
  <si>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</si>
  <si>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</si>
  <si>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</si>
  <si>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</si>
  <si>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</si>
  <si>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</si>
  <si>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</si>
  <si>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</si>
  <si>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</si>
  <si>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</si>
  <si>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</si>
  <si>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</si>
  <si>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</si>
  <si>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</si>
  <si>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</si>
  <si>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</si>
  <si>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</si>
  <si>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</si>
  <si>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</si>
  <si>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</si>
  <si>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</si>
  <si>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</si>
  <si>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</si>
  <si>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</si>
  <si>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</si>
  <si>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</si>
  <si>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</si>
  <si>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</si>
  <si>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</si>
  <si>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</si>
  <si>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</si>
  <si>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</si>
  <si>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</si>
  <si>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</si>
  <si>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</si>
  <si>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</si>
  <si>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</si>
  <si>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</si>
  <si>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</si>
  <si>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</si>
  <si>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</si>
  <si>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</si>
  <si>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</si>
  <si>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</si>
  <si>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</si>
  <si>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</si>
  <si>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</si>
  <si>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</si>
  <si>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</si>
  <si>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</si>
  <si>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</si>
  <si>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</si>
  <si>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</si>
  <si>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</si>
  <si>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</si>
  <si>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</si>
  <si>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</si>
  <si>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</si>
  <si>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</si>
  <si>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</si>
  <si>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</si>
  <si>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</si>
  <si>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</si>
  <si>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</si>
  <si>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</si>
  <si>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</si>
  <si>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</si>
  <si>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</si>
  <si>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</si>
  <si>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</si>
  <si>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</si>
  <si>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</si>
  <si>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</si>
  <si>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</si>
  <si>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</si>
  <si>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</si>
  <si>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</si>
  <si>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</si>
  <si>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</si>
  <si>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</si>
  <si>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</si>
  <si>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</si>
  <si>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</si>
  <si>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</si>
  <si>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</si>
  <si>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</si>
  <si>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</si>
  <si>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</si>
  <si>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</si>
  <si>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</si>
  <si>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</si>
  <si>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</si>
  <si>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</si>
  <si>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</si>
  <si>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</si>
  <si>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</si>
  <si>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</si>
  <si>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</si>
  <si>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</si>
  <si>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</si>
  <si>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</si>
  <si>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</si>
  <si>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</si>
  <si>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</si>
  <si>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</si>
  <si>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</si>
  <si>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</si>
  <si>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</si>
  <si>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</si>
  <si>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</si>
  <si>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</si>
  <si>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</si>
  <si>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</si>
  <si>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</si>
  <si>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</si>
  <si>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</si>
  <si>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</si>
  <si>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</si>
  <si>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</si>
  <si>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</si>
  <si>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</si>
  <si>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</si>
  <si>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</si>
  <si>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</si>
  <si>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</si>
  <si>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</si>
  <si>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</si>
  <si>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</si>
  <si>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</si>
  <si>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</si>
  <si>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</si>
  <si>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</si>
  <si>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</si>
  <si>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</si>
  <si>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</si>
  <si>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</si>
  <si>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</si>
  <si>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</si>
  <si>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</si>
  <si>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</si>
  <si>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</si>
  <si>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</si>
  <si>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</si>
  <si>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</si>
  <si>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</si>
  <si>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</si>
  <si>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</si>
  <si>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</si>
  <si>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</si>
  <si>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</si>
  <si>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</si>
  <si>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</si>
  <si>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</si>
  <si>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</si>
  <si>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</si>
  <si>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</si>
  <si>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</si>
  <si>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</si>
  <si>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</si>
  <si>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</si>
  <si>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</si>
  <si>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</si>
  <si>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</si>
  <si>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</si>
  <si>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</si>
  <si>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</si>
  <si>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</si>
  <si>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</si>
  <si>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</si>
  <si>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</si>
  <si>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</si>
  <si>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</si>
  <si>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</si>
  <si>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</si>
  <si>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</si>
  <si>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</si>
  <si>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</si>
  <si>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</si>
  <si>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</si>
  <si>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</si>
  <si>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</si>
  <si>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</si>
  <si>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</si>
  <si>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</si>
  <si>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</si>
  <si>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</si>
  <si>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</si>
  <si>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</si>
  <si>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</si>
  <si>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</si>
  <si>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</si>
  <si>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</si>
  <si>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</si>
  <si>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</si>
  <si>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</si>
  <si>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</si>
  <si>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</si>
  <si>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</si>
  <si>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</si>
  <si>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</si>
  <si>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</si>
  <si>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</si>
  <si>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</si>
  <si>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</si>
  <si>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</si>
  <si>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</si>
  <si>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</si>
  <si>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</si>
  <si>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</si>
  <si>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</si>
  <si>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</si>
  <si>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</si>
  <si>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</si>
  <si>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</si>
  <si>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</si>
  <si>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</si>
  <si>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</si>
  <si>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</si>
  <si>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</si>
  <si>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</si>
  <si>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</si>
  <si>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</si>
  <si>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</si>
  <si>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</si>
  <si>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</si>
  <si>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</si>
  <si>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</si>
  <si>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</si>
  <si>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</si>
  <si>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</si>
  <si>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</si>
  <si>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</si>
  <si>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</si>
  <si>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</si>
  <si>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</si>
  <si>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</si>
  <si>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</si>
  <si>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</si>
  <si>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</si>
  <si>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</si>
  <si>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</si>
  <si>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</si>
  <si>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</si>
  <si>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</si>
  <si>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</si>
  <si>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</si>
  <si>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</si>
  <si>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</si>
  <si>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</si>
  <si>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</si>
  <si>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</si>
  <si>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</si>
  <si>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</si>
  <si>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</si>
  <si>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</si>
  <si>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</si>
  <si>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</si>
  <si>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</si>
  <si>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</si>
  <si>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</si>
  <si>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</si>
  <si>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</si>
  <si>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</si>
  <si>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</si>
  <si>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</si>
  <si>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</si>
  <si>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</si>
  <si>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</si>
  <si>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</si>
  <si>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</si>
  <si>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</si>
  <si>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</si>
  <si>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</si>
  <si>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</si>
  <si>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</si>
  <si>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</si>
  <si>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</si>
  <si>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</si>
  <si>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</si>
  <si>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</si>
  <si>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</si>
  <si>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</si>
  <si>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</si>
  <si>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</si>
  <si>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</si>
  <si>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</si>
  <si>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</si>
  <si>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</si>
  <si>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</si>
  <si>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</si>
  <si>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</si>
  <si>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</si>
  <si>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</si>
  <si>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</si>
  <si>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</si>
  <si>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</si>
  <si>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</si>
  <si>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</si>
  <si>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</si>
  <si>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</si>
  <si>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</si>
  <si>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</si>
  <si>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</si>
  <si>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</si>
  <si>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</si>
  <si>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</si>
  <si>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</si>
  <si>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</si>
  <si>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</si>
  <si>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</si>
  <si>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</si>
  <si>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</si>
  <si>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</si>
  <si>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</si>
  <si>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</si>
  <si>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</si>
  <si>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</si>
  <si>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</si>
  <si>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</si>
  <si>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</si>
  <si>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</si>
  <si>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</si>
  <si>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</si>
  <si>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</si>
  <si>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</si>
  <si>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</si>
  <si>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</si>
  <si>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</si>
  <si>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</si>
  <si>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</si>
  <si>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</si>
  <si>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</si>
  <si>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</si>
  <si>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</si>
  <si>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</si>
  <si>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</si>
  <si>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</si>
  <si>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</si>
  <si>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</si>
  <si>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</si>
  <si>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</si>
  <si>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</si>
  <si>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</si>
  <si>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</si>
  <si>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</si>
  <si>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</si>
  <si>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</si>
  <si>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</si>
  <si>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</si>
  <si>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</si>
  <si>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</si>
  <si>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</si>
  <si>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</si>
  <si>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</si>
  <si>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</si>
  <si>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</si>
  <si>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</si>
  <si>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</si>
  <si>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</si>
  <si>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</si>
  <si>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</si>
  <si>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</si>
  <si>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</si>
  <si>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</si>
  <si>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</si>
  <si>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</si>
  <si>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</si>
  <si>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</si>
  <si>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</si>
  <si>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</si>
  <si>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</si>
  <si>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</si>
  <si>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</si>
  <si>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</si>
  <si>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</si>
  <si>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</si>
  <si>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</si>
  <si>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</si>
  <si>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</si>
  <si>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</si>
  <si>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</si>
  <si>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2414202781173700100</t>
  </si>
  <si>
    <t>12139156</t>
  </si>
  <si>
    <t>2200090892</t>
  </si>
  <si>
    <t>2250010276</t>
  </si>
  <si>
    <t>91001900000001</t>
  </si>
  <si>
    <t>2280062933</t>
  </si>
  <si>
    <t>3114202963436199900</t>
  </si>
  <si>
    <t>640002371</t>
  </si>
  <si>
    <t>2250002346</t>
  </si>
  <si>
    <t>3124201420305999900</t>
  </si>
  <si>
    <t>310304111810000000</t>
  </si>
  <si>
    <t>3103045917100000300</t>
  </si>
  <si>
    <t>301002850</t>
  </si>
  <si>
    <t>2412201937457200100</t>
  </si>
  <si>
    <t>22214272</t>
  </si>
  <si>
    <t>30003393</t>
  </si>
  <si>
    <t>302102591</t>
  </si>
  <si>
    <t>668111383</t>
  </si>
  <si>
    <t>2250015394</t>
  </si>
  <si>
    <t>2309002394</t>
  </si>
  <si>
    <t>3114202963360099800</t>
  </si>
  <si>
    <t>12030046182479999000</t>
  </si>
  <si>
    <t>12030046192480000000</t>
  </si>
  <si>
    <t>8540162</t>
  </si>
  <si>
    <t>304001926</t>
  </si>
  <si>
    <t>304003761</t>
  </si>
  <si>
    <t>2302003012</t>
  </si>
  <si>
    <t>41045400</t>
  </si>
  <si>
    <t>41045403</t>
  </si>
  <si>
    <t>8502066</t>
  </si>
  <si>
    <t>2999201540802100200</t>
  </si>
  <si>
    <t>301004728</t>
  </si>
  <si>
    <t>600010004</t>
  </si>
  <si>
    <t>640002231</t>
  </si>
  <si>
    <t>22515779</t>
  </si>
  <si>
    <t>22531899</t>
  </si>
  <si>
    <t>32099602</t>
  </si>
  <si>
    <t>321340020118100010000000</t>
  </si>
  <si>
    <t>321340020119100000000000</t>
  </si>
  <si>
    <t>2309004639</t>
  </si>
  <si>
    <t>43170512</t>
  </si>
  <si>
    <t>43193940</t>
  </si>
  <si>
    <t>23060011180300001000</t>
  </si>
  <si>
    <t>310300111910000000</t>
  </si>
  <si>
    <t>310300491910000000</t>
  </si>
  <si>
    <t>99000011190300000000</t>
  </si>
  <si>
    <t>99000046190100005000</t>
  </si>
  <si>
    <t>99000046190799995000</t>
  </si>
  <si>
    <t>99000044180300005000</t>
  </si>
  <si>
    <t>99000044190299996000</t>
  </si>
  <si>
    <t>8539944</t>
  </si>
  <si>
    <t>41045915</t>
  </si>
  <si>
    <t>2690000174</t>
  </si>
  <si>
    <t>300004329</t>
  </si>
  <si>
    <t>304001755</t>
  </si>
  <si>
    <t>640001622</t>
  </si>
  <si>
    <t>655001664</t>
  </si>
  <si>
    <t>12140036170800001000</t>
  </si>
  <si>
    <t>2302003268</t>
  </si>
  <si>
    <t>2309003346</t>
  </si>
  <si>
    <t>2690000349</t>
  </si>
  <si>
    <t>55020309</t>
  </si>
  <si>
    <t>505613</t>
  </si>
  <si>
    <t>2309002897</t>
  </si>
  <si>
    <t>206312000000</t>
  </si>
  <si>
    <t>206314000000</t>
  </si>
  <si>
    <t>8907502</t>
  </si>
  <si>
    <t>2280082714</t>
  </si>
  <si>
    <t>8539756</t>
  </si>
  <si>
    <t>160261921120422020</t>
  </si>
  <si>
    <t>43177302</t>
  </si>
  <si>
    <t>43179225</t>
  </si>
  <si>
    <t>2999202873274200100</t>
  </si>
  <si>
    <t>2999202873309799900</t>
  </si>
  <si>
    <t>91000036171699995000</t>
  </si>
  <si>
    <t>91000036181700002000</t>
  </si>
  <si>
    <t>304001140</t>
  </si>
  <si>
    <t>635003567</t>
  </si>
  <si>
    <t>15552994</t>
  </si>
  <si>
    <t>99000011190100001000</t>
  </si>
  <si>
    <t>14055133</t>
  </si>
  <si>
    <t>2000010048</t>
  </si>
  <si>
    <t>304001925</t>
  </si>
  <si>
    <t>304003763</t>
  </si>
  <si>
    <t>11988092</t>
  </si>
  <si>
    <t>2304001082</t>
  </si>
  <si>
    <t>2414202092813599700</t>
  </si>
  <si>
    <t>2640011190</t>
  </si>
  <si>
    <t>3114201124820199900</t>
  </si>
  <si>
    <t>32119154</t>
  </si>
  <si>
    <t>44180169</t>
  </si>
  <si>
    <t>11120036171000001000</t>
  </si>
  <si>
    <t>2309003004</t>
  </si>
  <si>
    <t>22214171</t>
  </si>
  <si>
    <t>22341873</t>
  </si>
  <si>
    <t>301004265</t>
  </si>
  <si>
    <t>195269000000</t>
  </si>
  <si>
    <t>2412202071829000200</t>
  </si>
  <si>
    <t>41050127</t>
  </si>
  <si>
    <t>43169018</t>
  </si>
  <si>
    <t>54522170</t>
  </si>
  <si>
    <t>2280014070</t>
  </si>
  <si>
    <t>43187020</t>
  </si>
  <si>
    <t>11120044180800000000</t>
  </si>
  <si>
    <t>11120044185899999000</t>
  </si>
  <si>
    <t>3114202748210200100</t>
  </si>
  <si>
    <t>10619837</t>
  </si>
  <si>
    <t>160261822110088000</t>
  </si>
  <si>
    <t>3114202997427299800</t>
  </si>
  <si>
    <t>3124201589100599800</t>
  </si>
  <si>
    <t>2250007836</t>
  </si>
  <si>
    <t>2250007837</t>
  </si>
  <si>
    <t>99000011160099996000</t>
  </si>
  <si>
    <t>99000011170100003000</t>
  </si>
  <si>
    <t>99000011180099994000</t>
  </si>
  <si>
    <t>99000021170200003000</t>
  </si>
  <si>
    <t>99000044160300007000</t>
  </si>
  <si>
    <t>99000044165800002000</t>
  </si>
  <si>
    <t>99000044170400006000</t>
  </si>
  <si>
    <t>99000044170699997000</t>
  </si>
  <si>
    <t>99000044180700004000</t>
  </si>
  <si>
    <t>99000044185099993000</t>
  </si>
  <si>
    <t>99000044185799999000</t>
  </si>
  <si>
    <t>99000046172479996000</t>
  </si>
  <si>
    <t>99000046182400000000</t>
  </si>
  <si>
    <t>160231828430000000</t>
  </si>
  <si>
    <t>41047870</t>
  </si>
  <si>
    <t>22364363</t>
  </si>
  <si>
    <t>22387698</t>
  </si>
  <si>
    <t>99000036180199997000</t>
  </si>
  <si>
    <t>32117648</t>
  </si>
  <si>
    <t>43152633</t>
  </si>
  <si>
    <t>43167538</t>
  </si>
  <si>
    <t>43167694</t>
  </si>
  <si>
    <t>43191701</t>
  </si>
  <si>
    <t>99000044170299998000</t>
  </si>
  <si>
    <t>990000441903000060</t>
  </si>
  <si>
    <t>2280038722</t>
  </si>
  <si>
    <t>43170791</t>
  </si>
  <si>
    <t>43182398</t>
  </si>
  <si>
    <t>4318239800002</t>
  </si>
  <si>
    <t>43189992</t>
  </si>
  <si>
    <t>43190133</t>
  </si>
  <si>
    <t>3124202067574900200</t>
  </si>
  <si>
    <t>5051621</t>
  </si>
  <si>
    <t>43145480</t>
  </si>
  <si>
    <t>43168449</t>
  </si>
  <si>
    <t>43191791</t>
  </si>
  <si>
    <t>22210011170099999000</t>
  </si>
  <si>
    <t>22210021170199998000</t>
  </si>
  <si>
    <t>22210046170099999000</t>
  </si>
  <si>
    <t>3114201957675299800</t>
  </si>
  <si>
    <t>3114203125843899900</t>
  </si>
  <si>
    <t>33393</t>
  </si>
  <si>
    <t>3393</t>
  </si>
  <si>
    <t>2301001342</t>
  </si>
  <si>
    <t>2302002435</t>
  </si>
  <si>
    <t>54407334</t>
  </si>
  <si>
    <t>2640009793</t>
  </si>
  <si>
    <t>21300042180100002000</t>
  </si>
  <si>
    <t>12031703</t>
  </si>
  <si>
    <t>2414202562903399900</t>
  </si>
  <si>
    <t>41040284</t>
  </si>
  <si>
    <t>41046110</t>
  </si>
  <si>
    <t>21300036181700002000</t>
  </si>
  <si>
    <t>21300036191700001000</t>
  </si>
  <si>
    <t>43168456</t>
  </si>
  <si>
    <t>43191787</t>
  </si>
  <si>
    <t>431172859</t>
  </si>
  <si>
    <t>43196279</t>
  </si>
  <si>
    <t>304003070</t>
  </si>
  <si>
    <t>13100050180100000000</t>
  </si>
  <si>
    <t>41048751</t>
  </si>
  <si>
    <t>41048762</t>
  </si>
  <si>
    <t>41048763</t>
  </si>
  <si>
    <t>41045707</t>
  </si>
  <si>
    <t>3000001017</t>
  </si>
  <si>
    <t>3114202965248500200</t>
  </si>
  <si>
    <t>505373</t>
  </si>
  <si>
    <t>51995029</t>
  </si>
  <si>
    <t>52916488</t>
  </si>
  <si>
    <t>52971603</t>
  </si>
  <si>
    <t>54445288</t>
  </si>
  <si>
    <t>3124201273691700200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</si>
  <si>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</si>
  <si>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</si>
  <si>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</si>
  <si>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</si>
  <si>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</si>
  <si>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</si>
  <si>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</si>
  <si>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</si>
  <si>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</si>
  <si>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</si>
  <si>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</si>
  <si>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</si>
  <si>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</si>
  <si>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</si>
  <si>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</si>
  <si>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</si>
  <si>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</si>
  <si>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</si>
  <si>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</si>
  <si>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</si>
  <si>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</si>
  <si>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</si>
  <si>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</si>
  <si>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</si>
  <si>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</si>
  <si>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</si>
  <si>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</si>
  <si>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</si>
  <si>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</si>
  <si>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</si>
  <si>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</si>
  <si>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</si>
  <si>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</si>
  <si>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</si>
  <si>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</si>
  <si>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</si>
  <si>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</si>
  <si>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</si>
  <si>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</si>
  <si>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</si>
  <si>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</si>
  <si>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</si>
  <si>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</si>
  <si>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</si>
  <si>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</si>
  <si>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</si>
  <si>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</si>
  <si>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</si>
  <si>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</si>
  <si>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</si>
  <si>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</si>
  <si>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</si>
  <si>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</si>
  <si>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</si>
  <si>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</si>
  <si>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</si>
  <si>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</si>
  <si>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</si>
  <si>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</si>
  <si>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</si>
  <si>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</si>
  <si>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</si>
  <si>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</si>
  <si>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</si>
  <si>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</si>
  <si>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</si>
  <si>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</si>
  <si>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</si>
  <si>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</si>
  <si>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</si>
  <si>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</si>
  <si>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</si>
  <si>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</si>
  <si>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</si>
  <si>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</si>
  <si>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</si>
  <si>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</si>
  <si>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</si>
  <si>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</si>
  <si>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</si>
  <si>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</si>
  <si>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</si>
  <si>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</si>
  <si>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</si>
  <si>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</si>
  <si>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</si>
  <si>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</si>
  <si>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</si>
  <si>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</si>
  <si>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</si>
  <si>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</si>
  <si>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</si>
  <si>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</si>
  <si>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</si>
  <si>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</si>
  <si>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</si>
  <si>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</si>
  <si>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</si>
  <si>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</si>
  <si>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</si>
  <si>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</si>
  <si>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</si>
  <si>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</si>
  <si>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</si>
  <si>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</si>
  <si>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</si>
  <si>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</si>
  <si>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</si>
  <si>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</si>
  <si>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</si>
  <si>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</si>
  <si>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</si>
  <si>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</si>
  <si>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</si>
  <si>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</si>
  <si>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</si>
  <si>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</si>
  <si>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</si>
  <si>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</si>
  <si>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</si>
  <si>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</si>
  <si>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</si>
  <si>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</si>
  <si>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</si>
  <si>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</si>
  <si>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</si>
  <si>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</si>
  <si>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</si>
  <si>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</si>
  <si>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</si>
  <si>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</si>
  <si>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</si>
  <si>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</si>
  <si>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</si>
  <si>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</si>
  <si>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</si>
  <si>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</si>
  <si>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</si>
  <si>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</si>
  <si>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</si>
  <si>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</si>
  <si>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</si>
  <si>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</si>
  <si>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</si>
  <si>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</si>
  <si>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</si>
  <si>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</si>
  <si>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</si>
  <si>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</si>
  <si>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</si>
  <si>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</si>
  <si>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</si>
  <si>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</si>
  <si>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</si>
  <si>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</si>
  <si>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</si>
  <si>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</si>
  <si>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</si>
  <si>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</si>
  <si>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</si>
  <si>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</si>
  <si>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</si>
  <si>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</si>
  <si>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</si>
  <si>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</si>
  <si>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</si>
  <si>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</si>
  <si>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</si>
  <si>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</si>
  <si>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</si>
  <si>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</si>
  <si>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</si>
  <si>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</si>
  <si>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</si>
  <si>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</si>
  <si>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</si>
  <si>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</si>
  <si>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Invoice</t>
  </si>
  <si>
    <t>Achievement</t>
  </si>
  <si>
    <t>Target</t>
  </si>
  <si>
    <t>Invoice Type</t>
  </si>
  <si>
    <t/>
  </si>
  <si>
    <t>Account Exe ID2</t>
  </si>
  <si>
    <t>Column Labels</t>
  </si>
  <si>
    <t>Grand Total</t>
  </si>
  <si>
    <t>Row Labels</t>
  </si>
  <si>
    <t>Attribute</t>
  </si>
  <si>
    <t>Sum of Amount</t>
  </si>
  <si>
    <t>Ach %</t>
  </si>
  <si>
    <t>Invoice %</t>
  </si>
  <si>
    <t>2019</t>
  </si>
  <si>
    <t>2020</t>
  </si>
  <si>
    <t>Count of meeting_date</t>
  </si>
  <si>
    <t>Count of invoice_number</t>
  </si>
  <si>
    <t>(Multiple Items)</t>
  </si>
  <si>
    <t>Sum of revenue_amount</t>
  </si>
  <si>
    <t>Count of opportunity_id</t>
  </si>
  <si>
    <t>Count of opportunity_name</t>
  </si>
  <si>
    <t>Vididt Saha</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</si>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</sst>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M&quot;"/>
    <numFmt numFmtId="165" formatCode="0.00,,&quot;M&quot;"/>
  </numFmts>
  <fonts count="6" x14ac:knownFonts="1">
    <font>
      <sz val="11"/>
      <color theme="1"/>
      <name val="Calibri"/>
      <family val="2"/>
      <scheme val="minor"/>
    </font>
    <font>
      <b/>
      <sz val="11"/>
      <color theme="0"/>
      <name val="Calibri"/>
      <family val="2"/>
      <scheme val="minor"/>
    </font>
    <font>
      <sz val="8"/>
      <name val="Calibri"/>
      <family val="2"/>
      <scheme val="minor"/>
    </font>
    <font>
      <sz val="20"/>
      <color theme="1"/>
      <name val="Calibri"/>
      <family val="2"/>
      <scheme val="minor"/>
    </font>
    <font>
      <b/>
      <sz val="20"/>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14" fontId="0" fillId="0" borderId="0" xfId="0" applyNumberFormat="1"/>
    <xf numFmtId="0" fontId="1" fillId="2" borderId="1" xfId="0" applyFont="1" applyFill="1" applyBorder="1"/>
    <xf numFmtId="0" fontId="0" fillId="3" borderId="1" xfId="0" applyFill="1" applyBorder="1"/>
    <xf numFmtId="0" fontId="0" fillId="0" borderId="1" xfId="0" applyBorder="1"/>
    <xf numFmtId="0" fontId="1" fillId="2" borderId="0" xfId="0" applyFont="1" applyFill="1"/>
    <xf numFmtId="0" fontId="0" fillId="3" borderId="0" xfId="0" applyFill="1"/>
    <xf numFmtId="0" fontId="0" fillId="0" borderId="0" xfId="0" pivotButton="1"/>
    <xf numFmtId="0" fontId="0" fillId="0" borderId="0" xfId="0" applyAlignment="1">
      <alignment horizontal="left"/>
    </xf>
    <xf numFmtId="165" fontId="0" fillId="0" borderId="0" xfId="0" applyNumberFormat="1"/>
    <xf numFmtId="0" fontId="0" fillId="4" borderId="2" xfId="0" applyFill="1" applyBorder="1"/>
    <xf numFmtId="0" fontId="0" fillId="0" borderId="2" xfId="0" applyBorder="1"/>
    <xf numFmtId="0" fontId="1" fillId="5" borderId="2" xfId="0" applyFont="1" applyFill="1" applyBorder="1"/>
    <xf numFmtId="0" fontId="0" fillId="4" borderId="1" xfId="0" applyFill="1" applyBorder="1"/>
    <xf numFmtId="0" fontId="3" fillId="0" borderId="0" xfId="0" applyFont="1"/>
    <xf numFmtId="0" fontId="4" fillId="0" borderId="0" xfId="0" applyFont="1"/>
    <xf numFmtId="0" fontId="4" fillId="0" borderId="0" xfId="0" applyFont="1" applyAlignment="1">
      <alignment horizontal="center"/>
    </xf>
    <xf numFmtId="0" fontId="0" fillId="0" borderId="0" xfId="0" applyNumberFormat="1"/>
    <xf numFmtId="0" fontId="0" fillId="0" borderId="0" xfId="0" pivotButton="1" applyProtection="1"/>
    <xf numFmtId="0" fontId="0" fillId="0" borderId="0" xfId="0" applyProtection="1"/>
    <xf numFmtId="0" fontId="0" fillId="0" borderId="0" xfId="0" applyAlignment="1" applyProtection="1">
      <alignment horizontal="left"/>
    </xf>
    <xf numFmtId="165" fontId="0" fillId="0" borderId="0" xfId="0" applyNumberFormat="1" applyProtection="1"/>
    <xf numFmtId="0" fontId="0" fillId="0" borderId="0" xfId="0" applyNumberFormat="1" applyProtection="1"/>
    <xf numFmtId="164" fontId="0" fillId="0" borderId="0" xfId="0" applyNumberFormat="1" applyProtection="1"/>
    <xf numFmtId="10" fontId="0" fillId="0" borderId="0" xfId="0" applyNumberFormat="1" applyProtection="1"/>
    <xf numFmtId="0" fontId="3" fillId="0" borderId="0" xfId="0" applyFont="1" applyProtection="1"/>
    <xf numFmtId="0" fontId="3" fillId="0" borderId="0" xfId="0" applyFont="1" applyAlignment="1" applyProtection="1">
      <alignment horizontal="center"/>
    </xf>
    <xf numFmtId="0" fontId="5" fillId="0" borderId="0" xfId="0" applyFont="1" applyProtection="1"/>
    <xf numFmtId="0" fontId="5" fillId="0" borderId="0" xfId="0" applyFont="1" applyAlignment="1" applyProtection="1"/>
    <xf numFmtId="0" fontId="3" fillId="0" borderId="0" xfId="0" applyFont="1" applyBorder="1" applyAlignment="1" applyProtection="1">
      <alignment horizontal="center"/>
    </xf>
    <xf numFmtId="0" fontId="0" fillId="0" borderId="0" xfId="0" applyBorder="1" applyProtection="1"/>
  </cellXfs>
  <cellStyles count="1">
    <cellStyle name="Normal" xfId="0" builtinId="0"/>
  </cellStyles>
  <dxfs count="296">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font>
        <b/>
        <i val="0"/>
        <color rgb="FF17CF20"/>
      </font>
    </dxf>
    <dxf>
      <font>
        <b/>
        <i val="0"/>
        <color rgb="FFEC7320"/>
      </font>
    </dxf>
    <dxf>
      <font>
        <b/>
        <i val="0"/>
        <color rgb="FFFF3B3B"/>
      </font>
    </dxf>
    <dxf>
      <font>
        <b/>
        <i val="0"/>
        <color rgb="FFFF3B3B"/>
      </font>
    </dxf>
    <dxf>
      <font>
        <b/>
        <i val="0"/>
        <color rgb="FF17CF20"/>
      </font>
    </dxf>
    <dxf>
      <font>
        <b/>
        <i val="0"/>
        <color rgb="FFEC7320"/>
      </font>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165" formatCode="0.00,,&quot;M&quot;"/>
    </dxf>
    <dxf>
      <numFmt numFmtId="165" formatCode="0.00,,&quot;M&quot;"/>
    </dxf>
    <dxf>
      <protection locked="1"/>
    </dxf>
    <dxf>
      <protection locked="1"/>
    </dxf>
    <dxf>
      <protection locked="1"/>
    </dxf>
    <dxf>
      <protection locked="1"/>
    </dxf>
    <dxf>
      <protection locked="1"/>
    </dxf>
    <dxf>
      <protection locked="1"/>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FF3B3B"/>
      </font>
    </dxf>
    <dxf>
      <font>
        <b/>
        <i val="0"/>
        <color rgb="FF17CF20"/>
      </font>
    </dxf>
    <dxf>
      <font>
        <b/>
        <i val="0"/>
        <color rgb="FFEC7320"/>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ill>
        <patternFill patternType="solid">
          <fgColor theme="9" tint="0.79998168889431442"/>
          <bgColor theme="9" tint="0.79998168889431442"/>
        </patternFill>
      </fill>
    </dxf>
    <dxf>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6"/>
        </bottom>
        <vertical/>
        <horizontal/>
      </border>
    </dxf>
    <dxf>
      <font>
        <color theme="1"/>
      </font>
      <fill>
        <patternFill patternType="solid">
          <bgColor rgb="FFF3EEE1"/>
        </patternFill>
      </fill>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7867BF98-7797-48A3-B660-18ADB59634F4}">
      <tableStyleElement type="wholeTable" dxfId="295"/>
      <tableStyleElement type="headerRow" dxfId="294"/>
    </tableStyle>
    <tableStyle name="SlicerStyleLight3 2" pivot="0" table="0" count="10" xr9:uid="{934FD2F7-256D-4599-816A-79E99D6480AE}">
      <tableStyleElement type="wholeTable" dxfId="293"/>
      <tableStyleElement type="headerRow" dxfId="292"/>
    </tableStyle>
  </tableStyles>
  <colors>
    <mruColors>
      <color rgb="FFF8F8B2"/>
      <color rgb="FFF4C430"/>
      <color rgb="FF85754E"/>
      <color rgb="FFB5A642"/>
      <color rgb="FF9B870C"/>
      <color rgb="FFFFDB58"/>
      <color rgb="FFF3E5AB"/>
      <color rgb="FFF7E98E"/>
      <color rgb="FFC5B358"/>
      <color rgb="FFF8DE7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6"/>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6" tint="0.59999389629810485"/>
              <bgColor rgb="FFFFFFF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2"/>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34" Type="http://schemas.openxmlformats.org/officeDocument/2006/relationships/pivotCacheDefinition" Target="pivotCache/pivotCacheDefinition13.xml"/><Relationship Id="rId42" Type="http://schemas.openxmlformats.org/officeDocument/2006/relationships/styles" Target="styles.xml"/><Relationship Id="rId47" Type="http://schemas.openxmlformats.org/officeDocument/2006/relationships/customXml" Target="../customXml/item1.xml"/><Relationship Id="rId50" Type="http://schemas.openxmlformats.org/officeDocument/2006/relationships/customXml" Target="../customXml/item4.xml"/><Relationship Id="rId55" Type="http://schemas.openxmlformats.org/officeDocument/2006/relationships/customXml" Target="../customXml/item9.xml"/><Relationship Id="rId63"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theme" Target="theme/theme1.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openxmlformats.org/officeDocument/2006/relationships/sharedStrings" Target="sharedString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microsoft.com/office/2007/relationships/slicerCache" Target="slicerCaches/slicerCache1.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connections" Target="connections.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sheetMetadata" Target="metadata.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Analysis.xlsx]Cross Sell KPI!PivotTable5</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 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KPI'!$A$4:$A$7</c:f>
              <c:strCache>
                <c:ptCount val="3"/>
                <c:pt idx="0">
                  <c:v>Target</c:v>
                </c:pt>
                <c:pt idx="1">
                  <c:v>Achievement</c:v>
                </c:pt>
                <c:pt idx="2">
                  <c:v>Invoice</c:v>
                </c:pt>
              </c:strCache>
            </c:strRef>
          </c:cat>
          <c:val>
            <c:numRef>
              <c:f>'Cross Sell KPI'!$B$4:$B$7</c:f>
              <c:numCache>
                <c:formatCode>0.00,,"M"</c:formatCode>
                <c:ptCount val="3"/>
                <c:pt idx="0">
                  <c:v>20083111</c:v>
                </c:pt>
                <c:pt idx="1">
                  <c:v>12644773.299999997</c:v>
                </c:pt>
                <c:pt idx="2">
                  <c:v>2853842</c:v>
                </c:pt>
              </c:numCache>
            </c:numRef>
          </c:val>
          <c:extLst>
            <c:ext xmlns:c16="http://schemas.microsoft.com/office/drawing/2014/chart" uri="{C3380CC4-5D6E-409C-BE32-E72D297353CC}">
              <c16:uniqueId val="{00000000-0195-42A2-A58B-97F16B83945B}"/>
            </c:ext>
          </c:extLst>
        </c:ser>
        <c:dLbls>
          <c:dLblPos val="outEnd"/>
          <c:showLegendKey val="0"/>
          <c:showVal val="1"/>
          <c:showCatName val="0"/>
          <c:showSerName val="0"/>
          <c:showPercent val="0"/>
          <c:showBubbleSize val="0"/>
        </c:dLbls>
        <c:gapWidth val="182"/>
        <c:axId val="142992592"/>
        <c:axId val="143000752"/>
      </c:barChart>
      <c:catAx>
        <c:axId val="14299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3000752"/>
        <c:crosses val="autoZero"/>
        <c:auto val="1"/>
        <c:lblAlgn val="ctr"/>
        <c:lblOffset val="100"/>
        <c:noMultiLvlLbl val="0"/>
      </c:catAx>
      <c:valAx>
        <c:axId val="143000752"/>
        <c:scaling>
          <c:orientation val="minMax"/>
        </c:scaling>
        <c:delete val="1"/>
        <c:axPos val="b"/>
        <c:numFmt formatCode="0.00,,&quot;M&quot;" sourceLinked="1"/>
        <c:majorTickMark val="none"/>
        <c:minorTickMark val="none"/>
        <c:tickLblPos val="nextTo"/>
        <c:crossAx val="1429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Analysis.xlsx]Cross Sell KPI!PivotTable5</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t>CROSS SELL</a:t>
            </a:r>
          </a:p>
        </c:rich>
      </c:tx>
      <c:overlay val="0"/>
      <c:spPr>
        <a:solidFill>
          <a:srgbClr val="F8F8B2"/>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B358"/>
          </a:solidFill>
          <a:ln>
            <a:noFill/>
          </a:ln>
          <a:effectLst/>
        </c:spPr>
        <c:marker>
          <c:symbol val="none"/>
        </c:marker>
        <c:dLbl>
          <c:idx val="0"/>
          <c:spPr>
            <a:solidFill>
              <a:srgbClr val="F8F8B2"/>
            </a:solid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 KPI'!$B$3</c:f>
              <c:strCache>
                <c:ptCount val="1"/>
                <c:pt idx="0">
                  <c:v>Total</c:v>
                </c:pt>
              </c:strCache>
            </c:strRef>
          </c:tx>
          <c:spPr>
            <a:solidFill>
              <a:srgbClr val="C5B358"/>
            </a:solidFill>
            <a:ln>
              <a:noFill/>
            </a:ln>
            <a:effectLst/>
          </c:spPr>
          <c:invertIfNegative val="0"/>
          <c:dLbls>
            <c:spPr>
              <a:solidFill>
                <a:srgbClr val="F8F8B2"/>
              </a:solid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KPI'!$A$4:$A$7</c:f>
              <c:strCache>
                <c:ptCount val="3"/>
                <c:pt idx="0">
                  <c:v>Target</c:v>
                </c:pt>
                <c:pt idx="1">
                  <c:v>Achievement</c:v>
                </c:pt>
                <c:pt idx="2">
                  <c:v>Invoice</c:v>
                </c:pt>
              </c:strCache>
            </c:strRef>
          </c:cat>
          <c:val>
            <c:numRef>
              <c:f>'Cross Sell KPI'!$B$4:$B$7</c:f>
              <c:numCache>
                <c:formatCode>0.00,,"M"</c:formatCode>
                <c:ptCount val="3"/>
                <c:pt idx="0">
                  <c:v>20083111</c:v>
                </c:pt>
                <c:pt idx="1">
                  <c:v>12644773.299999997</c:v>
                </c:pt>
                <c:pt idx="2">
                  <c:v>2853842</c:v>
                </c:pt>
              </c:numCache>
            </c:numRef>
          </c:val>
          <c:extLst>
            <c:ext xmlns:c16="http://schemas.microsoft.com/office/drawing/2014/chart" uri="{C3380CC4-5D6E-409C-BE32-E72D297353CC}">
              <c16:uniqueId val="{00000000-9F3C-4094-A4AB-ADB0E302DB58}"/>
            </c:ext>
          </c:extLst>
        </c:ser>
        <c:dLbls>
          <c:dLblPos val="outEnd"/>
          <c:showLegendKey val="0"/>
          <c:showVal val="1"/>
          <c:showCatName val="0"/>
          <c:showSerName val="0"/>
          <c:showPercent val="0"/>
          <c:showBubbleSize val="0"/>
        </c:dLbls>
        <c:gapWidth val="150"/>
        <c:axId val="142992592"/>
        <c:axId val="143000752"/>
      </c:barChart>
      <c:catAx>
        <c:axId val="14299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43000752"/>
        <c:crosses val="autoZero"/>
        <c:auto val="1"/>
        <c:lblAlgn val="ctr"/>
        <c:lblOffset val="100"/>
        <c:noMultiLvlLbl val="0"/>
      </c:catAx>
      <c:valAx>
        <c:axId val="143000752"/>
        <c:scaling>
          <c:orientation val="minMax"/>
        </c:scaling>
        <c:delete val="1"/>
        <c:axPos val="b"/>
        <c:numFmt formatCode="0.00,,&quot;M&quot;" sourceLinked="1"/>
        <c:majorTickMark val="none"/>
        <c:minorTickMark val="none"/>
        <c:tickLblPos val="nextTo"/>
        <c:crossAx val="1429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Analysis.xlsx]New KPI!PivotTable7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CB4E0"/>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CB4E0"/>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7E98E"/>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KPI'!$B$3</c:f>
              <c:strCache>
                <c:ptCount val="1"/>
                <c:pt idx="0">
                  <c:v>Total</c:v>
                </c:pt>
              </c:strCache>
            </c:strRef>
          </c:tx>
          <c:spPr>
            <a:solidFill>
              <a:srgbClr val="F7E98E"/>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KPI'!$A$4:$A$7</c:f>
              <c:strCache>
                <c:ptCount val="3"/>
                <c:pt idx="0">
                  <c:v>Target</c:v>
                </c:pt>
                <c:pt idx="1">
                  <c:v>Achievement</c:v>
                </c:pt>
                <c:pt idx="2">
                  <c:v>Invoice</c:v>
                </c:pt>
              </c:strCache>
            </c:strRef>
          </c:cat>
          <c:val>
            <c:numRef>
              <c:f>'New KPI'!$B$4:$B$7</c:f>
              <c:numCache>
                <c:formatCode>0.00,,"M"</c:formatCode>
                <c:ptCount val="3"/>
                <c:pt idx="0">
                  <c:v>19673793</c:v>
                </c:pt>
                <c:pt idx="1">
                  <c:v>3531629.3099999991</c:v>
                </c:pt>
                <c:pt idx="2">
                  <c:v>569815</c:v>
                </c:pt>
              </c:numCache>
            </c:numRef>
          </c:val>
          <c:extLst>
            <c:ext xmlns:c16="http://schemas.microsoft.com/office/drawing/2014/chart" uri="{C3380CC4-5D6E-409C-BE32-E72D297353CC}">
              <c16:uniqueId val="{00000000-C0A3-4615-94DC-CE3516D21CA2}"/>
            </c:ext>
          </c:extLst>
        </c:ser>
        <c:dLbls>
          <c:dLblPos val="outEnd"/>
          <c:showLegendKey val="0"/>
          <c:showVal val="1"/>
          <c:showCatName val="0"/>
          <c:showSerName val="0"/>
          <c:showPercent val="0"/>
          <c:showBubbleSize val="0"/>
        </c:dLbls>
        <c:gapWidth val="182"/>
        <c:axId val="142965232"/>
        <c:axId val="142960432"/>
      </c:barChart>
      <c:catAx>
        <c:axId val="14296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60432"/>
        <c:crosses val="autoZero"/>
        <c:auto val="1"/>
        <c:lblAlgn val="ctr"/>
        <c:lblOffset val="100"/>
        <c:noMultiLvlLbl val="0"/>
      </c:catAx>
      <c:valAx>
        <c:axId val="142960432"/>
        <c:scaling>
          <c:orientation val="minMax"/>
        </c:scaling>
        <c:delete val="1"/>
        <c:axPos val="b"/>
        <c:numFmt formatCode="0.00,,&quot;M&quot;" sourceLinked="1"/>
        <c:majorTickMark val="none"/>
        <c:minorTickMark val="none"/>
        <c:tickLblPos val="nextTo"/>
        <c:crossAx val="1429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Analysis.xlsx]Renewal KPI!PivotTable10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8EAE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8EAE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3E5AB"/>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'Renewal KPI'!$B$3</c:f>
              <c:strCache>
                <c:ptCount val="1"/>
                <c:pt idx="0">
                  <c:v>Total</c:v>
                </c:pt>
              </c:strCache>
            </c:strRef>
          </c:tx>
          <c:spPr>
            <a:solidFill>
              <a:srgbClr val="F3E5AB"/>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KPI'!$A$4:$A$7</c:f>
              <c:strCache>
                <c:ptCount val="3"/>
                <c:pt idx="0">
                  <c:v>Achievement</c:v>
                </c:pt>
                <c:pt idx="1">
                  <c:v>Target</c:v>
                </c:pt>
                <c:pt idx="2">
                  <c:v>Invoice</c:v>
                </c:pt>
              </c:strCache>
            </c:strRef>
          </c:cat>
          <c:val>
            <c:numRef>
              <c:f>'Renewal KPI'!$B$4:$B$7</c:f>
              <c:numCache>
                <c:formatCode>0.00,,"M"</c:formatCode>
                <c:ptCount val="3"/>
                <c:pt idx="0">
                  <c:v>18507270.640000004</c:v>
                </c:pt>
                <c:pt idx="1">
                  <c:v>12319455</c:v>
                </c:pt>
                <c:pt idx="2">
                  <c:v>8244310</c:v>
                </c:pt>
              </c:numCache>
            </c:numRef>
          </c:val>
          <c:extLst>
            <c:ext xmlns:c16="http://schemas.microsoft.com/office/drawing/2014/chart" uri="{C3380CC4-5D6E-409C-BE32-E72D297353CC}">
              <c16:uniqueId val="{00000000-FFF8-4D7E-B61C-8B915B605B20}"/>
            </c:ext>
          </c:extLst>
        </c:ser>
        <c:dLbls>
          <c:dLblPos val="outEnd"/>
          <c:showLegendKey val="0"/>
          <c:showVal val="1"/>
          <c:showCatName val="0"/>
          <c:showSerName val="0"/>
          <c:showPercent val="0"/>
          <c:showBubbleSize val="0"/>
        </c:dLbls>
        <c:gapWidth val="150"/>
        <c:axId val="142980592"/>
        <c:axId val="142989232"/>
      </c:barChart>
      <c:catAx>
        <c:axId val="1429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9232"/>
        <c:crosses val="autoZero"/>
        <c:auto val="1"/>
        <c:lblAlgn val="ctr"/>
        <c:lblOffset val="100"/>
        <c:noMultiLvlLbl val="0"/>
      </c:catAx>
      <c:valAx>
        <c:axId val="142989232"/>
        <c:scaling>
          <c:orientation val="minMax"/>
        </c:scaling>
        <c:delete val="1"/>
        <c:axPos val="b"/>
        <c:numFmt formatCode="0.00,,&quot;M&quot;" sourceLinked="1"/>
        <c:majorTickMark val="none"/>
        <c:minorTickMark val="none"/>
        <c:tickLblPos val="nextTo"/>
        <c:crossAx val="1429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Analysis.xlsx]No.of Meeting!PivotTable11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NO.OF MEETINGS BY ACC EXEC</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D66B"/>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Meeting'!$C$1</c:f>
              <c:strCache>
                <c:ptCount val="1"/>
                <c:pt idx="0">
                  <c:v>Total</c:v>
                </c:pt>
              </c:strCache>
            </c:strRef>
          </c:tx>
          <c:spPr>
            <a:solidFill>
              <a:srgbClr val="E9D66B"/>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Meeting'!$B$2:$B$11</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'No.of Meeting'!$C$2:$C$11</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2-D388-475F-B1D6-9AE58FD42A7B}"/>
            </c:ext>
          </c:extLst>
        </c:ser>
        <c:dLbls>
          <c:dLblPos val="outEnd"/>
          <c:showLegendKey val="0"/>
          <c:showVal val="1"/>
          <c:showCatName val="0"/>
          <c:showSerName val="0"/>
          <c:showPercent val="0"/>
          <c:showBubbleSize val="0"/>
        </c:dLbls>
        <c:gapWidth val="100"/>
        <c:axId val="585226800"/>
        <c:axId val="585213360"/>
      </c:barChart>
      <c:catAx>
        <c:axId val="58522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13360"/>
        <c:crosses val="autoZero"/>
        <c:auto val="1"/>
        <c:lblAlgn val="ctr"/>
        <c:lblOffset val="100"/>
        <c:noMultiLvlLbl val="0"/>
      </c:catAx>
      <c:valAx>
        <c:axId val="585213360"/>
        <c:scaling>
          <c:orientation val="minMax"/>
        </c:scaling>
        <c:delete val="1"/>
        <c:axPos val="b"/>
        <c:numFmt formatCode="General" sourceLinked="1"/>
        <c:majorTickMark val="none"/>
        <c:minorTickMark val="none"/>
        <c:tickLblPos val="nextTo"/>
        <c:crossAx val="58522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Analysis.xlsx]No.of Invoices!PivotTable12</c:name>
    <c:fmtId val="5"/>
  </c:pivotSource>
  <c:chart>
    <c:title>
      <c:tx>
        <c:rich>
          <a:bodyPr rot="0" spcFirstLastPara="1" vertOverflow="ellipsis" vert="horz" wrap="square" anchor="ctr" anchorCtr="1"/>
          <a:lstStyle/>
          <a:p>
            <a:pPr algn="ctr" rtl="0">
              <a:defRPr lang="en-IN" sz="1400" b="0" i="0" u="none" strike="noStrike" kern="1200" cap="all"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latin typeface="+mn-lt"/>
                <a:ea typeface="+mn-ea"/>
                <a:cs typeface="+mn-cs"/>
              </a:rPr>
              <a:t>NO. OF INVOICE BY ACC EXEC</a:t>
            </a:r>
          </a:p>
        </c:rich>
      </c:tx>
      <c:overlay val="0"/>
      <c:spPr>
        <a:solidFill>
          <a:srgbClr val="F8F8B2"/>
        </a:solidFill>
        <a:ln>
          <a:noFill/>
        </a:ln>
        <a:effectLst/>
      </c:spPr>
      <c:txPr>
        <a:bodyPr rot="0" spcFirstLastPara="1" vertOverflow="ellipsis" vert="horz" wrap="square" anchor="ctr" anchorCtr="1"/>
        <a:lstStyle/>
        <a:p>
          <a:pPr algn="ctr" rtl="0">
            <a:defRPr lang="en-IN" sz="1400" b="0"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5B358">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3E5AB">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C430">
              <a:alpha val="6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4C430">
              <a:alpha val="69804"/>
            </a:srgbClr>
          </a:solidFill>
          <a:ln>
            <a:noFill/>
          </a:ln>
          <a:effectLst/>
        </c:spPr>
      </c:pivotFmt>
      <c:pivotFmt>
        <c:idx val="11"/>
        <c:spPr>
          <a:solidFill>
            <a:srgbClr val="F4C430">
              <a:alpha val="69804"/>
            </a:srgbClr>
          </a:solidFill>
          <a:ln>
            <a:noFill/>
          </a:ln>
          <a:effectLst/>
        </c:spPr>
      </c:pivotFmt>
      <c:pivotFmt>
        <c:idx val="12"/>
        <c:spPr>
          <a:solidFill>
            <a:srgbClr val="F4C430">
              <a:alpha val="69804"/>
            </a:srgbClr>
          </a:solidFill>
          <a:ln>
            <a:noFill/>
          </a:ln>
          <a:effectLst/>
        </c:spPr>
      </c:pivotFmt>
      <c:pivotFmt>
        <c:idx val="13"/>
        <c:spPr>
          <a:solidFill>
            <a:srgbClr val="C5B358">
              <a:alpha val="70000"/>
            </a:srgbClr>
          </a:solidFill>
          <a:ln>
            <a:noFill/>
          </a:ln>
          <a:effectLst/>
        </c:spPr>
        <c:dLbl>
          <c:idx val="0"/>
          <c:layout>
            <c:manualLayout>
              <c:x val="1.8502331002331004E-2"/>
              <c:y val="3.492777239193329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4C430">
              <a:alpha val="69804"/>
            </a:srgbClr>
          </a:solidFill>
          <a:ln>
            <a:noFill/>
          </a:ln>
          <a:effectLst/>
        </c:spPr>
      </c:pivotFmt>
    </c:pivotFmts>
    <c:plotArea>
      <c:layout/>
      <c:barChart>
        <c:barDir val="bar"/>
        <c:grouping val="stacked"/>
        <c:varyColors val="0"/>
        <c:ser>
          <c:idx val="0"/>
          <c:order val="0"/>
          <c:tx>
            <c:strRef>
              <c:f>'No.of Invoices'!$B$3:$B$4</c:f>
              <c:strCache>
                <c:ptCount val="1"/>
                <c:pt idx="0">
                  <c:v>Renewal</c:v>
                </c:pt>
              </c:strCache>
            </c:strRef>
          </c:tx>
          <c:spPr>
            <a:solidFill>
              <a:srgbClr val="F4C430">
                <a:alpha val="69804"/>
              </a:srgbClr>
            </a:solidFill>
            <a:ln>
              <a:noFill/>
            </a:ln>
            <a:effectLst/>
          </c:spPr>
          <c:invertIfNegative val="0"/>
          <c:dPt>
            <c:idx val="8"/>
            <c:invertIfNegative val="0"/>
            <c:bubble3D val="0"/>
            <c:extLst>
              <c:ext xmlns:c16="http://schemas.microsoft.com/office/drawing/2014/chart" uri="{C3380CC4-5D6E-409C-BE32-E72D297353CC}">
                <c16:uniqueId val="{00000006-FF8E-458A-827D-6F788E62DF5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Invoices'!$B$5:$B$16</c:f>
              <c:numCache>
                <c:formatCode>General</c:formatCode>
                <c:ptCount val="11"/>
                <c:pt idx="0">
                  <c:v>58</c:v>
                </c:pt>
                <c:pt idx="1">
                  <c:v>15</c:v>
                </c:pt>
                <c:pt idx="4">
                  <c:v>18</c:v>
                </c:pt>
                <c:pt idx="5">
                  <c:v>3</c:v>
                </c:pt>
                <c:pt idx="8">
                  <c:v>3</c:v>
                </c:pt>
              </c:numCache>
            </c:numRef>
          </c:val>
          <c:extLst>
            <c:ext xmlns:c16="http://schemas.microsoft.com/office/drawing/2014/chart" uri="{C3380CC4-5D6E-409C-BE32-E72D297353CC}">
              <c16:uniqueId val="{00000000-1142-4AAC-BA65-47AF484D1B14}"/>
            </c:ext>
          </c:extLst>
        </c:ser>
        <c:ser>
          <c:idx val="1"/>
          <c:order val="1"/>
          <c:tx>
            <c:strRef>
              <c:f>'No.of Invoices'!$C$3:$C$4</c:f>
              <c:strCache>
                <c:ptCount val="1"/>
                <c:pt idx="0">
                  <c:v>Cross Sell</c:v>
                </c:pt>
              </c:strCache>
            </c:strRef>
          </c:tx>
          <c:spPr>
            <a:solidFill>
              <a:srgbClr val="C5B358">
                <a:alpha val="70000"/>
              </a:srgbClr>
            </a:solidFill>
            <a:ln>
              <a:noFill/>
            </a:ln>
            <a:effectLst/>
          </c:spPr>
          <c:invertIfNegative val="0"/>
          <c:dPt>
            <c:idx val="9"/>
            <c:invertIfNegative val="0"/>
            <c:bubble3D val="0"/>
            <c:extLst>
              <c:ext xmlns:c16="http://schemas.microsoft.com/office/drawing/2014/chart" uri="{C3380CC4-5D6E-409C-BE32-E72D297353CC}">
                <c16:uniqueId val="{00000005-FF8E-458A-827D-6F788E62DF5B}"/>
              </c:ext>
            </c:extLst>
          </c:dPt>
          <c:dLbls>
            <c:dLbl>
              <c:idx val="9"/>
              <c:layout>
                <c:manualLayout>
                  <c:x val="1.8502331002331004E-2"/>
                  <c:y val="3.492777239193329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8E-458A-827D-6F788E62DF5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Invoices'!$C$5:$C$16</c:f>
              <c:numCache>
                <c:formatCode>General</c:formatCode>
                <c:ptCount val="11"/>
                <c:pt idx="1">
                  <c:v>12</c:v>
                </c:pt>
                <c:pt idx="2">
                  <c:v>20</c:v>
                </c:pt>
                <c:pt idx="3">
                  <c:v>19</c:v>
                </c:pt>
                <c:pt idx="6">
                  <c:v>10</c:v>
                </c:pt>
                <c:pt idx="9">
                  <c:v>2</c:v>
                </c:pt>
              </c:numCache>
            </c:numRef>
          </c:val>
          <c:extLst>
            <c:ext xmlns:c16="http://schemas.microsoft.com/office/drawing/2014/chart" uri="{C3380CC4-5D6E-409C-BE32-E72D297353CC}">
              <c16:uniqueId val="{00000001-1142-4AAC-BA65-47AF484D1B14}"/>
            </c:ext>
          </c:extLst>
        </c:ser>
        <c:ser>
          <c:idx val="2"/>
          <c:order val="2"/>
          <c:tx>
            <c:strRef>
              <c:f>'No.of Invoices'!$D$3:$D$4</c:f>
              <c:strCache>
                <c:ptCount val="1"/>
                <c:pt idx="0">
                  <c:v>New</c:v>
                </c:pt>
              </c:strCache>
            </c:strRef>
          </c:tx>
          <c:spPr>
            <a:solidFill>
              <a:srgbClr val="F3E5AB">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Invoices'!$D$5:$D$16</c:f>
              <c:numCache>
                <c:formatCode>General</c:formatCode>
                <c:ptCount val="11"/>
                <c:pt idx="5">
                  <c:v>7</c:v>
                </c:pt>
                <c:pt idx="7">
                  <c:v>8</c:v>
                </c:pt>
                <c:pt idx="10">
                  <c:v>1</c:v>
                </c:pt>
              </c:numCache>
            </c:numRef>
          </c:val>
          <c:extLst>
            <c:ext xmlns:c16="http://schemas.microsoft.com/office/drawing/2014/chart" uri="{C3380CC4-5D6E-409C-BE32-E72D297353CC}">
              <c16:uniqueId val="{00000002-1142-4AAC-BA65-47AF484D1B14}"/>
            </c:ext>
          </c:extLst>
        </c:ser>
        <c:dLbls>
          <c:dLblPos val="ctr"/>
          <c:showLegendKey val="0"/>
          <c:showVal val="1"/>
          <c:showCatName val="0"/>
          <c:showSerName val="0"/>
          <c:showPercent val="0"/>
          <c:showBubbleSize val="0"/>
        </c:dLbls>
        <c:gapWidth val="50"/>
        <c:overlap val="100"/>
        <c:axId val="142981072"/>
        <c:axId val="142981552"/>
      </c:barChart>
      <c:catAx>
        <c:axId val="1429810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1552"/>
        <c:crosses val="autoZero"/>
        <c:auto val="1"/>
        <c:lblAlgn val="ctr"/>
        <c:lblOffset val="100"/>
        <c:noMultiLvlLbl val="0"/>
      </c:catAx>
      <c:valAx>
        <c:axId val="142981552"/>
        <c:scaling>
          <c:orientation val="minMax"/>
        </c:scaling>
        <c:delete val="1"/>
        <c:axPos val="b"/>
        <c:numFmt formatCode="General" sourceLinked="1"/>
        <c:majorTickMark val="none"/>
        <c:minorTickMark val="none"/>
        <c:tickLblPos val="nextTo"/>
        <c:crossAx val="1429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Analysis.xlsx]Top 4 Opp!PivotTable13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4 OPPORTUNITY</a:t>
            </a:r>
            <a:r>
              <a:rPr lang="en-US" baseline="0"/>
              <a:t> BY REVENUE</a:t>
            </a:r>
            <a:endParaRPr lang="en-US"/>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4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D66B"/>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4 Opp'!$B$1</c:f>
              <c:strCache>
                <c:ptCount val="1"/>
                <c:pt idx="0">
                  <c:v>Total</c:v>
                </c:pt>
              </c:strCache>
            </c:strRef>
          </c:tx>
          <c:spPr>
            <a:solidFill>
              <a:srgbClr val="E9D66B"/>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Opp'!$A$2:$A$6</c:f>
              <c:strCache>
                <c:ptCount val="4"/>
                <c:pt idx="0">
                  <c:v>Fire</c:v>
                </c:pt>
                <c:pt idx="1">
                  <c:v>EL-Group Mediclaim</c:v>
                </c:pt>
                <c:pt idx="2">
                  <c:v>DB -Mega Policy</c:v>
                </c:pt>
                <c:pt idx="3">
                  <c:v>CVP GMC</c:v>
                </c:pt>
              </c:strCache>
            </c:strRef>
          </c:cat>
          <c:val>
            <c:numRef>
              <c:f>'Top 4 Opp'!$B$2:$B$6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D-ABBD-488A-9FAE-E24E3653064F}"/>
            </c:ext>
          </c:extLst>
        </c:ser>
        <c:dLbls>
          <c:dLblPos val="outEnd"/>
          <c:showLegendKey val="0"/>
          <c:showVal val="1"/>
          <c:showCatName val="0"/>
          <c:showSerName val="0"/>
          <c:showPercent val="0"/>
          <c:showBubbleSize val="0"/>
        </c:dLbls>
        <c:gapWidth val="175"/>
        <c:overlap val="-27"/>
        <c:axId val="585219120"/>
        <c:axId val="585227760"/>
      </c:barChart>
      <c:catAx>
        <c:axId val="5852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27760"/>
        <c:crosses val="autoZero"/>
        <c:auto val="1"/>
        <c:lblAlgn val="ctr"/>
        <c:lblOffset val="100"/>
        <c:noMultiLvlLbl val="0"/>
      </c:catAx>
      <c:valAx>
        <c:axId val="585227760"/>
        <c:scaling>
          <c:orientation val="minMax"/>
        </c:scaling>
        <c:delete val="1"/>
        <c:axPos val="l"/>
        <c:numFmt formatCode="General" sourceLinked="1"/>
        <c:majorTickMark val="none"/>
        <c:minorTickMark val="none"/>
        <c:tickLblPos val="nextTo"/>
        <c:crossAx val="5852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Analysis.xlsx]Stage!PivotTable14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STAGES BY REVENUE</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D66B"/>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Stage!$B$1</c:f>
              <c:strCache>
                <c:ptCount val="1"/>
                <c:pt idx="0">
                  <c:v>Total</c:v>
                </c:pt>
              </c:strCache>
            </c:strRef>
          </c:tx>
          <c:spPr>
            <a:solidFill>
              <a:srgbClr val="E9D66B"/>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Stage!$A$2:$A$5</c:f>
              <c:strCache>
                <c:ptCount val="3"/>
                <c:pt idx="0">
                  <c:v>Qualify Opportunity</c:v>
                </c:pt>
                <c:pt idx="1">
                  <c:v>Negotiate</c:v>
                </c:pt>
                <c:pt idx="2">
                  <c:v>Propose Solution</c:v>
                </c:pt>
              </c:strCache>
            </c:strRef>
          </c:cat>
          <c:val>
            <c:numRef>
              <c:f>Stage!$B$2:$B$5</c:f>
              <c:numCache>
                <c:formatCode>General</c:formatCode>
                <c:ptCount val="3"/>
                <c:pt idx="0">
                  <c:v>5919500</c:v>
                </c:pt>
                <c:pt idx="1">
                  <c:v>899000</c:v>
                </c:pt>
                <c:pt idx="2">
                  <c:v>60000</c:v>
                </c:pt>
              </c:numCache>
            </c:numRef>
          </c:val>
          <c:extLst>
            <c:ext xmlns:c16="http://schemas.microsoft.com/office/drawing/2014/chart" uri="{C3380CC4-5D6E-409C-BE32-E72D297353CC}">
              <c16:uniqueId val="{0000000D-F1BC-4B01-B400-9D15C9FC2ABC}"/>
            </c:ext>
          </c:extLst>
        </c:ser>
        <c:dLbls>
          <c:dLblPos val="outEnd"/>
          <c:showLegendKey val="0"/>
          <c:showVal val="1"/>
          <c:showCatName val="0"/>
          <c:showSerName val="0"/>
          <c:showPercent val="0"/>
          <c:showBubbleSize val="0"/>
        </c:dLbls>
        <c:gapWidth val="219"/>
        <c:overlap val="-27"/>
        <c:axId val="52841968"/>
        <c:axId val="52843408"/>
      </c:barChart>
      <c:catAx>
        <c:axId val="52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843408"/>
        <c:crosses val="autoZero"/>
        <c:auto val="1"/>
        <c:lblAlgn val="ctr"/>
        <c:lblOffset val="100"/>
        <c:noMultiLvlLbl val="0"/>
      </c:catAx>
      <c:valAx>
        <c:axId val="52843408"/>
        <c:scaling>
          <c:orientation val="minMax"/>
        </c:scaling>
        <c:delete val="1"/>
        <c:axPos val="l"/>
        <c:numFmt formatCode="General" sourceLinked="1"/>
        <c:majorTickMark val="none"/>
        <c:minorTickMark val="none"/>
        <c:tickLblPos val="nextTo"/>
        <c:crossAx val="52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Analysis.xlsx]Prod!PivotTable15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 - PRODUCT GROUP</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26D"/>
          </a:solidFill>
          <a:ln w="19050">
            <a:solidFill>
              <a:schemeClr val="lt1"/>
            </a:solidFill>
          </a:ln>
          <a:effectLst/>
        </c:spPr>
      </c:pivotFmt>
      <c:pivotFmt>
        <c:idx val="2"/>
        <c:spPr>
          <a:solidFill>
            <a:srgbClr val="817EEE"/>
          </a:solidFill>
          <a:ln w="19050">
            <a:solidFill>
              <a:schemeClr val="lt1"/>
            </a:solidFill>
          </a:ln>
          <a:effectLst/>
        </c:spPr>
      </c:pivotFmt>
      <c:pivotFmt>
        <c:idx val="3"/>
        <c:spPr>
          <a:solidFill>
            <a:srgbClr val="CDCDCD"/>
          </a:solidFill>
          <a:ln w="19050">
            <a:solidFill>
              <a:schemeClr val="lt1"/>
            </a:solidFill>
          </a:ln>
          <a:effectLst/>
        </c:spPr>
      </c:pivotFmt>
      <c:pivotFmt>
        <c:idx val="4"/>
        <c:spPr>
          <a:solidFill>
            <a:srgbClr val="9CB4E0"/>
          </a:solidFill>
          <a:ln w="19050">
            <a:solidFill>
              <a:schemeClr val="lt1"/>
            </a:solidFill>
          </a:ln>
          <a:effectLst/>
        </c:spPr>
      </c:pivotFmt>
      <c:pivotFmt>
        <c:idx val="5"/>
        <c:spPr>
          <a:solidFill>
            <a:srgbClr val="68EAE1"/>
          </a:solidFill>
          <a:ln w="19050">
            <a:solidFill>
              <a:schemeClr val="lt1"/>
            </a:solidFill>
          </a:ln>
          <a:effectLst/>
        </c:spPr>
      </c:pivotFmt>
      <c:pivotFmt>
        <c:idx val="6"/>
        <c:spPr>
          <a:solidFill>
            <a:srgbClr val="C2CBD8"/>
          </a:solidFill>
          <a:ln w="19050">
            <a:solidFill>
              <a:schemeClr val="lt1"/>
            </a:solidFill>
          </a:ln>
          <a:effectLst/>
        </c:spPr>
      </c:pivotFmt>
      <c:pivotFmt>
        <c:idx val="7"/>
        <c:spPr>
          <a:solidFill>
            <a:srgbClr val="9ED6CF"/>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D426D"/>
          </a:solidFill>
          <a:ln w="19050">
            <a:solidFill>
              <a:schemeClr val="lt1"/>
            </a:solidFill>
          </a:ln>
          <a:effectLst/>
        </c:spPr>
      </c:pivotFmt>
      <c:pivotFmt>
        <c:idx val="10"/>
        <c:spPr>
          <a:solidFill>
            <a:srgbClr val="817EEE"/>
          </a:solidFill>
          <a:ln w="19050">
            <a:solidFill>
              <a:schemeClr val="lt1"/>
            </a:solidFill>
          </a:ln>
          <a:effectLst/>
        </c:spPr>
      </c:pivotFmt>
      <c:pivotFmt>
        <c:idx val="11"/>
        <c:spPr>
          <a:solidFill>
            <a:srgbClr val="CDCDCD"/>
          </a:solidFill>
          <a:ln w="19050">
            <a:solidFill>
              <a:schemeClr val="lt1"/>
            </a:solidFill>
          </a:ln>
          <a:effectLst/>
        </c:spPr>
      </c:pivotFmt>
      <c:pivotFmt>
        <c:idx val="12"/>
        <c:spPr>
          <a:solidFill>
            <a:srgbClr val="9CB4E0"/>
          </a:solidFill>
          <a:ln w="19050">
            <a:solidFill>
              <a:schemeClr val="lt1"/>
            </a:solidFill>
          </a:ln>
          <a:effectLst/>
        </c:spPr>
      </c:pivotFmt>
      <c:pivotFmt>
        <c:idx val="13"/>
        <c:spPr>
          <a:solidFill>
            <a:srgbClr val="68EAE1"/>
          </a:solidFill>
          <a:ln w="19050">
            <a:solidFill>
              <a:schemeClr val="lt1"/>
            </a:solidFill>
          </a:ln>
          <a:effectLst/>
        </c:spPr>
      </c:pivotFmt>
      <c:pivotFmt>
        <c:idx val="14"/>
        <c:spPr>
          <a:solidFill>
            <a:srgbClr val="C2CBD8"/>
          </a:solidFill>
          <a:ln w="19050">
            <a:solidFill>
              <a:schemeClr val="lt1"/>
            </a:solidFill>
          </a:ln>
          <a:effectLst/>
        </c:spPr>
      </c:pivotFmt>
      <c:pivotFmt>
        <c:idx val="15"/>
        <c:spPr>
          <a:solidFill>
            <a:srgbClr val="9ED6CF"/>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69750"/>
          </a:solidFill>
          <a:ln w="19050">
            <a:solidFill>
              <a:schemeClr val="lt1"/>
            </a:solidFill>
          </a:ln>
          <a:effectLst/>
        </c:spPr>
      </c:pivotFmt>
      <c:pivotFmt>
        <c:idx val="18"/>
        <c:spPr>
          <a:solidFill>
            <a:srgbClr val="B5A642"/>
          </a:solidFill>
          <a:ln w="19050">
            <a:solidFill>
              <a:schemeClr val="lt1"/>
            </a:solidFill>
          </a:ln>
          <a:effectLst/>
        </c:spPr>
      </c:pivotFmt>
      <c:pivotFmt>
        <c:idx val="19"/>
        <c:spPr>
          <a:solidFill>
            <a:srgbClr val="CDCDCD"/>
          </a:solidFill>
          <a:ln w="19050">
            <a:solidFill>
              <a:schemeClr val="lt1"/>
            </a:solidFill>
          </a:ln>
          <a:effectLst/>
        </c:spPr>
      </c:pivotFmt>
      <c:pivotFmt>
        <c:idx val="20"/>
        <c:spPr>
          <a:solidFill>
            <a:srgbClr val="EEE8AA"/>
          </a:solidFill>
          <a:ln w="19050">
            <a:solidFill>
              <a:schemeClr val="lt1"/>
            </a:solidFill>
          </a:ln>
          <a:effectLst/>
        </c:spPr>
      </c:pivotFmt>
      <c:pivotFmt>
        <c:idx val="21"/>
        <c:spPr>
          <a:solidFill>
            <a:srgbClr val="E9D66B"/>
          </a:solidFill>
          <a:ln w="19050">
            <a:solidFill>
              <a:schemeClr val="lt1"/>
            </a:solidFill>
          </a:ln>
          <a:effectLst/>
        </c:spPr>
      </c:pivotFmt>
      <c:pivotFmt>
        <c:idx val="22"/>
        <c:spPr>
          <a:solidFill>
            <a:srgbClr val="ECAED6"/>
          </a:solidFill>
          <a:ln w="19050">
            <a:solidFill>
              <a:schemeClr val="lt1"/>
            </a:solidFill>
          </a:ln>
          <a:effectLst/>
        </c:spPr>
      </c:pivotFmt>
      <c:pivotFmt>
        <c:idx val="23"/>
        <c:spPr>
          <a:solidFill>
            <a:srgbClr val="F8DE7E"/>
          </a:solidFill>
          <a:ln w="19050">
            <a:solidFill>
              <a:schemeClr val="lt1"/>
            </a:solidFill>
          </a:ln>
          <a:effectLst/>
        </c:spPr>
      </c:pivotFmt>
    </c:pivotFmts>
    <c:plotArea>
      <c:layout/>
      <c:pieChart>
        <c:varyColors val="1"/>
        <c:ser>
          <c:idx val="0"/>
          <c:order val="0"/>
          <c:tx>
            <c:strRef>
              <c:f>Prod!$B$1</c:f>
              <c:strCache>
                <c:ptCount val="1"/>
                <c:pt idx="0">
                  <c:v>Total</c:v>
                </c:pt>
              </c:strCache>
            </c:strRef>
          </c:tx>
          <c:dPt>
            <c:idx val="0"/>
            <c:bubble3D val="0"/>
            <c:spPr>
              <a:solidFill>
                <a:srgbClr val="E69750"/>
              </a:solidFill>
              <a:ln w="19050">
                <a:solidFill>
                  <a:schemeClr val="lt1"/>
                </a:solidFill>
              </a:ln>
              <a:effectLst/>
            </c:spPr>
          </c:dPt>
          <c:dPt>
            <c:idx val="1"/>
            <c:bubble3D val="0"/>
            <c:spPr>
              <a:solidFill>
                <a:srgbClr val="B5A642"/>
              </a:solidFill>
              <a:ln w="19050">
                <a:solidFill>
                  <a:schemeClr val="lt1"/>
                </a:solidFill>
              </a:ln>
              <a:effectLst/>
            </c:spPr>
          </c:dPt>
          <c:dPt>
            <c:idx val="2"/>
            <c:bubble3D val="0"/>
            <c:spPr>
              <a:solidFill>
                <a:srgbClr val="CDCDCD"/>
              </a:solidFill>
              <a:ln w="19050">
                <a:solidFill>
                  <a:schemeClr val="lt1"/>
                </a:solidFill>
              </a:ln>
              <a:effectLst/>
            </c:spPr>
          </c:dPt>
          <c:dPt>
            <c:idx val="3"/>
            <c:bubble3D val="0"/>
            <c:spPr>
              <a:solidFill>
                <a:srgbClr val="EEE8AA"/>
              </a:solidFill>
              <a:ln w="19050">
                <a:solidFill>
                  <a:schemeClr val="lt1"/>
                </a:solidFill>
              </a:ln>
              <a:effectLst/>
            </c:spPr>
          </c:dPt>
          <c:dPt>
            <c:idx val="4"/>
            <c:bubble3D val="0"/>
            <c:spPr>
              <a:solidFill>
                <a:srgbClr val="E9D66B"/>
              </a:solidFill>
              <a:ln w="19050">
                <a:solidFill>
                  <a:schemeClr val="lt1"/>
                </a:solidFill>
              </a:ln>
              <a:effectLst/>
            </c:spPr>
          </c:dPt>
          <c:dPt>
            <c:idx val="5"/>
            <c:bubble3D val="0"/>
            <c:spPr>
              <a:solidFill>
                <a:srgbClr val="ECAED6"/>
              </a:solidFill>
              <a:ln w="19050">
                <a:solidFill>
                  <a:schemeClr val="lt1"/>
                </a:solidFill>
              </a:ln>
              <a:effectLst/>
            </c:spPr>
          </c:dPt>
          <c:dPt>
            <c:idx val="6"/>
            <c:bubble3D val="0"/>
            <c:spPr>
              <a:solidFill>
                <a:srgbClr val="F8DE7E"/>
              </a:solidFill>
              <a:ln w="19050">
                <a:solidFill>
                  <a:schemeClr val="lt1"/>
                </a:solidFill>
              </a:ln>
              <a:effectLst/>
            </c:spPr>
          </c:dPt>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Prod!$A$2:$A$9</c:f>
              <c:strCache>
                <c:ptCount val="7"/>
                <c:pt idx="0">
                  <c:v>Employee Benefits</c:v>
                </c:pt>
                <c:pt idx="1">
                  <c:v>Fire</c:v>
                </c:pt>
                <c:pt idx="2">
                  <c:v>Marine</c:v>
                </c:pt>
                <c:pt idx="3">
                  <c:v>Engineering</c:v>
                </c:pt>
                <c:pt idx="4">
                  <c:v>Liability</c:v>
                </c:pt>
                <c:pt idx="5">
                  <c:v>Miscellaneous</c:v>
                </c:pt>
                <c:pt idx="6">
                  <c:v>Terrorism</c:v>
                </c:pt>
              </c:strCache>
            </c:strRef>
          </c:cat>
          <c:val>
            <c:numRef>
              <c:f>Prod!$B$2:$B$9</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1B-5E3A-46A5-87BF-C15CFA3E42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Analysis.xlsx]Top 5!PivotTable21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OPPORTUNITY - TOP 5</a:t>
            </a:r>
          </a:p>
        </c:rich>
      </c:tx>
      <c:overlay val="0"/>
      <c:spPr>
        <a:solidFill>
          <a:srgbClr val="F8F8B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D66B"/>
          </a:solidFill>
          <a:ln>
            <a:noFill/>
          </a:ln>
          <a:effectLst/>
        </c:spPr>
        <c:marker>
          <c:symbol val="none"/>
        </c:marker>
        <c:dLbl>
          <c:idx val="0"/>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rgbClr val="E9D66B"/>
            </a:solidFill>
            <a:ln>
              <a:noFill/>
            </a:ln>
            <a:effectLst/>
          </c:spPr>
          <c:invertIfNegative val="0"/>
          <c:dLbls>
            <c:spPr>
              <a:solidFill>
                <a:srgbClr val="F8F8B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EL-Group Mediclaim</c:v>
                </c:pt>
                <c:pt idx="1">
                  <c:v>DB -Mega Policy</c:v>
                </c:pt>
                <c:pt idx="2">
                  <c:v>CVP GMC</c:v>
                </c:pt>
                <c:pt idx="3">
                  <c:v>BE-Mega policy</c:v>
                </c:pt>
                <c:pt idx="4">
                  <c:v>DB -Terrorism Policy</c:v>
                </c:pt>
              </c:strCache>
            </c:strRef>
          </c:cat>
          <c:val>
            <c:numRef>
              <c:f>'Top 5'!$B$4:$B$9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D-702C-4DD0-B7EB-20EE62D8F5C6}"/>
            </c:ext>
          </c:extLst>
        </c:ser>
        <c:dLbls>
          <c:dLblPos val="outEnd"/>
          <c:showLegendKey val="0"/>
          <c:showVal val="1"/>
          <c:showCatName val="0"/>
          <c:showSerName val="0"/>
          <c:showPercent val="0"/>
          <c:showBubbleSize val="0"/>
        </c:dLbls>
        <c:gapWidth val="182"/>
        <c:axId val="142966192"/>
        <c:axId val="142948912"/>
      </c:barChart>
      <c:catAx>
        <c:axId val="1429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48912"/>
        <c:crosses val="autoZero"/>
        <c:auto val="1"/>
        <c:lblAlgn val="ctr"/>
        <c:lblOffset val="100"/>
        <c:noMultiLvlLbl val="0"/>
      </c:catAx>
      <c:valAx>
        <c:axId val="142948912"/>
        <c:scaling>
          <c:orientation val="minMax"/>
        </c:scaling>
        <c:delete val="1"/>
        <c:axPos val="l"/>
        <c:numFmt formatCode="General" sourceLinked="1"/>
        <c:majorTickMark val="none"/>
        <c:minorTickMark val="none"/>
        <c:tickLblPos val="nextTo"/>
        <c:crossAx val="1429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Analysis.xlsx]New KPI!PivotTable7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CB4E0"/>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KPI'!$B$3</c:f>
              <c:strCache>
                <c:ptCount val="1"/>
                <c:pt idx="0">
                  <c:v>Total</c:v>
                </c:pt>
              </c:strCache>
            </c:strRef>
          </c:tx>
          <c:spPr>
            <a:solidFill>
              <a:srgbClr val="9CB4E0"/>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KPI'!$A$4:$A$7</c:f>
              <c:strCache>
                <c:ptCount val="3"/>
                <c:pt idx="0">
                  <c:v>Target</c:v>
                </c:pt>
                <c:pt idx="1">
                  <c:v>Achievement</c:v>
                </c:pt>
                <c:pt idx="2">
                  <c:v>Invoice</c:v>
                </c:pt>
              </c:strCache>
            </c:strRef>
          </c:cat>
          <c:val>
            <c:numRef>
              <c:f>'New KPI'!$B$4:$B$7</c:f>
              <c:numCache>
                <c:formatCode>0.00,,"M"</c:formatCode>
                <c:ptCount val="3"/>
                <c:pt idx="0">
                  <c:v>19673793</c:v>
                </c:pt>
                <c:pt idx="1">
                  <c:v>3531629.3099999991</c:v>
                </c:pt>
                <c:pt idx="2">
                  <c:v>569815</c:v>
                </c:pt>
              </c:numCache>
            </c:numRef>
          </c:val>
          <c:extLst>
            <c:ext xmlns:c16="http://schemas.microsoft.com/office/drawing/2014/chart" uri="{C3380CC4-5D6E-409C-BE32-E72D297353CC}">
              <c16:uniqueId val="{00000000-08D1-4034-82AE-519176452712}"/>
            </c:ext>
          </c:extLst>
        </c:ser>
        <c:dLbls>
          <c:dLblPos val="outEnd"/>
          <c:showLegendKey val="0"/>
          <c:showVal val="1"/>
          <c:showCatName val="0"/>
          <c:showSerName val="0"/>
          <c:showPercent val="0"/>
          <c:showBubbleSize val="0"/>
        </c:dLbls>
        <c:gapWidth val="182"/>
        <c:axId val="142965232"/>
        <c:axId val="142960432"/>
      </c:barChart>
      <c:catAx>
        <c:axId val="14296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60432"/>
        <c:crosses val="autoZero"/>
        <c:auto val="1"/>
        <c:lblAlgn val="ctr"/>
        <c:lblOffset val="100"/>
        <c:noMultiLvlLbl val="0"/>
      </c:catAx>
      <c:valAx>
        <c:axId val="142960432"/>
        <c:scaling>
          <c:orientation val="minMax"/>
        </c:scaling>
        <c:delete val="1"/>
        <c:axPos val="b"/>
        <c:numFmt formatCode="0.00,,&quot;M&quot;" sourceLinked="1"/>
        <c:majorTickMark val="none"/>
        <c:minorTickMark val="none"/>
        <c:tickLblPos val="nextTo"/>
        <c:crossAx val="1429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Analysis.xlsx]Renewal KPI!PivotTable10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8EAE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'Renewal KPI'!$B$3</c:f>
              <c:strCache>
                <c:ptCount val="1"/>
                <c:pt idx="0">
                  <c:v>Total</c:v>
                </c:pt>
              </c:strCache>
            </c:strRef>
          </c:tx>
          <c:spPr>
            <a:solidFill>
              <a:srgbClr val="68EAE1"/>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KPI'!$A$4:$A$7</c:f>
              <c:strCache>
                <c:ptCount val="3"/>
                <c:pt idx="0">
                  <c:v>Achievement</c:v>
                </c:pt>
                <c:pt idx="1">
                  <c:v>Target</c:v>
                </c:pt>
                <c:pt idx="2">
                  <c:v>Invoice</c:v>
                </c:pt>
              </c:strCache>
            </c:strRef>
          </c:cat>
          <c:val>
            <c:numRef>
              <c:f>'Renewal KPI'!$B$4:$B$7</c:f>
              <c:numCache>
                <c:formatCode>0.00,,"M"</c:formatCode>
                <c:ptCount val="3"/>
                <c:pt idx="0">
                  <c:v>18507270.640000004</c:v>
                </c:pt>
                <c:pt idx="1">
                  <c:v>12319455</c:v>
                </c:pt>
                <c:pt idx="2">
                  <c:v>8244310</c:v>
                </c:pt>
              </c:numCache>
            </c:numRef>
          </c:val>
          <c:extLst>
            <c:ext xmlns:c16="http://schemas.microsoft.com/office/drawing/2014/chart" uri="{C3380CC4-5D6E-409C-BE32-E72D297353CC}">
              <c16:uniqueId val="{00000000-EDAB-4298-B530-BDB07BC7AFD7}"/>
            </c:ext>
          </c:extLst>
        </c:ser>
        <c:dLbls>
          <c:dLblPos val="outEnd"/>
          <c:showLegendKey val="0"/>
          <c:showVal val="1"/>
          <c:showCatName val="0"/>
          <c:showSerName val="0"/>
          <c:showPercent val="0"/>
          <c:showBubbleSize val="0"/>
        </c:dLbls>
        <c:gapWidth val="150"/>
        <c:axId val="142980592"/>
        <c:axId val="142989232"/>
      </c:barChart>
      <c:catAx>
        <c:axId val="1429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9232"/>
        <c:crosses val="autoZero"/>
        <c:auto val="1"/>
        <c:lblAlgn val="ctr"/>
        <c:lblOffset val="100"/>
        <c:noMultiLvlLbl val="0"/>
      </c:catAx>
      <c:valAx>
        <c:axId val="142989232"/>
        <c:scaling>
          <c:orientation val="minMax"/>
        </c:scaling>
        <c:delete val="1"/>
        <c:axPos val="b"/>
        <c:numFmt formatCode="0.00,,&quot;M&quot;" sourceLinked="1"/>
        <c:majorTickMark val="none"/>
        <c:minorTickMark val="none"/>
        <c:tickLblPos val="nextTo"/>
        <c:crossAx val="1429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Analysis.xlsx]No.of Meeting!PivotTable11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NO.OF MEETINGS BY ACC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Meeting'!$C$1</c:f>
              <c:strCache>
                <c:ptCount val="1"/>
                <c:pt idx="0">
                  <c:v>Total</c:v>
                </c:pt>
              </c:strCache>
            </c:strRef>
          </c:tx>
          <c:spPr>
            <a:solidFill>
              <a:srgbClr val="2D426D"/>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Meeting'!$B$2:$B$11</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'No.of Meeting'!$C$2:$C$11</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1-3D5A-4944-81AC-708805DCD21E}"/>
            </c:ext>
          </c:extLst>
        </c:ser>
        <c:dLbls>
          <c:dLblPos val="outEnd"/>
          <c:showLegendKey val="0"/>
          <c:showVal val="1"/>
          <c:showCatName val="0"/>
          <c:showSerName val="0"/>
          <c:showPercent val="0"/>
          <c:showBubbleSize val="0"/>
        </c:dLbls>
        <c:gapWidth val="100"/>
        <c:axId val="585226800"/>
        <c:axId val="585213360"/>
      </c:barChart>
      <c:catAx>
        <c:axId val="58522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13360"/>
        <c:crosses val="autoZero"/>
        <c:auto val="1"/>
        <c:lblAlgn val="ctr"/>
        <c:lblOffset val="100"/>
        <c:noMultiLvlLbl val="0"/>
      </c:catAx>
      <c:valAx>
        <c:axId val="585213360"/>
        <c:scaling>
          <c:orientation val="minMax"/>
        </c:scaling>
        <c:delete val="1"/>
        <c:axPos val="b"/>
        <c:numFmt formatCode="General" sourceLinked="1"/>
        <c:majorTickMark val="none"/>
        <c:minorTickMark val="none"/>
        <c:tickLblPos val="nextTo"/>
        <c:crossAx val="58522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Analysis.xlsx]No.of Invoices!PivotTable12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NO. OF INVOICE BY ACC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5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CD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EA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Invoices'!$B$3:$B$4</c:f>
              <c:strCache>
                <c:ptCount val="1"/>
                <c:pt idx="0">
                  <c:v>Renewal</c:v>
                </c:pt>
              </c:strCache>
            </c:strRef>
          </c:tx>
          <c:spPr>
            <a:solidFill>
              <a:srgbClr val="CDCD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Invoices'!$B$5:$B$16</c:f>
              <c:numCache>
                <c:formatCode>General</c:formatCode>
                <c:ptCount val="11"/>
                <c:pt idx="0">
                  <c:v>58</c:v>
                </c:pt>
                <c:pt idx="1">
                  <c:v>15</c:v>
                </c:pt>
                <c:pt idx="4">
                  <c:v>18</c:v>
                </c:pt>
                <c:pt idx="5">
                  <c:v>3</c:v>
                </c:pt>
                <c:pt idx="8">
                  <c:v>3</c:v>
                </c:pt>
              </c:numCache>
            </c:numRef>
          </c:val>
          <c:extLst>
            <c:ext xmlns:c16="http://schemas.microsoft.com/office/drawing/2014/chart" uri="{C3380CC4-5D6E-409C-BE32-E72D297353CC}">
              <c16:uniqueId val="{00000000-1F55-4B00-AFC3-5A4E4E617BCE}"/>
            </c:ext>
          </c:extLst>
        </c:ser>
        <c:ser>
          <c:idx val="1"/>
          <c:order val="1"/>
          <c:tx>
            <c:strRef>
              <c:f>'No.of Invoices'!$C$3:$C$4</c:f>
              <c:strCache>
                <c:ptCount val="1"/>
                <c:pt idx="0">
                  <c:v>Cross Sell</c:v>
                </c:pt>
              </c:strCache>
            </c:strRef>
          </c:tx>
          <c:spPr>
            <a:solidFill>
              <a:srgbClr val="68EA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Invoices'!$C$5:$C$16</c:f>
              <c:numCache>
                <c:formatCode>General</c:formatCode>
                <c:ptCount val="11"/>
                <c:pt idx="1">
                  <c:v>12</c:v>
                </c:pt>
                <c:pt idx="2">
                  <c:v>20</c:v>
                </c:pt>
                <c:pt idx="3">
                  <c:v>19</c:v>
                </c:pt>
                <c:pt idx="6">
                  <c:v>10</c:v>
                </c:pt>
                <c:pt idx="9">
                  <c:v>2</c:v>
                </c:pt>
              </c:numCache>
            </c:numRef>
          </c:val>
          <c:extLst>
            <c:ext xmlns:c16="http://schemas.microsoft.com/office/drawing/2014/chart" uri="{C3380CC4-5D6E-409C-BE32-E72D297353CC}">
              <c16:uniqueId val="{00000002-1F55-4B00-AFC3-5A4E4E617BCE}"/>
            </c:ext>
          </c:extLst>
        </c:ser>
        <c:ser>
          <c:idx val="2"/>
          <c:order val="2"/>
          <c:tx>
            <c:strRef>
              <c:f>'No.of Invoices'!$D$3:$D$4</c:f>
              <c:strCache>
                <c:ptCount val="1"/>
                <c:pt idx="0">
                  <c:v>New</c:v>
                </c:pt>
              </c:strCache>
            </c:strRef>
          </c:tx>
          <c:spPr>
            <a:solidFill>
              <a:srgbClr val="3F5C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Invoices'!$D$5:$D$16</c:f>
              <c:numCache>
                <c:formatCode>General</c:formatCode>
                <c:ptCount val="11"/>
                <c:pt idx="5">
                  <c:v>7</c:v>
                </c:pt>
                <c:pt idx="7">
                  <c:v>8</c:v>
                </c:pt>
                <c:pt idx="10">
                  <c:v>1</c:v>
                </c:pt>
              </c:numCache>
            </c:numRef>
          </c:val>
          <c:extLst>
            <c:ext xmlns:c16="http://schemas.microsoft.com/office/drawing/2014/chart" uri="{C3380CC4-5D6E-409C-BE32-E72D297353CC}">
              <c16:uniqueId val="{00000003-1F55-4B00-AFC3-5A4E4E617BCE}"/>
            </c:ext>
          </c:extLst>
        </c:ser>
        <c:dLbls>
          <c:dLblPos val="inBase"/>
          <c:showLegendKey val="0"/>
          <c:showVal val="1"/>
          <c:showCatName val="0"/>
          <c:showSerName val="0"/>
          <c:showPercent val="0"/>
          <c:showBubbleSize val="0"/>
        </c:dLbls>
        <c:gapWidth val="100"/>
        <c:overlap val="100"/>
        <c:axId val="142981072"/>
        <c:axId val="142981552"/>
      </c:barChart>
      <c:catAx>
        <c:axId val="14298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1552"/>
        <c:crosses val="autoZero"/>
        <c:auto val="1"/>
        <c:lblAlgn val="ctr"/>
        <c:lblOffset val="100"/>
        <c:noMultiLvlLbl val="0"/>
      </c:catAx>
      <c:valAx>
        <c:axId val="14298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Analysis.xlsx]Top 4 Opp!PivotTable13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4 Opp'!$B$1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Opp'!$A$2:$A$6</c:f>
              <c:strCache>
                <c:ptCount val="4"/>
                <c:pt idx="0">
                  <c:v>Fire</c:v>
                </c:pt>
                <c:pt idx="1">
                  <c:v>EL-Group Mediclaim</c:v>
                </c:pt>
                <c:pt idx="2">
                  <c:v>DB -Mega Policy</c:v>
                </c:pt>
                <c:pt idx="3">
                  <c:v>CVP GMC</c:v>
                </c:pt>
              </c:strCache>
            </c:strRef>
          </c:cat>
          <c:val>
            <c:numRef>
              <c:f>'Top 4 Opp'!$B$2:$B$6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D-B35B-44DF-86AF-CB3623BAB936}"/>
            </c:ext>
          </c:extLst>
        </c:ser>
        <c:dLbls>
          <c:dLblPos val="outEnd"/>
          <c:showLegendKey val="0"/>
          <c:showVal val="1"/>
          <c:showCatName val="0"/>
          <c:showSerName val="0"/>
          <c:showPercent val="0"/>
          <c:showBubbleSize val="0"/>
        </c:dLbls>
        <c:gapWidth val="175"/>
        <c:overlap val="-27"/>
        <c:axId val="585219120"/>
        <c:axId val="585227760"/>
      </c:barChart>
      <c:catAx>
        <c:axId val="5852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27760"/>
        <c:crosses val="autoZero"/>
        <c:auto val="1"/>
        <c:lblAlgn val="ctr"/>
        <c:lblOffset val="100"/>
        <c:noMultiLvlLbl val="0"/>
      </c:catAx>
      <c:valAx>
        <c:axId val="585227760"/>
        <c:scaling>
          <c:orientation val="minMax"/>
        </c:scaling>
        <c:delete val="1"/>
        <c:axPos val="l"/>
        <c:numFmt formatCode="General" sourceLinked="1"/>
        <c:majorTickMark val="none"/>
        <c:minorTickMark val="none"/>
        <c:tickLblPos val="nextTo"/>
        <c:crossAx val="5852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Analysis.xlsx]Stage!PivotTable14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Stage!$B$1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Stage!$A$2:$A$5</c:f>
              <c:strCache>
                <c:ptCount val="3"/>
                <c:pt idx="0">
                  <c:v>Qualify Opportunity</c:v>
                </c:pt>
                <c:pt idx="1">
                  <c:v>Negotiate</c:v>
                </c:pt>
                <c:pt idx="2">
                  <c:v>Propose Solution</c:v>
                </c:pt>
              </c:strCache>
            </c:strRef>
          </c:cat>
          <c:val>
            <c:numRef>
              <c:f>Stage!$B$2:$B$5</c:f>
              <c:numCache>
                <c:formatCode>General</c:formatCode>
                <c:ptCount val="3"/>
                <c:pt idx="0">
                  <c:v>5919500</c:v>
                </c:pt>
                <c:pt idx="1">
                  <c:v>899000</c:v>
                </c:pt>
                <c:pt idx="2">
                  <c:v>60000</c:v>
                </c:pt>
              </c:numCache>
            </c:numRef>
          </c:val>
          <c:extLst>
            <c:ext xmlns:c16="http://schemas.microsoft.com/office/drawing/2014/chart" uri="{C3380CC4-5D6E-409C-BE32-E72D297353CC}">
              <c16:uniqueId val="{0000000D-B9F8-46DB-B58B-4400B5730190}"/>
            </c:ext>
          </c:extLst>
        </c:ser>
        <c:dLbls>
          <c:dLblPos val="outEnd"/>
          <c:showLegendKey val="0"/>
          <c:showVal val="1"/>
          <c:showCatName val="0"/>
          <c:showSerName val="0"/>
          <c:showPercent val="0"/>
          <c:showBubbleSize val="0"/>
        </c:dLbls>
        <c:gapWidth val="219"/>
        <c:overlap val="-27"/>
        <c:axId val="52841968"/>
        <c:axId val="52843408"/>
      </c:barChart>
      <c:catAx>
        <c:axId val="52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843408"/>
        <c:crosses val="autoZero"/>
        <c:auto val="1"/>
        <c:lblAlgn val="ctr"/>
        <c:lblOffset val="100"/>
        <c:noMultiLvlLbl val="0"/>
      </c:catAx>
      <c:valAx>
        <c:axId val="52843408"/>
        <c:scaling>
          <c:orientation val="minMax"/>
        </c:scaling>
        <c:delete val="1"/>
        <c:axPos val="l"/>
        <c:numFmt formatCode="General" sourceLinked="1"/>
        <c:majorTickMark val="none"/>
        <c:minorTickMark val="none"/>
        <c:tickLblPos val="nextTo"/>
        <c:crossAx val="52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Analysis.xlsx]Prod!PivotTable15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CB4E0"/>
          </a:solidFill>
          <a:ln w="19050">
            <a:solidFill>
              <a:schemeClr val="lt1"/>
            </a:solidFill>
          </a:ln>
          <a:effectLst/>
        </c:spPr>
      </c:pivotFmt>
      <c:pivotFmt>
        <c:idx val="5"/>
        <c:spPr>
          <a:solidFill>
            <a:srgbClr val="68EAE1"/>
          </a:solidFill>
          <a:ln w="19050">
            <a:solidFill>
              <a:schemeClr val="lt1"/>
            </a:solidFill>
          </a:ln>
          <a:effectLst/>
        </c:spPr>
      </c:pivotFmt>
      <c:pivotFmt>
        <c:idx val="6"/>
        <c:spPr>
          <a:solidFill>
            <a:srgbClr val="C2CBD8"/>
          </a:solidFill>
          <a:ln w="19050">
            <a:solidFill>
              <a:schemeClr val="lt1"/>
            </a:solidFill>
          </a:ln>
          <a:effectLst/>
        </c:spPr>
      </c:pivotFmt>
      <c:pivotFmt>
        <c:idx val="7"/>
        <c:spPr>
          <a:solidFill>
            <a:srgbClr val="9ED6CF"/>
          </a:solidFill>
          <a:ln w="19050">
            <a:solidFill>
              <a:schemeClr val="lt1"/>
            </a:solidFill>
          </a:ln>
          <a:effectLst/>
        </c:spPr>
      </c:pivotFmt>
    </c:pivotFmts>
    <c:plotArea>
      <c:layout/>
      <c:pieChart>
        <c:varyColors val="1"/>
        <c:ser>
          <c:idx val="0"/>
          <c:order val="0"/>
          <c:tx>
            <c:strRef>
              <c:f>Prod!$B$1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rgbClr val="9CB4E0"/>
              </a:solidFill>
              <a:ln w="19050">
                <a:solidFill>
                  <a:schemeClr val="lt1"/>
                </a:solidFill>
              </a:ln>
              <a:effectLst/>
            </c:spPr>
          </c:dPt>
          <c:dPt>
            <c:idx val="4"/>
            <c:bubble3D val="0"/>
            <c:spPr>
              <a:solidFill>
                <a:srgbClr val="68EAE1"/>
              </a:solidFill>
              <a:ln w="19050">
                <a:solidFill>
                  <a:schemeClr val="lt1"/>
                </a:solidFill>
              </a:ln>
              <a:effectLst/>
            </c:spPr>
          </c:dPt>
          <c:dPt>
            <c:idx val="5"/>
            <c:bubble3D val="0"/>
            <c:spPr>
              <a:solidFill>
                <a:srgbClr val="C2CBD8"/>
              </a:solidFill>
              <a:ln w="19050">
                <a:solidFill>
                  <a:schemeClr val="lt1"/>
                </a:solidFill>
              </a:ln>
              <a:effectLst/>
            </c:spPr>
          </c:dPt>
          <c:dPt>
            <c:idx val="6"/>
            <c:bubble3D val="0"/>
            <c:spPr>
              <a:solidFill>
                <a:srgbClr val="9ED6CF"/>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Prod!$A$2:$A$9</c:f>
              <c:strCache>
                <c:ptCount val="7"/>
                <c:pt idx="0">
                  <c:v>Employee Benefits</c:v>
                </c:pt>
                <c:pt idx="1">
                  <c:v>Fire</c:v>
                </c:pt>
                <c:pt idx="2">
                  <c:v>Marine</c:v>
                </c:pt>
                <c:pt idx="3">
                  <c:v>Engineering</c:v>
                </c:pt>
                <c:pt idx="4">
                  <c:v>Liability</c:v>
                </c:pt>
                <c:pt idx="5">
                  <c:v>Miscellaneous</c:v>
                </c:pt>
                <c:pt idx="6">
                  <c:v>Terrorism</c:v>
                </c:pt>
              </c:strCache>
            </c:strRef>
          </c:cat>
          <c:val>
            <c:numRef>
              <c:f>Prod!$B$2:$B$9</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1B-8D6D-4F61-9A9F-A6696B4DF4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Analysis.xlsx]Top 5!PivotTable21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EL-Group Mediclaim</c:v>
                </c:pt>
                <c:pt idx="1">
                  <c:v>DB -Mega Policy</c:v>
                </c:pt>
                <c:pt idx="2">
                  <c:v>CVP GMC</c:v>
                </c:pt>
                <c:pt idx="3">
                  <c:v>BE-Mega policy</c:v>
                </c:pt>
                <c:pt idx="4">
                  <c:v>DB -Terrorism Policy</c:v>
                </c:pt>
              </c:strCache>
            </c:strRef>
          </c:cat>
          <c:val>
            <c:numRef>
              <c:f>'Top 5'!$B$4:$B$9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D-C8C0-408C-A5A4-D81DF7919F3D}"/>
            </c:ext>
          </c:extLst>
        </c:ser>
        <c:dLbls>
          <c:dLblPos val="outEnd"/>
          <c:showLegendKey val="0"/>
          <c:showVal val="1"/>
          <c:showCatName val="0"/>
          <c:showSerName val="0"/>
          <c:showPercent val="0"/>
          <c:showBubbleSize val="0"/>
        </c:dLbls>
        <c:gapWidth val="182"/>
        <c:axId val="142966192"/>
        <c:axId val="142948912"/>
      </c:barChart>
      <c:catAx>
        <c:axId val="1429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48912"/>
        <c:crosses val="autoZero"/>
        <c:auto val="1"/>
        <c:lblAlgn val="ctr"/>
        <c:lblOffset val="100"/>
        <c:noMultiLvlLbl val="0"/>
      </c:catAx>
      <c:valAx>
        <c:axId val="142948912"/>
        <c:scaling>
          <c:orientation val="minMax"/>
        </c:scaling>
        <c:delete val="1"/>
        <c:axPos val="l"/>
        <c:numFmt formatCode="General" sourceLinked="1"/>
        <c:majorTickMark val="none"/>
        <c:minorTickMark val="none"/>
        <c:tickLblPos val="nextTo"/>
        <c:crossAx val="1429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emf"/><Relationship Id="rId18" Type="http://schemas.openxmlformats.org/officeDocument/2006/relationships/image" Target="../media/image9.emf"/><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3.emf"/><Relationship Id="rId17" Type="http://schemas.openxmlformats.org/officeDocument/2006/relationships/image" Target="../media/image8.emf"/><Relationship Id="rId2" Type="http://schemas.openxmlformats.org/officeDocument/2006/relationships/chart" Target="../charts/chart10.xml"/><Relationship Id="rId16" Type="http://schemas.openxmlformats.org/officeDocument/2006/relationships/image" Target="../media/image7.emf"/><Relationship Id="rId1" Type="http://schemas.openxmlformats.org/officeDocument/2006/relationships/image" Target="../media/image1.png"/><Relationship Id="rId6" Type="http://schemas.openxmlformats.org/officeDocument/2006/relationships/chart" Target="../charts/chart14.xml"/><Relationship Id="rId11" Type="http://schemas.openxmlformats.org/officeDocument/2006/relationships/image" Target="../media/image2.emf"/><Relationship Id="rId5" Type="http://schemas.openxmlformats.org/officeDocument/2006/relationships/chart" Target="../charts/chart13.xml"/><Relationship Id="rId15" Type="http://schemas.openxmlformats.org/officeDocument/2006/relationships/image" Target="../media/image6.emf"/><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3</xdr:col>
      <xdr:colOff>60325</xdr:colOff>
      <xdr:row>0</xdr:row>
      <xdr:rowOff>25400</xdr:rowOff>
    </xdr:from>
    <xdr:to>
      <xdr:col>5</xdr:col>
      <xdr:colOff>1803400</xdr:colOff>
      <xdr:row>11</xdr:row>
      <xdr:rowOff>12700</xdr:rowOff>
    </xdr:to>
    <xdr:graphicFrame macro="">
      <xdr:nvGraphicFramePr>
        <xdr:cNvPr id="4" name="Chart 3">
          <a:extLst>
            <a:ext uri="{FF2B5EF4-FFF2-40B4-BE49-F238E27FC236}">
              <a16:creationId xmlns:a16="http://schemas.microsoft.com/office/drawing/2014/main" id="{2A745BF7-2C1B-EAAB-2F13-58FB62EB1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1854200</xdr:colOff>
      <xdr:row>0</xdr:row>
      <xdr:rowOff>95250</xdr:rowOff>
    </xdr:from>
    <xdr:to>
      <xdr:col>6</xdr:col>
      <xdr:colOff>1227765</xdr:colOff>
      <xdr:row>19</xdr:row>
      <xdr:rowOff>7680</xdr:rowOff>
    </xdr:to>
    <mc:AlternateContent xmlns:mc="http://schemas.openxmlformats.org/markup-compatibility/2006">
      <mc:Choice xmlns:a14="http://schemas.microsoft.com/office/drawing/2010/main" Requires="a14">
        <xdr:graphicFrame macro="">
          <xdr:nvGraphicFramePr>
            <xdr:cNvPr id="2" name="Account Exe ID2 2">
              <a:extLst>
                <a:ext uri="{FF2B5EF4-FFF2-40B4-BE49-F238E27FC236}">
                  <a16:creationId xmlns:a16="http://schemas.microsoft.com/office/drawing/2014/main" id="{B00BCB22-9FD5-4240-A7C9-0C98D3990099}"/>
                </a:ext>
              </a:extLst>
            </xdr:cNvPr>
            <xdr:cNvGraphicFramePr/>
          </xdr:nvGraphicFramePr>
          <xdr:xfrm>
            <a:off x="0" y="0"/>
            <a:ext cx="0" cy="0"/>
          </xdr:xfrm>
          <a:graphic>
            <a:graphicData uri="http://schemas.microsoft.com/office/drawing/2010/slicer">
              <sle:slicer xmlns:sle="http://schemas.microsoft.com/office/drawing/2010/slicer" name="Account Exe ID2 2"/>
            </a:graphicData>
          </a:graphic>
        </xdr:graphicFrame>
      </mc:Choice>
      <mc:Fallback>
        <xdr:sp macro="" textlink="">
          <xdr:nvSpPr>
            <xdr:cNvPr id="0" name=""/>
            <xdr:cNvSpPr>
              <a:spLocks noTextEdit="1"/>
            </xdr:cNvSpPr>
          </xdr:nvSpPr>
          <xdr:spPr>
            <a:xfrm>
              <a:off x="9251950" y="95250"/>
              <a:ext cx="1430965" cy="3703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415925</xdr:colOff>
      <xdr:row>0</xdr:row>
      <xdr:rowOff>158750</xdr:rowOff>
    </xdr:from>
    <xdr:to>
      <xdr:col>10</xdr:col>
      <xdr:colOff>111125</xdr:colOff>
      <xdr:row>15</xdr:row>
      <xdr:rowOff>139700</xdr:rowOff>
    </xdr:to>
    <xdr:graphicFrame macro="">
      <xdr:nvGraphicFramePr>
        <xdr:cNvPr id="3" name="Chart 2">
          <a:extLst>
            <a:ext uri="{FF2B5EF4-FFF2-40B4-BE49-F238E27FC236}">
              <a16:creationId xmlns:a16="http://schemas.microsoft.com/office/drawing/2014/main" id="{755755CB-1331-8B55-ED1F-6D04C156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561163</xdr:colOff>
      <xdr:row>0</xdr:row>
      <xdr:rowOff>88605</xdr:rowOff>
    </xdr:from>
    <xdr:to>
      <xdr:col>25</xdr:col>
      <xdr:colOff>561163</xdr:colOff>
      <xdr:row>56</xdr:row>
      <xdr:rowOff>0</xdr:rowOff>
    </xdr:to>
    <xdr:sp macro="" textlink="">
      <xdr:nvSpPr>
        <xdr:cNvPr id="43" name="Rectangle 42">
          <a:extLst>
            <a:ext uri="{FF2B5EF4-FFF2-40B4-BE49-F238E27FC236}">
              <a16:creationId xmlns:a16="http://schemas.microsoft.com/office/drawing/2014/main" id="{12A390C8-E29C-8215-2529-A70BEF891998}"/>
            </a:ext>
          </a:extLst>
        </xdr:cNvPr>
        <xdr:cNvSpPr/>
      </xdr:nvSpPr>
      <xdr:spPr>
        <a:xfrm>
          <a:off x="561163" y="88605"/>
          <a:ext cx="15136628" cy="9835116"/>
        </a:xfrm>
        <a:prstGeom prst="rect">
          <a:avLst/>
        </a:prstGeom>
        <a:solidFill>
          <a:srgbClr val="CDCDC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63500</xdr:colOff>
      <xdr:row>1</xdr:row>
      <xdr:rowOff>101600</xdr:rowOff>
    </xdr:from>
    <xdr:to>
      <xdr:col>25</xdr:col>
      <xdr:colOff>444500</xdr:colOff>
      <xdr:row>19</xdr:row>
      <xdr:rowOff>152400</xdr:rowOff>
    </xdr:to>
    <xdr:sp macro="" textlink="">
      <xdr:nvSpPr>
        <xdr:cNvPr id="2" name="Rectangle 1">
          <a:extLst>
            <a:ext uri="{FF2B5EF4-FFF2-40B4-BE49-F238E27FC236}">
              <a16:creationId xmlns:a16="http://schemas.microsoft.com/office/drawing/2014/main" id="{5ABE5356-46C0-9341-E858-97C818DAC9FA}"/>
            </a:ext>
          </a:extLst>
        </xdr:cNvPr>
        <xdr:cNvSpPr/>
      </xdr:nvSpPr>
      <xdr:spPr>
        <a:xfrm>
          <a:off x="673100" y="101600"/>
          <a:ext cx="15011400" cy="34798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241300</xdr:colOff>
      <xdr:row>14</xdr:row>
      <xdr:rowOff>177800</xdr:rowOff>
    </xdr:from>
    <xdr:to>
      <xdr:col>4</xdr:col>
      <xdr:colOff>428500</xdr:colOff>
      <xdr:row>16</xdr:row>
      <xdr:rowOff>139700</xdr:rowOff>
    </xdr:to>
    <xdr:sp macro="" textlink="">
      <xdr:nvSpPr>
        <xdr:cNvPr id="6" name="Rectangle 5">
          <a:extLst>
            <a:ext uri="{FF2B5EF4-FFF2-40B4-BE49-F238E27FC236}">
              <a16:creationId xmlns:a16="http://schemas.microsoft.com/office/drawing/2014/main" id="{E7A68322-F72E-1FDB-6682-A30947105999}"/>
            </a:ext>
          </a:extLst>
        </xdr:cNvPr>
        <xdr:cNvSpPr/>
      </xdr:nvSpPr>
      <xdr:spPr>
        <a:xfrm>
          <a:off x="850900" y="26543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300">
              <a:solidFill>
                <a:schemeClr val="tx1">
                  <a:lumMod val="85000"/>
                  <a:lumOff val="15000"/>
                </a:schemeClr>
              </a:solidFill>
            </a:rPr>
            <a:t>CROSS</a:t>
          </a:r>
          <a:r>
            <a:rPr lang="en-IN" sz="1300" baseline="0">
              <a:solidFill>
                <a:schemeClr val="tx1">
                  <a:lumMod val="85000"/>
                  <a:lumOff val="15000"/>
                </a:schemeClr>
              </a:solidFill>
            </a:rPr>
            <a:t> SELL PLACED ACH %</a:t>
          </a:r>
          <a:endParaRPr lang="en-IN" sz="1300">
            <a:solidFill>
              <a:schemeClr val="tx1">
                <a:lumMod val="85000"/>
                <a:lumOff val="15000"/>
              </a:schemeClr>
            </a:solidFill>
          </a:endParaRPr>
        </a:p>
      </xdr:txBody>
    </xdr:sp>
    <xdr:clientData/>
  </xdr:twoCellAnchor>
  <xdr:twoCellAnchor>
    <xdr:from>
      <xdr:col>4</xdr:col>
      <xdr:colOff>508000</xdr:colOff>
      <xdr:row>14</xdr:row>
      <xdr:rowOff>177800</xdr:rowOff>
    </xdr:from>
    <xdr:to>
      <xdr:col>8</xdr:col>
      <xdr:colOff>85600</xdr:colOff>
      <xdr:row>16</xdr:row>
      <xdr:rowOff>139700</xdr:rowOff>
    </xdr:to>
    <xdr:sp macro="" textlink="">
      <xdr:nvSpPr>
        <xdr:cNvPr id="7" name="Rectangle 6">
          <a:extLst>
            <a:ext uri="{FF2B5EF4-FFF2-40B4-BE49-F238E27FC236}">
              <a16:creationId xmlns:a16="http://schemas.microsoft.com/office/drawing/2014/main" id="{E541A875-2181-4458-8391-CACCACDD6CDB}"/>
            </a:ext>
          </a:extLst>
        </xdr:cNvPr>
        <xdr:cNvSpPr/>
      </xdr:nvSpPr>
      <xdr:spPr>
        <a:xfrm>
          <a:off x="2946400" y="26543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a:solidFill>
                <a:schemeClr val="tx1">
                  <a:lumMod val="85000"/>
                  <a:lumOff val="15000"/>
                </a:schemeClr>
              </a:solidFill>
              <a:latin typeface="+mn-lt"/>
              <a:ea typeface="+mn-ea"/>
              <a:cs typeface="+mn-cs"/>
            </a:rPr>
            <a:t>CROSS SELL</a:t>
          </a:r>
          <a:r>
            <a:rPr lang="en-IN" sz="1300" baseline="0">
              <a:solidFill>
                <a:schemeClr val="tx1">
                  <a:lumMod val="85000"/>
                  <a:lumOff val="15000"/>
                </a:schemeClr>
              </a:solidFill>
              <a:latin typeface="+mn-lt"/>
              <a:ea typeface="+mn-ea"/>
              <a:cs typeface="+mn-cs"/>
            </a:rPr>
            <a:t> INVOICE ACH%</a:t>
          </a:r>
          <a:endParaRPr lang="en-IN" sz="1300">
            <a:solidFill>
              <a:schemeClr val="tx1">
                <a:lumMod val="85000"/>
                <a:lumOff val="15000"/>
              </a:schemeClr>
            </a:solidFill>
            <a:latin typeface="+mn-lt"/>
            <a:ea typeface="+mn-ea"/>
            <a:cs typeface="+mn-cs"/>
          </a:endParaRPr>
        </a:p>
      </xdr:txBody>
    </xdr:sp>
    <xdr:clientData/>
  </xdr:twoCellAnchor>
  <xdr:twoCellAnchor>
    <xdr:from>
      <xdr:col>18</xdr:col>
      <xdr:colOff>549936</xdr:colOff>
      <xdr:row>15</xdr:row>
      <xdr:rowOff>590</xdr:rowOff>
    </xdr:from>
    <xdr:to>
      <xdr:col>22</xdr:col>
      <xdr:colOff>127536</xdr:colOff>
      <xdr:row>16</xdr:row>
      <xdr:rowOff>139700</xdr:rowOff>
    </xdr:to>
    <xdr:sp macro="" textlink="">
      <xdr:nvSpPr>
        <xdr:cNvPr id="8" name="Rectangle 7">
          <a:extLst>
            <a:ext uri="{FF2B5EF4-FFF2-40B4-BE49-F238E27FC236}">
              <a16:creationId xmlns:a16="http://schemas.microsoft.com/office/drawing/2014/main" id="{A574E36C-4195-4B95-B8A7-0963A10CAC84}"/>
            </a:ext>
          </a:extLst>
        </xdr:cNvPr>
        <xdr:cNvSpPr/>
      </xdr:nvSpPr>
      <xdr:spPr>
        <a:xfrm>
          <a:off x="11448308" y="2658730"/>
          <a:ext cx="1999461"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RENEWAL INVOICE ACH %</a:t>
          </a:r>
        </a:p>
      </xdr:txBody>
    </xdr:sp>
    <xdr:clientData/>
  </xdr:twoCellAnchor>
  <xdr:twoCellAnchor>
    <xdr:from>
      <xdr:col>15</xdr:col>
      <xdr:colOff>255769</xdr:colOff>
      <xdr:row>15</xdr:row>
      <xdr:rowOff>590</xdr:rowOff>
    </xdr:from>
    <xdr:to>
      <xdr:col>18</xdr:col>
      <xdr:colOff>442969</xdr:colOff>
      <xdr:row>16</xdr:row>
      <xdr:rowOff>139700</xdr:rowOff>
    </xdr:to>
    <xdr:sp macro="" textlink="">
      <xdr:nvSpPr>
        <xdr:cNvPr id="9" name="Rectangle 8">
          <a:extLst>
            <a:ext uri="{FF2B5EF4-FFF2-40B4-BE49-F238E27FC236}">
              <a16:creationId xmlns:a16="http://schemas.microsoft.com/office/drawing/2014/main" id="{F254DEE9-A52A-4501-95D0-63837C992366}"/>
            </a:ext>
          </a:extLst>
        </xdr:cNvPr>
        <xdr:cNvSpPr/>
      </xdr:nvSpPr>
      <xdr:spPr>
        <a:xfrm>
          <a:off x="9337746" y="2658730"/>
          <a:ext cx="2003595"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RENEWAL PLACED ACH</a:t>
          </a:r>
          <a:r>
            <a:rPr lang="en-IN" sz="1300" baseline="0">
              <a:solidFill>
                <a:schemeClr val="tx1">
                  <a:lumMod val="85000"/>
                  <a:lumOff val="15000"/>
                </a:schemeClr>
              </a:solidFill>
              <a:latin typeface="+mn-lt"/>
              <a:ea typeface="+mn-ea"/>
              <a:cs typeface="+mn-cs"/>
            </a:rPr>
            <a:t> %</a:t>
          </a:r>
          <a:endParaRPr lang="en-IN" sz="1300">
            <a:solidFill>
              <a:schemeClr val="tx1">
                <a:lumMod val="85000"/>
                <a:lumOff val="15000"/>
              </a:schemeClr>
            </a:solidFill>
            <a:latin typeface="+mn-lt"/>
            <a:ea typeface="+mn-ea"/>
            <a:cs typeface="+mn-cs"/>
          </a:endParaRPr>
        </a:p>
      </xdr:txBody>
    </xdr:sp>
    <xdr:clientData/>
  </xdr:twoCellAnchor>
  <xdr:twoCellAnchor>
    <xdr:from>
      <xdr:col>11</xdr:col>
      <xdr:colOff>514201</xdr:colOff>
      <xdr:row>15</xdr:row>
      <xdr:rowOff>590</xdr:rowOff>
    </xdr:from>
    <xdr:to>
      <xdr:col>15</xdr:col>
      <xdr:colOff>91801</xdr:colOff>
      <xdr:row>16</xdr:row>
      <xdr:rowOff>139700</xdr:rowOff>
    </xdr:to>
    <xdr:sp macro="" textlink="">
      <xdr:nvSpPr>
        <xdr:cNvPr id="10" name="Rectangle 9">
          <a:extLst>
            <a:ext uri="{FF2B5EF4-FFF2-40B4-BE49-F238E27FC236}">
              <a16:creationId xmlns:a16="http://schemas.microsoft.com/office/drawing/2014/main" id="{6D8AF2E3-B76A-4285-87CA-91E682796B19}"/>
            </a:ext>
          </a:extLst>
        </xdr:cNvPr>
        <xdr:cNvSpPr/>
      </xdr:nvSpPr>
      <xdr:spPr>
        <a:xfrm>
          <a:off x="7174317" y="2658730"/>
          <a:ext cx="1999461"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NEW</a:t>
          </a:r>
          <a:r>
            <a:rPr lang="en-IN" sz="1300" baseline="0">
              <a:solidFill>
                <a:schemeClr val="tx1">
                  <a:lumMod val="85000"/>
                  <a:lumOff val="15000"/>
                </a:schemeClr>
              </a:solidFill>
              <a:latin typeface="+mn-lt"/>
              <a:ea typeface="+mn-ea"/>
              <a:cs typeface="+mn-cs"/>
            </a:rPr>
            <a:t> INVOICE ACH %</a:t>
          </a:r>
          <a:endParaRPr lang="en-IN" sz="1300">
            <a:solidFill>
              <a:schemeClr val="tx1">
                <a:lumMod val="85000"/>
                <a:lumOff val="15000"/>
              </a:schemeClr>
            </a:solidFill>
            <a:latin typeface="+mn-lt"/>
            <a:ea typeface="+mn-ea"/>
            <a:cs typeface="+mn-cs"/>
          </a:endParaRPr>
        </a:p>
      </xdr:txBody>
    </xdr:sp>
    <xdr:clientData/>
  </xdr:twoCellAnchor>
  <xdr:twoCellAnchor>
    <xdr:from>
      <xdr:col>8</xdr:col>
      <xdr:colOff>234801</xdr:colOff>
      <xdr:row>15</xdr:row>
      <xdr:rowOff>590</xdr:rowOff>
    </xdr:from>
    <xdr:to>
      <xdr:col>11</xdr:col>
      <xdr:colOff>422001</xdr:colOff>
      <xdr:row>16</xdr:row>
      <xdr:rowOff>139700</xdr:rowOff>
    </xdr:to>
    <xdr:sp macro="" textlink="">
      <xdr:nvSpPr>
        <xdr:cNvPr id="11" name="Rectangle 10">
          <a:extLst>
            <a:ext uri="{FF2B5EF4-FFF2-40B4-BE49-F238E27FC236}">
              <a16:creationId xmlns:a16="http://schemas.microsoft.com/office/drawing/2014/main" id="{C9FB68FD-9079-4405-8F5A-7A2BCC69A6D0}"/>
            </a:ext>
          </a:extLst>
        </xdr:cNvPr>
        <xdr:cNvSpPr/>
      </xdr:nvSpPr>
      <xdr:spPr>
        <a:xfrm>
          <a:off x="5078522" y="2658730"/>
          <a:ext cx="2003595"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NEW PLACED ACH %</a:t>
          </a:r>
        </a:p>
      </xdr:txBody>
    </xdr:sp>
    <xdr:clientData/>
  </xdr:twoCellAnchor>
  <xdr:twoCellAnchor>
    <xdr:from>
      <xdr:col>1</xdr:col>
      <xdr:colOff>241300</xdr:colOff>
      <xdr:row>16</xdr:row>
      <xdr:rowOff>139700</xdr:rowOff>
    </xdr:from>
    <xdr:to>
      <xdr:col>4</xdr:col>
      <xdr:colOff>428500</xdr:colOff>
      <xdr:row>18</xdr:row>
      <xdr:rowOff>101600</xdr:rowOff>
    </xdr:to>
    <xdr:sp macro="" textlink="">
      <xdr:nvSpPr>
        <xdr:cNvPr id="12" name="Rectangle 11">
          <a:extLst>
            <a:ext uri="{FF2B5EF4-FFF2-40B4-BE49-F238E27FC236}">
              <a16:creationId xmlns:a16="http://schemas.microsoft.com/office/drawing/2014/main" id="{CB6D164E-FA3B-4C3C-885E-9ACD85BDE0EE}"/>
            </a:ext>
          </a:extLst>
        </xdr:cNvPr>
        <xdr:cNvSpPr/>
      </xdr:nvSpPr>
      <xdr:spPr>
        <a:xfrm>
          <a:off x="850900" y="29972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chemeClr val="tx1">
                <a:lumMod val="95000"/>
                <a:lumOff val="5000"/>
              </a:schemeClr>
            </a:solidFill>
            <a:latin typeface="+mn-lt"/>
            <a:ea typeface="+mn-ea"/>
            <a:cs typeface="+mn-cs"/>
          </a:endParaRPr>
        </a:p>
      </xdr:txBody>
    </xdr:sp>
    <xdr:clientData/>
  </xdr:twoCellAnchor>
  <xdr:twoCellAnchor>
    <xdr:from>
      <xdr:col>4</xdr:col>
      <xdr:colOff>508000</xdr:colOff>
      <xdr:row>16</xdr:row>
      <xdr:rowOff>139700</xdr:rowOff>
    </xdr:from>
    <xdr:to>
      <xdr:col>8</xdr:col>
      <xdr:colOff>85600</xdr:colOff>
      <xdr:row>18</xdr:row>
      <xdr:rowOff>101600</xdr:rowOff>
    </xdr:to>
    <xdr:sp macro="" textlink="">
      <xdr:nvSpPr>
        <xdr:cNvPr id="13" name="Rectangle 12">
          <a:extLst>
            <a:ext uri="{FF2B5EF4-FFF2-40B4-BE49-F238E27FC236}">
              <a16:creationId xmlns:a16="http://schemas.microsoft.com/office/drawing/2014/main" id="{E5797631-056C-43A8-8EAC-E1FA4E951C05}"/>
            </a:ext>
          </a:extLst>
        </xdr:cNvPr>
        <xdr:cNvSpPr/>
      </xdr:nvSpPr>
      <xdr:spPr>
        <a:xfrm>
          <a:off x="2929860"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solidFill>
          </a:endParaRPr>
        </a:p>
      </xdr:txBody>
    </xdr:sp>
    <xdr:clientData/>
  </xdr:twoCellAnchor>
  <xdr:twoCellAnchor>
    <xdr:from>
      <xdr:col>8</xdr:col>
      <xdr:colOff>234801</xdr:colOff>
      <xdr:row>16</xdr:row>
      <xdr:rowOff>139700</xdr:rowOff>
    </xdr:from>
    <xdr:to>
      <xdr:col>11</xdr:col>
      <xdr:colOff>422001</xdr:colOff>
      <xdr:row>18</xdr:row>
      <xdr:rowOff>101600</xdr:rowOff>
    </xdr:to>
    <xdr:sp macro="" textlink="">
      <xdr:nvSpPr>
        <xdr:cNvPr id="14" name="Rectangle 13">
          <a:extLst>
            <a:ext uri="{FF2B5EF4-FFF2-40B4-BE49-F238E27FC236}">
              <a16:creationId xmlns:a16="http://schemas.microsoft.com/office/drawing/2014/main" id="{66056A3C-09FD-42AF-B88C-F1B804B3A75D}"/>
            </a:ext>
          </a:extLst>
        </xdr:cNvPr>
        <xdr:cNvSpPr/>
      </xdr:nvSpPr>
      <xdr:spPr>
        <a:xfrm>
          <a:off x="5078522" y="2975049"/>
          <a:ext cx="2003595"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11</xdr:col>
      <xdr:colOff>514201</xdr:colOff>
      <xdr:row>16</xdr:row>
      <xdr:rowOff>139700</xdr:rowOff>
    </xdr:from>
    <xdr:to>
      <xdr:col>15</xdr:col>
      <xdr:colOff>91801</xdr:colOff>
      <xdr:row>18</xdr:row>
      <xdr:rowOff>101600</xdr:rowOff>
    </xdr:to>
    <xdr:sp macro="" textlink="">
      <xdr:nvSpPr>
        <xdr:cNvPr id="15" name="Rectangle 14">
          <a:extLst>
            <a:ext uri="{FF2B5EF4-FFF2-40B4-BE49-F238E27FC236}">
              <a16:creationId xmlns:a16="http://schemas.microsoft.com/office/drawing/2014/main" id="{923ABE21-AF1F-4930-88B1-31B9D230A4B2}"/>
            </a:ext>
          </a:extLst>
        </xdr:cNvPr>
        <xdr:cNvSpPr/>
      </xdr:nvSpPr>
      <xdr:spPr>
        <a:xfrm>
          <a:off x="7174317"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15</xdr:col>
      <xdr:colOff>255769</xdr:colOff>
      <xdr:row>16</xdr:row>
      <xdr:rowOff>139700</xdr:rowOff>
    </xdr:from>
    <xdr:to>
      <xdr:col>18</xdr:col>
      <xdr:colOff>442969</xdr:colOff>
      <xdr:row>18</xdr:row>
      <xdr:rowOff>101600</xdr:rowOff>
    </xdr:to>
    <xdr:sp macro="" textlink="">
      <xdr:nvSpPr>
        <xdr:cNvPr id="16" name="Rectangle 15">
          <a:extLst>
            <a:ext uri="{FF2B5EF4-FFF2-40B4-BE49-F238E27FC236}">
              <a16:creationId xmlns:a16="http://schemas.microsoft.com/office/drawing/2014/main" id="{AB6E9AC7-6315-438C-AEBC-7DE6514AC36C}"/>
            </a:ext>
          </a:extLst>
        </xdr:cNvPr>
        <xdr:cNvSpPr/>
      </xdr:nvSpPr>
      <xdr:spPr>
        <a:xfrm>
          <a:off x="9337746" y="2975049"/>
          <a:ext cx="2003595"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18</xdr:col>
      <xdr:colOff>549936</xdr:colOff>
      <xdr:row>16</xdr:row>
      <xdr:rowOff>139700</xdr:rowOff>
    </xdr:from>
    <xdr:to>
      <xdr:col>22</xdr:col>
      <xdr:colOff>127536</xdr:colOff>
      <xdr:row>18</xdr:row>
      <xdr:rowOff>101600</xdr:rowOff>
    </xdr:to>
    <xdr:sp macro="" textlink="">
      <xdr:nvSpPr>
        <xdr:cNvPr id="17" name="Rectangle 16">
          <a:extLst>
            <a:ext uri="{FF2B5EF4-FFF2-40B4-BE49-F238E27FC236}">
              <a16:creationId xmlns:a16="http://schemas.microsoft.com/office/drawing/2014/main" id="{63482FF1-1F1A-4D44-9F0C-A52EE961CBE1}"/>
            </a:ext>
          </a:extLst>
        </xdr:cNvPr>
        <xdr:cNvSpPr/>
      </xdr:nvSpPr>
      <xdr:spPr>
        <a:xfrm>
          <a:off x="11448308"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xdr:col>
      <xdr:colOff>63500</xdr:colOff>
      <xdr:row>20</xdr:row>
      <xdr:rowOff>88899</xdr:rowOff>
    </xdr:from>
    <xdr:to>
      <xdr:col>25</xdr:col>
      <xdr:colOff>444500</xdr:colOff>
      <xdr:row>55</xdr:row>
      <xdr:rowOff>70555</xdr:rowOff>
    </xdr:to>
    <xdr:sp macro="" textlink="">
      <xdr:nvSpPr>
        <xdr:cNvPr id="18" name="Rectangle 17">
          <a:extLst>
            <a:ext uri="{FF2B5EF4-FFF2-40B4-BE49-F238E27FC236}">
              <a16:creationId xmlns:a16="http://schemas.microsoft.com/office/drawing/2014/main" id="{538195AD-DEBF-41A0-9B5E-2FCDF4E94874}"/>
            </a:ext>
          </a:extLst>
        </xdr:cNvPr>
        <xdr:cNvSpPr/>
      </xdr:nvSpPr>
      <xdr:spPr>
        <a:xfrm>
          <a:off x="668965" y="3633085"/>
          <a:ext cx="14912163" cy="6183982"/>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235656</xdr:colOff>
      <xdr:row>20</xdr:row>
      <xdr:rowOff>152400</xdr:rowOff>
    </xdr:from>
    <xdr:to>
      <xdr:col>8</xdr:col>
      <xdr:colOff>84666</xdr:colOff>
      <xdr:row>25</xdr:row>
      <xdr:rowOff>14111</xdr:rowOff>
    </xdr:to>
    <xdr:grpSp>
      <xdr:nvGrpSpPr>
        <xdr:cNvPr id="28" name="Group 27">
          <a:extLst>
            <a:ext uri="{FF2B5EF4-FFF2-40B4-BE49-F238E27FC236}">
              <a16:creationId xmlns:a16="http://schemas.microsoft.com/office/drawing/2014/main" id="{EDA26178-DFCD-CD54-479E-21F063B150B4}"/>
            </a:ext>
          </a:extLst>
        </xdr:cNvPr>
        <xdr:cNvGrpSpPr/>
      </xdr:nvGrpSpPr>
      <xdr:grpSpPr>
        <a:xfrm>
          <a:off x="841121" y="3696586"/>
          <a:ext cx="4087266" cy="747758"/>
          <a:chOff x="841121" y="3696586"/>
          <a:chExt cx="4087266" cy="747758"/>
        </a:xfrm>
      </xdr:grpSpPr>
      <xdr:sp macro="" textlink="">
        <xdr:nvSpPr>
          <xdr:cNvPr id="19" name="Rectangle 18">
            <a:extLst>
              <a:ext uri="{FF2B5EF4-FFF2-40B4-BE49-F238E27FC236}">
                <a16:creationId xmlns:a16="http://schemas.microsoft.com/office/drawing/2014/main" id="{10B22AF5-CDFC-45C5-A725-D8F893B39D57}"/>
              </a:ext>
            </a:extLst>
          </xdr:cNvPr>
          <xdr:cNvSpPr/>
        </xdr:nvSpPr>
        <xdr:spPr>
          <a:xfrm>
            <a:off x="841121" y="3696587"/>
            <a:ext cx="1989962" cy="747757"/>
          </a:xfrm>
          <a:prstGeom prst="rect">
            <a:avLst/>
          </a:prstGeom>
          <a:solidFill>
            <a:srgbClr val="FEFDFC"/>
          </a:solidFill>
          <a:ln w="3175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lumMod val="85000"/>
                    <a:lumOff val="15000"/>
                  </a:schemeClr>
                </a:solidFill>
              </a:rPr>
              <a:t>YEARLY MEETING</a:t>
            </a:r>
            <a:r>
              <a:rPr lang="en-IN" sz="1400" baseline="0">
                <a:solidFill>
                  <a:schemeClr val="tx1">
                    <a:lumMod val="85000"/>
                    <a:lumOff val="15000"/>
                  </a:schemeClr>
                </a:solidFill>
              </a:rPr>
              <a:t> COUNT</a:t>
            </a:r>
            <a:endParaRPr lang="en-IN" sz="1400">
              <a:solidFill>
                <a:schemeClr val="tx1">
                  <a:lumMod val="85000"/>
                  <a:lumOff val="15000"/>
                </a:schemeClr>
              </a:solidFill>
            </a:endParaRPr>
          </a:p>
        </xdr:txBody>
      </xdr:sp>
      <xdr:sp macro="" textlink="">
        <xdr:nvSpPr>
          <xdr:cNvPr id="22" name="Rectangle 21">
            <a:extLst>
              <a:ext uri="{FF2B5EF4-FFF2-40B4-BE49-F238E27FC236}">
                <a16:creationId xmlns:a16="http://schemas.microsoft.com/office/drawing/2014/main" id="{90423D0C-259D-4C49-B8DF-E6C83A247ECC}"/>
              </a:ext>
            </a:extLst>
          </xdr:cNvPr>
          <xdr:cNvSpPr/>
        </xdr:nvSpPr>
        <xdr:spPr>
          <a:xfrm>
            <a:off x="2835349" y="3696586"/>
            <a:ext cx="2093038" cy="747757"/>
          </a:xfrm>
          <a:prstGeom prst="rect">
            <a:avLst/>
          </a:prstGeom>
          <a:solidFill>
            <a:srgbClr val="FEFDFC"/>
          </a:solidFill>
          <a:ln w="1905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chemeClr val="tx1">
                    <a:lumMod val="85000"/>
                    <a:lumOff val="15000"/>
                  </a:schemeClr>
                </a:solidFill>
                <a:effectLst/>
                <a:latin typeface="+mn-lt"/>
                <a:ea typeface="+mn-ea"/>
                <a:cs typeface="+mn-cs"/>
              </a:rPr>
              <a:t>2019                        3</a:t>
            </a:r>
            <a:r>
              <a:rPr lang="en-IN" sz="1400" b="1">
                <a:solidFill>
                  <a:schemeClr val="tx1">
                    <a:lumMod val="85000"/>
                    <a:lumOff val="15000"/>
                  </a:schemeClr>
                </a:solidFill>
              </a:rPr>
              <a:t> </a:t>
            </a:r>
            <a:endParaRPr lang="en-IN" sz="1400" b="1" i="0" u="none" strike="noStrike">
              <a:solidFill>
                <a:schemeClr val="tx1">
                  <a:lumMod val="85000"/>
                  <a:lumOff val="15000"/>
                </a:schemeClr>
              </a:solidFill>
              <a:effectLst/>
              <a:latin typeface="+mn-lt"/>
              <a:ea typeface="+mn-ea"/>
              <a:cs typeface="+mn-cs"/>
            </a:endParaRPr>
          </a:p>
          <a:p>
            <a:pPr algn="l"/>
            <a:endParaRPr lang="en-IN" sz="1400" b="1" i="0" u="none" strike="noStrike">
              <a:solidFill>
                <a:schemeClr val="tx1">
                  <a:lumMod val="85000"/>
                  <a:lumOff val="15000"/>
                </a:schemeClr>
              </a:solidFill>
              <a:effectLst/>
              <a:latin typeface="+mn-lt"/>
              <a:ea typeface="+mn-ea"/>
              <a:cs typeface="+mn-cs"/>
            </a:endParaRPr>
          </a:p>
          <a:p>
            <a:pPr algn="l"/>
            <a:r>
              <a:rPr lang="en-IN" sz="1400" b="1" i="0" u="none" strike="noStrike">
                <a:solidFill>
                  <a:schemeClr val="tx1">
                    <a:lumMod val="85000"/>
                    <a:lumOff val="15000"/>
                  </a:schemeClr>
                </a:solidFill>
                <a:effectLst/>
                <a:latin typeface="+mn-lt"/>
                <a:ea typeface="+mn-ea"/>
                <a:cs typeface="+mn-cs"/>
              </a:rPr>
              <a:t>2020</a:t>
            </a:r>
            <a:r>
              <a:rPr lang="en-IN" sz="1400" b="1">
                <a:solidFill>
                  <a:schemeClr val="tx1">
                    <a:lumMod val="85000"/>
                    <a:lumOff val="15000"/>
                  </a:schemeClr>
                </a:solidFill>
              </a:rPr>
              <a:t>                      </a:t>
            </a:r>
            <a:r>
              <a:rPr lang="en-IN" sz="1400" b="1" baseline="0">
                <a:solidFill>
                  <a:schemeClr val="tx1">
                    <a:lumMod val="85000"/>
                    <a:lumOff val="15000"/>
                  </a:schemeClr>
                </a:solidFill>
              </a:rPr>
              <a:t> </a:t>
            </a:r>
            <a:r>
              <a:rPr lang="en-IN" sz="1400" b="1" i="0" u="none" strike="noStrike">
                <a:solidFill>
                  <a:schemeClr val="tx1">
                    <a:lumMod val="85000"/>
                    <a:lumOff val="15000"/>
                  </a:schemeClr>
                </a:solidFill>
                <a:effectLst/>
                <a:latin typeface="+mn-lt"/>
                <a:ea typeface="+mn-ea"/>
                <a:cs typeface="+mn-cs"/>
              </a:rPr>
              <a:t>31</a:t>
            </a:r>
            <a:r>
              <a:rPr lang="en-IN" sz="1400" b="1">
                <a:solidFill>
                  <a:schemeClr val="tx1">
                    <a:lumMod val="85000"/>
                    <a:lumOff val="15000"/>
                  </a:schemeClr>
                </a:solidFill>
              </a:rPr>
              <a:t> </a:t>
            </a:r>
          </a:p>
        </xdr:txBody>
      </xdr:sp>
    </xdr:grpSp>
    <xdr:clientData/>
  </xdr:twoCellAnchor>
  <xdr:twoCellAnchor>
    <xdr:from>
      <xdr:col>6</xdr:col>
      <xdr:colOff>249077</xdr:colOff>
      <xdr:row>20</xdr:row>
      <xdr:rowOff>152400</xdr:rowOff>
    </xdr:from>
    <xdr:to>
      <xdr:col>6</xdr:col>
      <xdr:colOff>249077</xdr:colOff>
      <xdr:row>25</xdr:row>
      <xdr:rowOff>14110</xdr:rowOff>
    </xdr:to>
    <xdr:cxnSp macro="">
      <xdr:nvCxnSpPr>
        <xdr:cNvPr id="24" name="Straight Connector 23">
          <a:extLst>
            <a:ext uri="{FF2B5EF4-FFF2-40B4-BE49-F238E27FC236}">
              <a16:creationId xmlns:a16="http://schemas.microsoft.com/office/drawing/2014/main" id="{EE2BCAAB-99E1-7FAE-4163-809C105A1041}"/>
            </a:ext>
          </a:extLst>
        </xdr:cNvPr>
        <xdr:cNvCxnSpPr>
          <a:stCxn id="22" idx="0"/>
          <a:endCxn id="22" idx="2"/>
        </xdr:cNvCxnSpPr>
      </xdr:nvCxnSpPr>
      <xdr:spPr>
        <a:xfrm>
          <a:off x="3881868" y="3696586"/>
          <a:ext cx="0" cy="747757"/>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413489</xdr:colOff>
      <xdr:row>22</xdr:row>
      <xdr:rowOff>171860</xdr:rowOff>
    </xdr:from>
    <xdr:to>
      <xdr:col>8</xdr:col>
      <xdr:colOff>84666</xdr:colOff>
      <xdr:row>22</xdr:row>
      <xdr:rowOff>171860</xdr:rowOff>
    </xdr:to>
    <xdr:cxnSp macro="">
      <xdr:nvCxnSpPr>
        <xdr:cNvPr id="25" name="Straight Connector 24">
          <a:extLst>
            <a:ext uri="{FF2B5EF4-FFF2-40B4-BE49-F238E27FC236}">
              <a16:creationId xmlns:a16="http://schemas.microsoft.com/office/drawing/2014/main" id="{426C3FBA-7EB7-44BD-8961-D5334665C6D6}"/>
            </a:ext>
          </a:extLst>
        </xdr:cNvPr>
        <xdr:cNvCxnSpPr>
          <a:stCxn id="22" idx="3"/>
          <a:endCxn id="22" idx="1"/>
        </xdr:cNvCxnSpPr>
      </xdr:nvCxnSpPr>
      <xdr:spPr>
        <a:xfrm flipH="1">
          <a:off x="2835349" y="4070465"/>
          <a:ext cx="2093038"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221512</xdr:colOff>
      <xdr:row>1</xdr:row>
      <xdr:rowOff>162441</xdr:rowOff>
    </xdr:from>
    <xdr:to>
      <xdr:col>25</xdr:col>
      <xdr:colOff>265814</xdr:colOff>
      <xdr:row>5</xdr:row>
      <xdr:rowOff>0</xdr:rowOff>
    </xdr:to>
    <xdr:sp macro="" textlink="">
      <xdr:nvSpPr>
        <xdr:cNvPr id="44" name="TextBox 43">
          <a:extLst>
            <a:ext uri="{FF2B5EF4-FFF2-40B4-BE49-F238E27FC236}">
              <a16:creationId xmlns:a16="http://schemas.microsoft.com/office/drawing/2014/main" id="{4D80E672-10E4-A047-40B3-2019DD210629}"/>
            </a:ext>
          </a:extLst>
        </xdr:cNvPr>
        <xdr:cNvSpPr txBox="1"/>
      </xdr:nvSpPr>
      <xdr:spPr>
        <a:xfrm>
          <a:off x="826977" y="339650"/>
          <a:ext cx="14575465" cy="546397"/>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rgbClr val="E6BE8A"/>
              </a:solidFill>
            </a:rPr>
            <a:t>INSURANCE ANALYTICS DASHBOARD</a:t>
          </a:r>
        </a:p>
      </xdr:txBody>
    </xdr:sp>
    <xdr:clientData/>
  </xdr:twoCellAnchor>
  <xdr:twoCellAnchor editAs="oneCell">
    <xdr:from>
      <xdr:col>8</xdr:col>
      <xdr:colOff>339658</xdr:colOff>
      <xdr:row>1</xdr:row>
      <xdr:rowOff>162445</xdr:rowOff>
    </xdr:from>
    <xdr:to>
      <xdr:col>9</xdr:col>
      <xdr:colOff>206751</xdr:colOff>
      <xdr:row>4</xdr:row>
      <xdr:rowOff>103375</xdr:rowOff>
    </xdr:to>
    <xdr:pic>
      <xdr:nvPicPr>
        <xdr:cNvPr id="46" name="Picture 45">
          <a:extLst>
            <a:ext uri="{FF2B5EF4-FFF2-40B4-BE49-F238E27FC236}">
              <a16:creationId xmlns:a16="http://schemas.microsoft.com/office/drawing/2014/main" id="{8C64A796-591E-0AE8-B491-DE2D71976F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3379" y="339654"/>
          <a:ext cx="472558" cy="472558"/>
        </a:xfrm>
        <a:prstGeom prst="rect">
          <a:avLst/>
        </a:prstGeom>
      </xdr:spPr>
    </xdr:pic>
    <xdr:clientData/>
  </xdr:twoCellAnchor>
  <xdr:twoCellAnchor>
    <xdr:from>
      <xdr:col>15</xdr:col>
      <xdr:colOff>182942</xdr:colOff>
      <xdr:row>21</xdr:row>
      <xdr:rowOff>6860</xdr:rowOff>
    </xdr:from>
    <xdr:to>
      <xdr:col>18</xdr:col>
      <xdr:colOff>265814</xdr:colOff>
      <xdr:row>25</xdr:row>
      <xdr:rowOff>45779</xdr:rowOff>
    </xdr:to>
    <xdr:sp macro="" textlink="OPP!H9">
      <xdr:nvSpPr>
        <xdr:cNvPr id="30" name="Rectangle 29">
          <a:extLst>
            <a:ext uri="{FF2B5EF4-FFF2-40B4-BE49-F238E27FC236}">
              <a16:creationId xmlns:a16="http://schemas.microsoft.com/office/drawing/2014/main" id="{2C5D93A2-46A9-570C-0955-9A51D1269B89}"/>
            </a:ext>
          </a:extLst>
        </xdr:cNvPr>
        <xdr:cNvSpPr/>
      </xdr:nvSpPr>
      <xdr:spPr>
        <a:xfrm>
          <a:off x="9264919" y="3728255"/>
          <a:ext cx="1899267" cy="747757"/>
        </a:xfrm>
        <a:prstGeom prst="rect">
          <a:avLst/>
        </a:prstGeom>
        <a:solidFill>
          <a:srgbClr val="FEFDFC"/>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rgbClr val="000000"/>
              </a:solidFill>
              <a:latin typeface="Calibri"/>
              <a:ea typeface="Calibri"/>
              <a:cs typeface="Calibri"/>
            </a:rPr>
            <a:t>TOTAL OPPORTUNITIES</a:t>
          </a:r>
        </a:p>
        <a:p>
          <a:pPr algn="l"/>
          <a:r>
            <a:rPr lang="en-US" sz="1400" b="0" i="0" u="none" strike="noStrike">
              <a:solidFill>
                <a:srgbClr val="000000"/>
              </a:solidFill>
              <a:latin typeface="Calibri"/>
              <a:ea typeface="Calibri"/>
              <a:cs typeface="Calibri"/>
            </a:rPr>
            <a:t>                    </a:t>
          </a:r>
          <a:endParaRPr lang="en-IN" sz="1600" b="1">
            <a:solidFill>
              <a:schemeClr val="tx1">
                <a:lumMod val="85000"/>
                <a:lumOff val="15000"/>
              </a:schemeClr>
            </a:solidFill>
          </a:endParaRPr>
        </a:p>
      </xdr:txBody>
    </xdr:sp>
    <xdr:clientData/>
  </xdr:twoCellAnchor>
  <xdr:twoCellAnchor>
    <xdr:from>
      <xdr:col>18</xdr:col>
      <xdr:colOff>280581</xdr:colOff>
      <xdr:row>21</xdr:row>
      <xdr:rowOff>6859</xdr:rowOff>
    </xdr:from>
    <xdr:to>
      <xdr:col>22</xdr:col>
      <xdr:colOff>103372</xdr:colOff>
      <xdr:row>25</xdr:row>
      <xdr:rowOff>45778</xdr:rowOff>
    </xdr:to>
    <xdr:sp macro="" textlink="">
      <xdr:nvSpPr>
        <xdr:cNvPr id="31" name="Rectangle 30">
          <a:extLst>
            <a:ext uri="{FF2B5EF4-FFF2-40B4-BE49-F238E27FC236}">
              <a16:creationId xmlns:a16="http://schemas.microsoft.com/office/drawing/2014/main" id="{CB97CD44-8D15-2958-A91F-8F43FD8893DE}"/>
            </a:ext>
          </a:extLst>
        </xdr:cNvPr>
        <xdr:cNvSpPr/>
      </xdr:nvSpPr>
      <xdr:spPr>
        <a:xfrm>
          <a:off x="11178953" y="3728254"/>
          <a:ext cx="2244652" cy="747757"/>
        </a:xfrm>
        <a:prstGeom prst="rect">
          <a:avLst/>
        </a:prstGeom>
        <a:solidFill>
          <a:srgbClr val="FEFDFC"/>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lumMod val="95000"/>
                  <a:lumOff val="5000"/>
                </a:schemeClr>
              </a:solidFill>
            </a:rPr>
            <a:t>TOTAL</a:t>
          </a:r>
          <a:r>
            <a:rPr lang="en-US" sz="1400" b="0" baseline="0">
              <a:solidFill>
                <a:schemeClr val="tx1">
                  <a:lumMod val="95000"/>
                  <a:lumOff val="5000"/>
                </a:schemeClr>
              </a:solidFill>
            </a:rPr>
            <a:t> OPEN OPPORTUNITY</a:t>
          </a:r>
        </a:p>
        <a:p>
          <a:pPr algn="l"/>
          <a:r>
            <a:rPr lang="en-US" sz="1400" b="0" baseline="0">
              <a:solidFill>
                <a:schemeClr val="tx1">
                  <a:lumMod val="95000"/>
                  <a:lumOff val="5000"/>
                </a:schemeClr>
              </a:solidFill>
            </a:rPr>
            <a:t>                       </a:t>
          </a:r>
          <a:endParaRPr lang="en-US" sz="1600" b="1">
            <a:solidFill>
              <a:schemeClr val="tx1">
                <a:lumMod val="95000"/>
                <a:lumOff val="5000"/>
              </a:schemeClr>
            </a:solidFill>
          </a:endParaRPr>
        </a:p>
      </xdr:txBody>
    </xdr:sp>
    <xdr:clientData/>
  </xdr:twoCellAnchor>
  <xdr:twoCellAnchor>
    <xdr:from>
      <xdr:col>1</xdr:col>
      <xdr:colOff>221508</xdr:colOff>
      <xdr:row>5</xdr:row>
      <xdr:rowOff>59069</xdr:rowOff>
    </xdr:from>
    <xdr:to>
      <xdr:col>8</xdr:col>
      <xdr:colOff>94452</xdr:colOff>
      <xdr:row>14</xdr:row>
      <xdr:rowOff>66186</xdr:rowOff>
    </xdr:to>
    <xdr:graphicFrame macro="">
      <xdr:nvGraphicFramePr>
        <xdr:cNvPr id="32" name="Chart 31">
          <a:extLst>
            <a:ext uri="{FF2B5EF4-FFF2-40B4-BE49-F238E27FC236}">
              <a16:creationId xmlns:a16="http://schemas.microsoft.com/office/drawing/2014/main" id="{3498CF02-9F07-4473-83E6-AFA79A142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228892</xdr:colOff>
      <xdr:row>5</xdr:row>
      <xdr:rowOff>59070</xdr:rowOff>
    </xdr:from>
    <xdr:to>
      <xdr:col>15</xdr:col>
      <xdr:colOff>101836</xdr:colOff>
      <xdr:row>14</xdr:row>
      <xdr:rowOff>66187</xdr:rowOff>
    </xdr:to>
    <xdr:graphicFrame macro="">
      <xdr:nvGraphicFramePr>
        <xdr:cNvPr id="33" name="Chart 32">
          <a:extLst>
            <a:ext uri="{FF2B5EF4-FFF2-40B4-BE49-F238E27FC236}">
              <a16:creationId xmlns:a16="http://schemas.microsoft.com/office/drawing/2014/main" id="{0E451146-6F27-4089-B8E7-F40EEBE8C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236275</xdr:colOff>
      <xdr:row>5</xdr:row>
      <xdr:rowOff>59069</xdr:rowOff>
    </xdr:from>
    <xdr:to>
      <xdr:col>22</xdr:col>
      <xdr:colOff>147670</xdr:colOff>
      <xdr:row>14</xdr:row>
      <xdr:rowOff>66186</xdr:rowOff>
    </xdr:to>
    <xdr:graphicFrame macro="">
      <xdr:nvGraphicFramePr>
        <xdr:cNvPr id="34" name="Chart 33">
          <a:extLst>
            <a:ext uri="{FF2B5EF4-FFF2-40B4-BE49-F238E27FC236}">
              <a16:creationId xmlns:a16="http://schemas.microsoft.com/office/drawing/2014/main" id="{ED0B90D3-C11D-4283-9927-8700AD76D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236279</xdr:colOff>
      <xdr:row>25</xdr:row>
      <xdr:rowOff>147674</xdr:rowOff>
    </xdr:from>
    <xdr:to>
      <xdr:col>8</xdr:col>
      <xdr:colOff>98423</xdr:colOff>
      <xdr:row>40</xdr:row>
      <xdr:rowOff>99535</xdr:rowOff>
    </xdr:to>
    <xdr:graphicFrame macro="">
      <xdr:nvGraphicFramePr>
        <xdr:cNvPr id="47" name="Chart 46">
          <a:extLst>
            <a:ext uri="{FF2B5EF4-FFF2-40B4-BE49-F238E27FC236}">
              <a16:creationId xmlns:a16="http://schemas.microsoft.com/office/drawing/2014/main" id="{B2136B8D-ABB2-43A1-B5DF-A754F7EF1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206744</xdr:colOff>
      <xdr:row>20</xdr:row>
      <xdr:rowOff>162439</xdr:rowOff>
    </xdr:from>
    <xdr:to>
      <xdr:col>15</xdr:col>
      <xdr:colOff>86888</xdr:colOff>
      <xdr:row>40</xdr:row>
      <xdr:rowOff>106653</xdr:rowOff>
    </xdr:to>
    <xdr:graphicFrame macro="">
      <xdr:nvGraphicFramePr>
        <xdr:cNvPr id="48" name="Chart 47">
          <a:extLst>
            <a:ext uri="{FF2B5EF4-FFF2-40B4-BE49-F238E27FC236}">
              <a16:creationId xmlns:a16="http://schemas.microsoft.com/office/drawing/2014/main" id="{133BE21E-4495-405A-AA39-7B283665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206745</xdr:colOff>
      <xdr:row>41</xdr:row>
      <xdr:rowOff>132907</xdr:rowOff>
    </xdr:from>
    <xdr:to>
      <xdr:col>15</xdr:col>
      <xdr:colOff>101289</xdr:colOff>
      <xdr:row>54</xdr:row>
      <xdr:rowOff>107986</xdr:rowOff>
    </xdr:to>
    <xdr:graphicFrame macro="">
      <xdr:nvGraphicFramePr>
        <xdr:cNvPr id="49" name="Chart 48">
          <a:extLst>
            <a:ext uri="{FF2B5EF4-FFF2-40B4-BE49-F238E27FC236}">
              <a16:creationId xmlns:a16="http://schemas.microsoft.com/office/drawing/2014/main" id="{81003E3C-2793-4511-9662-8487EB29D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206745</xdr:colOff>
      <xdr:row>41</xdr:row>
      <xdr:rowOff>118139</xdr:rowOff>
    </xdr:from>
    <xdr:to>
      <xdr:col>8</xdr:col>
      <xdr:colOff>101289</xdr:colOff>
      <xdr:row>54</xdr:row>
      <xdr:rowOff>100418</xdr:rowOff>
    </xdr:to>
    <xdr:graphicFrame macro="">
      <xdr:nvGraphicFramePr>
        <xdr:cNvPr id="50" name="Chart 49">
          <a:extLst>
            <a:ext uri="{FF2B5EF4-FFF2-40B4-BE49-F238E27FC236}">
              <a16:creationId xmlns:a16="http://schemas.microsoft.com/office/drawing/2014/main" id="{157BEA57-4E87-4F57-836F-DB3B0A3C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191976</xdr:colOff>
      <xdr:row>41</xdr:row>
      <xdr:rowOff>118139</xdr:rowOff>
    </xdr:from>
    <xdr:to>
      <xdr:col>22</xdr:col>
      <xdr:colOff>116789</xdr:colOff>
      <xdr:row>54</xdr:row>
      <xdr:rowOff>107618</xdr:rowOff>
    </xdr:to>
    <xdr:graphicFrame macro="">
      <xdr:nvGraphicFramePr>
        <xdr:cNvPr id="51" name="Chart 50">
          <a:extLst>
            <a:ext uri="{FF2B5EF4-FFF2-40B4-BE49-F238E27FC236}">
              <a16:creationId xmlns:a16="http://schemas.microsoft.com/office/drawing/2014/main" id="{98AA8F4F-EA94-4B51-A368-7EEDED210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177208</xdr:colOff>
      <xdr:row>25</xdr:row>
      <xdr:rowOff>147674</xdr:rowOff>
    </xdr:from>
    <xdr:to>
      <xdr:col>22</xdr:col>
      <xdr:colOff>104152</xdr:colOff>
      <xdr:row>40</xdr:row>
      <xdr:rowOff>99535</xdr:rowOff>
    </xdr:to>
    <xdr:graphicFrame macro="">
      <xdr:nvGraphicFramePr>
        <xdr:cNvPr id="53" name="Chart 52">
          <a:extLst>
            <a:ext uri="{FF2B5EF4-FFF2-40B4-BE49-F238E27FC236}">
              <a16:creationId xmlns:a16="http://schemas.microsoft.com/office/drawing/2014/main" id="{01284DF1-2DF6-450C-A080-603C6545F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251045</xdr:colOff>
      <xdr:row>21</xdr:row>
      <xdr:rowOff>14766</xdr:rowOff>
    </xdr:from>
    <xdr:to>
      <xdr:col>25</xdr:col>
      <xdr:colOff>310115</xdr:colOff>
      <xdr:row>54</xdr:row>
      <xdr:rowOff>103371</xdr:rowOff>
    </xdr:to>
    <mc:AlternateContent xmlns:mc="http://schemas.openxmlformats.org/markup-compatibility/2006" xmlns:a14="http://schemas.microsoft.com/office/drawing/2010/main">
      <mc:Choice Requires="a14">
        <xdr:graphicFrame macro="">
          <xdr:nvGraphicFramePr>
            <xdr:cNvPr id="54" name="Account Exe ID2 1">
              <a:extLst>
                <a:ext uri="{FF2B5EF4-FFF2-40B4-BE49-F238E27FC236}">
                  <a16:creationId xmlns:a16="http://schemas.microsoft.com/office/drawing/2014/main" id="{299D5E18-C84F-44AC-9174-37EE591DD321}"/>
                </a:ext>
              </a:extLst>
            </xdr:cNvPr>
            <xdr:cNvGraphicFramePr/>
          </xdr:nvGraphicFramePr>
          <xdr:xfrm>
            <a:off x="0" y="0"/>
            <a:ext cx="0" cy="0"/>
          </xdr:xfrm>
          <a:graphic>
            <a:graphicData uri="http://schemas.microsoft.com/office/drawing/2010/slicer">
              <sle:slicer xmlns:sle="http://schemas.microsoft.com/office/drawing/2010/slicer" name="Account Exe ID2 1"/>
            </a:graphicData>
          </a:graphic>
        </xdr:graphicFrame>
      </mc:Choice>
      <mc:Fallback xmlns="">
        <xdr:sp macro="" textlink="">
          <xdr:nvSpPr>
            <xdr:cNvPr id="0" name=""/>
            <xdr:cNvSpPr>
              <a:spLocks noTextEdit="1"/>
            </xdr:cNvSpPr>
          </xdr:nvSpPr>
          <xdr:spPr>
            <a:xfrm>
              <a:off x="13571278" y="3736162"/>
              <a:ext cx="1875465" cy="5951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16</xdr:col>
          <xdr:colOff>295348</xdr:colOff>
          <xdr:row>23</xdr:row>
          <xdr:rowOff>14767</xdr:rowOff>
        </xdr:from>
        <xdr:to>
          <xdr:col>17</xdr:col>
          <xdr:colOff>301698</xdr:colOff>
          <xdr:row>24</xdr:row>
          <xdr:rowOff>167168</xdr:rowOff>
        </xdr:to>
        <xdr:pic>
          <xdr:nvPicPr>
            <xdr:cNvPr id="4" name="Picture 3">
              <a:extLst>
                <a:ext uri="{FF2B5EF4-FFF2-40B4-BE49-F238E27FC236}">
                  <a16:creationId xmlns:a16="http://schemas.microsoft.com/office/drawing/2014/main" id="{707E404F-FA0B-1CF1-F4FF-366BE2DBBE16}"/>
                </a:ext>
              </a:extLst>
            </xdr:cNvPr>
            <xdr:cNvPicPr>
              <a:picLocks noChangeAspect="1" noChangeArrowheads="1"/>
              <a:extLst>
                <a:ext uri="{84589F7E-364E-4C9E-8A38-B11213B215E9}">
                  <a14:cameraTool cellRange="OPP!$G$9" spid="_x0000_s11550"/>
                </a:ext>
              </a:extLst>
            </xdr:cNvPicPr>
          </xdr:nvPicPr>
          <xdr:blipFill>
            <a:blip xmlns:r="http://schemas.openxmlformats.org/officeDocument/2006/relationships" r:embed="rId11"/>
            <a:srcRect/>
            <a:stretch>
              <a:fillRect/>
            </a:stretch>
          </xdr:blipFill>
          <xdr:spPr bwMode="auto">
            <a:xfrm>
              <a:off x="9982790" y="4090581"/>
              <a:ext cx="611815" cy="32961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590697</xdr:colOff>
          <xdr:row>23</xdr:row>
          <xdr:rowOff>-1</xdr:rowOff>
        </xdr:from>
        <xdr:to>
          <xdr:col>20</xdr:col>
          <xdr:colOff>597047</xdr:colOff>
          <xdr:row>24</xdr:row>
          <xdr:rowOff>152399</xdr:rowOff>
        </xdr:to>
        <xdr:pic>
          <xdr:nvPicPr>
            <xdr:cNvPr id="20" name="Picture 19">
              <a:extLst>
                <a:ext uri="{FF2B5EF4-FFF2-40B4-BE49-F238E27FC236}">
                  <a16:creationId xmlns:a16="http://schemas.microsoft.com/office/drawing/2014/main" id="{464473CF-26B2-3B3E-C763-A570552247DD}"/>
                </a:ext>
              </a:extLst>
            </xdr:cNvPr>
            <xdr:cNvPicPr>
              <a:picLocks noChangeAspect="1" noChangeArrowheads="1"/>
              <a:extLst>
                <a:ext uri="{84589F7E-364E-4C9E-8A38-B11213B215E9}">
                  <a14:cameraTool cellRange="OPP!$G$5" spid="_x0000_s11551"/>
                </a:ext>
              </a:extLst>
            </xdr:cNvPicPr>
          </xdr:nvPicPr>
          <xdr:blipFill>
            <a:blip xmlns:r="http://schemas.openxmlformats.org/officeDocument/2006/relationships" r:embed="rId12"/>
            <a:srcRect/>
            <a:stretch>
              <a:fillRect/>
            </a:stretch>
          </xdr:blipFill>
          <xdr:spPr bwMode="auto">
            <a:xfrm>
              <a:off x="12094534" y="4075813"/>
              <a:ext cx="611815"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516855</xdr:colOff>
          <xdr:row>16</xdr:row>
          <xdr:rowOff>147675</xdr:rowOff>
        </xdr:from>
        <xdr:to>
          <xdr:col>4</xdr:col>
          <xdr:colOff>141910</xdr:colOff>
          <xdr:row>18</xdr:row>
          <xdr:rowOff>123457</xdr:rowOff>
        </xdr:to>
        <xdr:pic>
          <xdr:nvPicPr>
            <xdr:cNvPr id="5" name="Picture 4">
              <a:extLst>
                <a:ext uri="{FF2B5EF4-FFF2-40B4-BE49-F238E27FC236}">
                  <a16:creationId xmlns:a16="http://schemas.microsoft.com/office/drawing/2014/main" id="{833782E4-BA09-AC2C-441E-08EE5A9AB05D}"/>
                </a:ext>
              </a:extLst>
            </xdr:cNvPr>
            <xdr:cNvPicPr>
              <a:picLocks noChangeAspect="1" noChangeArrowheads="1"/>
              <a:extLst>
                <a:ext uri="{84589F7E-364E-4C9E-8A38-B11213B215E9}">
                  <a14:cameraTool cellRange="'Cross Sell KPI'!$C$18" spid="_x0000_s11552"/>
                </a:ext>
              </a:extLst>
            </xdr:cNvPicPr>
          </xdr:nvPicPr>
          <xdr:blipFill>
            <a:blip xmlns:r="http://schemas.openxmlformats.org/officeDocument/2006/relationships" r:embed="rId13"/>
            <a:srcRect/>
            <a:stretch>
              <a:fillRect/>
            </a:stretch>
          </xdr:blipFill>
          <xdr:spPr bwMode="auto">
            <a:xfrm>
              <a:off x="1122320" y="2983024"/>
              <a:ext cx="1441450" cy="3302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147667</xdr:colOff>
          <xdr:row>16</xdr:row>
          <xdr:rowOff>132905</xdr:rowOff>
        </xdr:from>
        <xdr:to>
          <xdr:col>7</xdr:col>
          <xdr:colOff>378187</xdr:colOff>
          <xdr:row>18</xdr:row>
          <xdr:rowOff>108687</xdr:rowOff>
        </xdr:to>
        <xdr:pic>
          <xdr:nvPicPr>
            <xdr:cNvPr id="23" name="Picture 22">
              <a:extLst>
                <a:ext uri="{FF2B5EF4-FFF2-40B4-BE49-F238E27FC236}">
                  <a16:creationId xmlns:a16="http://schemas.microsoft.com/office/drawing/2014/main" id="{7D709FCD-F95E-5D96-C8B5-8A8D8C5A97BB}"/>
                </a:ext>
              </a:extLst>
            </xdr:cNvPr>
            <xdr:cNvPicPr>
              <a:picLocks noChangeAspect="1" noChangeArrowheads="1"/>
              <a:extLst>
                <a:ext uri="{84589F7E-364E-4C9E-8A38-B11213B215E9}">
                  <a14:cameraTool cellRange="'Cross Sell KPI'!$C$19" spid="_x0000_s11553"/>
                </a:ext>
              </a:extLst>
            </xdr:cNvPicPr>
          </xdr:nvPicPr>
          <xdr:blipFill>
            <a:blip xmlns:r="http://schemas.openxmlformats.org/officeDocument/2006/relationships" r:embed="rId14"/>
            <a:srcRect/>
            <a:stretch>
              <a:fillRect/>
            </a:stretch>
          </xdr:blipFill>
          <xdr:spPr bwMode="auto">
            <a:xfrm>
              <a:off x="3174993" y="2968254"/>
              <a:ext cx="1441450" cy="3302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590698</xdr:colOff>
          <xdr:row>16</xdr:row>
          <xdr:rowOff>132907</xdr:rowOff>
        </xdr:from>
        <xdr:to>
          <xdr:col>11</xdr:col>
          <xdr:colOff>213833</xdr:colOff>
          <xdr:row>18</xdr:row>
          <xdr:rowOff>108098</xdr:rowOff>
        </xdr:to>
        <xdr:pic>
          <xdr:nvPicPr>
            <xdr:cNvPr id="27" name="Picture 26">
              <a:extLst>
                <a:ext uri="{FF2B5EF4-FFF2-40B4-BE49-F238E27FC236}">
                  <a16:creationId xmlns:a16="http://schemas.microsoft.com/office/drawing/2014/main" id="{FC705665-90E1-4DF7-81B5-429C348D9609}"/>
                </a:ext>
              </a:extLst>
            </xdr:cNvPr>
            <xdr:cNvPicPr>
              <a:picLocks noChangeAspect="1" noChangeArrowheads="1"/>
              <a:extLst>
                <a:ext uri="{84589F7E-364E-4C9E-8A38-B11213B215E9}">
                  <a14:cameraTool cellRange="'New KPI'!$C$16" spid="_x0000_s11554"/>
                </a:ext>
              </a:extLst>
            </xdr:cNvPicPr>
          </xdr:nvPicPr>
          <xdr:blipFill>
            <a:blip xmlns:r="http://schemas.openxmlformats.org/officeDocument/2006/relationships" r:embed="rId15"/>
            <a:srcRect/>
            <a:stretch>
              <a:fillRect/>
            </a:stretch>
          </xdr:blipFill>
          <xdr:spPr bwMode="auto">
            <a:xfrm>
              <a:off x="5434419"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265814</xdr:colOff>
          <xdr:row>16</xdr:row>
          <xdr:rowOff>132907</xdr:rowOff>
        </xdr:from>
        <xdr:to>
          <xdr:col>14</xdr:col>
          <xdr:colOff>494414</xdr:colOff>
          <xdr:row>18</xdr:row>
          <xdr:rowOff>109722</xdr:rowOff>
        </xdr:to>
        <xdr:pic>
          <xdr:nvPicPr>
            <xdr:cNvPr id="36" name="Picture 35">
              <a:extLst>
                <a:ext uri="{FF2B5EF4-FFF2-40B4-BE49-F238E27FC236}">
                  <a16:creationId xmlns:a16="http://schemas.microsoft.com/office/drawing/2014/main" id="{34FF97B5-F898-C9F9-F161-347890822BB1}"/>
                </a:ext>
              </a:extLst>
            </xdr:cNvPr>
            <xdr:cNvPicPr>
              <a:picLocks noChangeAspect="1" noChangeArrowheads="1"/>
              <a:extLst>
                <a:ext uri="{84589F7E-364E-4C9E-8A38-B11213B215E9}">
                  <a14:cameraTool cellRange="'New KPI'!$C$17" spid="_x0000_s11555"/>
                </a:ext>
              </a:extLst>
            </xdr:cNvPicPr>
          </xdr:nvPicPr>
          <xdr:blipFill>
            <a:blip xmlns:r="http://schemas.openxmlformats.org/officeDocument/2006/relationships" r:embed="rId16"/>
            <a:srcRect/>
            <a:stretch>
              <a:fillRect/>
            </a:stretch>
          </xdr:blipFill>
          <xdr:spPr bwMode="auto">
            <a:xfrm>
              <a:off x="7531395" y="2968256"/>
              <a:ext cx="1439531" cy="3312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73838</xdr:colOff>
          <xdr:row>16</xdr:row>
          <xdr:rowOff>132907</xdr:rowOff>
        </xdr:from>
        <xdr:to>
          <xdr:col>18</xdr:col>
          <xdr:colOff>302438</xdr:colOff>
          <xdr:row>18</xdr:row>
          <xdr:rowOff>108098</xdr:rowOff>
        </xdr:to>
        <xdr:pic>
          <xdr:nvPicPr>
            <xdr:cNvPr id="40" name="Picture 39">
              <a:extLst>
                <a:ext uri="{FF2B5EF4-FFF2-40B4-BE49-F238E27FC236}">
                  <a16:creationId xmlns:a16="http://schemas.microsoft.com/office/drawing/2014/main" id="{5DF3A16A-C429-CBF2-EC43-88A0D0DB1C01}"/>
                </a:ext>
              </a:extLst>
            </xdr:cNvPr>
            <xdr:cNvPicPr>
              <a:picLocks noChangeAspect="1" noChangeArrowheads="1"/>
              <a:extLst>
                <a:ext uri="{84589F7E-364E-4C9E-8A38-B11213B215E9}">
                  <a14:cameraTool cellRange="'Renewal KPI'!$C$17" spid="_x0000_s11556"/>
                </a:ext>
              </a:extLst>
            </xdr:cNvPicPr>
          </xdr:nvPicPr>
          <xdr:blipFill>
            <a:blip xmlns:r="http://schemas.openxmlformats.org/officeDocument/2006/relationships" r:embed="rId17"/>
            <a:srcRect/>
            <a:stretch>
              <a:fillRect/>
            </a:stretch>
          </xdr:blipFill>
          <xdr:spPr bwMode="auto">
            <a:xfrm>
              <a:off x="9761280"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324884</xdr:colOff>
          <xdr:row>16</xdr:row>
          <xdr:rowOff>132907</xdr:rowOff>
        </xdr:from>
        <xdr:to>
          <xdr:col>21</xdr:col>
          <xdr:colOff>553484</xdr:colOff>
          <xdr:row>18</xdr:row>
          <xdr:rowOff>108098</xdr:rowOff>
        </xdr:to>
        <xdr:pic>
          <xdr:nvPicPr>
            <xdr:cNvPr id="55" name="Picture 54">
              <a:extLst>
                <a:ext uri="{FF2B5EF4-FFF2-40B4-BE49-F238E27FC236}">
                  <a16:creationId xmlns:a16="http://schemas.microsoft.com/office/drawing/2014/main" id="{3B6DE8BB-FADB-890C-88A8-878D505F14CF}"/>
                </a:ext>
              </a:extLst>
            </xdr:cNvPr>
            <xdr:cNvPicPr>
              <a:picLocks noChangeAspect="1" noChangeArrowheads="1"/>
              <a:extLst>
                <a:ext uri="{84589F7E-364E-4C9E-8A38-B11213B215E9}">
                  <a14:cameraTool cellRange="'Renewal KPI'!$C$18" spid="_x0000_s11557"/>
                </a:ext>
              </a:extLst>
            </xdr:cNvPicPr>
          </xdr:nvPicPr>
          <xdr:blipFill>
            <a:blip xmlns:r="http://schemas.openxmlformats.org/officeDocument/2006/relationships" r:embed="rId18"/>
            <a:srcRect/>
            <a:stretch>
              <a:fillRect/>
            </a:stretch>
          </xdr:blipFill>
          <xdr:spPr bwMode="auto">
            <a:xfrm>
              <a:off x="11828721"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22</xdr:col>
      <xdr:colOff>251047</xdr:colOff>
      <xdr:row>5</xdr:row>
      <xdr:rowOff>73836</xdr:rowOff>
    </xdr:from>
    <xdr:to>
      <xdr:col>25</xdr:col>
      <xdr:colOff>267052</xdr:colOff>
      <xdr:row>18</xdr:row>
      <xdr:rowOff>102916</xdr:rowOff>
    </xdr:to>
    <mc:AlternateContent xmlns:mc="http://schemas.openxmlformats.org/markup-compatibility/2006">
      <mc:Choice xmlns:a14="http://schemas.microsoft.com/office/drawing/2010/main" Requires="a14">
        <xdr:graphicFrame macro="">
          <xdr:nvGraphicFramePr>
            <xdr:cNvPr id="57" name="Year 1">
              <a:extLst>
                <a:ext uri="{FF2B5EF4-FFF2-40B4-BE49-F238E27FC236}">
                  <a16:creationId xmlns:a16="http://schemas.microsoft.com/office/drawing/2014/main" id="{D845F3C9-319D-44ED-954F-3EB132C9B0F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571280" y="959883"/>
              <a:ext cx="1832400" cy="233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0</xdr:row>
      <xdr:rowOff>38100</xdr:rowOff>
    </xdr:from>
    <xdr:to>
      <xdr:col>12</xdr:col>
      <xdr:colOff>28575</xdr:colOff>
      <xdr:row>15</xdr:row>
      <xdr:rowOff>19050</xdr:rowOff>
    </xdr:to>
    <xdr:graphicFrame macro="">
      <xdr:nvGraphicFramePr>
        <xdr:cNvPr id="3" name="Chart 2">
          <a:extLst>
            <a:ext uri="{FF2B5EF4-FFF2-40B4-BE49-F238E27FC236}">
              <a16:creationId xmlns:a16="http://schemas.microsoft.com/office/drawing/2014/main" id="{8355F86E-2F04-CD0D-C74E-FC90162CB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0</xdr:row>
      <xdr:rowOff>101600</xdr:rowOff>
    </xdr:from>
    <xdr:to>
      <xdr:col>10</xdr:col>
      <xdr:colOff>409575</xdr:colOff>
      <xdr:row>15</xdr:row>
      <xdr:rowOff>82550</xdr:rowOff>
    </xdr:to>
    <xdr:graphicFrame macro="">
      <xdr:nvGraphicFramePr>
        <xdr:cNvPr id="4" name="Chart 3">
          <a:extLst>
            <a:ext uri="{FF2B5EF4-FFF2-40B4-BE49-F238E27FC236}">
              <a16:creationId xmlns:a16="http://schemas.microsoft.com/office/drawing/2014/main" id="{6B853050-F88C-7E54-8BA4-E94D5DFAA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527050</xdr:colOff>
      <xdr:row>0</xdr:row>
      <xdr:rowOff>133350</xdr:rowOff>
    </xdr:from>
    <xdr:to>
      <xdr:col>9</xdr:col>
      <xdr:colOff>317500</xdr:colOff>
      <xdr:row>12</xdr:row>
      <xdr:rowOff>31750</xdr:rowOff>
    </xdr:to>
    <xdr:graphicFrame macro="">
      <xdr:nvGraphicFramePr>
        <xdr:cNvPr id="3" name="Chart 2">
          <a:extLst>
            <a:ext uri="{FF2B5EF4-FFF2-40B4-BE49-F238E27FC236}">
              <a16:creationId xmlns:a16="http://schemas.microsoft.com/office/drawing/2014/main" id="{71392B6E-B849-33EB-2135-F4CC32CE5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311150</xdr:colOff>
      <xdr:row>0</xdr:row>
      <xdr:rowOff>38100</xdr:rowOff>
    </xdr:from>
    <xdr:to>
      <xdr:col>11</xdr:col>
      <xdr:colOff>311150</xdr:colOff>
      <xdr:row>15</xdr:row>
      <xdr:rowOff>19050</xdr:rowOff>
    </xdr:to>
    <xdr:graphicFrame macro="">
      <xdr:nvGraphicFramePr>
        <xdr:cNvPr id="3" name="Chart 2">
          <a:extLst>
            <a:ext uri="{FF2B5EF4-FFF2-40B4-BE49-F238E27FC236}">
              <a16:creationId xmlns:a16="http://schemas.microsoft.com/office/drawing/2014/main" id="{85745C17-691A-6952-E1CD-F264EB2BD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177800</xdr:colOff>
      <xdr:row>0</xdr:row>
      <xdr:rowOff>57150</xdr:rowOff>
    </xdr:from>
    <xdr:to>
      <xdr:col>9</xdr:col>
      <xdr:colOff>482600</xdr:colOff>
      <xdr:row>15</xdr:row>
      <xdr:rowOff>38100</xdr:rowOff>
    </xdr:to>
    <xdr:graphicFrame macro="">
      <xdr:nvGraphicFramePr>
        <xdr:cNvPr id="3" name="Chart 2">
          <a:extLst>
            <a:ext uri="{FF2B5EF4-FFF2-40B4-BE49-F238E27FC236}">
              <a16:creationId xmlns:a16="http://schemas.microsoft.com/office/drawing/2014/main" id="{E0D5B689-D1B2-CBB9-9292-4AD338E05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155575</xdr:colOff>
      <xdr:row>0</xdr:row>
      <xdr:rowOff>114300</xdr:rowOff>
    </xdr:from>
    <xdr:to>
      <xdr:col>10</xdr:col>
      <xdr:colOff>460375</xdr:colOff>
      <xdr:row>15</xdr:row>
      <xdr:rowOff>95250</xdr:rowOff>
    </xdr:to>
    <xdr:graphicFrame macro="">
      <xdr:nvGraphicFramePr>
        <xdr:cNvPr id="3" name="Chart 2">
          <a:extLst>
            <a:ext uri="{FF2B5EF4-FFF2-40B4-BE49-F238E27FC236}">
              <a16:creationId xmlns:a16="http://schemas.microsoft.com/office/drawing/2014/main" id="{A484555D-4AD5-7224-38D4-D523547A2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146050</xdr:colOff>
      <xdr:row>0</xdr:row>
      <xdr:rowOff>177800</xdr:rowOff>
    </xdr:from>
    <xdr:to>
      <xdr:col>9</xdr:col>
      <xdr:colOff>450850</xdr:colOff>
      <xdr:row>15</xdr:row>
      <xdr:rowOff>158750</xdr:rowOff>
    </xdr:to>
    <xdr:graphicFrame macro="">
      <xdr:nvGraphicFramePr>
        <xdr:cNvPr id="3" name="Chart 2">
          <a:extLst>
            <a:ext uri="{FF2B5EF4-FFF2-40B4-BE49-F238E27FC236}">
              <a16:creationId xmlns:a16="http://schemas.microsoft.com/office/drawing/2014/main" id="{2816B6CA-3DEB-5278-0E7F-9C12A99DA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222250</xdr:colOff>
      <xdr:row>0</xdr:row>
      <xdr:rowOff>69850</xdr:rowOff>
    </xdr:from>
    <xdr:to>
      <xdr:col>6</xdr:col>
      <xdr:colOff>222250</xdr:colOff>
      <xdr:row>14</xdr:row>
      <xdr:rowOff>15875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9E24AF4E-CC60-2B86-69C1-EC1B6564B3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117850" y="69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594.699093287039" createdVersion="8" refreshedVersion="8" minRefreshableVersion="3" recordCount="204" xr:uid="{E33A5D60-F03C-48FF-B55A-783BA3F8BD01}">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22685185" backgroundQuery="1" createdVersion="8" refreshedVersion="8" minRefreshableVersion="3" recordCount="0" supportSubquery="1" supportAdvancedDrill="1" xr:uid="{EA9E9AD6-B687-4CF2-B96A-1BD9327AC1B2}">
  <cacheSource type="external" connectionId="8"/>
  <cacheFields count="3">
    <cacheField name="[opportunity].[stage].[stage]" caption="stage" numFmtId="0" hierarchy="34" level="1">
      <sharedItems count="3">
        <s v="Negotiate"/>
        <s v="Propose Solution"/>
        <s v="Qualify Opportunity"/>
      </sharedItems>
    </cacheField>
    <cacheField name="[Measures].[Sum of revenue_amount]" caption="Sum of revenue_amount" numFmtId="0" hierarchy="53"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2"/>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25925926" backgroundQuery="1" createdVersion="8" refreshedVersion="8" minRefreshableVersion="3" recordCount="0" supportSubquery="1" supportAdvancedDrill="1" xr:uid="{7D1A2C95-38A1-4E43-8C8E-7049F7B8BEEB}">
  <cacheSource type="external" connectionId="8"/>
  <cacheFields count="3">
    <cacheField name="[opportunity].[opportunity_name].[opportunity_name]" caption="opportunity_name" numFmtId="0" hierarchy="27" level="1">
      <sharedItems count="4">
        <s v="CVP GMC"/>
        <s v="DB -Mega Policy"/>
        <s v="EL-Group Mediclaim"/>
        <s v="Fire"/>
      </sharedItems>
    </cacheField>
    <cacheField name="[Measures].[Sum of revenue_amount]" caption="Sum of revenue_amount" numFmtId="0" hierarchy="53"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2"/>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29398151" backgroundQuery="1" createdVersion="8" refreshedVersion="8" minRefreshableVersion="3" recordCount="0" supportSubquery="1" supportAdvancedDrill="1" xr:uid="{C829422C-048D-4596-9FD3-56982969BD7D}">
  <cacheSource type="external" connectionId="8"/>
  <cacheFields count="4">
    <cacheField name="[opportunity].[opportunity_name].[opportunity_name]" caption="opportunity_name" numFmtId="0" hierarchy="27" level="1">
      <sharedItems count="5">
        <s v="BE-Mega policy"/>
        <s v="CVP GMC"/>
        <s v="DB -Mega Policy"/>
        <s v="DB -Terrorism Policy"/>
        <s v="EL-Group Mediclaim"/>
      </sharedItems>
    </cacheField>
    <cacheField name="[Measures].[Sum of revenue_amount]" caption="Sum of revenue_amount" numFmtId="0" hierarchy="53" level="32767"/>
    <cacheField name="[opportunity].[stage].[stage]" caption="stage" numFmtId="0" hierarchy="34" level="1">
      <sharedItems containsSemiMixedTypes="0" containsNonDate="0" containsString="0"/>
    </cacheField>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32291668" backgroundQuery="1" createdVersion="8" refreshedVersion="8" minRefreshableVersion="3" recordCount="0" supportSubquery="1" supportAdvancedDrill="1" xr:uid="{4A156C34-6005-455B-8E66-4E8C916D4600}">
  <cacheSource type="external" connectionId="8"/>
  <cacheFields count="2">
    <cacheField name="[Measures].[Count of opportunity_id]" caption="Count of opportunity_id" numFmtId="0" hierarchy="54"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1"/>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oneField="1">
      <fieldsUsage count="1">
        <fieldUsage x="0"/>
      </fieldsUsage>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35185186" backgroundQuery="1" createdVersion="8" refreshedVersion="8" minRefreshableVersion="3" recordCount="0" supportSubquery="1" supportAdvancedDrill="1" xr:uid="{AC96F6AE-1B22-496B-851D-7B86EE70903D}">
  <cacheSource type="external" connectionId="8"/>
  <cacheFields count="3">
    <cacheField name="[Measures].[Count of opportunity_name]" caption="Count of opportunity_name" numFmtId="0" hierarchy="55" level="32767"/>
    <cacheField name="[opportunity].[stage].[stage]" caption="stage" numFmtId="0" hierarchy="34" level="1">
      <sharedItems containsSemiMixedTypes="0" containsNonDate="0" containsString="0"/>
    </cacheField>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2"/>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oneField="1">
      <fieldsUsage count="1">
        <fieldUsage x="0"/>
      </fieldsUsage>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699030787036" backgroundQuery="1" createdVersion="3" refreshedVersion="8" minRefreshableVersion="3" recordCount="0" supportSubquery="1" supportAdvancedDrill="1" xr:uid="{4573FD3C-8C85-45B3-9F92-040301B33AE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282371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699717939817" backgroundQuery="1" createdVersion="3" refreshedVersion="8" minRefreshableVersion="3" recordCount="0" supportSubquery="1" supportAdvancedDrill="1" xr:uid="{03A5458A-64AB-4AF1-9B92-7F008B858BCB}">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49756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594.699096990742" createdVersion="8" refreshedVersion="8" minRefreshableVersion="3" recordCount="49" xr:uid="{893E3A90-A7E7-4280-A851-65574A5E777C}">
  <cacheSource type="worksheet">
    <worksheetSource name="opportunity"/>
  </cacheSource>
  <cacheFields count="14">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Year" numFmtId="0">
      <sharedItems containsSemiMixedTypes="0" containsString="0" containsNumber="1" containsInteger="1" minValue="2019" maxValue="20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1838425928" backgroundQuery="1" createdVersion="8" refreshedVersion="8" minRefreshableVersion="3" recordCount="0" supportSubquery="1" supportAdvancedDrill="1" xr:uid="{58E6CCDB-5F4F-4366-AA99-6C9736D82429}">
  <cacheSource type="external" connectionId="8"/>
  <cacheFields count="2">
    <cacheField name="[meeting_list].[meeting_date (Year)].[meeting_date (Year)]" caption="meeting_date (Year)" numFmtId="0" hierarchy="24" level="1">
      <sharedItems count="2">
        <s v="2019"/>
        <s v="2020"/>
      </sharedItems>
    </cacheField>
    <cacheField name="[Measures].[Count of meeting_date]" caption="Count of meeting_date" numFmtId="0" hierarchy="50" level="32767"/>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0"/>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01504632" backgroundQuery="1" createdVersion="8" refreshedVersion="8" minRefreshableVersion="3" recordCount="0" supportSubquery="1" supportAdvancedDrill="1" xr:uid="{8155E4A5-3025-4993-BB1A-71594C3736B4}">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05439812" backgroundQuery="1" createdVersion="8" refreshedVersion="8" minRefreshableVersion="3" recordCount="0" supportSubquery="1" supportAdvancedDrill="1" xr:uid="{A34E2146-0E82-4CE6-8B3F-5D3CA551844B}">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08912038" backgroundQuery="1" createdVersion="8" refreshedVersion="8" minRefreshableVersion="3" recordCount="0" supportSubquery="1" supportAdvancedDrill="1" xr:uid="{6707C3CC-5B2F-4A6A-9BFA-6EEE05254EEB}">
  <cacheSource type="external" connectionId="8"/>
  <cacheFields count="4">
    <cacheField name="[invoice].[Account Executive].[Account Executive]" caption="Account Executive" numFmtId="0" hierarchy="13"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52" level="32767"/>
    <cacheField name="[invoice].[income_class].[income_class]" caption="income_class" numFmtId="0" hierarchy="14" level="1">
      <sharedItems count="3">
        <s v="Cross Sell"/>
        <s v="New"/>
        <s v="Renewal"/>
      </sharedItems>
    </cacheField>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oneField="1">
      <fieldsUsage count="1">
        <fieldUsage x="1"/>
      </fieldsUsage>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12152778" backgroundQuery="1" createdVersion="8" refreshedVersion="8" minRefreshableVersion="3" recordCount="0" supportSubquery="1" supportAdvancedDrill="1" xr:uid="{14EAD55F-93B0-46E1-8753-6EF665337F62}">
  <cacheSource type="external" connectionId="8"/>
  <cacheFields count="3">
    <cacheField name="[meeting_list].[Account Executive].[Account Executive]" caption="Account Executive" numFmtId="0" hierarchy="20" level="1">
      <sharedItems count="9">
        <s v="Abhinav Shivam"/>
        <s v="Animesh Rawat"/>
        <s v="Gilbert"/>
        <s v="Ketan Jain"/>
        <s v="Manish Sharma"/>
        <s v="Mark"/>
        <s v="Raju Kumar"/>
        <s v="Shivani Sharma"/>
        <s v="Vinay"/>
      </sharedItems>
    </cacheField>
    <cacheField name="[Measures].[Count of meeting_date]" caption="Count of meeting_date" numFmtId="0" hierarchy="50"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2"/>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15393519" backgroundQuery="1" createdVersion="8" refreshedVersion="8" minRefreshableVersion="3" recordCount="0" supportSubquery="1" supportAdvancedDrill="1" xr:uid="{7B9E33BC-BF74-461E-BAE9-C6007B52D236}">
  <cacheSource type="external" connectionId="8"/>
  <cacheFields count="3">
    <cacheField name="[opportunity].[product_group].[product_group]" caption="product_group" numFmtId="0" hierarchy="37" level="1">
      <sharedItems count="7">
        <s v="Employee Benefits"/>
        <s v="Engineering"/>
        <s v="Fire"/>
        <s v="Liability"/>
        <s v="Marine"/>
        <s v="Miscellaneous"/>
        <s v="Terrorism"/>
      </sharedItems>
    </cacheField>
    <cacheField name="[Measures].[Count of opportunity_id]" caption="Count of opportunity_id" numFmtId="0" hierarchy="54"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2"/>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oneField="1">
      <fieldsUsage count="1">
        <fieldUsage x="1"/>
      </fieldsUsage>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70591921296" backgroundQuery="1" createdVersion="8" refreshedVersion="8" minRefreshableVersion="3" recordCount="0" supportSubquery="1" supportAdvancedDrill="1" xr:uid="{23A8716D-D751-4753-9BE2-3A92E64646E1}">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x v="0"/>
    <s v="Mediclaim"/>
    <s v="Group Medical"/>
    <n v="2019"/>
  </r>
  <r>
    <x v="1"/>
    <s v="OPP1900001047"/>
    <n v="1"/>
    <s v="Vinay"/>
    <n v="200000"/>
    <n v="30000"/>
    <d v="2020-03-31T00:00:00"/>
    <x v="0"/>
    <s v="Ahmedabad"/>
    <s v="Employee Benefits (EB)"/>
    <x v="0"/>
    <s v="Mediclaim"/>
    <s v="Group Personal Accident"/>
    <n v="2020"/>
  </r>
  <r>
    <x v="2"/>
    <s v="OPP1900001048"/>
    <n v="1"/>
    <s v="Vinay"/>
    <n v="0"/>
    <n v="100000"/>
    <d v="2020-06-30T00:00:00"/>
    <x v="0"/>
    <s v="Ahmedabad"/>
    <s v="Marine"/>
    <x v="1"/>
    <s v="Marine Hull"/>
    <s v="Charterers' Liability Policy"/>
    <n v="2020"/>
  </r>
  <r>
    <x v="3"/>
    <s v="OPP1900001050"/>
    <n v="1"/>
    <s v="Vinay"/>
    <n v="0"/>
    <n v="100000"/>
    <d v="2020-03-31T00:00:00"/>
    <x v="0"/>
    <s v="Ahmedabad"/>
    <s v="Marine"/>
    <x v="1"/>
    <s v="Marine Hull"/>
    <s v="Charterers' Liability Policy"/>
    <n v="2020"/>
  </r>
  <r>
    <x v="4"/>
    <s v="OPP1900001051"/>
    <n v="1"/>
    <s v="Vinay"/>
    <n v="1200000"/>
    <n v="100000"/>
    <d v="2020-03-31T00:00:00"/>
    <x v="0"/>
    <s v="Ahmedabad"/>
    <s v="Trade Credit &amp;amp; Political Risk"/>
    <x v="2"/>
    <s v="Miscellaneous"/>
    <s v="Trade Credit Insurance"/>
    <n v="2020"/>
  </r>
  <r>
    <x v="5"/>
    <s v="OPP1900001052"/>
    <n v="1"/>
    <s v="Vinay"/>
    <n v="0"/>
    <n v="100000"/>
    <d v="2020-05-31T00:00:00"/>
    <x v="0"/>
    <s v="Ahmedabad"/>
    <s v="Liability"/>
    <x v="3"/>
    <s v="Financial Lines"/>
    <s v="Commercial General Liability"/>
    <n v="2020"/>
  </r>
  <r>
    <x v="6"/>
    <s v="OPP1900001053"/>
    <n v="1"/>
    <s v="Vinay"/>
    <n v="0"/>
    <n v="100000"/>
    <d v="2020-05-31T00:00:00"/>
    <x v="0"/>
    <s v="Ahmedabad"/>
    <s v="Marine"/>
    <x v="1"/>
    <s v="Marine Hull"/>
    <s v="Charterers' Liability Policy"/>
    <n v="2020"/>
  </r>
  <r>
    <x v="7"/>
    <s v="OPP1900001054"/>
    <n v="1"/>
    <s v="Vinay"/>
    <n v="0"/>
    <n v="125000"/>
    <d v="2020-06-30T00:00:00"/>
    <x v="0"/>
    <s v="Ahmedabad"/>
    <s v="Employee Benefits (EB)"/>
    <x v="0"/>
    <s v="Mediclaim"/>
    <s v="Group Medical"/>
    <n v="2020"/>
  </r>
  <r>
    <x v="8"/>
    <s v="OPP1900001055"/>
    <n v="1"/>
    <s v="Vinay"/>
    <n v="0"/>
    <n v="100000"/>
    <d v="2020-03-31T00:00:00"/>
    <x v="0"/>
    <s v="Ahmedabad"/>
    <s v="Marine"/>
    <x v="1"/>
    <s v="Marine Hull"/>
    <s v="Charterers' Liability Policy"/>
    <n v="2020"/>
  </r>
  <r>
    <x v="9"/>
    <s v="OPP1900001056"/>
    <n v="12"/>
    <s v="Shivani Sharma"/>
    <n v="0"/>
    <n v="200000"/>
    <d v="2020-03-31T00:00:00"/>
    <x v="0"/>
    <s v="Ahmedabad"/>
    <s v="Marine"/>
    <x v="1"/>
    <s v="Marine Hull"/>
    <s v="Charterers' Liability Policy"/>
    <n v="2020"/>
  </r>
  <r>
    <x v="10"/>
    <s v="OPP1900001057"/>
    <n v="12"/>
    <s v="Shivani Sharma"/>
    <n v="0"/>
    <n v="75000"/>
    <d v="2020-03-31T00:00:00"/>
    <x v="0"/>
    <s v="Ahmedabad"/>
    <s v="Employee Benefits (EB)"/>
    <x v="0"/>
    <s v="Mediclaim"/>
    <s v="Group Medical"/>
    <n v="2020"/>
  </r>
  <r>
    <x v="11"/>
    <s v="OPP1900001058"/>
    <n v="12"/>
    <s v="Shivani Sharma"/>
    <n v="0"/>
    <n v="25000"/>
    <d v="2020-03-31T00:00:00"/>
    <x v="0"/>
    <s v="Ahmedabad"/>
    <s v="Employee Benefits (EB)"/>
    <x v="0"/>
    <s v="Mediclaim"/>
    <s v="Group Personal Accident"/>
    <n v="2020"/>
  </r>
  <r>
    <x v="12"/>
    <s v="OPP1900001072"/>
    <n v="12"/>
    <s v="Shivani Sharma"/>
    <n v="2000000"/>
    <n v="150000"/>
    <d v="2020-05-31T00:00:00"/>
    <x v="0"/>
    <s v="Ahmedabad"/>
    <s v="Employee Benefits (EB)"/>
    <x v="0"/>
    <s v="Mediclaim"/>
    <s v="Group Medical"/>
    <n v="2020"/>
  </r>
  <r>
    <x v="13"/>
    <s v="OPP1900001138"/>
    <n v="12"/>
    <s v="Shivani Sharma"/>
    <n v="500000"/>
    <n v="75000"/>
    <d v="2020-05-31T00:00:00"/>
    <x v="0"/>
    <s v="Ahmedabad"/>
    <s v="Liability"/>
    <x v="3"/>
    <s v="Financial Lines"/>
    <s v="Cyber Liability Insurance"/>
    <n v="2020"/>
  </r>
  <r>
    <x v="14"/>
    <s v="OPP1900001222"/>
    <n v="3"/>
    <s v="Animesh Rawat"/>
    <n v="2500000"/>
    <n v="125000"/>
    <d v="2019-12-01T00:00:00"/>
    <x v="0"/>
    <s v="Ahmedabad"/>
    <s v="Employee Benefits (EB)"/>
    <x v="0"/>
    <s v="Mediclaim"/>
    <s v="Group Medical"/>
    <n v="2019"/>
  </r>
  <r>
    <x v="15"/>
    <s v="OPP1900001364"/>
    <n v="10"/>
    <s v="Mark"/>
    <n v="1400000"/>
    <n v="100000"/>
    <d v="2019-12-09T00:00:00"/>
    <x v="0"/>
    <s v="Ahmedabad"/>
    <s v="Employee Benefits (EB)"/>
    <x v="0"/>
    <s v="Mediclaim"/>
    <s v="Group Medical"/>
    <n v="2019"/>
  </r>
  <r>
    <x v="16"/>
    <s v="OPP1900001365"/>
    <n v="10"/>
    <s v="Mark"/>
    <n v="4500000"/>
    <n v="350000"/>
    <d v="2019-12-11T00:00:00"/>
    <x v="0"/>
    <s v="Ahmedabad"/>
    <s v="Employee Benefits (EB)"/>
    <x v="2"/>
    <s v="Miscellaneous"/>
    <s v="Group Medical"/>
    <n v="2019"/>
  </r>
  <r>
    <x v="17"/>
    <s v="OPP1900001366"/>
    <n v="3"/>
    <s v="Animesh Rawat"/>
    <n v="9500000"/>
    <n v="200000"/>
    <d v="2019-09-30T00:00:00"/>
    <x v="1"/>
    <s v="Ahmedabad"/>
    <s v="Employee Benefits (EB)"/>
    <x v="0"/>
    <s v="Mediclaim"/>
    <s v="Group Medical"/>
    <n v="2019"/>
  </r>
  <r>
    <x v="18"/>
    <s v="OPP1900001390"/>
    <n v="10"/>
    <s v="Mark"/>
    <n v="4500000"/>
    <n v="300000"/>
    <d v="2019-10-29T00:00:00"/>
    <x v="0"/>
    <s v="Ahmedabad"/>
    <s v="Employee Benefits (EB)"/>
    <x v="0"/>
    <s v="Mediclaim"/>
    <s v="Group Medical"/>
    <n v="2019"/>
  </r>
  <r>
    <x v="19"/>
    <s v="OPP1900001391"/>
    <n v="3"/>
    <s v="Animesh Rawat"/>
    <n v="0"/>
    <n v="100000"/>
    <d v="2019-11-15T00:00:00"/>
    <x v="0"/>
    <s v="Ahmedabad"/>
    <s v="Employee Benefits (EB)"/>
    <x v="0"/>
    <s v="Mediclaim"/>
    <s v="Group Medical"/>
    <n v="2019"/>
  </r>
  <r>
    <x v="20"/>
    <s v="OPP1900001392"/>
    <n v="3"/>
    <s v="Animesh Rawat"/>
    <n v="6000000"/>
    <n v="300000"/>
    <d v="2019-12-01T00:00:00"/>
    <x v="0"/>
    <s v="Ahmedabad"/>
    <s v="Employee Benefits (EB)"/>
    <x v="0"/>
    <s v="Mediclaim"/>
    <s v="Group Medical"/>
    <n v="2019"/>
  </r>
  <r>
    <x v="21"/>
    <s v="OPP1900001393"/>
    <n v="10"/>
    <s v="Mark"/>
    <n v="600000"/>
    <n v="100000"/>
    <d v="2019-11-30T00:00:00"/>
    <x v="0"/>
    <s v="Ahmedabad"/>
    <s v="Emerging Corporates Group (ECG)"/>
    <x v="0"/>
    <s v="Mediclaim"/>
    <s v="Group Medical"/>
    <n v="2019"/>
  </r>
  <r>
    <x v="22"/>
    <s v="OPP1900001394"/>
    <n v="10"/>
    <s v="Mark"/>
    <n v="210000"/>
    <n v="35000"/>
    <d v="2019-11-30T00:00:00"/>
    <x v="0"/>
    <s v="Ahmedabad"/>
    <s v="Emerging Corporates Group (ECG)"/>
    <x v="0"/>
    <s v="Mediclaim"/>
    <s v="Group Personal Accident"/>
    <n v="2019"/>
  </r>
  <r>
    <x v="23"/>
    <s v="OPP1900001655"/>
    <n v="10"/>
    <s v="Mark"/>
    <n v="300000"/>
    <n v="49500"/>
    <d v="2019-09-30T00:00:00"/>
    <x v="1"/>
    <s v="Ahmedabad"/>
    <s v="Liability"/>
    <x v="3"/>
    <s v="Financial Lines"/>
    <s v="Commercial General Liability"/>
    <n v="2019"/>
  </r>
  <r>
    <x v="24"/>
    <s v="OPP1900001656"/>
    <n v="10"/>
    <s v="Mark"/>
    <n v="300000"/>
    <n v="49500"/>
    <d v="2019-09-30T00:00:00"/>
    <x v="1"/>
    <s v="Ahmedabad"/>
    <s v="Liability"/>
    <x v="3"/>
    <s v="Financial Lines"/>
    <s v="Commercial Crime Insurance"/>
    <n v="2019"/>
  </r>
  <r>
    <x v="25"/>
    <s v="OPP1900001803"/>
    <n v="10"/>
    <s v="Mark"/>
    <n v="5000000"/>
    <n v="250000"/>
    <d v="2019-11-30T00:00:00"/>
    <x v="0"/>
    <s v="Ahmedabad"/>
    <s v="Employee Benefits (EB)"/>
    <x v="0"/>
    <s v="Mediclaim"/>
    <s v="Group Medical"/>
    <n v="2019"/>
  </r>
  <r>
    <x v="26"/>
    <s v="OPP1900001843"/>
    <n v="3"/>
    <s v="Animesh Rawat"/>
    <n v="0"/>
    <n v="100000"/>
    <d v="2019-10-31T00:00:00"/>
    <x v="1"/>
    <s v="Ahmedabad"/>
    <s v="Marine"/>
    <x v="1"/>
    <s v="Marine Cargo"/>
    <s v="Marine Combo policy ( EXIM +Inland)"/>
    <n v="2019"/>
  </r>
  <r>
    <x v="27"/>
    <s v="OPP1900001906"/>
    <n v="12"/>
    <s v="Shivani Sharma"/>
    <n v="90000000"/>
    <n v="200000"/>
    <d v="2020-08-31T00:00:00"/>
    <x v="0"/>
    <s v="Ahmedabad"/>
    <s v="Property / BI"/>
    <x v="4"/>
    <s v="Constructions &amp;amp; Infrastructure"/>
    <s v="Industrial All Risks"/>
    <n v="2020"/>
  </r>
  <r>
    <x v="28"/>
    <s v="OPP1900001923"/>
    <n v="3"/>
    <s v="Animesh Rawat"/>
    <n v="0"/>
    <n v="10000"/>
    <d v="2019-09-30T00:00:00"/>
    <x v="2"/>
    <s v="Ahmedabad"/>
    <s v="Marine"/>
    <x v="1"/>
    <s v="Marine Cargo"/>
    <s v="Marine Cargo"/>
    <n v="2019"/>
  </r>
  <r>
    <x v="29"/>
    <s v="OPP1900001937"/>
    <n v="6"/>
    <s v="Ketan Jain"/>
    <n v="0"/>
    <n v="50000"/>
    <d v="2020-03-31T00:00:00"/>
    <x v="0"/>
    <s v="Ahmedabad"/>
    <s v="Property / BI"/>
    <x v="4"/>
    <s v="Constructions &amp;amp; Infrastructure"/>
    <s v="Fire &amp;amp; Special Perils"/>
    <n v="2020"/>
  </r>
  <r>
    <x v="30"/>
    <s v="OPP1900001938"/>
    <n v="6"/>
    <s v="Ketan Jain"/>
    <n v="300000"/>
    <n v="30000"/>
    <d v="2020-03-31T00:00:00"/>
    <x v="0"/>
    <s v="Ahmedabad"/>
    <s v="Construction, Power &amp; Infrastructure"/>
    <x v="5"/>
    <s v="Engineering"/>
    <s v="Contractors All Risk"/>
    <n v="2020"/>
  </r>
  <r>
    <x v="31"/>
    <s v="OPP1900001939"/>
    <n v="6"/>
    <s v="Ketan Jain"/>
    <n v="0"/>
    <n v="200000"/>
    <d v="2020-03-31T00:00:00"/>
    <x v="0"/>
    <s v="Ahmedabad"/>
    <s v="Property / BI"/>
    <x v="4"/>
    <s v="Constructions &amp;amp; Infrastructure"/>
    <s v="Fire &amp;amp; Special Perils"/>
    <n v="2020"/>
  </r>
  <r>
    <x v="32"/>
    <s v="OPP1900001940"/>
    <n v="6"/>
    <s v="Ketan Jain"/>
    <n v="300000"/>
    <n v="50000"/>
    <d v="2020-03-31T00:00:00"/>
    <x v="0"/>
    <s v="Ahmedabad"/>
    <s v="Property / BI"/>
    <x v="4"/>
    <s v="Constructions &amp;amp; Infrastructure"/>
    <s v="Fire &amp;amp; Special Perils"/>
    <n v="2020"/>
  </r>
  <r>
    <x v="33"/>
    <s v="OPP1900001941"/>
    <n v="6"/>
    <s v="Ketan Jain"/>
    <n v="1000000"/>
    <n v="100000"/>
    <d v="2020-07-31T00:00:00"/>
    <x v="0"/>
    <s v="Ahmedabad"/>
    <s v="Property / BI"/>
    <x v="4"/>
    <s v="Constructions &amp;amp; Infrastructure"/>
    <s v="Fire &amp;amp; Special Perils"/>
    <n v="2020"/>
  </r>
  <r>
    <x v="34"/>
    <s v="OPP1900001942"/>
    <n v="6"/>
    <s v="Ketan Jain"/>
    <n v="0"/>
    <n v="300000"/>
    <d v="2020-06-30T00:00:00"/>
    <x v="0"/>
    <s v="Ahmedabad"/>
    <s v="Property / BI"/>
    <x v="4"/>
    <s v="Constructions &amp;amp; Infrastructure"/>
    <s v="Fire &amp;amp; Special Perils"/>
    <n v="2020"/>
  </r>
  <r>
    <x v="35"/>
    <s v="OPP1900001943"/>
    <n v="6"/>
    <s v="Ketan Jain"/>
    <n v="0"/>
    <n v="200000"/>
    <d v="2020-06-30T00:00:00"/>
    <x v="0"/>
    <s v="Ahmedabad"/>
    <s v="Property / BI"/>
    <x v="4"/>
    <s v="Constructions &amp;amp; Infrastructure"/>
    <s v="Fire &amp;amp; Special Perils"/>
    <n v="2020"/>
  </r>
  <r>
    <x v="36"/>
    <s v="OPP1900001944"/>
    <n v="6"/>
    <s v="Ketan Jain"/>
    <n v="0"/>
    <n v="200000"/>
    <d v="2020-06-30T00:00:00"/>
    <x v="0"/>
    <s v="Ahmedabad"/>
    <s v="Property / BI"/>
    <x v="4"/>
    <s v="Constructions &amp;amp; Infrastructure"/>
    <s v="Fire &amp;amp; Special Perils"/>
    <n v="2020"/>
  </r>
  <r>
    <x v="37"/>
    <s v="OPP1900001945"/>
    <n v="6"/>
    <s v="Ketan Jain"/>
    <n v="0"/>
    <n v="400000"/>
    <d v="2020-06-30T00:00:00"/>
    <x v="0"/>
    <s v="Ahmedabad"/>
    <s v="Property / BI"/>
    <x v="4"/>
    <s v="Constructions &amp;amp; Infrastructure"/>
    <s v="Fire &amp;amp; Special Perils"/>
    <n v="2020"/>
  </r>
  <r>
    <x v="38"/>
    <s v="OPP1900001946"/>
    <n v="12"/>
    <s v="Shivani Sharma"/>
    <n v="0"/>
    <n v="300000"/>
    <d v="2020-06-30T00:00:00"/>
    <x v="0"/>
    <s v="Ahmedabad"/>
    <s v="Crises Mgmt / Terr / Political Risks / K&amp;amp;R"/>
    <x v="6"/>
    <s v="Political Risks"/>
    <s v="SABOTAGE &amp;amp; TERRORISM &amp;amp; Political Violence"/>
    <n v="2020"/>
  </r>
  <r>
    <x v="39"/>
    <s v="OPP1900001947"/>
    <n v="12"/>
    <s v="Shivani Sharma"/>
    <n v="500000"/>
    <n v="50000"/>
    <d v="2019-12-31T00:00:00"/>
    <x v="0"/>
    <s v="Ahmedabad"/>
    <s v="Construction, Power &amp; Infrastructure"/>
    <x v="5"/>
    <s v="Engineering"/>
    <s v="Contractors All Risk"/>
    <n v="2019"/>
  </r>
  <r>
    <x v="40"/>
    <s v="OPP1900001950"/>
    <n v="12"/>
    <s v="Shivani Sharma"/>
    <n v="1000000"/>
    <n v="100000"/>
    <d v="2019-09-30T00:00:00"/>
    <x v="0"/>
    <s v="Ahmedabad"/>
    <s v="Construction, Power &amp; Infrastructure"/>
    <x v="5"/>
    <s v="Engineering"/>
    <s v="Contractors All Risk"/>
    <n v="2019"/>
  </r>
  <r>
    <x v="41"/>
    <s v="OPP1900001975"/>
    <n v="10"/>
    <s v="Mark"/>
    <n v="500000"/>
    <n v="62000"/>
    <d v="2019-09-30T00:00:00"/>
    <x v="0"/>
    <s v="Ahmedabad"/>
    <s v="Construction, Power &amp; Infrastructure"/>
    <x v="5"/>
    <s v="Engineering"/>
    <s v="Contractors All Risk"/>
    <n v="2019"/>
  </r>
  <r>
    <x v="42"/>
    <s v="OPP1900001976"/>
    <n v="10"/>
    <s v="Mark"/>
    <n v="300000"/>
    <n v="37500"/>
    <d v="2019-09-30T00:00:00"/>
    <x v="0"/>
    <s v="Ahmedabad"/>
    <s v="Construction, Power &amp; Infrastructure"/>
    <x v="5"/>
    <s v="Engineering"/>
    <s v="Contractors All Risk"/>
    <n v="2019"/>
  </r>
  <r>
    <x v="43"/>
    <s v="OPP1900002004"/>
    <n v="3"/>
    <s v="Animesh Rawat"/>
    <n v="700000"/>
    <n v="100000"/>
    <d v="2019-12-31T00:00:00"/>
    <x v="0"/>
    <s v="Ahmedabad"/>
    <s v="Property / BI"/>
    <x v="4"/>
    <s v="Constructions &amp;amp; Infrastructure"/>
    <s v="Fire &amp;amp; Special Perils"/>
    <n v="2019"/>
  </r>
  <r>
    <x v="44"/>
    <s v="OPP1900002039"/>
    <n v="10"/>
    <s v="Mark"/>
    <n v="800000"/>
    <n v="50000"/>
    <d v="2019-09-30T00:00:00"/>
    <x v="0"/>
    <s v="Ahmedabad"/>
    <s v="Construction, Power &amp; Infrastructure"/>
    <x v="5"/>
    <s v="Engineering"/>
    <s v="Contractors All Risk"/>
    <n v="2019"/>
  </r>
  <r>
    <x v="45"/>
    <s v="OPP1900002070"/>
    <n v="3"/>
    <s v="Animesh Rawat"/>
    <n v="0"/>
    <n v="500000"/>
    <d v="2019-10-01T00:00:00"/>
    <x v="1"/>
    <s v="Ahmedabad"/>
    <s v="Property / BI"/>
    <x v="4"/>
    <s v="Constructions &amp;amp; Infrastructure"/>
    <s v="Fire &amp;amp; Special Perils"/>
    <n v="2019"/>
  </r>
  <r>
    <x v="46"/>
    <s v="OPP1900002092"/>
    <n v="12"/>
    <s v="Shivani Sharma"/>
    <n v="1000000"/>
    <n v="100000"/>
    <d v="2019-12-31T00:00:00"/>
    <x v="0"/>
    <s v="Ahmedabad"/>
    <s v="Property / BI"/>
    <x v="4"/>
    <s v="Constructions &amp;amp; Infrastructure"/>
    <s v="Fire &amp;amp; Special Perils"/>
    <n v="2019"/>
  </r>
  <r>
    <x v="47"/>
    <s v="OPP1900002098"/>
    <n v="3"/>
    <s v="Animesh Rawat"/>
    <n v="0"/>
    <n v="50000"/>
    <d v="2019-09-30T00:00:00"/>
    <x v="2"/>
    <s v="Ahmedabad"/>
    <s v="Property / BI"/>
    <x v="4"/>
    <s v="Constructions &amp;amp; Infrastructure"/>
    <s v="Fire &amp;amp; Special Perils"/>
    <n v="2019"/>
  </r>
  <r>
    <x v="48"/>
    <s v="OPP1900002104"/>
    <n v="12"/>
    <s v="Shivani Sharma"/>
    <n v="0"/>
    <n v="50000"/>
    <d v="2020-03-31T00:00:00"/>
    <x v="0"/>
    <s v="Ahmedabad"/>
    <s v="Liability"/>
    <x v="3"/>
    <s v="Financial Lines"/>
    <s v="Director &amp;amp; Officers / Management  Liability"/>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097DA5-5D35-4204-8A67-4A3B6E81F1BD}" name="PivotTable5" cacheId="2184" applyNumberFormats="0" applyBorderFormats="0" applyFontFormats="0" applyPatternFormats="0" applyAlignmentFormats="0" applyWidthHeightFormats="1" dataCaption="Values" tag="bd843857-88f9-4a7f-b1da-ef68513b335b" updatedVersion="8" minRefreshableVersion="3" useAutoFormatting="1" subtotalHiddenItems="1" itemPrintTitles="1" createdVersion="8" indent="0" outline="1" outlineData="1" multipleFieldFilters="0" chartFormat="5">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pageFields count="1">
    <pageField fld="0" hier="43" name="[Table1_1].[Invoice Type].&amp;[Cross Sell]" cap="Cross Sell"/>
  </pageFields>
  <dataFields count="1">
    <dataField name="Sum of Amount" fld="2" baseField="0" baseItem="0"/>
  </dataFields>
  <formats count="7">
    <format dxfId="190">
      <pivotArea collapsedLevelsAreSubtotals="1" fieldPosition="0">
        <references count="1">
          <reference field="1" count="0"/>
        </references>
      </pivotArea>
    </format>
    <format dxfId="191">
      <pivotArea type="all" dataOnly="0" outline="0" fieldPosition="0"/>
    </format>
    <format dxfId="192">
      <pivotArea outline="0" collapsedLevelsAreSubtotals="1" fieldPosition="0"/>
    </format>
    <format dxfId="193">
      <pivotArea field="1" type="button" dataOnly="0" labelOnly="1" outline="0" axis="axisRow" fieldPosition="0"/>
    </format>
    <format dxfId="194">
      <pivotArea dataOnly="0" labelOnly="1" fieldPosition="0">
        <references count="1">
          <reference field="1" count="0"/>
        </references>
      </pivotArea>
    </format>
    <format dxfId="195">
      <pivotArea dataOnly="0" labelOnly="1" grandRow="1" outline="0" fieldPosition="0"/>
    </format>
    <format dxfId="19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02F65E-3995-44DB-8519-95AAF40C0B58}" name="PivotTable14" cacheId="2202" applyNumberFormats="0" applyBorderFormats="0" applyFontFormats="0" applyPatternFormats="0" applyAlignmentFormats="0" applyWidthHeightFormats="1" dataCaption="Values" tag="7b0f387d-2778-42a5-94dd-eeaedfb51b04" updatedVersion="8" minRefreshableVersion="3" useAutoFormatting="1" subtotalHiddenItems="1" itemPrintTitles="1" createdVersion="8" indent="0" outline="1" outlineData="1" multipleFieldFilters="0" chartFormat="3">
  <location ref="A1:B5"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38FAEC-BACA-4687-BA06-4EAD6001FEB2}" name="PivotTable11" cacheId="1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M10" firstHeaderRow="1" firstDataRow="1" firstDataCol="1"/>
  <pivotFields count="14">
    <pivotField showAll="0"/>
    <pivotField dataField="1"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DF37EE-6F01-41AF-B565-5DB15E669EB1}" name="PivotTable15" cacheId="2196" applyNumberFormats="0" applyBorderFormats="0" applyFontFormats="0" applyPatternFormats="0" applyAlignmentFormats="0" applyWidthHeightFormats="1" dataCaption="Values" tag="c661b3d4-e36a-44c6-8e41-74bc17a105e7" updatedVersion="8" minRefreshableVersion="3" useAutoFormatting="1" subtotalHiddenItems="1" itemPrintTitles="1" createdVersion="8" indent="0" outline="1" outlineData="1" multipleFieldFilters="0" chartFormat="3">
  <location ref="A1:B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2"/>
    </i>
    <i>
      <x v="4"/>
    </i>
    <i>
      <x v="1"/>
    </i>
    <i>
      <x v="3"/>
    </i>
    <i>
      <x v="5"/>
    </i>
    <i>
      <x v="6"/>
    </i>
    <i t="grand">
      <x/>
    </i>
  </rowItems>
  <colItems count="1">
    <i/>
  </colItems>
  <dataFields count="1">
    <dataField name="Count of opportunity_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6BBFB0-EFF5-45DA-9377-67C59D7A1540}" name="PivotTable17" cacheId="1743" applyNumberFormats="0" applyBorderFormats="0" applyFontFormats="0" applyPatternFormats="0" applyAlignmentFormats="0" applyWidthHeightFormats="1" dataCaption="Values" tag="52a018c5-6f60-4cd3-8297-8e6bc0480f2f" updatedVersion="8" minRefreshableVersion="3" useAutoFormatting="1" subtotalHiddenItems="1" itemPrintTitles="1" createdVersion="8" indent="0" outline="1" outlineData="1" multipleFieldFilters="0">
  <location ref="A1:B4" firstHeaderRow="1" firstDataRow="1" firstDataCol="1"/>
  <pivotFields count="2">
    <pivotField axis="axisRow" allDrilled="1" subtotalTop="0" showAll="0" dataSourceSort="1" defaultSubtotal="0">
      <items count="2">
        <item x="0" e="0"/>
        <item x="1" e="0"/>
      </items>
    </pivotField>
    <pivotField dataField="1" subtotalTop="0" showAll="0" defaultSubtotal="0"/>
  </pivotFields>
  <rowFields count="1">
    <field x="0"/>
  </rowFields>
  <rowItems count="3">
    <i>
      <x/>
    </i>
    <i>
      <x v="1"/>
    </i>
    <i t="grand">
      <x/>
    </i>
  </rowItems>
  <colItems count="1">
    <i/>
  </colItems>
  <dataFields count="1">
    <dataField name="Count of meeting_date"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activeTabTopLevelEntity name="[Table9]"/>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41CE1D-8899-4B3A-B5D0-C9E5D23BCA46}" name="PivotTable2" cacheId="1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H8" firstHeaderRow="1" firstDataRow="1" firstDataCol="0"/>
  <pivotFields count="14">
    <pivotField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showAll="0"/>
  </pivotFields>
  <rowItems count="1">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677319-9B3B-463B-8907-29B2BD747D6E}" name="PivotTable1" cacheId="1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rowPageCount="1" colPageCount="1"/>
  <pivotFields count="14">
    <pivotField showAll="0"/>
    <pivotField dataField="1"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 showAll="0"/>
  </pivotFields>
  <rowItems count="1">
    <i/>
  </rowItems>
  <colItems count="1">
    <i/>
  </colItems>
  <pageFields count="1">
    <pageField fld="7" hier="-1"/>
  </pageField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CB4754-021F-476E-A089-64FDF630BCC8}" name="PivotTable20" cacheId="2214" applyNumberFormats="0" applyBorderFormats="0" applyFontFormats="0" applyPatternFormats="0" applyAlignmentFormats="0" applyWidthHeightFormats="1" dataCaption="Values" tag="727f7bf9-f1c0-4d07-837a-1e39683513ae" updatedVersion="8" minRefreshableVersion="3" useAutoFormatting="1" subtotalHiddenItems="1" itemPrintTitles="1" createdVersion="8" indent="0" outline="1" outlineData="1" multipleFieldFilters="0">
  <location ref="A5:A6"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34" name="[opportunity].[stage].&amp;[Propose Solution]" cap="Propose Solution"/>
  </pageFields>
  <dataFields count="1">
    <dataField name="Count of opportunity_name"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B884879-2BBD-4CC2-814F-AF11F61E8E55}" name="PivotTable19" cacheId="2211" applyNumberFormats="0" applyBorderFormats="0" applyFontFormats="0" applyPatternFormats="0" applyAlignmentFormats="0" applyWidthHeightFormats="1" dataCaption="Values" tag="74a461e3-cf41-4981-ae3b-4a42f7ca6bfa"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i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3C9063C-BE68-4976-9391-EAD3834D6E3D}" name="PivotTable21" cacheId="2208" applyNumberFormats="0" applyBorderFormats="0" applyFontFormats="0" applyPatternFormats="0" applyAlignmentFormats="0" applyWidthHeightFormats="1" dataCaption="Values" tag="35a926d6-ae98-4be4-996a-e8268ed71147" updatedVersion="8" minRefreshableVersion="3" useAutoFormatting="1" subtotalHiddenItems="1" itemPrintTitles="1" createdVersion="8" indent="0" outline="1" outlineData="1" multipleFieldFilters="0" chartFormat="6">
  <location ref="A3:B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2"/>
    </i>
    <i>
      <x v="1"/>
    </i>
    <i>
      <x/>
    </i>
    <i>
      <x v="3"/>
    </i>
    <i t="grand">
      <x/>
    </i>
  </rowItems>
  <colItems count="1">
    <i/>
  </colItems>
  <pageFields count="1">
    <pageField fld="2" hier="34" name="[opportunity].[stage].&amp;[Propose Solution]" cap="Propose Solution"/>
  </pageField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C9A33-1FBE-4235-9EBD-0B36B9D72052}" name="PivotTable7" cacheId="2187" applyNumberFormats="0" applyBorderFormats="0" applyFontFormats="0" applyPatternFormats="0" applyAlignmentFormats="0" applyWidthHeightFormats="1" dataCaption="Values" tag="be10f667-47e9-48ec-9c70-413acb57b850" updatedVersion="8" minRefreshableVersion="3" useAutoFormatting="1" subtotalHiddenItems="1" itemPrintTitles="1" createdVersion="8" indent="0" outline="1" outlineData="1" multipleFieldFilters="0" chartFormat="5">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pageFields count="1">
    <pageField fld="0" hier="43" name="[Table1_1].[Invoice Type].&amp;[New]" cap="New"/>
  </pageFields>
  <dataFields count="1">
    <dataField name="Sum of Amount" fld="2" baseField="0" baseItem="0"/>
  </dataFields>
  <formats count="1">
    <format dxfId="198">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2C69E-C71B-4B6C-86D0-1EA7E5D7C62D}" name="PivotTable10" cacheId="2199" applyNumberFormats="0" applyBorderFormats="0" applyFontFormats="0" applyPatternFormats="0" applyAlignmentFormats="0" applyWidthHeightFormats="1" dataCaption="Values" tag="2a67a66f-e196-4253-be4b-3510986c4dc5" updatedVersion="8" minRefreshableVersion="3" useAutoFormatting="1" subtotalHiddenItems="1" itemPrintTitles="1" createdVersion="8" indent="0" outline="1" outlineData="1" multipleFieldFilters="0" chartFormat="3">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i>
    <i>
      <x v="2"/>
    </i>
    <i>
      <x v="1"/>
    </i>
    <i t="grand">
      <x/>
    </i>
  </rowItems>
  <colItems count="1">
    <i/>
  </colItems>
  <pageFields count="1">
    <pageField fld="0" hier="43" name="[Table1_1].[Invoice Type].&amp;[Renewal]" cap="Renewal"/>
  </pageFields>
  <dataFields count="1">
    <dataField name="Sum of Amount" fld="2" baseField="0" baseItem="0"/>
  </dataFields>
  <formats count="1">
    <format dxfId="197">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DB987-46C3-4A57-94C8-56A19F302D23}" name="PivotTable11" cacheId="2193" applyNumberFormats="0" applyBorderFormats="0" applyFontFormats="0" applyPatternFormats="0" applyAlignmentFormats="0" applyWidthHeightFormats="1" dataCaption="Values" tag="c14fcf39-38bb-427c-a61b-4a7a8b0efbbb" updatedVersion="8" minRefreshableVersion="3" useAutoFormatting="1" subtotalHiddenItems="1" itemPrintTitles="1" createdVersion="8" indent="0" outline="1" outlineData="1" multipleFieldFilters="0" chartFormat="3">
  <location ref="B1:C11"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8"/>
    </i>
    <i>
      <x v="7"/>
    </i>
    <i>
      <x v="1"/>
    </i>
    <i>
      <x v="3"/>
    </i>
    <i>
      <x v="2"/>
    </i>
    <i>
      <x v="4"/>
    </i>
    <i>
      <x v="6"/>
    </i>
    <i>
      <x v="5"/>
    </i>
    <i t="grand">
      <x/>
    </i>
  </rowItems>
  <colItems count="1">
    <i/>
  </colItems>
  <dataFields count="1">
    <dataField name="Count of meeting_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5357C5-8BAC-4851-BD51-947217941B0C}" name="PivotTable8" cacheId="15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8:M31" firstHeaderRow="1" firstDataRow="2" firstDataCol="1"/>
  <pivotFields count="12">
    <pivotField dataField="1" showAll="0"/>
    <pivotField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multipleItemSelectionAllowed="1" showAll="0" sortType="ascending">
      <items count="5">
        <item x="0"/>
        <item x="2"/>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s>
  <rowFields count="1">
    <field x="6"/>
  </rowFields>
  <rowItems count="12">
    <i>
      <x v="3"/>
    </i>
    <i>
      <x v="9"/>
    </i>
    <i>
      <x v="1"/>
    </i>
    <i>
      <x v="10"/>
    </i>
    <i>
      <x v="2"/>
    </i>
    <i>
      <x v="7"/>
    </i>
    <i>
      <x/>
    </i>
    <i>
      <x v="8"/>
    </i>
    <i>
      <x v="4"/>
    </i>
    <i>
      <x v="5"/>
    </i>
    <i>
      <x v="6"/>
    </i>
    <i t="grand">
      <x/>
    </i>
  </rowItems>
  <colFields count="1">
    <field x="7"/>
  </colFields>
  <colItems count="4">
    <i>
      <x/>
    </i>
    <i>
      <x v="1"/>
    </i>
    <i>
      <x v="2"/>
    </i>
    <i t="grand">
      <x/>
    </i>
  </colItems>
  <dataFields count="1">
    <dataField name="Count of invoice_number"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B79CBC-1A55-4FF9-B1BC-55407E0FEDF1}" name="PivotTable12" cacheId="2190" applyNumberFormats="0" applyBorderFormats="0" applyFontFormats="0" applyPatternFormats="0" applyAlignmentFormats="0" applyWidthHeightFormats="1" dataCaption="Values" tag="3394be2e-f7b3-4f3a-8119-a83866898383" updatedVersion="8" minRefreshableVersion="3" useAutoFormatting="1" subtotalHiddenItems="1" itemPrintTitles="1" createdVersion="8" indent="0" outline="1" outlineData="1" multipleFieldFilters="0" chartFormat="10">
  <location ref="A3:E16" firstHeaderRow="1" firstDataRow="2" firstDataCol="1"/>
  <pivotFields count="4">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3">
        <item s="1" x="2"/>
        <item s="1" x="0"/>
        <item s="1" x="1"/>
      </items>
    </pivotField>
    <pivotField allDrilled="1" subtotalTop="0" showAll="0" dataSourceSort="1" defaultSubtotal="0" defaultAttributeDrillState="1"/>
  </pivotFields>
  <rowFields count="1">
    <field x="0"/>
  </rowFields>
  <rowItems count="12">
    <i>
      <x v="3"/>
    </i>
    <i>
      <x v="9"/>
    </i>
    <i>
      <x v="1"/>
    </i>
    <i>
      <x v="10"/>
    </i>
    <i>
      <x v="2"/>
    </i>
    <i>
      <x v="7"/>
    </i>
    <i>
      <x/>
    </i>
    <i>
      <x v="8"/>
    </i>
    <i>
      <x v="4"/>
    </i>
    <i>
      <x v="5"/>
    </i>
    <i>
      <x v="6"/>
    </i>
    <i t="grand">
      <x/>
    </i>
  </rowItems>
  <colFields count="1">
    <field x="2"/>
  </colFields>
  <colItems count="4">
    <i>
      <x/>
    </i>
    <i>
      <x v="1"/>
    </i>
    <i>
      <x v="2"/>
    </i>
    <i t="grand">
      <x/>
    </i>
  </colItems>
  <dataFields count="1">
    <dataField name="Count of invoice_number"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3">
          <reference field="4294967294" count="1" selected="0">
            <x v="0"/>
          </reference>
          <reference field="0" count="1" selected="0">
            <x v="3"/>
          </reference>
          <reference field="2" count="1" selected="0">
            <x v="0"/>
          </reference>
        </references>
      </pivotArea>
    </chartFormat>
    <chartFormat chart="5" format="11">
      <pivotArea type="data" outline="0" fieldPosition="0">
        <references count="3">
          <reference field="4294967294" count="1" selected="0">
            <x v="0"/>
          </reference>
          <reference field="0" count="1" selected="0">
            <x v="9"/>
          </reference>
          <reference field="2" count="1" selected="0">
            <x v="0"/>
          </reference>
        </references>
      </pivotArea>
    </chartFormat>
    <chartFormat chart="5" format="12">
      <pivotArea type="data" outline="0" fieldPosition="0">
        <references count="3">
          <reference field="4294967294" count="1" selected="0">
            <x v="0"/>
          </reference>
          <reference field="0" count="1" selected="0">
            <x v="2"/>
          </reference>
          <reference field="2" count="1" selected="0">
            <x v="0"/>
          </reference>
        </references>
      </pivotArea>
    </chartFormat>
    <chartFormat chart="5" format="13">
      <pivotArea type="data" outline="0" fieldPosition="0">
        <references count="3">
          <reference field="4294967294" count="1" selected="0">
            <x v="0"/>
          </reference>
          <reference field="0" count="1" selected="0">
            <x v="5"/>
          </reference>
          <reference field="2" count="1" selected="0">
            <x v="1"/>
          </reference>
        </references>
      </pivotArea>
    </chartFormat>
    <chartFormat chart="5" format="14">
      <pivotArea type="data" outline="0" fieldPosition="0">
        <references count="3">
          <reference field="4294967294" count="1" selected="0">
            <x v="0"/>
          </reference>
          <reference field="0" count="1" selected="0">
            <x v="4"/>
          </reference>
          <reference field="2"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BE569-69A3-43CA-B428-E823AA013B11}" name="PivotTable9" cacheId="1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4:I19" firstHeaderRow="1" firstDataRow="1" firstDataCol="1"/>
  <pivotFields count="14">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853F31-BD72-44A2-8051-98A35F5FAE4D}" name="PivotTable13" cacheId="2205" applyNumberFormats="0" applyBorderFormats="0" applyFontFormats="0" applyPatternFormats="0" applyAlignmentFormats="0" applyWidthHeightFormats="1" dataCaption="Values" tag="1eb4a39f-07d7-4960-81a9-7901b44b34d2" updatedVersion="8" minRefreshableVersion="3" useAutoFormatting="1" subtotalHiddenItems="1" itemPrintTitles="1" createdVersion="8" indent="0" outline="1" outlineData="1" multipleFieldFilters="0" chartFormat="3">
  <location ref="A1:B6"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3">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989644-4484-4299-85ED-5F34A5AA559E}" name="PivotTable10" cacheId="15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8:H22" firstHeaderRow="1" firstDataRow="1" firstDataCol="1"/>
  <pivotFields count="14">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247D3D7E-8983-4631-ABFD-FED2CA56C19D}" autoFormatId="16" applyNumberFormats="0" applyBorderFormats="0" applyFontFormats="0" applyPatternFormats="0" applyAlignmentFormats="0" applyWidthHeightFormats="0">
  <queryTableRefresh nextId="15" unboundColumnsRight="1">
    <queryTableFields count="14">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7E5912F3-F51E-4A92-A5B3-A95BE6E401A2}"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011E0CA8-6B0C-42B1-955D-2DA83618FD38}"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2512D982-6A89-4FF6-9810-01EF36588377}"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67BAF60E-D0D9-447E-AF09-B304B3EF7E14}"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BE940F91-A51C-4FED-A526-F58D1F0AB58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F1AD24DE-1847-4EDF-B168-1CC630BDFD0A}"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 ID2" tableColumnId="2"/>
      <queryTableField id="3" name="Invoice Type" tableColumnId="3"/>
      <queryTableField id="4" name="Attribute" tableColumnId="4"/>
      <queryTableField id="5" name="Amou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21" xr10:uid="{D2CF864C-7A8A-499D-9FA7-4173AB4C3E3B}" sourceName="[Table9].[Account Exe ID2]">
  <pivotTables>
    <pivotTable tabId="12" name="PivotTable5"/>
    <pivotTable tabId="14" name="PivotTable7"/>
    <pivotTable tabId="18" name="PivotTable12"/>
    <pivotTable tabId="17" name="PivotTable11"/>
    <pivotTable tabId="21" name="PivotTable15"/>
    <pivotTable tabId="16" name="PivotTable10"/>
    <pivotTable tabId="20" name="PivotTable14"/>
    <pivotTable tabId="19" name="PivotTable13"/>
    <pivotTable tabId="22" name="PivotTable21"/>
    <pivotTable tabId="25" name="PivotTable19"/>
    <pivotTable tabId="25" name="PivotTable20"/>
  </pivotTables>
  <data>
    <olap pivotCacheId="1262823711">
      <levels count="2">
        <level uniqueName="[Table9].[Account Exe ID2].[(All)]" sourceCaption="(All)" count="0"/>
        <level uniqueName="[Table9].[Account Exe ID2].[Account Exe ID2]" sourceCaption="Account Exe ID2" count="18">
          <ranges>
            <range startItem="0">
              <i n="[Table9].[Account Exe ID2].&amp;[Abhinav Shivam]" c="Abhinav Shivam"/>
              <i n="[Table9].[Account Exe ID2].&amp;[Animesh Rawat]" c="Animesh Rawat"/>
              <i n="[Table9].[Account Exe ID2].&amp;[Ankita Shah]" c="Ankita Shah"/>
              <i n="[Table9].[Account Exe ID2].&amp;[Divya Dhingra]" c="Divya Dhingra"/>
              <i n="[Table9].[Account Exe ID2].&amp;[Gautam Murkunde]" c="Gautam Murkunde"/>
              <i n="[Table9].[Account Exe ID2].&amp;[Gilbert]" c="Gilbert"/>
              <i n="[Table9].[Account Exe ID2].&amp;[Juli]" c="Juli"/>
              <i n="[Table9].[Account Exe ID2].&amp;[Ketan Jain]" c="Ketan Jain"/>
              <i n="[Table9].[Account Exe ID2].&amp;[Kumar Jha]" c="Kumar Jha"/>
              <i n="[Table9].[Account Exe ID2].&amp;[Manish Sharma]" c="Manish Sharma"/>
              <i n="[Table9].[Account Exe ID2].&amp;[Mark]" c="Mark"/>
              <i n="[Table9].[Account Exe ID2].&amp;[Neel Jain]" c="Neel Jain"/>
              <i n="[Table9].[Account Exe ID2].&amp;[Raju Kumar]" c="Raju Kumar"/>
              <i n="[Table9].[Account Exe ID2].&amp;[Shivani Sharma]" c="Shivani Sharma"/>
              <i n="[Table9].[Account Exe ID2].&amp;[Shloka Shelat]" c="Shloka Shelat"/>
              <i n="[Table9].[Account Exe ID2].&amp;[Shobhit Agarwal]" c="Shobhit Agarwal"/>
              <i n="[Table9].[Account Exe ID2].&amp;[Vidit Shah]" c="Vidit Shah"/>
              <i n="[Table9].[Account Exe ID2].&amp;[Vinay]" c="Vinay"/>
            </range>
          </ranges>
        </level>
      </levels>
      <selections count="1">
        <selection n="[Table9].[Account Exe ID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53E946-3AFB-4476-B9EF-8FC823FECAE2}" sourceName="[opportunity].[Year]">
  <pivotTables>
    <pivotTable tabId="24" name="PivotTable17"/>
    <pivotTable tabId="17" name="PivotTable11"/>
    <pivotTable tabId="25" name="PivotTable19"/>
    <pivotTable tabId="25" name="PivotTable20"/>
    <pivotTable tabId="21" name="PivotTable15"/>
    <pivotTable tabId="20" name="PivotTable14"/>
    <pivotTable tabId="19" name="PivotTable13"/>
    <pivotTable tabId="22" name="PivotTable21"/>
  </pivotTables>
  <data>
    <olap pivotCacheId="1664975695">
      <levels count="2">
        <level uniqueName="[opportunity].[Year].[(All)]" sourceCaption="(All)" count="0"/>
        <level uniqueName="[opportunity].[Year].[Year]" sourceCaption="Year" count="2">
          <ranges>
            <range startItem="0">
              <i n="[opportunity].[Year].&amp;[2019]" c="2019"/>
              <i n="[opportunity].[Year].&amp;[2020]" c="2020"/>
            </range>
          </ranges>
        </level>
      </levels>
      <selections count="1">
        <selection n="[opportunity].[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2 2" xr10:uid="{E7609164-49C4-4ACE-A258-2E23A0B0F239}" cache="Slicer_Account_Exe_ID21" caption="Account Exe ID2" level="1" style="SlicerStyleLight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5035FC-7A70-4E00-8AF6-5A0BB1C1ABE6}"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2 1" xr10:uid="{CC4A708E-3967-4992-8F61-5AC41D2C0C88}" cache="Slicer_Account_Exe_ID21" caption="EXECUTIVES" level="1" style="SlicerStyleLight3 2" rowHeight="241300"/>
  <slicer name="Year 1" xr10:uid="{997922FF-B8ED-4F64-B8B7-995D191CC02C}" cache="Slicer_Year" caption="YEAR" level="1" style="SlicerStyleLight3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AC368-0130-43D3-BF8D-85E62F427CB2}" name="opportunity" displayName="opportunity" ref="A1:N50" tableType="queryTable" totalsRowShown="0">
  <autoFilter ref="A1:N50" xr:uid="{890AC368-0130-43D3-BF8D-85E62F427CB2}"/>
  <tableColumns count="14">
    <tableColumn id="1" xr3:uid="{77B5AD4A-D155-43DC-8AA4-5BACD84650D6}" uniqueName="1" name="opportunity_name" queryTableFieldId="1" dataDxfId="291"/>
    <tableColumn id="2" xr3:uid="{4539549D-ABF3-49EE-897D-AEA2C5377457}" uniqueName="2" name="opportunity_id" queryTableFieldId="2" dataDxfId="290"/>
    <tableColumn id="3" xr3:uid="{3F772688-3F33-4F64-8B48-B0F23B486B50}" uniqueName="3" name="Account Exe Id" queryTableFieldId="3"/>
    <tableColumn id="4" xr3:uid="{6A9F854D-CE1F-437A-BD51-5CDAA84E6F34}" uniqueName="4" name="Account Executive" queryTableFieldId="4" dataDxfId="289"/>
    <tableColumn id="5" xr3:uid="{1B9501C9-1F22-45FA-97A7-BEA7631BD806}" uniqueName="5" name="premium_amount" queryTableFieldId="5"/>
    <tableColumn id="6" xr3:uid="{8FE432DB-E1DA-49CC-8669-5CAB1D383F7A}" uniqueName="6" name="revenue_amount" queryTableFieldId="6"/>
    <tableColumn id="7" xr3:uid="{10148ABE-F9F6-4DDB-A2BC-0EFBA04DA5B2}" uniqueName="7" name="closing_date" queryTableFieldId="7" dataDxfId="135"/>
    <tableColumn id="8" xr3:uid="{B0F5BD9B-FF03-4C69-A5BD-57CF0A9A7C97}" uniqueName="8" name="stage" queryTableFieldId="8" dataDxfId="288"/>
    <tableColumn id="9" xr3:uid="{354396FD-4716-467E-9D0B-A5253388BD98}" uniqueName="9" name="branch" queryTableFieldId="9" dataDxfId="287"/>
    <tableColumn id="10" xr3:uid="{E1CDC9A8-A296-4D96-B138-84A4A987F22C}" uniqueName="10" name="specialty" queryTableFieldId="10" dataDxfId="286"/>
    <tableColumn id="11" xr3:uid="{C1238028-21B7-4441-8008-47E81A6CB528}" uniqueName="11" name="product_group" queryTableFieldId="11" dataDxfId="285"/>
    <tableColumn id="12" xr3:uid="{5506AB3A-FAF8-4699-A589-C389B8CBD287}" uniqueName="12" name="product_sub_group" queryTableFieldId="12" dataDxfId="284"/>
    <tableColumn id="13" xr3:uid="{0BFDABAB-B2AF-4FF8-B1D2-1FBA77F98AA3}" uniqueName="13" name="risk_details" queryTableFieldId="13" dataDxfId="283"/>
    <tableColumn id="14" xr3:uid="{853ACCFA-4DCF-41A8-9F65-C768CE81FFB2}" uniqueName="14" name="Year" queryTableFieldId="14" dataDxfId="134">
      <calculatedColumnFormula>YEAR(opportunity[[#This Row],[closing_date]])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655830-F77C-45AD-8E9C-149CCB966386}" name="meeting_list" displayName="meeting_list" ref="A1:E35" tableType="queryTable" totalsRowShown="0">
  <autoFilter ref="A1:E35" xr:uid="{39655830-F77C-45AD-8E9C-149CCB966386}"/>
  <tableColumns count="5">
    <tableColumn id="1" xr3:uid="{CD337504-714D-41F5-9F01-0393EE9D46CD}" uniqueName="1" name="Account Exe ID" queryTableFieldId="1"/>
    <tableColumn id="2" xr3:uid="{56220636-73AB-4485-9727-D4E1006A3E50}" uniqueName="2" name="Account Executive" queryTableFieldId="2" dataDxfId="282"/>
    <tableColumn id="3" xr3:uid="{234C4429-C7FD-40EC-84B2-0B524DA46DE8}" uniqueName="3" name="branch_name" queryTableFieldId="3" dataDxfId="281"/>
    <tableColumn id="4" xr3:uid="{4DEE7442-EA8C-43E1-AFE7-85958A0168B9}" uniqueName="4" name="global_attendees" queryTableFieldId="4" dataDxfId="280"/>
    <tableColumn id="5" xr3:uid="{FC88D146-FCE8-406F-8189-BE380904E02D}" uniqueName="5" name="meeting_date" queryTableFieldId="5" dataDxfId="1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459379-DECB-4924-AB27-37F94BE90455}" name="invoice" displayName="invoice" ref="A1:L205" tableType="queryTable" totalsRowShown="0">
  <autoFilter ref="A1:L205" xr:uid="{01459379-DECB-4924-AB27-37F94BE90455}"/>
  <tableColumns count="12">
    <tableColumn id="1" xr3:uid="{A6586CBA-F6F7-4593-B471-8D349B1C000A}" uniqueName="1" name="invoice_number" queryTableFieldId="1"/>
    <tableColumn id="2" xr3:uid="{A7769639-F6BC-4CD7-9B71-3CC13C941A8C}" uniqueName="2" name="invoice_date" queryTableFieldId="2" dataDxfId="132"/>
    <tableColumn id="3" xr3:uid="{63BCBBB7-2C82-4452-B7CF-111D482A0D12}" uniqueName="3" name="revenue_transaction_type" queryTableFieldId="3" dataDxfId="279"/>
    <tableColumn id="4" xr3:uid="{8C41337B-CE89-470A-97E3-643064B3FF12}" uniqueName="4" name="branch_name" queryTableFieldId="4" dataDxfId="278"/>
    <tableColumn id="5" xr3:uid="{92B1A84C-5153-4490-AE2E-D1E77260AC7B}" uniqueName="5" name="solution_group" queryTableFieldId="5" dataDxfId="277"/>
    <tableColumn id="6" xr3:uid="{E75B20D9-6823-4DCE-8DBB-8C9086125996}" uniqueName="6" name="Account Exe ID" queryTableFieldId="6"/>
    <tableColumn id="7" xr3:uid="{75A6AD35-C321-411D-B283-45FCE11C7845}" uniqueName="7" name="Account Executive" queryTableFieldId="7" dataDxfId="276"/>
    <tableColumn id="8" xr3:uid="{C3A56D91-D1B2-4A2E-8D62-A32BA9CB1073}" uniqueName="8" name="income_class" queryTableFieldId="8" dataDxfId="275"/>
    <tableColumn id="9" xr3:uid="{114BB8C5-810C-46B0-BF2B-AA2325FAFD20}" uniqueName="9" name="client_name" queryTableFieldId="9" dataDxfId="274"/>
    <tableColumn id="10" xr3:uid="{CC459C9A-30E3-4B62-B570-EA9EEAB6E9D4}" uniqueName="10" name="policy_number" queryTableFieldId="10"/>
    <tableColumn id="11" xr3:uid="{E560991D-BC55-4187-A579-401021A12417}" uniqueName="11" name="Amount" queryTableFieldId="11"/>
    <tableColumn id="12" xr3:uid="{502F7AE1-792F-4F38-AE5C-E5C90662EF77}" uniqueName="12" name="income_due_date" queryTableFieldId="12" dataDxfId="13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AA07A7-30FD-4F3D-86CF-F55601D802CD}" name="Budget" displayName="Budget" ref="A1:G19" tableType="queryTable" totalsRowShown="0">
  <autoFilter ref="A1:G19" xr:uid="{1FAA07A7-30FD-4F3D-86CF-F55601D802CD}"/>
  <tableColumns count="7">
    <tableColumn id="1" xr3:uid="{ADEACD9E-A886-41E1-A2EA-4E59C55EEE98}" uniqueName="1" name="Branch" queryTableFieldId="1" dataDxfId="273"/>
    <tableColumn id="2" xr3:uid="{D048C757-33CA-407F-BB53-0D33A035A02C}" uniqueName="2" name="Sales person ID" queryTableFieldId="2"/>
    <tableColumn id="3" xr3:uid="{E2426AC1-8A8C-4B7B-AF38-999D282D232D}" uniqueName="3" name="Employee Name" queryTableFieldId="3" dataDxfId="272"/>
    <tableColumn id="4" xr3:uid="{251E492C-FC70-4248-819A-618B460789F7}" uniqueName="4" name="New Role2" queryTableFieldId="4" dataDxfId="271"/>
    <tableColumn id="5" xr3:uid="{759DF6F3-D950-4548-8CC7-B89CCFF6AFCF}" uniqueName="5" name="New Budget" queryTableFieldId="5"/>
    <tableColumn id="6" xr3:uid="{EE2B25CE-BE1F-4640-A068-72EDBADD6649}" uniqueName="6" name="Cross sell bugdet" queryTableFieldId="6"/>
    <tableColumn id="7" xr3:uid="{EE7D9AB9-746C-4618-A956-CE70D533E9DD}"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42509B-FA0F-4343-88BB-6B7ED5A4ED6E}" name="fees" displayName="fees" ref="A1:I10" tableType="queryTable" totalsRowShown="0">
  <autoFilter ref="A1:I10" xr:uid="{2442509B-FA0F-4343-88BB-6B7ED5A4ED6E}"/>
  <tableColumns count="9">
    <tableColumn id="1" xr3:uid="{3529772C-BE4B-4E5A-8BDE-88F2839FA504}" uniqueName="1" name="client_name" queryTableFieldId="1" dataDxfId="270"/>
    <tableColumn id="2" xr3:uid="{5F02B239-1F0F-4AF9-A845-F4B86C3CE439}" uniqueName="2" name="branch_name" queryTableFieldId="2" dataDxfId="269"/>
    <tableColumn id="3" xr3:uid="{14A0CB3C-DD8A-492E-AAE7-9D2441108B0B}" uniqueName="3" name="solution_group" queryTableFieldId="3" dataDxfId="268"/>
    <tableColumn id="4" xr3:uid="{13414F95-5C07-4D72-989D-4DC5AB8D8249}" uniqueName="4" name="Salesperson ID" queryTableFieldId="4"/>
    <tableColumn id="5" xr3:uid="{34F4DE91-4B1D-401C-839E-2130D7655525}" uniqueName="5" name="Account Executive" queryTableFieldId="5" dataDxfId="267"/>
    <tableColumn id="6" xr3:uid="{CA916B47-0F75-4EC5-977F-3032603DC9EC}" uniqueName="6" name="income_class" queryTableFieldId="6" dataDxfId="266"/>
    <tableColumn id="7" xr3:uid="{5BC1AE14-A5E5-48FE-8BC9-81F34123B151}" uniqueName="7" name="Amount" queryTableFieldId="7"/>
    <tableColumn id="8" xr3:uid="{FE493CF3-DC74-46F7-9DFB-081DDBA2BA9A}" uniqueName="8" name="income_due_date" queryTableFieldId="8" dataDxfId="130"/>
    <tableColumn id="9" xr3:uid="{598E5688-F356-4346-BCFC-029F7DA8DABF}" uniqueName="9" name="revenue_transaction_type" queryTableFieldId="9" dataDxfId="26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2DDC8-F2F4-4723-AE92-6798CC455174}" name="brokerage" displayName="brokerage" ref="A1:Q962" tableType="queryTable" totalsRowShown="0">
  <autoFilter ref="A1:Q962" xr:uid="{D792DDC8-F2F4-4723-AE92-6798CC455174}"/>
  <tableColumns count="17">
    <tableColumn id="1" xr3:uid="{2C164C10-2B98-423C-882E-65F18F792BFA}" uniqueName="1" name="client_name" queryTableFieldId="1" dataDxfId="264"/>
    <tableColumn id="2" xr3:uid="{0A8899DB-D2A3-4F57-BA31-AF170937716B}" uniqueName="2" name="policy_number" queryTableFieldId="2" dataDxfId="263"/>
    <tableColumn id="3" xr3:uid="{07D5244C-2EAB-4059-9A70-504F5810D4B4}" uniqueName="3" name="policy_status" queryTableFieldId="3" dataDxfId="262"/>
    <tableColumn id="4" xr3:uid="{BAE37D30-6979-47D6-9A13-62C63E84F38E}" uniqueName="4" name="policy_start_date" queryTableFieldId="4" dataDxfId="129"/>
    <tableColumn id="5" xr3:uid="{84864DD4-6FB5-4F32-81C9-3A69BF1B60DA}" uniqueName="5" name="policy_end_date" queryTableFieldId="5" dataDxfId="128"/>
    <tableColumn id="6" xr3:uid="{B5947CBD-366E-4581-961F-C8A1DB2A3734}" uniqueName="6" name="product_group" queryTableFieldId="6" dataDxfId="261"/>
    <tableColumn id="7" xr3:uid="{448EDD35-CACB-40AB-B0A8-0591C1914FDF}" uniqueName="7" name="Account Id" queryTableFieldId="7"/>
    <tableColumn id="8" xr3:uid="{2ADF009C-5D7B-446A-8F7C-B307A520E176}" uniqueName="8" name="Account Exe ID" queryTableFieldId="8" dataDxfId="260"/>
    <tableColumn id="9" xr3:uid="{BC8DED9F-DE8F-4057-A283-AE653024FF31}" uniqueName="9" name="branch_name" queryTableFieldId="9" dataDxfId="259"/>
    <tableColumn id="10" xr3:uid="{8DCC4DAA-75ED-461C-BBAE-807E9ED0CCA9}" uniqueName="10" name="solution_group" queryTableFieldId="10" dataDxfId="258"/>
    <tableColumn id="11" xr3:uid="{B682CE19-D1C3-4113-BAA1-41D785BBE957}" uniqueName="11" name="income_class" queryTableFieldId="11" dataDxfId="257"/>
    <tableColumn id="12" xr3:uid="{4B3C1DD9-01B1-4A97-B288-E0FA6867268C}" uniqueName="12" name="Amount" queryTableFieldId="12"/>
    <tableColumn id="13" xr3:uid="{8BFBFA23-BBCD-4A98-96E3-6AD9D2D0F0E7}" uniqueName="13" name="income_due_date" queryTableFieldId="13" dataDxfId="127"/>
    <tableColumn id="14" xr3:uid="{581AEB9D-B1A3-4E43-A483-EDEDEFE9FA8C}" uniqueName="14" name="revenue_transaction_type" queryTableFieldId="14" dataDxfId="256"/>
    <tableColumn id="15" xr3:uid="{517127DD-3CF1-488B-8066-E35EEF1198EC}" uniqueName="15" name="renewal_status" queryTableFieldId="15" dataDxfId="255"/>
    <tableColumn id="16" xr3:uid="{4D38F298-F827-42EB-83C8-DE522021C94C}" uniqueName="16" name="lapse_reason" queryTableFieldId="16" dataDxfId="254"/>
    <tableColumn id="17" xr3:uid="{FB2FF847-6DCD-4220-9A08-B10D4DA56CE1}" uniqueName="17" name="last_updated_date" queryTableFieldId="17" dataDxfId="12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8C46C8-BC61-4B51-A09A-4EA367310C7E}" name="Table1_1" displayName="Table1_1" ref="A1:E163" tableType="queryTable" totalsRowShown="0">
  <autoFilter ref="A1:E163" xr:uid="{C28C46C8-BC61-4B51-A09A-4EA367310C7E}"/>
  <tableColumns count="5">
    <tableColumn id="1" xr3:uid="{C81AF76B-C2B4-4ACE-AF2B-BE8BE4F5F859}" uniqueName="1" name="Account Exe ID" queryTableFieldId="1"/>
    <tableColumn id="2" xr3:uid="{A410ED94-9F25-435C-90C4-DCBC6FE5B8F1}" uniqueName="2" name="Account Exe ID2" queryTableFieldId="2" dataDxfId="253"/>
    <tableColumn id="3" xr3:uid="{3CC4D02E-2955-4405-AF9A-F972073FA3AF}" uniqueName="3" name="Invoice Type" queryTableFieldId="3" dataDxfId="252"/>
    <tableColumn id="4" xr3:uid="{A2D0CA61-B4DC-4ECD-BBB9-F1D2652851FD}" uniqueName="4" name="Attribute" queryTableFieldId="4" dataDxfId="251"/>
    <tableColumn id="5" xr3:uid="{40545125-AF26-4B31-A610-6D7F487DDF26}" uniqueName="5" name="Amount"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C1959-9C6F-4D3E-AFAA-487AC78FB2FE}" name="Table1" displayName="Table1" ref="A1:F55" totalsRowShown="0">
  <autoFilter ref="A1:F55" xr:uid="{65FC1959-9C6F-4D3E-AFAA-487AC78FB2FE}"/>
  <tableColumns count="6">
    <tableColumn id="1" xr3:uid="{276F707F-6F3D-463D-8637-4FB1690BC25D}" name="Account Exe ID"/>
    <tableColumn id="2" xr3:uid="{7F7ABCA3-B59C-46FC-9C85-9B4E77863339}" name="Account Exe ID2" dataDxfId="250"/>
    <tableColumn id="3" xr3:uid="{223E6F0F-8329-47D9-B62E-CBC9EA86DC28}" name="Invoice Type" dataDxfId="249"/>
    <tableColumn id="4" xr3:uid="{80042172-AE05-45DE-87E5-8E132E269468}" name="Invoice">
      <calculatedColumnFormula>SUMIFS(invoice[Amount],invoice[Account Executive],$B2,invoice[income_class],invoice!$H$3)</calculatedColumnFormula>
    </tableColumn>
    <tableColumn id="5" xr3:uid="{B2C68FA6-6FB8-4666-92D7-8E96562B5FCD}" name="Achievement"/>
    <tableColumn id="6" xr3:uid="{B13CFB2E-66E2-4722-BFC5-C7FBEDD259AD}" name="Targe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0751E91-4644-483A-BA04-3D8965131139}" name="Table9" displayName="Table9" ref="A1:B19" totalsRowShown="0" tableBorderDxfId="248">
  <autoFilter ref="A1:B19" xr:uid="{30751E91-4644-483A-BA04-3D8965131139}"/>
  <tableColumns count="2">
    <tableColumn id="1" xr3:uid="{C4B3F51A-888A-44E2-B5B7-F6E5CB3EDA3D}" name="Account Exe ID" dataDxfId="247">
      <calculatedColumnFormula>_xlfn.IFNA(INDEX(brokerage[],MATCH('Cross Sell'!$B2,brokerage[Account Exe ID],0),MATCH(brokerage[[#Headers],[Account Id]],brokerage[#Headers],0)),"")</calculatedColumnFormula>
    </tableColumn>
    <tableColumn id="2" xr3:uid="{343B1EC2-475A-45C8-87C2-E6DBD99B1FDF}" name="Account Exe 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4.bin"/><Relationship Id="rId4"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3BE96-4338-4854-B7EF-391036D4B8C3}">
  <sheetPr codeName="Sheet1"/>
  <dimension ref="A1:N50"/>
  <sheetViews>
    <sheetView topLeftCell="K1" workbookViewId="0">
      <selection activeCell="N3" sqref="N3"/>
    </sheetView>
  </sheetViews>
  <sheetFormatPr defaultRowHeight="14.5" x14ac:dyDescent="0.35"/>
  <cols>
    <col min="1" max="1" width="26.36328125"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3.54296875" bestFit="1" customWidth="1"/>
    <col min="8" max="8" width="17.54296875" bestFit="1" customWidth="1"/>
    <col min="9" max="9" width="11" bestFit="1" customWidth="1"/>
    <col min="10" max="10" width="39" bestFit="1" customWidth="1"/>
    <col min="11" max="11" width="16.26953125" bestFit="1" customWidth="1"/>
    <col min="12" max="12" width="30.81640625" bestFit="1" customWidth="1"/>
    <col min="13" max="13" width="47.36328125" bestFit="1" customWidth="1"/>
    <col min="14" max="14" width="6.81640625" bestFit="1" customWidth="1"/>
  </cols>
  <sheetData>
    <row r="1" spans="1:14" x14ac:dyDescent="0.35">
      <c r="A1" t="s">
        <v>715</v>
      </c>
      <c r="B1" t="s">
        <v>716</v>
      </c>
      <c r="C1" t="s">
        <v>717</v>
      </c>
      <c r="D1" t="s">
        <v>670</v>
      </c>
      <c r="E1" t="s">
        <v>718</v>
      </c>
      <c r="F1" t="s">
        <v>719</v>
      </c>
      <c r="G1" t="s">
        <v>720</v>
      </c>
      <c r="H1" t="s">
        <v>721</v>
      </c>
      <c r="I1" t="s">
        <v>722</v>
      </c>
      <c r="J1" t="s">
        <v>723</v>
      </c>
      <c r="K1" t="s">
        <v>5</v>
      </c>
      <c r="L1" t="s">
        <v>724</v>
      </c>
      <c r="M1" t="s">
        <v>725</v>
      </c>
      <c r="N1" t="s">
        <v>868</v>
      </c>
    </row>
    <row r="2" spans="1:14" x14ac:dyDescent="0.35">
      <c r="A2" t="s">
        <v>726</v>
      </c>
      <c r="B2" t="s">
        <v>727</v>
      </c>
      <c r="C2">
        <v>3</v>
      </c>
      <c r="D2" t="s">
        <v>56</v>
      </c>
      <c r="E2">
        <v>8000000</v>
      </c>
      <c r="F2">
        <v>400000</v>
      </c>
      <c r="G2" s="1">
        <v>43782</v>
      </c>
      <c r="H2" t="s">
        <v>728</v>
      </c>
      <c r="I2" t="s">
        <v>22</v>
      </c>
      <c r="J2" t="s">
        <v>40</v>
      </c>
      <c r="K2" t="s">
        <v>38</v>
      </c>
      <c r="L2" t="s">
        <v>729</v>
      </c>
      <c r="M2" t="s">
        <v>730</v>
      </c>
      <c r="N2" s="17">
        <f>YEAR(opportunity[[#This Row],[closing_date]])</f>
        <v>2019</v>
      </c>
    </row>
    <row r="3" spans="1:14" x14ac:dyDescent="0.35">
      <c r="A3" t="s">
        <v>731</v>
      </c>
      <c r="B3" t="s">
        <v>732</v>
      </c>
      <c r="C3">
        <v>1</v>
      </c>
      <c r="D3" t="s">
        <v>21</v>
      </c>
      <c r="E3">
        <v>200000</v>
      </c>
      <c r="F3">
        <v>30000</v>
      </c>
      <c r="G3" s="1">
        <v>43921</v>
      </c>
      <c r="H3" t="s">
        <v>728</v>
      </c>
      <c r="I3" t="s">
        <v>22</v>
      </c>
      <c r="J3" t="s">
        <v>40</v>
      </c>
      <c r="K3" t="s">
        <v>38</v>
      </c>
      <c r="L3" t="s">
        <v>729</v>
      </c>
      <c r="M3" t="s">
        <v>733</v>
      </c>
      <c r="N3" s="17">
        <f>YEAR(opportunity[[#This Row],[closing_date]])</f>
        <v>2020</v>
      </c>
    </row>
    <row r="4" spans="1:14" x14ac:dyDescent="0.35">
      <c r="A4" t="s">
        <v>734</v>
      </c>
      <c r="B4" t="s">
        <v>735</v>
      </c>
      <c r="C4">
        <v>1</v>
      </c>
      <c r="D4" t="s">
        <v>21</v>
      </c>
      <c r="E4">
        <v>0</v>
      </c>
      <c r="F4">
        <v>100000</v>
      </c>
      <c r="G4" s="1">
        <v>44012</v>
      </c>
      <c r="H4" t="s">
        <v>728</v>
      </c>
      <c r="I4" t="s">
        <v>22</v>
      </c>
      <c r="J4" t="s">
        <v>20</v>
      </c>
      <c r="K4" t="s">
        <v>20</v>
      </c>
      <c r="L4" t="s">
        <v>736</v>
      </c>
      <c r="M4" t="s">
        <v>737</v>
      </c>
      <c r="N4" s="17">
        <f>YEAR(opportunity[[#This Row],[closing_date]])</f>
        <v>2020</v>
      </c>
    </row>
    <row r="5" spans="1:14" x14ac:dyDescent="0.35">
      <c r="A5" t="s">
        <v>738</v>
      </c>
      <c r="B5" t="s">
        <v>739</v>
      </c>
      <c r="C5">
        <v>1</v>
      </c>
      <c r="D5" t="s">
        <v>21</v>
      </c>
      <c r="E5">
        <v>0</v>
      </c>
      <c r="F5">
        <v>100000</v>
      </c>
      <c r="G5" s="1">
        <v>43921</v>
      </c>
      <c r="H5" t="s">
        <v>728</v>
      </c>
      <c r="I5" t="s">
        <v>22</v>
      </c>
      <c r="J5" t="s">
        <v>20</v>
      </c>
      <c r="K5" t="s">
        <v>20</v>
      </c>
      <c r="L5" t="s">
        <v>736</v>
      </c>
      <c r="M5" t="s">
        <v>737</v>
      </c>
      <c r="N5" s="17">
        <f>YEAR(opportunity[[#This Row],[closing_date]])</f>
        <v>2020</v>
      </c>
    </row>
    <row r="6" spans="1:14" x14ac:dyDescent="0.35">
      <c r="A6" t="s">
        <v>740</v>
      </c>
      <c r="B6" t="s">
        <v>741</v>
      </c>
      <c r="C6">
        <v>1</v>
      </c>
      <c r="D6" t="s">
        <v>21</v>
      </c>
      <c r="E6">
        <v>1200000</v>
      </c>
      <c r="F6">
        <v>100000</v>
      </c>
      <c r="G6" s="1">
        <v>43921</v>
      </c>
      <c r="H6" t="s">
        <v>728</v>
      </c>
      <c r="I6" t="s">
        <v>22</v>
      </c>
      <c r="J6" t="s">
        <v>104</v>
      </c>
      <c r="K6" t="s">
        <v>34</v>
      </c>
      <c r="L6" t="s">
        <v>34</v>
      </c>
      <c r="M6" t="s">
        <v>742</v>
      </c>
      <c r="N6" s="17">
        <f>YEAR(opportunity[[#This Row],[closing_date]])</f>
        <v>2020</v>
      </c>
    </row>
    <row r="7" spans="1:14" x14ac:dyDescent="0.35">
      <c r="A7" t="s">
        <v>743</v>
      </c>
      <c r="B7" t="s">
        <v>744</v>
      </c>
      <c r="C7">
        <v>1</v>
      </c>
      <c r="D7" t="s">
        <v>21</v>
      </c>
      <c r="E7">
        <v>0</v>
      </c>
      <c r="F7">
        <v>100000</v>
      </c>
      <c r="G7" s="1">
        <v>43982</v>
      </c>
      <c r="H7" t="s">
        <v>728</v>
      </c>
      <c r="I7" t="s">
        <v>22</v>
      </c>
      <c r="J7" t="s">
        <v>35</v>
      </c>
      <c r="K7" t="s">
        <v>35</v>
      </c>
      <c r="L7" t="s">
        <v>745</v>
      </c>
      <c r="M7" t="s">
        <v>746</v>
      </c>
      <c r="N7" s="17">
        <f>YEAR(opportunity[[#This Row],[closing_date]])</f>
        <v>2020</v>
      </c>
    </row>
    <row r="8" spans="1:14" x14ac:dyDescent="0.35">
      <c r="A8" t="s">
        <v>747</v>
      </c>
      <c r="B8" t="s">
        <v>748</v>
      </c>
      <c r="C8">
        <v>1</v>
      </c>
      <c r="D8" t="s">
        <v>21</v>
      </c>
      <c r="E8">
        <v>0</v>
      </c>
      <c r="F8">
        <v>100000</v>
      </c>
      <c r="G8" s="1">
        <v>43982</v>
      </c>
      <c r="H8" t="s">
        <v>728</v>
      </c>
      <c r="I8" t="s">
        <v>22</v>
      </c>
      <c r="J8" t="s">
        <v>20</v>
      </c>
      <c r="K8" t="s">
        <v>20</v>
      </c>
      <c r="L8" t="s">
        <v>736</v>
      </c>
      <c r="M8" t="s">
        <v>737</v>
      </c>
      <c r="N8" s="17">
        <f>YEAR(opportunity[[#This Row],[closing_date]])</f>
        <v>2020</v>
      </c>
    </row>
    <row r="9" spans="1:14" x14ac:dyDescent="0.35">
      <c r="A9" t="s">
        <v>749</v>
      </c>
      <c r="B9" t="s">
        <v>750</v>
      </c>
      <c r="C9">
        <v>1</v>
      </c>
      <c r="D9" t="s">
        <v>21</v>
      </c>
      <c r="E9">
        <v>0</v>
      </c>
      <c r="F9">
        <v>125000</v>
      </c>
      <c r="G9" s="1">
        <v>44012</v>
      </c>
      <c r="H9" t="s">
        <v>728</v>
      </c>
      <c r="I9" t="s">
        <v>22</v>
      </c>
      <c r="J9" t="s">
        <v>40</v>
      </c>
      <c r="K9" t="s">
        <v>38</v>
      </c>
      <c r="L9" t="s">
        <v>729</v>
      </c>
      <c r="M9" t="s">
        <v>730</v>
      </c>
      <c r="N9" s="17">
        <f>YEAR(opportunity[[#This Row],[closing_date]])</f>
        <v>2020</v>
      </c>
    </row>
    <row r="10" spans="1:14" x14ac:dyDescent="0.35">
      <c r="A10" t="s">
        <v>751</v>
      </c>
      <c r="B10" t="s">
        <v>752</v>
      </c>
      <c r="C10">
        <v>1</v>
      </c>
      <c r="D10" t="s">
        <v>21</v>
      </c>
      <c r="E10">
        <v>0</v>
      </c>
      <c r="F10">
        <v>100000</v>
      </c>
      <c r="G10" s="1">
        <v>43921</v>
      </c>
      <c r="H10" t="s">
        <v>728</v>
      </c>
      <c r="I10" t="s">
        <v>22</v>
      </c>
      <c r="J10" t="s">
        <v>20</v>
      </c>
      <c r="K10" t="s">
        <v>20</v>
      </c>
      <c r="L10" t="s">
        <v>736</v>
      </c>
      <c r="M10" t="s">
        <v>737</v>
      </c>
      <c r="N10" s="17">
        <f>YEAR(opportunity[[#This Row],[closing_date]])</f>
        <v>2020</v>
      </c>
    </row>
    <row r="11" spans="1:14" x14ac:dyDescent="0.35">
      <c r="A11" t="s">
        <v>753</v>
      </c>
      <c r="B11" t="s">
        <v>754</v>
      </c>
      <c r="C11">
        <v>12</v>
      </c>
      <c r="D11" t="s">
        <v>66</v>
      </c>
      <c r="E11">
        <v>0</v>
      </c>
      <c r="F11">
        <v>200000</v>
      </c>
      <c r="G11" s="1">
        <v>43921</v>
      </c>
      <c r="H11" t="s">
        <v>728</v>
      </c>
      <c r="I11" t="s">
        <v>22</v>
      </c>
      <c r="J11" t="s">
        <v>20</v>
      </c>
      <c r="K11" t="s">
        <v>20</v>
      </c>
      <c r="L11" t="s">
        <v>736</v>
      </c>
      <c r="M11" t="s">
        <v>737</v>
      </c>
      <c r="N11" s="17">
        <f>YEAR(opportunity[[#This Row],[closing_date]])</f>
        <v>2020</v>
      </c>
    </row>
    <row r="12" spans="1:14" x14ac:dyDescent="0.35">
      <c r="A12" t="s">
        <v>755</v>
      </c>
      <c r="B12" t="s">
        <v>756</v>
      </c>
      <c r="C12">
        <v>12</v>
      </c>
      <c r="D12" t="s">
        <v>66</v>
      </c>
      <c r="E12">
        <v>0</v>
      </c>
      <c r="F12">
        <v>75000</v>
      </c>
      <c r="G12" s="1">
        <v>43921</v>
      </c>
      <c r="H12" t="s">
        <v>728</v>
      </c>
      <c r="I12" t="s">
        <v>22</v>
      </c>
      <c r="J12" t="s">
        <v>40</v>
      </c>
      <c r="K12" t="s">
        <v>38</v>
      </c>
      <c r="L12" t="s">
        <v>729</v>
      </c>
      <c r="M12" t="s">
        <v>730</v>
      </c>
      <c r="N12" s="17">
        <f>YEAR(opportunity[[#This Row],[closing_date]])</f>
        <v>2020</v>
      </c>
    </row>
    <row r="13" spans="1:14" x14ac:dyDescent="0.35">
      <c r="A13" t="s">
        <v>757</v>
      </c>
      <c r="B13" t="s">
        <v>758</v>
      </c>
      <c r="C13">
        <v>12</v>
      </c>
      <c r="D13" t="s">
        <v>66</v>
      </c>
      <c r="E13">
        <v>0</v>
      </c>
      <c r="F13">
        <v>25000</v>
      </c>
      <c r="G13" s="1">
        <v>43921</v>
      </c>
      <c r="H13" t="s">
        <v>728</v>
      </c>
      <c r="I13" t="s">
        <v>22</v>
      </c>
      <c r="J13" t="s">
        <v>40</v>
      </c>
      <c r="K13" t="s">
        <v>38</v>
      </c>
      <c r="L13" t="s">
        <v>729</v>
      </c>
      <c r="M13" t="s">
        <v>733</v>
      </c>
      <c r="N13" s="17">
        <f>YEAR(opportunity[[#This Row],[closing_date]])</f>
        <v>2020</v>
      </c>
    </row>
    <row r="14" spans="1:14" x14ac:dyDescent="0.35">
      <c r="A14" t="s">
        <v>759</v>
      </c>
      <c r="B14" t="s">
        <v>760</v>
      </c>
      <c r="C14">
        <v>12</v>
      </c>
      <c r="D14" t="s">
        <v>66</v>
      </c>
      <c r="E14">
        <v>2000000</v>
      </c>
      <c r="F14">
        <v>150000</v>
      </c>
      <c r="G14" s="1">
        <v>43982</v>
      </c>
      <c r="H14" t="s">
        <v>728</v>
      </c>
      <c r="I14" t="s">
        <v>22</v>
      </c>
      <c r="J14" t="s">
        <v>40</v>
      </c>
      <c r="K14" t="s">
        <v>38</v>
      </c>
      <c r="L14" t="s">
        <v>729</v>
      </c>
      <c r="M14" t="s">
        <v>730</v>
      </c>
      <c r="N14" s="17">
        <f>YEAR(opportunity[[#This Row],[closing_date]])</f>
        <v>2020</v>
      </c>
    </row>
    <row r="15" spans="1:14" x14ac:dyDescent="0.35">
      <c r="A15" t="s">
        <v>761</v>
      </c>
      <c r="B15" t="s">
        <v>762</v>
      </c>
      <c r="C15">
        <v>12</v>
      </c>
      <c r="D15" t="s">
        <v>66</v>
      </c>
      <c r="E15">
        <v>500000</v>
      </c>
      <c r="F15">
        <v>75000</v>
      </c>
      <c r="G15" s="1">
        <v>43982</v>
      </c>
      <c r="H15" t="s">
        <v>728</v>
      </c>
      <c r="I15" t="s">
        <v>22</v>
      </c>
      <c r="J15" t="s">
        <v>35</v>
      </c>
      <c r="K15" t="s">
        <v>35</v>
      </c>
      <c r="L15" t="s">
        <v>745</v>
      </c>
      <c r="M15" t="s">
        <v>763</v>
      </c>
      <c r="N15" s="17">
        <f>YEAR(opportunity[[#This Row],[closing_date]])</f>
        <v>2020</v>
      </c>
    </row>
    <row r="16" spans="1:14" x14ac:dyDescent="0.35">
      <c r="A16" t="s">
        <v>764</v>
      </c>
      <c r="B16" t="s">
        <v>765</v>
      </c>
      <c r="C16">
        <v>3</v>
      </c>
      <c r="D16" t="s">
        <v>56</v>
      </c>
      <c r="E16">
        <v>2500000</v>
      </c>
      <c r="F16">
        <v>125000</v>
      </c>
      <c r="G16" s="1">
        <v>43800</v>
      </c>
      <c r="H16" t="s">
        <v>728</v>
      </c>
      <c r="I16" t="s">
        <v>22</v>
      </c>
      <c r="J16" t="s">
        <v>40</v>
      </c>
      <c r="K16" t="s">
        <v>38</v>
      </c>
      <c r="L16" t="s">
        <v>729</v>
      </c>
      <c r="M16" t="s">
        <v>730</v>
      </c>
      <c r="N16" s="17">
        <f>YEAR(opportunity[[#This Row],[closing_date]])</f>
        <v>2019</v>
      </c>
    </row>
    <row r="17" spans="1:14" x14ac:dyDescent="0.35">
      <c r="A17" t="s">
        <v>766</v>
      </c>
      <c r="B17" t="s">
        <v>767</v>
      </c>
      <c r="C17">
        <v>10</v>
      </c>
      <c r="D17" t="s">
        <v>39</v>
      </c>
      <c r="E17">
        <v>1400000</v>
      </c>
      <c r="F17">
        <v>100000</v>
      </c>
      <c r="G17" s="1">
        <v>43808</v>
      </c>
      <c r="H17" t="s">
        <v>728</v>
      </c>
      <c r="I17" t="s">
        <v>22</v>
      </c>
      <c r="J17" t="s">
        <v>40</v>
      </c>
      <c r="K17" t="s">
        <v>38</v>
      </c>
      <c r="L17" t="s">
        <v>729</v>
      </c>
      <c r="M17" t="s">
        <v>730</v>
      </c>
      <c r="N17" s="17">
        <f>YEAR(opportunity[[#This Row],[closing_date]])</f>
        <v>2019</v>
      </c>
    </row>
    <row r="18" spans="1:14" x14ac:dyDescent="0.35">
      <c r="A18" t="s">
        <v>768</v>
      </c>
      <c r="B18" t="s">
        <v>769</v>
      </c>
      <c r="C18">
        <v>10</v>
      </c>
      <c r="D18" t="s">
        <v>39</v>
      </c>
      <c r="E18">
        <v>4500000</v>
      </c>
      <c r="F18">
        <v>350000</v>
      </c>
      <c r="G18" s="1">
        <v>43810</v>
      </c>
      <c r="H18" t="s">
        <v>728</v>
      </c>
      <c r="I18" t="s">
        <v>22</v>
      </c>
      <c r="J18" t="s">
        <v>40</v>
      </c>
      <c r="K18" t="s">
        <v>34</v>
      </c>
      <c r="L18" t="s">
        <v>34</v>
      </c>
      <c r="M18" t="s">
        <v>730</v>
      </c>
      <c r="N18" s="17">
        <f>YEAR(opportunity[[#This Row],[closing_date]])</f>
        <v>2019</v>
      </c>
    </row>
    <row r="19" spans="1:14" x14ac:dyDescent="0.35">
      <c r="A19" t="s">
        <v>770</v>
      </c>
      <c r="B19" t="s">
        <v>771</v>
      </c>
      <c r="C19">
        <v>3</v>
      </c>
      <c r="D19" t="s">
        <v>56</v>
      </c>
      <c r="E19">
        <v>9500000</v>
      </c>
      <c r="F19">
        <v>200000</v>
      </c>
      <c r="G19" s="1">
        <v>43738</v>
      </c>
      <c r="H19" t="s">
        <v>772</v>
      </c>
      <c r="I19" t="s">
        <v>22</v>
      </c>
      <c r="J19" t="s">
        <v>40</v>
      </c>
      <c r="K19" t="s">
        <v>38</v>
      </c>
      <c r="L19" t="s">
        <v>729</v>
      </c>
      <c r="M19" t="s">
        <v>730</v>
      </c>
      <c r="N19" s="17">
        <f>YEAR(opportunity[[#This Row],[closing_date]])</f>
        <v>2019</v>
      </c>
    </row>
    <row r="20" spans="1:14" x14ac:dyDescent="0.35">
      <c r="A20" t="s">
        <v>773</v>
      </c>
      <c r="B20" t="s">
        <v>774</v>
      </c>
      <c r="C20">
        <v>10</v>
      </c>
      <c r="D20" t="s">
        <v>39</v>
      </c>
      <c r="E20">
        <v>4500000</v>
      </c>
      <c r="F20">
        <v>300000</v>
      </c>
      <c r="G20" s="1">
        <v>43767</v>
      </c>
      <c r="H20" t="s">
        <v>728</v>
      </c>
      <c r="I20" t="s">
        <v>22</v>
      </c>
      <c r="J20" t="s">
        <v>40</v>
      </c>
      <c r="K20" t="s">
        <v>38</v>
      </c>
      <c r="L20" t="s">
        <v>729</v>
      </c>
      <c r="M20" t="s">
        <v>730</v>
      </c>
      <c r="N20" s="17">
        <f>YEAR(opportunity[[#This Row],[closing_date]])</f>
        <v>2019</v>
      </c>
    </row>
    <row r="21" spans="1:14" x14ac:dyDescent="0.35">
      <c r="A21" t="s">
        <v>775</v>
      </c>
      <c r="B21" t="s">
        <v>776</v>
      </c>
      <c r="C21">
        <v>3</v>
      </c>
      <c r="D21" t="s">
        <v>56</v>
      </c>
      <c r="E21">
        <v>0</v>
      </c>
      <c r="F21">
        <v>100000</v>
      </c>
      <c r="G21" s="1">
        <v>43784</v>
      </c>
      <c r="H21" t="s">
        <v>728</v>
      </c>
      <c r="I21" t="s">
        <v>22</v>
      </c>
      <c r="J21" t="s">
        <v>40</v>
      </c>
      <c r="K21" t="s">
        <v>38</v>
      </c>
      <c r="L21" t="s">
        <v>729</v>
      </c>
      <c r="M21" t="s">
        <v>730</v>
      </c>
      <c r="N21" s="17">
        <f>YEAR(opportunity[[#This Row],[closing_date]])</f>
        <v>2019</v>
      </c>
    </row>
    <row r="22" spans="1:14" x14ac:dyDescent="0.35">
      <c r="A22" t="s">
        <v>777</v>
      </c>
      <c r="B22" t="s">
        <v>778</v>
      </c>
      <c r="C22">
        <v>3</v>
      </c>
      <c r="D22" t="s">
        <v>56</v>
      </c>
      <c r="E22">
        <v>6000000</v>
      </c>
      <c r="F22">
        <v>300000</v>
      </c>
      <c r="G22" s="1">
        <v>43800</v>
      </c>
      <c r="H22" t="s">
        <v>728</v>
      </c>
      <c r="I22" t="s">
        <v>22</v>
      </c>
      <c r="J22" t="s">
        <v>40</v>
      </c>
      <c r="K22" t="s">
        <v>38</v>
      </c>
      <c r="L22" t="s">
        <v>729</v>
      </c>
      <c r="M22" t="s">
        <v>730</v>
      </c>
      <c r="N22" s="17">
        <f>YEAR(opportunity[[#This Row],[closing_date]])</f>
        <v>2019</v>
      </c>
    </row>
    <row r="23" spans="1:14" x14ac:dyDescent="0.35">
      <c r="A23" t="s">
        <v>779</v>
      </c>
      <c r="B23" t="s">
        <v>780</v>
      </c>
      <c r="C23">
        <v>10</v>
      </c>
      <c r="D23" t="s">
        <v>39</v>
      </c>
      <c r="E23">
        <v>600000</v>
      </c>
      <c r="F23">
        <v>100000</v>
      </c>
      <c r="G23" s="1">
        <v>43799</v>
      </c>
      <c r="H23" t="s">
        <v>728</v>
      </c>
      <c r="I23" t="s">
        <v>22</v>
      </c>
      <c r="J23" t="s">
        <v>410</v>
      </c>
      <c r="K23" t="s">
        <v>38</v>
      </c>
      <c r="L23" t="s">
        <v>729</v>
      </c>
      <c r="M23" t="s">
        <v>730</v>
      </c>
      <c r="N23" s="17">
        <f>YEAR(opportunity[[#This Row],[closing_date]])</f>
        <v>2019</v>
      </c>
    </row>
    <row r="24" spans="1:14" x14ac:dyDescent="0.35">
      <c r="A24" t="s">
        <v>781</v>
      </c>
      <c r="B24" t="s">
        <v>782</v>
      </c>
      <c r="C24">
        <v>10</v>
      </c>
      <c r="D24" t="s">
        <v>39</v>
      </c>
      <c r="E24">
        <v>210000</v>
      </c>
      <c r="F24">
        <v>35000</v>
      </c>
      <c r="G24" s="1">
        <v>43799</v>
      </c>
      <c r="H24" t="s">
        <v>728</v>
      </c>
      <c r="I24" t="s">
        <v>22</v>
      </c>
      <c r="J24" t="s">
        <v>410</v>
      </c>
      <c r="K24" t="s">
        <v>38</v>
      </c>
      <c r="L24" t="s">
        <v>729</v>
      </c>
      <c r="M24" t="s">
        <v>733</v>
      </c>
      <c r="N24" s="17">
        <f>YEAR(opportunity[[#This Row],[closing_date]])</f>
        <v>2019</v>
      </c>
    </row>
    <row r="25" spans="1:14" x14ac:dyDescent="0.35">
      <c r="A25" t="s">
        <v>783</v>
      </c>
      <c r="B25" t="s">
        <v>784</v>
      </c>
      <c r="C25">
        <v>10</v>
      </c>
      <c r="D25" t="s">
        <v>39</v>
      </c>
      <c r="E25">
        <v>300000</v>
      </c>
      <c r="F25">
        <v>49500</v>
      </c>
      <c r="G25" s="1">
        <v>43738</v>
      </c>
      <c r="H25" t="s">
        <v>772</v>
      </c>
      <c r="I25" t="s">
        <v>22</v>
      </c>
      <c r="J25" t="s">
        <v>35</v>
      </c>
      <c r="K25" t="s">
        <v>35</v>
      </c>
      <c r="L25" t="s">
        <v>745</v>
      </c>
      <c r="M25" t="s">
        <v>746</v>
      </c>
      <c r="N25" s="17">
        <f>YEAR(opportunity[[#This Row],[closing_date]])</f>
        <v>2019</v>
      </c>
    </row>
    <row r="26" spans="1:14" x14ac:dyDescent="0.35">
      <c r="A26" t="s">
        <v>785</v>
      </c>
      <c r="B26" t="s">
        <v>786</v>
      </c>
      <c r="C26">
        <v>10</v>
      </c>
      <c r="D26" t="s">
        <v>39</v>
      </c>
      <c r="E26">
        <v>300000</v>
      </c>
      <c r="F26">
        <v>49500</v>
      </c>
      <c r="G26" s="1">
        <v>43738</v>
      </c>
      <c r="H26" t="s">
        <v>772</v>
      </c>
      <c r="I26" t="s">
        <v>22</v>
      </c>
      <c r="J26" t="s">
        <v>35</v>
      </c>
      <c r="K26" t="s">
        <v>35</v>
      </c>
      <c r="L26" t="s">
        <v>745</v>
      </c>
      <c r="M26" t="s">
        <v>787</v>
      </c>
      <c r="N26" s="17">
        <f>YEAR(opportunity[[#This Row],[closing_date]])</f>
        <v>2019</v>
      </c>
    </row>
    <row r="27" spans="1:14" x14ac:dyDescent="0.35">
      <c r="A27" t="s">
        <v>788</v>
      </c>
      <c r="B27" t="s">
        <v>789</v>
      </c>
      <c r="C27">
        <v>10</v>
      </c>
      <c r="D27" t="s">
        <v>39</v>
      </c>
      <c r="E27">
        <v>5000000</v>
      </c>
      <c r="F27">
        <v>250000</v>
      </c>
      <c r="G27" s="1">
        <v>43799</v>
      </c>
      <c r="H27" t="s">
        <v>728</v>
      </c>
      <c r="I27" t="s">
        <v>22</v>
      </c>
      <c r="J27" t="s">
        <v>40</v>
      </c>
      <c r="K27" t="s">
        <v>38</v>
      </c>
      <c r="L27" t="s">
        <v>729</v>
      </c>
      <c r="M27" t="s">
        <v>730</v>
      </c>
      <c r="N27" s="17">
        <f>YEAR(opportunity[[#This Row],[closing_date]])</f>
        <v>2019</v>
      </c>
    </row>
    <row r="28" spans="1:14" x14ac:dyDescent="0.35">
      <c r="A28" t="s">
        <v>20</v>
      </c>
      <c r="B28" t="s">
        <v>790</v>
      </c>
      <c r="C28">
        <v>3</v>
      </c>
      <c r="D28" t="s">
        <v>56</v>
      </c>
      <c r="E28">
        <v>0</v>
      </c>
      <c r="F28">
        <v>100000</v>
      </c>
      <c r="G28" s="1">
        <v>43769</v>
      </c>
      <c r="H28" t="s">
        <v>772</v>
      </c>
      <c r="I28" t="s">
        <v>22</v>
      </c>
      <c r="J28" t="s">
        <v>20</v>
      </c>
      <c r="K28" t="s">
        <v>20</v>
      </c>
      <c r="L28" t="s">
        <v>791</v>
      </c>
      <c r="M28" t="s">
        <v>792</v>
      </c>
      <c r="N28" s="17">
        <f>YEAR(opportunity[[#This Row],[closing_date]])</f>
        <v>2019</v>
      </c>
    </row>
    <row r="29" spans="1:14" x14ac:dyDescent="0.35">
      <c r="A29" t="s">
        <v>793</v>
      </c>
      <c r="B29" t="s">
        <v>794</v>
      </c>
      <c r="C29">
        <v>12</v>
      </c>
      <c r="D29" t="s">
        <v>66</v>
      </c>
      <c r="E29">
        <v>90000000</v>
      </c>
      <c r="F29">
        <v>200000</v>
      </c>
      <c r="G29" s="1">
        <v>44074</v>
      </c>
      <c r="H29" t="s">
        <v>728</v>
      </c>
      <c r="I29" t="s">
        <v>22</v>
      </c>
      <c r="J29" t="s">
        <v>48</v>
      </c>
      <c r="K29" t="s">
        <v>32</v>
      </c>
      <c r="L29" t="s">
        <v>795</v>
      </c>
      <c r="M29" t="s">
        <v>796</v>
      </c>
      <c r="N29" s="17">
        <f>YEAR(opportunity[[#This Row],[closing_date]])</f>
        <v>2020</v>
      </c>
    </row>
    <row r="30" spans="1:14" x14ac:dyDescent="0.35">
      <c r="A30" t="s">
        <v>797</v>
      </c>
      <c r="B30" t="s">
        <v>798</v>
      </c>
      <c r="C30">
        <v>3</v>
      </c>
      <c r="D30" t="s">
        <v>56</v>
      </c>
      <c r="E30">
        <v>0</v>
      </c>
      <c r="F30">
        <v>10000</v>
      </c>
      <c r="G30" s="1">
        <v>43738</v>
      </c>
      <c r="H30" t="s">
        <v>799</v>
      </c>
      <c r="I30" t="s">
        <v>22</v>
      </c>
      <c r="J30" t="s">
        <v>20</v>
      </c>
      <c r="K30" t="s">
        <v>20</v>
      </c>
      <c r="L30" t="s">
        <v>791</v>
      </c>
      <c r="M30" t="s">
        <v>791</v>
      </c>
      <c r="N30" s="17">
        <f>YEAR(opportunity[[#This Row],[closing_date]])</f>
        <v>2019</v>
      </c>
    </row>
    <row r="31" spans="1:14" x14ac:dyDescent="0.35">
      <c r="A31" t="s">
        <v>800</v>
      </c>
      <c r="B31" t="s">
        <v>801</v>
      </c>
      <c r="C31">
        <v>6</v>
      </c>
      <c r="D31" t="s">
        <v>77</v>
      </c>
      <c r="E31">
        <v>0</v>
      </c>
      <c r="F31">
        <v>50000</v>
      </c>
      <c r="G31" s="1">
        <v>43921</v>
      </c>
      <c r="H31" t="s">
        <v>728</v>
      </c>
      <c r="I31" t="s">
        <v>22</v>
      </c>
      <c r="J31" t="s">
        <v>48</v>
      </c>
      <c r="K31" t="s">
        <v>32</v>
      </c>
      <c r="L31" t="s">
        <v>795</v>
      </c>
      <c r="M31" t="s">
        <v>802</v>
      </c>
      <c r="N31" s="17">
        <f>YEAR(opportunity[[#This Row],[closing_date]])</f>
        <v>2020</v>
      </c>
    </row>
    <row r="32" spans="1:14" x14ac:dyDescent="0.35">
      <c r="A32" t="s">
        <v>803</v>
      </c>
      <c r="B32" t="s">
        <v>804</v>
      </c>
      <c r="C32">
        <v>6</v>
      </c>
      <c r="D32" t="s">
        <v>77</v>
      </c>
      <c r="E32">
        <v>300000</v>
      </c>
      <c r="F32">
        <v>30000</v>
      </c>
      <c r="G32" s="1">
        <v>43921</v>
      </c>
      <c r="H32" t="s">
        <v>728</v>
      </c>
      <c r="I32" t="s">
        <v>22</v>
      </c>
      <c r="J32" t="s">
        <v>33</v>
      </c>
      <c r="K32" t="s">
        <v>133</v>
      </c>
      <c r="L32" t="s">
        <v>133</v>
      </c>
      <c r="M32" t="s">
        <v>805</v>
      </c>
      <c r="N32" s="17">
        <f>YEAR(opportunity[[#This Row],[closing_date]])</f>
        <v>2020</v>
      </c>
    </row>
    <row r="33" spans="1:14" x14ac:dyDescent="0.35">
      <c r="A33" t="s">
        <v>806</v>
      </c>
      <c r="B33" t="s">
        <v>807</v>
      </c>
      <c r="C33">
        <v>6</v>
      </c>
      <c r="D33" t="s">
        <v>77</v>
      </c>
      <c r="E33">
        <v>0</v>
      </c>
      <c r="F33">
        <v>200000</v>
      </c>
      <c r="G33" s="1">
        <v>43921</v>
      </c>
      <c r="H33" t="s">
        <v>728</v>
      </c>
      <c r="I33" t="s">
        <v>22</v>
      </c>
      <c r="J33" t="s">
        <v>48</v>
      </c>
      <c r="K33" t="s">
        <v>32</v>
      </c>
      <c r="L33" t="s">
        <v>795</v>
      </c>
      <c r="M33" t="s">
        <v>802</v>
      </c>
      <c r="N33" s="17">
        <f>YEAR(opportunity[[#This Row],[closing_date]])</f>
        <v>2020</v>
      </c>
    </row>
    <row r="34" spans="1:14" x14ac:dyDescent="0.35">
      <c r="A34" t="s">
        <v>808</v>
      </c>
      <c r="B34" t="s">
        <v>809</v>
      </c>
      <c r="C34">
        <v>6</v>
      </c>
      <c r="D34" t="s">
        <v>77</v>
      </c>
      <c r="E34">
        <v>300000</v>
      </c>
      <c r="F34">
        <v>50000</v>
      </c>
      <c r="G34" s="1">
        <v>43921</v>
      </c>
      <c r="H34" t="s">
        <v>728</v>
      </c>
      <c r="I34" t="s">
        <v>22</v>
      </c>
      <c r="J34" t="s">
        <v>48</v>
      </c>
      <c r="K34" t="s">
        <v>32</v>
      </c>
      <c r="L34" t="s">
        <v>795</v>
      </c>
      <c r="M34" t="s">
        <v>802</v>
      </c>
      <c r="N34" s="17">
        <f>YEAR(opportunity[[#This Row],[closing_date]])</f>
        <v>2020</v>
      </c>
    </row>
    <row r="35" spans="1:14" x14ac:dyDescent="0.35">
      <c r="A35" t="s">
        <v>810</v>
      </c>
      <c r="B35" t="s">
        <v>811</v>
      </c>
      <c r="C35">
        <v>6</v>
      </c>
      <c r="D35" t="s">
        <v>77</v>
      </c>
      <c r="E35">
        <v>1000000</v>
      </c>
      <c r="F35">
        <v>100000</v>
      </c>
      <c r="G35" s="1">
        <v>44043</v>
      </c>
      <c r="H35" t="s">
        <v>728</v>
      </c>
      <c r="I35" t="s">
        <v>22</v>
      </c>
      <c r="J35" t="s">
        <v>48</v>
      </c>
      <c r="K35" t="s">
        <v>32</v>
      </c>
      <c r="L35" t="s">
        <v>795</v>
      </c>
      <c r="M35" t="s">
        <v>802</v>
      </c>
      <c r="N35" s="17">
        <f>YEAR(opportunity[[#This Row],[closing_date]])</f>
        <v>2020</v>
      </c>
    </row>
    <row r="36" spans="1:14" x14ac:dyDescent="0.35">
      <c r="A36" t="s">
        <v>812</v>
      </c>
      <c r="B36" t="s">
        <v>813</v>
      </c>
      <c r="C36">
        <v>6</v>
      </c>
      <c r="D36" t="s">
        <v>77</v>
      </c>
      <c r="E36">
        <v>0</v>
      </c>
      <c r="F36">
        <v>300000</v>
      </c>
      <c r="G36" s="1">
        <v>44012</v>
      </c>
      <c r="H36" t="s">
        <v>728</v>
      </c>
      <c r="I36" t="s">
        <v>22</v>
      </c>
      <c r="J36" t="s">
        <v>48</v>
      </c>
      <c r="K36" t="s">
        <v>32</v>
      </c>
      <c r="L36" t="s">
        <v>795</v>
      </c>
      <c r="M36" t="s">
        <v>802</v>
      </c>
      <c r="N36" s="17">
        <f>YEAR(opportunity[[#This Row],[closing_date]])</f>
        <v>2020</v>
      </c>
    </row>
    <row r="37" spans="1:14" x14ac:dyDescent="0.35">
      <c r="A37" t="s">
        <v>814</v>
      </c>
      <c r="B37" t="s">
        <v>815</v>
      </c>
      <c r="C37">
        <v>6</v>
      </c>
      <c r="D37" t="s">
        <v>77</v>
      </c>
      <c r="E37">
        <v>0</v>
      </c>
      <c r="F37">
        <v>200000</v>
      </c>
      <c r="G37" s="1">
        <v>44012</v>
      </c>
      <c r="H37" t="s">
        <v>728</v>
      </c>
      <c r="I37" t="s">
        <v>22</v>
      </c>
      <c r="J37" t="s">
        <v>48</v>
      </c>
      <c r="K37" t="s">
        <v>32</v>
      </c>
      <c r="L37" t="s">
        <v>795</v>
      </c>
      <c r="M37" t="s">
        <v>802</v>
      </c>
      <c r="N37" s="17">
        <f>YEAR(opportunity[[#This Row],[closing_date]])</f>
        <v>2020</v>
      </c>
    </row>
    <row r="38" spans="1:14" x14ac:dyDescent="0.35">
      <c r="A38" t="s">
        <v>816</v>
      </c>
      <c r="B38" t="s">
        <v>817</v>
      </c>
      <c r="C38">
        <v>6</v>
      </c>
      <c r="D38" t="s">
        <v>77</v>
      </c>
      <c r="E38">
        <v>0</v>
      </c>
      <c r="F38">
        <v>200000</v>
      </c>
      <c r="G38" s="1">
        <v>44012</v>
      </c>
      <c r="H38" t="s">
        <v>728</v>
      </c>
      <c r="I38" t="s">
        <v>22</v>
      </c>
      <c r="J38" t="s">
        <v>48</v>
      </c>
      <c r="K38" t="s">
        <v>32</v>
      </c>
      <c r="L38" t="s">
        <v>795</v>
      </c>
      <c r="M38" t="s">
        <v>802</v>
      </c>
      <c r="N38" s="17">
        <f>YEAR(opportunity[[#This Row],[closing_date]])</f>
        <v>2020</v>
      </c>
    </row>
    <row r="39" spans="1:14" x14ac:dyDescent="0.35">
      <c r="A39" t="s">
        <v>818</v>
      </c>
      <c r="B39" t="s">
        <v>819</v>
      </c>
      <c r="C39">
        <v>6</v>
      </c>
      <c r="D39" t="s">
        <v>77</v>
      </c>
      <c r="E39">
        <v>0</v>
      </c>
      <c r="F39">
        <v>400000</v>
      </c>
      <c r="G39" s="1">
        <v>44012</v>
      </c>
      <c r="H39" t="s">
        <v>728</v>
      </c>
      <c r="I39" t="s">
        <v>22</v>
      </c>
      <c r="J39" t="s">
        <v>48</v>
      </c>
      <c r="K39" t="s">
        <v>32</v>
      </c>
      <c r="L39" t="s">
        <v>795</v>
      </c>
      <c r="M39" t="s">
        <v>802</v>
      </c>
      <c r="N39" s="17">
        <f>YEAR(opportunity[[#This Row],[closing_date]])</f>
        <v>2020</v>
      </c>
    </row>
    <row r="40" spans="1:14" x14ac:dyDescent="0.35">
      <c r="A40" t="s">
        <v>820</v>
      </c>
      <c r="B40" t="s">
        <v>821</v>
      </c>
      <c r="C40">
        <v>12</v>
      </c>
      <c r="D40" t="s">
        <v>66</v>
      </c>
      <c r="E40">
        <v>0</v>
      </c>
      <c r="F40">
        <v>300000</v>
      </c>
      <c r="G40" s="1">
        <v>44012</v>
      </c>
      <c r="H40" t="s">
        <v>728</v>
      </c>
      <c r="I40" t="s">
        <v>22</v>
      </c>
      <c r="J40" t="s">
        <v>822</v>
      </c>
      <c r="K40" t="s">
        <v>823</v>
      </c>
      <c r="L40" t="s">
        <v>824</v>
      </c>
      <c r="M40" t="s">
        <v>825</v>
      </c>
      <c r="N40" s="17">
        <f>YEAR(opportunity[[#This Row],[closing_date]])</f>
        <v>2020</v>
      </c>
    </row>
    <row r="41" spans="1:14" x14ac:dyDescent="0.35">
      <c r="A41" t="s">
        <v>826</v>
      </c>
      <c r="B41" t="s">
        <v>827</v>
      </c>
      <c r="C41">
        <v>12</v>
      </c>
      <c r="D41" t="s">
        <v>66</v>
      </c>
      <c r="E41">
        <v>500000</v>
      </c>
      <c r="F41">
        <v>50000</v>
      </c>
      <c r="G41" s="1">
        <v>43830</v>
      </c>
      <c r="H41" t="s">
        <v>728</v>
      </c>
      <c r="I41" t="s">
        <v>22</v>
      </c>
      <c r="J41" t="s">
        <v>33</v>
      </c>
      <c r="K41" t="s">
        <v>133</v>
      </c>
      <c r="L41" t="s">
        <v>133</v>
      </c>
      <c r="M41" t="s">
        <v>805</v>
      </c>
      <c r="N41" s="17">
        <f>YEAR(opportunity[[#This Row],[closing_date]])</f>
        <v>2019</v>
      </c>
    </row>
    <row r="42" spans="1:14" x14ac:dyDescent="0.35">
      <c r="A42" t="s">
        <v>828</v>
      </c>
      <c r="B42" t="s">
        <v>829</v>
      </c>
      <c r="C42">
        <v>12</v>
      </c>
      <c r="D42" t="s">
        <v>66</v>
      </c>
      <c r="E42">
        <v>1000000</v>
      </c>
      <c r="F42">
        <v>100000</v>
      </c>
      <c r="G42" s="1">
        <v>43738</v>
      </c>
      <c r="H42" t="s">
        <v>728</v>
      </c>
      <c r="I42" t="s">
        <v>22</v>
      </c>
      <c r="J42" t="s">
        <v>33</v>
      </c>
      <c r="K42" t="s">
        <v>133</v>
      </c>
      <c r="L42" t="s">
        <v>133</v>
      </c>
      <c r="M42" t="s">
        <v>805</v>
      </c>
      <c r="N42" s="17">
        <f>YEAR(opportunity[[#This Row],[closing_date]])</f>
        <v>2019</v>
      </c>
    </row>
    <row r="43" spans="1:14" x14ac:dyDescent="0.35">
      <c r="A43" t="s">
        <v>830</v>
      </c>
      <c r="B43" t="s">
        <v>831</v>
      </c>
      <c r="C43">
        <v>10</v>
      </c>
      <c r="D43" t="s">
        <v>39</v>
      </c>
      <c r="E43">
        <v>500000</v>
      </c>
      <c r="F43">
        <v>62000</v>
      </c>
      <c r="G43" s="1">
        <v>43738</v>
      </c>
      <c r="H43" t="s">
        <v>728</v>
      </c>
      <c r="I43" t="s">
        <v>22</v>
      </c>
      <c r="J43" t="s">
        <v>33</v>
      </c>
      <c r="K43" t="s">
        <v>133</v>
      </c>
      <c r="L43" t="s">
        <v>133</v>
      </c>
      <c r="M43" t="s">
        <v>805</v>
      </c>
      <c r="N43" s="17">
        <f>YEAR(opportunity[[#This Row],[closing_date]])</f>
        <v>2019</v>
      </c>
    </row>
    <row r="44" spans="1:14" x14ac:dyDescent="0.35">
      <c r="A44" t="s">
        <v>832</v>
      </c>
      <c r="B44" t="s">
        <v>833</v>
      </c>
      <c r="C44">
        <v>10</v>
      </c>
      <c r="D44" t="s">
        <v>39</v>
      </c>
      <c r="E44">
        <v>300000</v>
      </c>
      <c r="F44">
        <v>37500</v>
      </c>
      <c r="G44" s="1">
        <v>43738</v>
      </c>
      <c r="H44" t="s">
        <v>728</v>
      </c>
      <c r="I44" t="s">
        <v>22</v>
      </c>
      <c r="J44" t="s">
        <v>33</v>
      </c>
      <c r="K44" t="s">
        <v>133</v>
      </c>
      <c r="L44" t="s">
        <v>133</v>
      </c>
      <c r="M44" t="s">
        <v>805</v>
      </c>
      <c r="N44" s="17">
        <f>YEAR(opportunity[[#This Row],[closing_date]])</f>
        <v>2019</v>
      </c>
    </row>
    <row r="45" spans="1:14" x14ac:dyDescent="0.35">
      <c r="A45" t="s">
        <v>834</v>
      </c>
      <c r="B45" t="s">
        <v>835</v>
      </c>
      <c r="C45">
        <v>3</v>
      </c>
      <c r="D45" t="s">
        <v>56</v>
      </c>
      <c r="E45">
        <v>700000</v>
      </c>
      <c r="F45">
        <v>100000</v>
      </c>
      <c r="G45" s="1">
        <v>43830</v>
      </c>
      <c r="H45" t="s">
        <v>728</v>
      </c>
      <c r="I45" t="s">
        <v>22</v>
      </c>
      <c r="J45" t="s">
        <v>48</v>
      </c>
      <c r="K45" t="s">
        <v>32</v>
      </c>
      <c r="L45" t="s">
        <v>795</v>
      </c>
      <c r="M45" t="s">
        <v>802</v>
      </c>
      <c r="N45" s="17">
        <f>YEAR(opportunity[[#This Row],[closing_date]])</f>
        <v>2019</v>
      </c>
    </row>
    <row r="46" spans="1:14" x14ac:dyDescent="0.35">
      <c r="A46" t="s">
        <v>836</v>
      </c>
      <c r="B46" t="s">
        <v>837</v>
      </c>
      <c r="C46">
        <v>10</v>
      </c>
      <c r="D46" t="s">
        <v>39</v>
      </c>
      <c r="E46">
        <v>800000</v>
      </c>
      <c r="F46">
        <v>50000</v>
      </c>
      <c r="G46" s="1">
        <v>43738</v>
      </c>
      <c r="H46" t="s">
        <v>728</v>
      </c>
      <c r="I46" t="s">
        <v>22</v>
      </c>
      <c r="J46" t="s">
        <v>33</v>
      </c>
      <c r="K46" t="s">
        <v>133</v>
      </c>
      <c r="L46" t="s">
        <v>133</v>
      </c>
      <c r="M46" t="s">
        <v>805</v>
      </c>
      <c r="N46" s="17">
        <f>YEAR(opportunity[[#This Row],[closing_date]])</f>
        <v>2019</v>
      </c>
    </row>
    <row r="47" spans="1:14" x14ac:dyDescent="0.35">
      <c r="A47" t="s">
        <v>32</v>
      </c>
      <c r="B47" t="s">
        <v>838</v>
      </c>
      <c r="C47">
        <v>3</v>
      </c>
      <c r="D47" t="s">
        <v>56</v>
      </c>
      <c r="E47">
        <v>0</v>
      </c>
      <c r="F47">
        <v>500000</v>
      </c>
      <c r="G47" s="1">
        <v>43739</v>
      </c>
      <c r="H47" t="s">
        <v>772</v>
      </c>
      <c r="I47" t="s">
        <v>22</v>
      </c>
      <c r="J47" t="s">
        <v>48</v>
      </c>
      <c r="K47" t="s">
        <v>32</v>
      </c>
      <c r="L47" t="s">
        <v>795</v>
      </c>
      <c r="M47" t="s">
        <v>802</v>
      </c>
      <c r="N47" s="17">
        <f>YEAR(opportunity[[#This Row],[closing_date]])</f>
        <v>2019</v>
      </c>
    </row>
    <row r="48" spans="1:14" x14ac:dyDescent="0.35">
      <c r="A48" t="s">
        <v>839</v>
      </c>
      <c r="B48" t="s">
        <v>840</v>
      </c>
      <c r="C48">
        <v>12</v>
      </c>
      <c r="D48" t="s">
        <v>66</v>
      </c>
      <c r="E48">
        <v>1000000</v>
      </c>
      <c r="F48">
        <v>100000</v>
      </c>
      <c r="G48" s="1">
        <v>43830</v>
      </c>
      <c r="H48" t="s">
        <v>728</v>
      </c>
      <c r="I48" t="s">
        <v>22</v>
      </c>
      <c r="J48" t="s">
        <v>48</v>
      </c>
      <c r="K48" t="s">
        <v>32</v>
      </c>
      <c r="L48" t="s">
        <v>795</v>
      </c>
      <c r="M48" t="s">
        <v>802</v>
      </c>
      <c r="N48" s="17">
        <f>YEAR(opportunity[[#This Row],[closing_date]])</f>
        <v>2019</v>
      </c>
    </row>
    <row r="49" spans="1:14" x14ac:dyDescent="0.35">
      <c r="A49" t="s">
        <v>841</v>
      </c>
      <c r="B49" t="s">
        <v>842</v>
      </c>
      <c r="C49">
        <v>3</v>
      </c>
      <c r="D49" t="s">
        <v>56</v>
      </c>
      <c r="E49">
        <v>0</v>
      </c>
      <c r="F49">
        <v>50000</v>
      </c>
      <c r="G49" s="1">
        <v>43738</v>
      </c>
      <c r="H49" t="s">
        <v>799</v>
      </c>
      <c r="I49" t="s">
        <v>22</v>
      </c>
      <c r="J49" t="s">
        <v>48</v>
      </c>
      <c r="K49" t="s">
        <v>32</v>
      </c>
      <c r="L49" t="s">
        <v>795</v>
      </c>
      <c r="M49" t="s">
        <v>802</v>
      </c>
      <c r="N49" s="17">
        <f>YEAR(opportunity[[#This Row],[closing_date]])</f>
        <v>2019</v>
      </c>
    </row>
    <row r="50" spans="1:14" x14ac:dyDescent="0.35">
      <c r="A50" t="s">
        <v>843</v>
      </c>
      <c r="B50" t="s">
        <v>844</v>
      </c>
      <c r="C50">
        <v>12</v>
      </c>
      <c r="D50" t="s">
        <v>66</v>
      </c>
      <c r="E50">
        <v>0</v>
      </c>
      <c r="F50">
        <v>50000</v>
      </c>
      <c r="G50" s="1">
        <v>43921</v>
      </c>
      <c r="H50" t="s">
        <v>728</v>
      </c>
      <c r="I50" t="s">
        <v>22</v>
      </c>
      <c r="J50" t="s">
        <v>35</v>
      </c>
      <c r="K50" t="s">
        <v>35</v>
      </c>
      <c r="L50" t="s">
        <v>745</v>
      </c>
      <c r="M50" t="s">
        <v>845</v>
      </c>
      <c r="N50" s="17">
        <f>YEAR(opportunity[[#This Row],[closing_date]])</f>
        <v>2020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56FC-5082-4D78-B31B-59CDD74EE8F4}">
  <sheetPr codeName="Sheet10"/>
  <dimension ref="A1:C18"/>
  <sheetViews>
    <sheetView showGridLines="0" workbookViewId="0">
      <selection activeCell="C18" sqref="C18"/>
    </sheetView>
  </sheetViews>
  <sheetFormatPr defaultRowHeight="14.5" x14ac:dyDescent="0.35"/>
  <cols>
    <col min="1" max="1" width="12.36328125" style="19" bestFit="1" customWidth="1"/>
    <col min="2" max="2" width="14" style="19" bestFit="1" customWidth="1"/>
    <col min="3" max="3" width="20.6328125" style="19" customWidth="1"/>
    <col min="4" max="11" width="8.7265625" style="19"/>
    <col min="12" max="12" width="12.36328125" style="19" bestFit="1" customWidth="1"/>
    <col min="13" max="13" width="14" style="19" bestFit="1" customWidth="1"/>
    <col min="14" max="16384" width="8.7265625" style="19"/>
  </cols>
  <sheetData>
    <row r="1" spans="1:2" x14ac:dyDescent="0.35">
      <c r="A1" s="7" t="s">
        <v>849</v>
      </c>
      <c r="B1" t="s" vm="3">
        <v>23</v>
      </c>
    </row>
    <row r="3" spans="1:2" x14ac:dyDescent="0.35">
      <c r="A3" s="7" t="s">
        <v>854</v>
      </c>
      <c r="B3" t="s">
        <v>856</v>
      </c>
    </row>
    <row r="4" spans="1:2" x14ac:dyDescent="0.35">
      <c r="A4" s="8" t="s">
        <v>847</v>
      </c>
      <c r="B4" s="9">
        <v>18507270.640000004</v>
      </c>
    </row>
    <row r="5" spans="1:2" x14ac:dyDescent="0.35">
      <c r="A5" s="8" t="s">
        <v>848</v>
      </c>
      <c r="B5" s="9">
        <v>12319455</v>
      </c>
    </row>
    <row r="6" spans="1:2" x14ac:dyDescent="0.35">
      <c r="A6" s="8" t="s">
        <v>846</v>
      </c>
      <c r="B6" s="9">
        <v>8244310</v>
      </c>
    </row>
    <row r="7" spans="1:2" x14ac:dyDescent="0.35">
      <c r="A7" s="8" t="s">
        <v>853</v>
      </c>
      <c r="B7" s="17">
        <v>39071035.640000001</v>
      </c>
    </row>
    <row r="10" spans="1:2" x14ac:dyDescent="0.35">
      <c r="B10" s="21">
        <f>GETPIVOTDATA("[Measures].[Sum of Amount]",$A$3,"[Table1_1].[Attribute]","[Table1_1].[Attribute].&amp;[Achievement]")</f>
        <v>18507270.640000004</v>
      </c>
    </row>
    <row r="11" spans="1:2" x14ac:dyDescent="0.35">
      <c r="B11" s="21">
        <f>GETPIVOTDATA("[Measures].[Sum of Amount]",$A$3,"[Table1_1].[Attribute]","[Table1_1].[Attribute].&amp;[Invoice]")</f>
        <v>8244310</v>
      </c>
    </row>
    <row r="12" spans="1:2" x14ac:dyDescent="0.35">
      <c r="B12" s="21">
        <f>GETPIVOTDATA("[Measures].[Sum of Amount]",$A$3,"[Table1_1].[Attribute]","[Table1_1].[Attribute].&amp;[Target]")</f>
        <v>12319455</v>
      </c>
    </row>
    <row r="14" spans="1:2" x14ac:dyDescent="0.35">
      <c r="A14" s="19" t="s">
        <v>857</v>
      </c>
      <c r="B14" s="24">
        <f>IF(B10=0,0,B10/B12)</f>
        <v>1.5022799823531159</v>
      </c>
    </row>
    <row r="15" spans="1:2" x14ac:dyDescent="0.35">
      <c r="A15" s="19" t="s">
        <v>858</v>
      </c>
      <c r="B15" s="24">
        <f>IF(B11=0,0,B11/B12)</f>
        <v>0.66921061037196861</v>
      </c>
    </row>
    <row r="17" spans="2:3" ht="26" x14ac:dyDescent="0.6">
      <c r="B17" s="27" t="str">
        <f>IF(B14&gt;=1,TEXT(B14,"0.00%")&amp;"▲",TEXT(B14,"0.00%")&amp; "▼")</f>
        <v>150.23%▲</v>
      </c>
      <c r="C17" s="26" t="str">
        <f>IF(B14&gt;=1,TEXT(B14,"0.00%")&amp;"▲",TEXT(B14,"0.00%")&amp; "▼")</f>
        <v>150.23%▲</v>
      </c>
    </row>
    <row r="18" spans="2:3" ht="26" x14ac:dyDescent="0.6">
      <c r="B18" s="27" t="str">
        <f>IF(B15&gt;=1,TEXT(B15,"0.00%")&amp;"▲",TEXT(B15,"0.00%")&amp; "▼")</f>
        <v>66.92%▼</v>
      </c>
      <c r="C18" s="26" t="str">
        <f>IF(B15&gt;=1,TEXT(B15,"0.00%")&amp;"▲",TEXT(B15,"0.00%")&amp; "▼")</f>
        <v>66.92%▼</v>
      </c>
    </row>
  </sheetData>
  <conditionalFormatting sqref="C17">
    <cfRule type="expression" dxfId="231" priority="1">
      <formula>$B$14&lt;1</formula>
    </cfRule>
    <cfRule type="expression" dxfId="230" priority="6">
      <formula>$B$14&gt;=1</formula>
    </cfRule>
    <cfRule type="expression" dxfId="229" priority="8">
      <formula>$B$14=0</formula>
    </cfRule>
  </conditionalFormatting>
  <conditionalFormatting sqref="C18">
    <cfRule type="expression" dxfId="228" priority="3">
      <formula>$B$15=0</formula>
    </cfRule>
    <cfRule type="expression" dxfId="227" priority="4">
      <formula>$B$15&lt;1</formula>
    </cfRule>
    <cfRule type="expression" dxfId="226" priority="5">
      <formula>$B$15&gt;=1</formula>
    </cfRule>
  </conditionalFormatting>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3499-A0E8-4413-978C-B7CE31ABFB49}">
  <sheetPr codeName="Sheet11"/>
  <dimension ref="B1:C11"/>
  <sheetViews>
    <sheetView topLeftCell="B1" workbookViewId="0">
      <selection activeCell="L2" sqref="L2:M12"/>
    </sheetView>
  </sheetViews>
  <sheetFormatPr defaultRowHeight="14.5" x14ac:dyDescent="0.35"/>
  <cols>
    <col min="1" max="2" width="14.1796875" bestFit="1" customWidth="1"/>
    <col min="3" max="3" width="20.36328125" bestFit="1" customWidth="1"/>
  </cols>
  <sheetData>
    <row r="1" spans="2:3" x14ac:dyDescent="0.35">
      <c r="B1" s="7" t="s">
        <v>854</v>
      </c>
      <c r="C1" t="s">
        <v>861</v>
      </c>
    </row>
    <row r="2" spans="2:3" x14ac:dyDescent="0.35">
      <c r="B2" s="8" t="s">
        <v>27</v>
      </c>
      <c r="C2" s="17">
        <v>7</v>
      </c>
    </row>
    <row r="3" spans="2:3" x14ac:dyDescent="0.35">
      <c r="B3" s="8" t="s">
        <v>21</v>
      </c>
      <c r="C3" s="17">
        <v>5</v>
      </c>
    </row>
    <row r="4" spans="2:3" x14ac:dyDescent="0.35">
      <c r="B4" s="8" t="s">
        <v>66</v>
      </c>
      <c r="C4" s="17">
        <v>4</v>
      </c>
    </row>
    <row r="5" spans="2:3" x14ac:dyDescent="0.35">
      <c r="B5" s="8" t="s">
        <v>56</v>
      </c>
      <c r="C5" s="17">
        <v>4</v>
      </c>
    </row>
    <row r="6" spans="2:3" x14ac:dyDescent="0.35">
      <c r="B6" s="8" t="s">
        <v>77</v>
      </c>
      <c r="C6" s="17">
        <v>4</v>
      </c>
    </row>
    <row r="7" spans="2:3" x14ac:dyDescent="0.35">
      <c r="B7" s="8" t="s">
        <v>243</v>
      </c>
      <c r="C7" s="17">
        <v>3</v>
      </c>
    </row>
    <row r="8" spans="2:3" x14ac:dyDescent="0.35">
      <c r="B8" s="8" t="s">
        <v>53</v>
      </c>
      <c r="C8" s="17">
        <v>3</v>
      </c>
    </row>
    <row r="9" spans="2:3" x14ac:dyDescent="0.35">
      <c r="B9" s="8" t="s">
        <v>99</v>
      </c>
      <c r="C9" s="17">
        <v>2</v>
      </c>
    </row>
    <row r="10" spans="2:3" x14ac:dyDescent="0.35">
      <c r="B10" s="8" t="s">
        <v>39</v>
      </c>
      <c r="C10" s="17">
        <v>2</v>
      </c>
    </row>
    <row r="11" spans="2:3" x14ac:dyDescent="0.35">
      <c r="B11" s="8" t="s">
        <v>853</v>
      </c>
      <c r="C11" s="17">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606C4-68DD-44F3-B446-902710F86995}">
  <sheetPr codeName="Sheet12"/>
  <dimension ref="A3:M31"/>
  <sheetViews>
    <sheetView workbookViewId="0">
      <selection activeCell="B4" sqref="B4"/>
    </sheetView>
  </sheetViews>
  <sheetFormatPr defaultRowHeight="14.5" x14ac:dyDescent="0.35"/>
  <cols>
    <col min="1" max="1" width="22.26953125" bestFit="1" customWidth="1"/>
    <col min="2" max="2" width="15.26953125" bestFit="1" customWidth="1"/>
    <col min="3" max="3" width="8.6328125" bestFit="1" customWidth="1"/>
    <col min="4" max="4" width="4.54296875" bestFit="1" customWidth="1"/>
    <col min="5" max="6" width="10.7265625" bestFit="1" customWidth="1"/>
    <col min="9" max="9" width="22.26953125" bestFit="1" customWidth="1"/>
    <col min="10" max="10" width="15.26953125" bestFit="1" customWidth="1"/>
    <col min="11" max="11" width="8.6328125" bestFit="1" customWidth="1"/>
    <col min="12" max="12" width="7.90625" bestFit="1" customWidth="1"/>
    <col min="13" max="13" width="10.7265625" bestFit="1" customWidth="1"/>
  </cols>
  <sheetData>
    <row r="3" spans="1:5" x14ac:dyDescent="0.35">
      <c r="A3" s="7" t="s">
        <v>862</v>
      </c>
      <c r="B3" s="7" t="s">
        <v>852</v>
      </c>
    </row>
    <row r="4" spans="1:5" x14ac:dyDescent="0.35">
      <c r="A4" s="7" t="s">
        <v>854</v>
      </c>
      <c r="B4" t="s">
        <v>23</v>
      </c>
      <c r="C4" t="s">
        <v>58</v>
      </c>
      <c r="D4" t="s">
        <v>28</v>
      </c>
      <c r="E4" t="s">
        <v>853</v>
      </c>
    </row>
    <row r="5" spans="1:5" x14ac:dyDescent="0.35">
      <c r="A5" s="8" t="s">
        <v>690</v>
      </c>
      <c r="B5" s="17">
        <v>58</v>
      </c>
      <c r="C5" s="17"/>
      <c r="D5" s="17"/>
      <c r="E5" s="17">
        <v>58</v>
      </c>
    </row>
    <row r="6" spans="1:5" x14ac:dyDescent="0.35">
      <c r="A6" s="8" t="s">
        <v>685</v>
      </c>
      <c r="B6" s="17">
        <v>15</v>
      </c>
      <c r="C6" s="17">
        <v>12</v>
      </c>
      <c r="D6" s="17"/>
      <c r="E6" s="17">
        <v>27</v>
      </c>
    </row>
    <row r="7" spans="1:5" x14ac:dyDescent="0.35">
      <c r="A7" s="8" t="s">
        <v>56</v>
      </c>
      <c r="B7" s="17"/>
      <c r="C7" s="17">
        <v>20</v>
      </c>
      <c r="D7" s="17"/>
      <c r="E7" s="17">
        <v>20</v>
      </c>
    </row>
    <row r="8" spans="1:5" x14ac:dyDescent="0.35">
      <c r="A8" s="8" t="s">
        <v>21</v>
      </c>
      <c r="B8" s="17"/>
      <c r="C8" s="17">
        <v>19</v>
      </c>
      <c r="D8" s="17"/>
      <c r="E8" s="17">
        <v>19</v>
      </c>
    </row>
    <row r="9" spans="1:5" x14ac:dyDescent="0.35">
      <c r="A9" s="8" t="s">
        <v>692</v>
      </c>
      <c r="B9" s="17">
        <v>18</v>
      </c>
      <c r="C9" s="17"/>
      <c r="D9" s="17"/>
      <c r="E9" s="17">
        <v>18</v>
      </c>
    </row>
    <row r="10" spans="1:5" x14ac:dyDescent="0.35">
      <c r="A10" s="8" t="s">
        <v>691</v>
      </c>
      <c r="B10" s="17">
        <v>3</v>
      </c>
      <c r="C10" s="17"/>
      <c r="D10" s="17">
        <v>7</v>
      </c>
      <c r="E10" s="17">
        <v>10</v>
      </c>
    </row>
    <row r="11" spans="1:5" x14ac:dyDescent="0.35">
      <c r="A11" s="8" t="s">
        <v>27</v>
      </c>
      <c r="B11" s="17"/>
      <c r="C11" s="17">
        <v>10</v>
      </c>
      <c r="D11" s="17"/>
      <c r="E11" s="17">
        <v>10</v>
      </c>
    </row>
    <row r="12" spans="1:5" x14ac:dyDescent="0.35">
      <c r="A12" s="8" t="s">
        <v>695</v>
      </c>
      <c r="B12" s="17"/>
      <c r="C12" s="17"/>
      <c r="D12" s="17">
        <v>8</v>
      </c>
      <c r="E12" s="17">
        <v>8</v>
      </c>
    </row>
    <row r="13" spans="1:5" x14ac:dyDescent="0.35">
      <c r="A13" s="8" t="s">
        <v>694</v>
      </c>
      <c r="B13" s="17">
        <v>3</v>
      </c>
      <c r="C13" s="17"/>
      <c r="D13" s="17"/>
      <c r="E13" s="17">
        <v>3</v>
      </c>
    </row>
    <row r="14" spans="1:5" x14ac:dyDescent="0.35">
      <c r="A14" s="8" t="s">
        <v>39</v>
      </c>
      <c r="B14" s="17"/>
      <c r="C14" s="17">
        <v>2</v>
      </c>
      <c r="D14" s="17"/>
      <c r="E14" s="17">
        <v>2</v>
      </c>
    </row>
    <row r="15" spans="1:5" x14ac:dyDescent="0.35">
      <c r="A15" s="8" t="s">
        <v>689</v>
      </c>
      <c r="B15" s="17"/>
      <c r="C15" s="17"/>
      <c r="D15" s="17">
        <v>1</v>
      </c>
      <c r="E15" s="17">
        <v>1</v>
      </c>
    </row>
    <row r="16" spans="1:5" x14ac:dyDescent="0.35">
      <c r="A16" s="8" t="s">
        <v>853</v>
      </c>
      <c r="B16" s="17">
        <v>97</v>
      </c>
      <c r="C16" s="17">
        <v>63</v>
      </c>
      <c r="D16" s="17">
        <v>16</v>
      </c>
      <c r="E16" s="17">
        <v>176</v>
      </c>
    </row>
    <row r="18" spans="9:13" x14ac:dyDescent="0.35">
      <c r="I18" s="7" t="s">
        <v>862</v>
      </c>
      <c r="J18" s="7" t="s">
        <v>852</v>
      </c>
    </row>
    <row r="19" spans="9:13" x14ac:dyDescent="0.35">
      <c r="I19" s="7" t="s">
        <v>854</v>
      </c>
      <c r="J19" t="s">
        <v>28</v>
      </c>
      <c r="K19" t="s">
        <v>58</v>
      </c>
      <c r="L19" t="s">
        <v>23</v>
      </c>
      <c r="M19" t="s">
        <v>853</v>
      </c>
    </row>
    <row r="20" spans="9:13" x14ac:dyDescent="0.35">
      <c r="I20" s="8" t="s">
        <v>690</v>
      </c>
      <c r="J20" s="17"/>
      <c r="K20" s="17"/>
      <c r="L20" s="17">
        <v>58</v>
      </c>
      <c r="M20" s="17">
        <v>58</v>
      </c>
    </row>
    <row r="21" spans="9:13" x14ac:dyDescent="0.35">
      <c r="I21" s="8" t="s">
        <v>685</v>
      </c>
      <c r="J21" s="17"/>
      <c r="K21" s="17">
        <v>12</v>
      </c>
      <c r="L21" s="17">
        <v>15</v>
      </c>
      <c r="M21" s="17">
        <v>27</v>
      </c>
    </row>
    <row r="22" spans="9:13" x14ac:dyDescent="0.35">
      <c r="I22" s="8" t="s">
        <v>56</v>
      </c>
      <c r="J22" s="17"/>
      <c r="K22" s="17">
        <v>20</v>
      </c>
      <c r="L22" s="17"/>
      <c r="M22" s="17">
        <v>20</v>
      </c>
    </row>
    <row r="23" spans="9:13" x14ac:dyDescent="0.35">
      <c r="I23" s="8" t="s">
        <v>21</v>
      </c>
      <c r="J23" s="17"/>
      <c r="K23" s="17">
        <v>19</v>
      </c>
      <c r="L23" s="17"/>
      <c r="M23" s="17">
        <v>19</v>
      </c>
    </row>
    <row r="24" spans="9:13" x14ac:dyDescent="0.35">
      <c r="I24" s="8" t="s">
        <v>692</v>
      </c>
      <c r="J24" s="17"/>
      <c r="K24" s="17"/>
      <c r="L24" s="17">
        <v>18</v>
      </c>
      <c r="M24" s="17">
        <v>18</v>
      </c>
    </row>
    <row r="25" spans="9:13" x14ac:dyDescent="0.35">
      <c r="I25" s="8" t="s">
        <v>691</v>
      </c>
      <c r="J25" s="17">
        <v>7</v>
      </c>
      <c r="K25" s="17"/>
      <c r="L25" s="17">
        <v>3</v>
      </c>
      <c r="M25" s="17">
        <v>10</v>
      </c>
    </row>
    <row r="26" spans="9:13" x14ac:dyDescent="0.35">
      <c r="I26" s="8" t="s">
        <v>27</v>
      </c>
      <c r="J26" s="17"/>
      <c r="K26" s="17">
        <v>10</v>
      </c>
      <c r="L26" s="17"/>
      <c r="M26" s="17">
        <v>10</v>
      </c>
    </row>
    <row r="27" spans="9:13" x14ac:dyDescent="0.35">
      <c r="I27" s="8" t="s">
        <v>695</v>
      </c>
      <c r="J27" s="17">
        <v>8</v>
      </c>
      <c r="K27" s="17"/>
      <c r="L27" s="17"/>
      <c r="M27" s="17">
        <v>8</v>
      </c>
    </row>
    <row r="28" spans="9:13" x14ac:dyDescent="0.35">
      <c r="I28" s="8" t="s">
        <v>694</v>
      </c>
      <c r="J28" s="17"/>
      <c r="K28" s="17"/>
      <c r="L28" s="17">
        <v>3</v>
      </c>
      <c r="M28" s="17">
        <v>3</v>
      </c>
    </row>
    <row r="29" spans="9:13" x14ac:dyDescent="0.35">
      <c r="I29" s="8" t="s">
        <v>39</v>
      </c>
      <c r="J29" s="17"/>
      <c r="K29" s="17">
        <v>2</v>
      </c>
      <c r="L29" s="17"/>
      <c r="M29" s="17">
        <v>2</v>
      </c>
    </row>
    <row r="30" spans="9:13" x14ac:dyDescent="0.35">
      <c r="I30" s="8" t="s">
        <v>689</v>
      </c>
      <c r="J30" s="17">
        <v>1</v>
      </c>
      <c r="K30" s="17"/>
      <c r="L30" s="17"/>
      <c r="M30" s="17">
        <v>1</v>
      </c>
    </row>
    <row r="31" spans="9:13" x14ac:dyDescent="0.35">
      <c r="I31" s="8" t="s">
        <v>853</v>
      </c>
      <c r="J31" s="17">
        <v>16</v>
      </c>
      <c r="K31" s="17">
        <v>63</v>
      </c>
      <c r="L31" s="17">
        <v>97</v>
      </c>
      <c r="M31" s="17">
        <v>176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2026-E303-4B16-B5A3-543AC1BACB4C}">
  <sheetPr codeName="Sheet13"/>
  <dimension ref="A1:I19"/>
  <sheetViews>
    <sheetView workbookViewId="0">
      <selection sqref="A1:B6"/>
    </sheetView>
  </sheetViews>
  <sheetFormatPr defaultRowHeight="14.5" x14ac:dyDescent="0.35"/>
  <cols>
    <col min="1" max="1" width="17.81640625" bestFit="1" customWidth="1"/>
    <col min="2" max="2" width="21.81640625" bestFit="1" customWidth="1"/>
    <col min="8" max="8" width="17.81640625" bestFit="1" customWidth="1"/>
    <col min="9" max="9" width="21.81640625" bestFit="1" customWidth="1"/>
  </cols>
  <sheetData>
    <row r="1" spans="1:9" x14ac:dyDescent="0.35">
      <c r="A1" s="7" t="s">
        <v>854</v>
      </c>
      <c r="B1" t="s">
        <v>864</v>
      </c>
    </row>
    <row r="2" spans="1:9" x14ac:dyDescent="0.35">
      <c r="A2" s="8" t="s">
        <v>32</v>
      </c>
      <c r="B2" s="17">
        <v>500000</v>
      </c>
    </row>
    <row r="3" spans="1:9" x14ac:dyDescent="0.35">
      <c r="A3" s="8" t="s">
        <v>726</v>
      </c>
      <c r="B3" s="17">
        <v>400000</v>
      </c>
    </row>
    <row r="4" spans="1:9" x14ac:dyDescent="0.35">
      <c r="A4" s="8" t="s">
        <v>818</v>
      </c>
      <c r="B4" s="17">
        <v>400000</v>
      </c>
    </row>
    <row r="5" spans="1:9" x14ac:dyDescent="0.35">
      <c r="A5" s="8" t="s">
        <v>768</v>
      </c>
      <c r="B5" s="17">
        <v>350000</v>
      </c>
    </row>
    <row r="6" spans="1:9" x14ac:dyDescent="0.35">
      <c r="A6" s="8" t="s">
        <v>853</v>
      </c>
      <c r="B6" s="17">
        <v>1650000</v>
      </c>
    </row>
    <row r="14" spans="1:9" x14ac:dyDescent="0.35">
      <c r="H14" s="7" t="s">
        <v>854</v>
      </c>
      <c r="I14" t="s">
        <v>864</v>
      </c>
    </row>
    <row r="15" spans="1:9" x14ac:dyDescent="0.35">
      <c r="H15" s="8" t="s">
        <v>768</v>
      </c>
      <c r="I15" s="17">
        <v>350000</v>
      </c>
    </row>
    <row r="16" spans="1:9" x14ac:dyDescent="0.35">
      <c r="H16" s="8" t="s">
        <v>818</v>
      </c>
      <c r="I16" s="17">
        <v>400000</v>
      </c>
    </row>
    <row r="17" spans="8:9" x14ac:dyDescent="0.35">
      <c r="H17" s="8" t="s">
        <v>726</v>
      </c>
      <c r="I17" s="17">
        <v>400000</v>
      </c>
    </row>
    <row r="18" spans="8:9" x14ac:dyDescent="0.35">
      <c r="H18" s="8" t="s">
        <v>32</v>
      </c>
      <c r="I18" s="17">
        <v>500000</v>
      </c>
    </row>
    <row r="19" spans="8:9" x14ac:dyDescent="0.35">
      <c r="H19" s="8" t="s">
        <v>853</v>
      </c>
      <c r="I19" s="17">
        <v>1650000</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2C21-36BF-43ED-A2D3-FF3CBFEC9EF5}">
  <sheetPr codeName="Sheet14"/>
  <dimension ref="A1:H22"/>
  <sheetViews>
    <sheetView workbookViewId="0">
      <selection sqref="A1:B5"/>
    </sheetView>
  </sheetViews>
  <sheetFormatPr defaultRowHeight="14.5" x14ac:dyDescent="0.35"/>
  <cols>
    <col min="1" max="1" width="17.54296875" bestFit="1" customWidth="1"/>
    <col min="2" max="2" width="21.81640625" bestFit="1" customWidth="1"/>
    <col min="7" max="7" width="17.54296875" bestFit="1" customWidth="1"/>
    <col min="8" max="8" width="21.81640625" bestFit="1" customWidth="1"/>
  </cols>
  <sheetData>
    <row r="1" spans="1:2" x14ac:dyDescent="0.35">
      <c r="A1" s="7" t="s">
        <v>854</v>
      </c>
      <c r="B1" t="s">
        <v>864</v>
      </c>
    </row>
    <row r="2" spans="1:2" x14ac:dyDescent="0.35">
      <c r="A2" s="8" t="s">
        <v>728</v>
      </c>
      <c r="B2" s="17">
        <v>5919500</v>
      </c>
    </row>
    <row r="3" spans="1:2" x14ac:dyDescent="0.35">
      <c r="A3" s="8" t="s">
        <v>772</v>
      </c>
      <c r="B3" s="17">
        <v>899000</v>
      </c>
    </row>
    <row r="4" spans="1:2" x14ac:dyDescent="0.35">
      <c r="A4" s="8" t="s">
        <v>799</v>
      </c>
      <c r="B4" s="17">
        <v>60000</v>
      </c>
    </row>
    <row r="5" spans="1:2" x14ac:dyDescent="0.35">
      <c r="A5" s="8" t="s">
        <v>853</v>
      </c>
      <c r="B5" s="17">
        <v>6878500</v>
      </c>
    </row>
    <row r="18" spans="7:8" x14ac:dyDescent="0.35">
      <c r="G18" s="7" t="s">
        <v>854</v>
      </c>
      <c r="H18" t="s">
        <v>864</v>
      </c>
    </row>
    <row r="19" spans="7:8" x14ac:dyDescent="0.35">
      <c r="G19" s="8" t="s">
        <v>728</v>
      </c>
      <c r="H19" s="17">
        <v>5919500</v>
      </c>
    </row>
    <row r="20" spans="7:8" x14ac:dyDescent="0.35">
      <c r="G20" s="8" t="s">
        <v>772</v>
      </c>
      <c r="H20" s="17">
        <v>899000</v>
      </c>
    </row>
    <row r="21" spans="7:8" x14ac:dyDescent="0.35">
      <c r="G21" s="8" t="s">
        <v>799</v>
      </c>
      <c r="H21" s="17">
        <v>60000</v>
      </c>
    </row>
    <row r="22" spans="7:8" x14ac:dyDescent="0.35">
      <c r="G22" s="8" t="s">
        <v>853</v>
      </c>
      <c r="H22" s="17">
        <v>6878500</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8C1C-F640-4007-BB14-C3660CD7C043}">
  <sheetPr codeName="Sheet15"/>
  <dimension ref="A1:M10"/>
  <sheetViews>
    <sheetView workbookViewId="0">
      <selection activeCell="L16" sqref="L16"/>
    </sheetView>
  </sheetViews>
  <sheetFormatPr defaultRowHeight="14.5" x14ac:dyDescent="0.35"/>
  <cols>
    <col min="1" max="1" width="16.26953125" bestFit="1" customWidth="1"/>
    <col min="2" max="2" width="21.453125" bestFit="1" customWidth="1"/>
    <col min="12" max="12" width="16.26953125" bestFit="1" customWidth="1"/>
    <col min="13" max="13" width="21.453125" bestFit="1" customWidth="1"/>
  </cols>
  <sheetData>
    <row r="1" spans="1:13" x14ac:dyDescent="0.35">
      <c r="A1" s="7" t="s">
        <v>854</v>
      </c>
      <c r="B1" t="s">
        <v>865</v>
      </c>
    </row>
    <row r="2" spans="1:13" x14ac:dyDescent="0.35">
      <c r="A2" s="8" t="s">
        <v>38</v>
      </c>
      <c r="B2" s="17">
        <v>15</v>
      </c>
      <c r="L2" s="7" t="s">
        <v>854</v>
      </c>
      <c r="M2" t="s">
        <v>865</v>
      </c>
    </row>
    <row r="3" spans="1:13" x14ac:dyDescent="0.35">
      <c r="A3" s="8" t="s">
        <v>32</v>
      </c>
      <c r="B3" s="17">
        <v>13</v>
      </c>
      <c r="L3" s="8" t="s">
        <v>38</v>
      </c>
      <c r="M3" s="17">
        <v>15</v>
      </c>
    </row>
    <row r="4" spans="1:13" x14ac:dyDescent="0.35">
      <c r="A4" s="8" t="s">
        <v>20</v>
      </c>
      <c r="B4" s="17">
        <v>7</v>
      </c>
      <c r="L4" s="8" t="s">
        <v>133</v>
      </c>
      <c r="M4" s="17">
        <v>6</v>
      </c>
    </row>
    <row r="5" spans="1:13" x14ac:dyDescent="0.35">
      <c r="A5" s="8" t="s">
        <v>133</v>
      </c>
      <c r="B5" s="17">
        <v>6</v>
      </c>
      <c r="L5" s="8" t="s">
        <v>32</v>
      </c>
      <c r="M5" s="17">
        <v>13</v>
      </c>
    </row>
    <row r="6" spans="1:13" x14ac:dyDescent="0.35">
      <c r="A6" s="8" t="s">
        <v>35</v>
      </c>
      <c r="B6" s="17">
        <v>5</v>
      </c>
      <c r="L6" s="8" t="s">
        <v>35</v>
      </c>
      <c r="M6" s="17">
        <v>5</v>
      </c>
    </row>
    <row r="7" spans="1:13" x14ac:dyDescent="0.35">
      <c r="A7" s="8" t="s">
        <v>34</v>
      </c>
      <c r="B7" s="17">
        <v>2</v>
      </c>
      <c r="L7" s="8" t="s">
        <v>20</v>
      </c>
      <c r="M7" s="17">
        <v>7</v>
      </c>
    </row>
    <row r="8" spans="1:13" x14ac:dyDescent="0.35">
      <c r="A8" s="8" t="s">
        <v>823</v>
      </c>
      <c r="B8" s="17">
        <v>1</v>
      </c>
      <c r="L8" s="8" t="s">
        <v>34</v>
      </c>
      <c r="M8" s="17">
        <v>2</v>
      </c>
    </row>
    <row r="9" spans="1:13" x14ac:dyDescent="0.35">
      <c r="A9" s="8" t="s">
        <v>853</v>
      </c>
      <c r="B9" s="17">
        <v>49</v>
      </c>
      <c r="L9" s="8" t="s">
        <v>823</v>
      </c>
      <c r="M9" s="17">
        <v>1</v>
      </c>
    </row>
    <row r="10" spans="1:13" x14ac:dyDescent="0.35">
      <c r="L10" s="8" t="s">
        <v>853</v>
      </c>
      <c r="M10" s="17">
        <v>49</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E9106-37F3-4B51-AA50-052D32D2C797}">
  <sheetPr codeName="Sheet16"/>
  <dimension ref="A1:B7"/>
  <sheetViews>
    <sheetView workbookViewId="0">
      <selection activeCell="B3" sqref="B3"/>
    </sheetView>
  </sheetViews>
  <sheetFormatPr defaultRowHeight="14.5" x14ac:dyDescent="0.35"/>
  <cols>
    <col min="1" max="1" width="12.36328125" bestFit="1" customWidth="1"/>
    <col min="2" max="2" width="20.36328125" bestFit="1" customWidth="1"/>
    <col min="9" max="9" width="12.36328125" bestFit="1" customWidth="1"/>
    <col min="10" max="10" width="20.36328125" bestFit="1" customWidth="1"/>
  </cols>
  <sheetData>
    <row r="1" spans="1:2" x14ac:dyDescent="0.35">
      <c r="A1" s="7" t="s">
        <v>854</v>
      </c>
      <c r="B1" t="s">
        <v>861</v>
      </c>
    </row>
    <row r="2" spans="1:2" x14ac:dyDescent="0.35">
      <c r="A2" s="8" t="s">
        <v>859</v>
      </c>
      <c r="B2" s="17">
        <v>3</v>
      </c>
    </row>
    <row r="3" spans="1:2" x14ac:dyDescent="0.35">
      <c r="A3" s="8" t="s">
        <v>860</v>
      </c>
      <c r="B3" s="17">
        <v>31</v>
      </c>
    </row>
    <row r="4" spans="1:2" x14ac:dyDescent="0.35">
      <c r="A4" s="8" t="s">
        <v>853</v>
      </c>
      <c r="B4" s="17">
        <v>34</v>
      </c>
    </row>
    <row r="6" spans="1:2" x14ac:dyDescent="0.35">
      <c r="A6" t="str">
        <f>A2</f>
        <v>2019</v>
      </c>
      <c r="B6">
        <f>GETPIVOTDATA("[Measures].[Count of meeting_date]",$A$1,"[meeting_list].[meeting_date (Year)]","[meeting_list].[meeting_date (Year)].&amp;[2019]")</f>
        <v>3</v>
      </c>
    </row>
    <row r="7" spans="1:2" x14ac:dyDescent="0.35">
      <c r="A7" t="str">
        <f>A3</f>
        <v>2020</v>
      </c>
      <c r="B7">
        <f>GETPIVOTDATA("[Measures].[Count of meeting_date]",$A$1,"[meeting_list].[meeting_date (Year)]","[meeting_list].[meeting_date (Year)].&amp;[2020]")</f>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65A0-299E-4F47-804B-EF5399182FC0}">
  <sheetPr codeName="Sheet17"/>
  <dimension ref="A1:I9"/>
  <sheetViews>
    <sheetView workbookViewId="0">
      <selection activeCell="G5" sqref="G5"/>
    </sheetView>
  </sheetViews>
  <sheetFormatPr defaultRowHeight="14.5" x14ac:dyDescent="0.35"/>
  <cols>
    <col min="1" max="1" width="24.6328125" bestFit="1" customWidth="1"/>
    <col min="2" max="2" width="16.453125" bestFit="1" customWidth="1"/>
    <col min="8" max="8" width="21.453125" bestFit="1" customWidth="1"/>
    <col min="9" max="9" width="16.453125" bestFit="1" customWidth="1"/>
  </cols>
  <sheetData>
    <row r="1" spans="1:9" x14ac:dyDescent="0.35">
      <c r="A1" t="s">
        <v>865</v>
      </c>
      <c r="H1" s="7" t="s">
        <v>721</v>
      </c>
      <c r="I1" t="s">
        <v>863</v>
      </c>
    </row>
    <row r="2" spans="1:9" x14ac:dyDescent="0.35">
      <c r="A2" s="17">
        <v>49</v>
      </c>
    </row>
    <row r="3" spans="1:9" x14ac:dyDescent="0.35">
      <c r="A3" s="7" t="s">
        <v>721</v>
      </c>
      <c r="B3" t="s" vm="4">
        <v>863</v>
      </c>
      <c r="H3" t="s">
        <v>865</v>
      </c>
    </row>
    <row r="4" spans="1:9" x14ac:dyDescent="0.35">
      <c r="H4" s="17">
        <v>44</v>
      </c>
    </row>
    <row r="5" spans="1:9" ht="26" x14ac:dyDescent="0.6">
      <c r="A5" t="s">
        <v>866</v>
      </c>
      <c r="G5" s="16">
        <f>GETPIVOTDATA("[Measures].[Count of opportunity_name]",$A$5)</f>
        <v>44</v>
      </c>
      <c r="H5" s="15">
        <f>GETPIVOTDATA("[Measures].[Count of opportunity_name]",$A$5)</f>
        <v>44</v>
      </c>
    </row>
    <row r="6" spans="1:9" x14ac:dyDescent="0.35">
      <c r="A6" s="17">
        <v>44</v>
      </c>
    </row>
    <row r="7" spans="1:9" x14ac:dyDescent="0.35">
      <c r="H7" t="s">
        <v>865</v>
      </c>
    </row>
    <row r="8" spans="1:9" x14ac:dyDescent="0.35">
      <c r="H8" s="17">
        <v>49</v>
      </c>
    </row>
    <row r="9" spans="1:9" ht="26" x14ac:dyDescent="0.6">
      <c r="G9" s="16">
        <f>GETPIVOTDATA("[Measures].[Count of opportunity_id]",$A$1)</f>
        <v>49</v>
      </c>
      <c r="H9" s="15">
        <f>GETPIVOTDATA("[Measures].[Count of opportunity_id]",$A$1)</f>
        <v>49</v>
      </c>
    </row>
  </sheetData>
  <pageMargins left="0.7" right="0.7" top="0.75" bottom="0.75" header="0.3" footer="0.3"/>
  <pageSetup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1CCF-A673-4123-A1C5-9E2962F81198}">
  <sheetPr codeName="Sheet18"/>
  <dimension ref="A1:B9"/>
  <sheetViews>
    <sheetView topLeftCell="A9" workbookViewId="0">
      <selection activeCell="H21" sqref="H21"/>
    </sheetView>
  </sheetViews>
  <sheetFormatPr defaultRowHeight="14.5" x14ac:dyDescent="0.35"/>
  <cols>
    <col min="1" max="1" width="17.81640625" bestFit="1" customWidth="1"/>
    <col min="2" max="2" width="21.81640625" bestFit="1" customWidth="1"/>
  </cols>
  <sheetData>
    <row r="1" spans="1:2" x14ac:dyDescent="0.35">
      <c r="A1" s="7" t="s">
        <v>721</v>
      </c>
      <c r="B1" t="s" vm="4">
        <v>863</v>
      </c>
    </row>
    <row r="3" spans="1:2" x14ac:dyDescent="0.35">
      <c r="A3" s="7" t="s">
        <v>854</v>
      </c>
      <c r="B3" t="s">
        <v>864</v>
      </c>
    </row>
    <row r="4" spans="1:2" x14ac:dyDescent="0.35">
      <c r="A4" s="8" t="s">
        <v>726</v>
      </c>
      <c r="B4" s="17">
        <v>400000</v>
      </c>
    </row>
    <row r="5" spans="1:2" x14ac:dyDescent="0.35">
      <c r="A5" s="8" t="s">
        <v>818</v>
      </c>
      <c r="B5" s="17">
        <v>400000</v>
      </c>
    </row>
    <row r="6" spans="1:2" x14ac:dyDescent="0.35">
      <c r="A6" s="8" t="s">
        <v>768</v>
      </c>
      <c r="B6" s="17">
        <v>350000</v>
      </c>
    </row>
    <row r="7" spans="1:2" x14ac:dyDescent="0.35">
      <c r="A7" s="8" t="s">
        <v>812</v>
      </c>
      <c r="B7" s="17">
        <v>300000</v>
      </c>
    </row>
    <row r="8" spans="1:2" x14ac:dyDescent="0.35">
      <c r="A8" s="8" t="s">
        <v>820</v>
      </c>
      <c r="B8" s="17">
        <v>300000</v>
      </c>
    </row>
    <row r="9" spans="1:2" x14ac:dyDescent="0.35">
      <c r="A9" s="8" t="s">
        <v>853</v>
      </c>
      <c r="B9" s="17">
        <v>1750000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56BF-E1B0-4631-93A2-086DACF533D8}">
  <sheetPr codeName="Sheet19">
    <pageSetUpPr fitToPage="1"/>
  </sheetPr>
  <dimension ref="AD26"/>
  <sheetViews>
    <sheetView showGridLines="0" tabSelected="1" zoomScale="43" zoomScaleNormal="43" workbookViewId="0">
      <selection activeCell="AD51" sqref="AD51"/>
    </sheetView>
  </sheetViews>
  <sheetFormatPr defaultRowHeight="14.5" x14ac:dyDescent="0.35"/>
  <sheetData>
    <row r="26" spans="30:30" ht="26" x14ac:dyDescent="0.6">
      <c r="AD26" s="14"/>
    </row>
  </sheetData>
  <conditionalFormatting sqref="AD26">
    <cfRule type="expression" dxfId="246" priority="1">
      <formula>$B$14=0</formula>
    </cfRule>
    <cfRule type="expression" dxfId="245" priority="2">
      <formula>$B$14&lt;100</formula>
    </cfRule>
    <cfRule type="expression" dxfId="244" priority="3">
      <formula>$B$14&gt;=100</formula>
    </cfRule>
  </conditionalFormatting>
  <pageMargins left="0.25" right="0.25" top="0.75" bottom="0.75" header="0.3" footer="0.3"/>
  <pageSetup paperSize="8" scale="87" orientation="landscape"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385A-E0C3-4994-ACDB-EDF0C1E95614}">
  <sheetPr codeName="Sheet2"/>
  <dimension ref="A1:E35"/>
  <sheetViews>
    <sheetView workbookViewId="0">
      <selection activeCell="D18" sqref="D18"/>
    </sheetView>
  </sheetViews>
  <sheetFormatPr defaultRowHeight="14.5" x14ac:dyDescent="0.35"/>
  <cols>
    <col min="1" max="1" width="15.6328125" bestFit="1" customWidth="1"/>
    <col min="2" max="2" width="18.36328125" bestFit="1" customWidth="1"/>
    <col min="3" max="3" width="14.6328125" bestFit="1" customWidth="1"/>
    <col min="4" max="4" width="25.54296875" bestFit="1" customWidth="1"/>
    <col min="5" max="5" width="14.7265625" bestFit="1" customWidth="1"/>
  </cols>
  <sheetData>
    <row r="1" spans="1:5" x14ac:dyDescent="0.35">
      <c r="A1" t="s">
        <v>7</v>
      </c>
      <c r="B1" t="s">
        <v>670</v>
      </c>
      <c r="C1" t="s">
        <v>8</v>
      </c>
      <c r="D1" t="s">
        <v>697</v>
      </c>
      <c r="E1" t="s">
        <v>698</v>
      </c>
    </row>
    <row r="2" spans="1:5" x14ac:dyDescent="0.35">
      <c r="A2">
        <v>2</v>
      </c>
      <c r="B2" t="s">
        <v>27</v>
      </c>
      <c r="C2" t="s">
        <v>22</v>
      </c>
      <c r="D2" t="s">
        <v>699</v>
      </c>
      <c r="E2" s="1">
        <v>43755</v>
      </c>
    </row>
    <row r="3" spans="1:5" x14ac:dyDescent="0.35">
      <c r="A3">
        <v>2</v>
      </c>
      <c r="B3" t="s">
        <v>27</v>
      </c>
      <c r="C3" t="s">
        <v>22</v>
      </c>
      <c r="E3" s="1">
        <v>43755</v>
      </c>
    </row>
    <row r="4" spans="1:5" x14ac:dyDescent="0.35">
      <c r="A4">
        <v>2</v>
      </c>
      <c r="B4" t="s">
        <v>27</v>
      </c>
      <c r="C4" t="s">
        <v>22</v>
      </c>
      <c r="D4" t="s">
        <v>700</v>
      </c>
      <c r="E4" s="1">
        <v>43823</v>
      </c>
    </row>
    <row r="5" spans="1:5" x14ac:dyDescent="0.35">
      <c r="A5">
        <v>2</v>
      </c>
      <c r="B5" t="s">
        <v>27</v>
      </c>
      <c r="C5" t="s">
        <v>22</v>
      </c>
      <c r="D5" t="s">
        <v>701</v>
      </c>
      <c r="E5" s="1">
        <v>43833</v>
      </c>
    </row>
    <row r="6" spans="1:5" x14ac:dyDescent="0.35">
      <c r="A6">
        <v>2</v>
      </c>
      <c r="B6" t="s">
        <v>27</v>
      </c>
      <c r="C6" t="s">
        <v>22</v>
      </c>
      <c r="D6" t="s">
        <v>702</v>
      </c>
      <c r="E6" s="1">
        <v>43838</v>
      </c>
    </row>
    <row r="7" spans="1:5" x14ac:dyDescent="0.35">
      <c r="A7">
        <v>2</v>
      </c>
      <c r="B7" t="s">
        <v>27</v>
      </c>
      <c r="C7" t="s">
        <v>22</v>
      </c>
      <c r="D7" t="s">
        <v>703</v>
      </c>
      <c r="E7" s="1">
        <v>43838</v>
      </c>
    </row>
    <row r="8" spans="1:5" x14ac:dyDescent="0.35">
      <c r="A8">
        <v>2</v>
      </c>
      <c r="B8" t="s">
        <v>27</v>
      </c>
      <c r="C8" t="s">
        <v>22</v>
      </c>
      <c r="D8" t="s">
        <v>704</v>
      </c>
      <c r="E8" s="1">
        <v>43839</v>
      </c>
    </row>
    <row r="9" spans="1:5" x14ac:dyDescent="0.35">
      <c r="A9">
        <v>1</v>
      </c>
      <c r="B9" t="s">
        <v>21</v>
      </c>
      <c r="C9" t="s">
        <v>22</v>
      </c>
      <c r="D9" t="s">
        <v>705</v>
      </c>
      <c r="E9" s="1">
        <v>43832</v>
      </c>
    </row>
    <row r="10" spans="1:5" x14ac:dyDescent="0.35">
      <c r="A10">
        <v>1</v>
      </c>
      <c r="B10" t="s">
        <v>21</v>
      </c>
      <c r="C10" t="s">
        <v>22</v>
      </c>
      <c r="D10" t="s">
        <v>706</v>
      </c>
      <c r="E10" s="1">
        <v>43833</v>
      </c>
    </row>
    <row r="11" spans="1:5" x14ac:dyDescent="0.35">
      <c r="A11">
        <v>1</v>
      </c>
      <c r="B11" t="s">
        <v>21</v>
      </c>
      <c r="C11" t="s">
        <v>22</v>
      </c>
      <c r="D11" t="s">
        <v>706</v>
      </c>
      <c r="E11" s="1">
        <v>43836</v>
      </c>
    </row>
    <row r="12" spans="1:5" x14ac:dyDescent="0.35">
      <c r="A12">
        <v>1</v>
      </c>
      <c r="B12" t="s">
        <v>21</v>
      </c>
      <c r="C12" t="s">
        <v>22</v>
      </c>
      <c r="D12" t="s">
        <v>706</v>
      </c>
      <c r="E12" s="1">
        <v>43837</v>
      </c>
    </row>
    <row r="13" spans="1:5" x14ac:dyDescent="0.35">
      <c r="A13">
        <v>1</v>
      </c>
      <c r="B13" t="s">
        <v>21</v>
      </c>
      <c r="C13" t="s">
        <v>22</v>
      </c>
      <c r="D13" t="s">
        <v>706</v>
      </c>
      <c r="E13" s="1">
        <v>43838</v>
      </c>
    </row>
    <row r="14" spans="1:5" x14ac:dyDescent="0.35">
      <c r="A14">
        <v>3</v>
      </c>
      <c r="B14" t="s">
        <v>56</v>
      </c>
      <c r="C14" t="s">
        <v>22</v>
      </c>
      <c r="D14" t="s">
        <v>704</v>
      </c>
      <c r="E14" s="1">
        <v>43843</v>
      </c>
    </row>
    <row r="15" spans="1:5" x14ac:dyDescent="0.35">
      <c r="A15">
        <v>3</v>
      </c>
      <c r="B15" t="s">
        <v>56</v>
      </c>
      <c r="C15" t="s">
        <v>22</v>
      </c>
      <c r="D15" t="s">
        <v>707</v>
      </c>
      <c r="E15" s="1">
        <v>43843</v>
      </c>
    </row>
    <row r="16" spans="1:5" x14ac:dyDescent="0.35">
      <c r="A16">
        <v>3</v>
      </c>
      <c r="B16" t="s">
        <v>56</v>
      </c>
      <c r="C16" t="s">
        <v>22</v>
      </c>
      <c r="D16" t="s">
        <v>706</v>
      </c>
      <c r="E16" s="1">
        <v>43839</v>
      </c>
    </row>
    <row r="17" spans="1:5" x14ac:dyDescent="0.35">
      <c r="A17">
        <v>3</v>
      </c>
      <c r="B17" t="s">
        <v>56</v>
      </c>
      <c r="C17" t="s">
        <v>22</v>
      </c>
      <c r="E17" s="1">
        <v>43840</v>
      </c>
    </row>
    <row r="18" spans="1:5" x14ac:dyDescent="0.35">
      <c r="A18">
        <v>6</v>
      </c>
      <c r="B18" t="s">
        <v>77</v>
      </c>
      <c r="C18" t="s">
        <v>22</v>
      </c>
      <c r="D18" t="s">
        <v>708</v>
      </c>
      <c r="E18" s="1">
        <v>43833</v>
      </c>
    </row>
    <row r="19" spans="1:5" x14ac:dyDescent="0.35">
      <c r="A19">
        <v>6</v>
      </c>
      <c r="B19" t="s">
        <v>77</v>
      </c>
      <c r="C19" t="s">
        <v>22</v>
      </c>
      <c r="E19" s="1">
        <v>43838</v>
      </c>
    </row>
    <row r="20" spans="1:5" x14ac:dyDescent="0.35">
      <c r="A20">
        <v>6</v>
      </c>
      <c r="B20" t="s">
        <v>77</v>
      </c>
      <c r="C20" t="s">
        <v>22</v>
      </c>
      <c r="D20" t="s">
        <v>709</v>
      </c>
      <c r="E20" s="1">
        <v>43843</v>
      </c>
    </row>
    <row r="21" spans="1:5" x14ac:dyDescent="0.35">
      <c r="A21">
        <v>6</v>
      </c>
      <c r="B21" t="s">
        <v>77</v>
      </c>
      <c r="C21" t="s">
        <v>22</v>
      </c>
      <c r="E21" s="1">
        <v>43839</v>
      </c>
    </row>
    <row r="22" spans="1:5" x14ac:dyDescent="0.35">
      <c r="A22">
        <v>4</v>
      </c>
      <c r="B22" t="s">
        <v>243</v>
      </c>
      <c r="C22" t="s">
        <v>22</v>
      </c>
      <c r="D22" t="s">
        <v>710</v>
      </c>
      <c r="E22" s="1">
        <v>43836</v>
      </c>
    </row>
    <row r="23" spans="1:5" x14ac:dyDescent="0.35">
      <c r="A23">
        <v>4</v>
      </c>
      <c r="B23" t="s">
        <v>243</v>
      </c>
      <c r="C23" t="s">
        <v>22</v>
      </c>
      <c r="E23" s="1">
        <v>43850</v>
      </c>
    </row>
    <row r="24" spans="1:5" x14ac:dyDescent="0.35">
      <c r="A24">
        <v>4</v>
      </c>
      <c r="B24" t="s">
        <v>243</v>
      </c>
      <c r="C24" t="s">
        <v>22</v>
      </c>
      <c r="D24" t="s">
        <v>711</v>
      </c>
      <c r="E24" s="1">
        <v>43850</v>
      </c>
    </row>
    <row r="25" spans="1:5" x14ac:dyDescent="0.35">
      <c r="A25">
        <v>12</v>
      </c>
      <c r="B25" t="s">
        <v>66</v>
      </c>
      <c r="C25" t="s">
        <v>22</v>
      </c>
      <c r="D25" t="s">
        <v>712</v>
      </c>
      <c r="E25" s="1">
        <v>43851</v>
      </c>
    </row>
    <row r="26" spans="1:5" x14ac:dyDescent="0.35">
      <c r="A26">
        <v>12</v>
      </c>
      <c r="B26" t="s">
        <v>66</v>
      </c>
      <c r="C26" t="s">
        <v>22</v>
      </c>
      <c r="D26" t="s">
        <v>713</v>
      </c>
      <c r="E26" s="1">
        <v>43851</v>
      </c>
    </row>
    <row r="27" spans="1:5" x14ac:dyDescent="0.35">
      <c r="A27">
        <v>12</v>
      </c>
      <c r="B27" t="s">
        <v>66</v>
      </c>
      <c r="C27" t="s">
        <v>22</v>
      </c>
      <c r="D27" t="s">
        <v>704</v>
      </c>
      <c r="E27" s="1">
        <v>43851</v>
      </c>
    </row>
    <row r="28" spans="1:5" x14ac:dyDescent="0.35">
      <c r="A28">
        <v>12</v>
      </c>
      <c r="B28" t="s">
        <v>66</v>
      </c>
      <c r="C28" t="s">
        <v>22</v>
      </c>
      <c r="D28" t="s">
        <v>704</v>
      </c>
      <c r="E28" s="1">
        <v>43852</v>
      </c>
    </row>
    <row r="29" spans="1:5" x14ac:dyDescent="0.35">
      <c r="A29">
        <v>9</v>
      </c>
      <c r="B29" t="s">
        <v>53</v>
      </c>
      <c r="C29" t="s">
        <v>22</v>
      </c>
      <c r="D29" t="s">
        <v>714</v>
      </c>
      <c r="E29" s="1">
        <v>43843</v>
      </c>
    </row>
    <row r="30" spans="1:5" x14ac:dyDescent="0.35">
      <c r="A30">
        <v>9</v>
      </c>
      <c r="B30" t="s">
        <v>53</v>
      </c>
      <c r="C30" t="s">
        <v>22</v>
      </c>
      <c r="D30" t="s">
        <v>714</v>
      </c>
      <c r="E30" s="1">
        <v>43839</v>
      </c>
    </row>
    <row r="31" spans="1:5" x14ac:dyDescent="0.35">
      <c r="A31">
        <v>9</v>
      </c>
      <c r="B31" t="s">
        <v>53</v>
      </c>
      <c r="C31" t="s">
        <v>22</v>
      </c>
      <c r="D31" t="s">
        <v>714</v>
      </c>
      <c r="E31" s="1">
        <v>43851</v>
      </c>
    </row>
    <row r="32" spans="1:5" x14ac:dyDescent="0.35">
      <c r="A32">
        <v>11</v>
      </c>
      <c r="B32" t="s">
        <v>99</v>
      </c>
      <c r="C32" t="s">
        <v>22</v>
      </c>
      <c r="D32" t="s">
        <v>714</v>
      </c>
      <c r="E32" s="1">
        <v>43852</v>
      </c>
    </row>
    <row r="33" spans="1:5" x14ac:dyDescent="0.35">
      <c r="A33">
        <v>11</v>
      </c>
      <c r="B33" t="s">
        <v>99</v>
      </c>
      <c r="C33" t="s">
        <v>22</v>
      </c>
      <c r="E33" s="1">
        <v>43850</v>
      </c>
    </row>
    <row r="34" spans="1:5" x14ac:dyDescent="0.35">
      <c r="A34">
        <v>10</v>
      </c>
      <c r="B34" t="s">
        <v>39</v>
      </c>
      <c r="C34" t="s">
        <v>22</v>
      </c>
      <c r="D34" t="s">
        <v>714</v>
      </c>
      <c r="E34" s="1">
        <v>43852</v>
      </c>
    </row>
    <row r="35" spans="1:5" x14ac:dyDescent="0.35">
      <c r="A35">
        <v>10</v>
      </c>
      <c r="B35" t="s">
        <v>39</v>
      </c>
      <c r="C35" t="s">
        <v>22</v>
      </c>
      <c r="D35" t="s">
        <v>713</v>
      </c>
      <c r="E35" s="1">
        <v>43843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7B56-E06D-4851-8EE8-6303256B4227}">
  <sheetPr codeName="Sheet20"/>
  <dimension ref="A1:F55"/>
  <sheetViews>
    <sheetView workbookViewId="0">
      <selection sqref="A1:B19"/>
    </sheetView>
  </sheetViews>
  <sheetFormatPr defaultRowHeight="14.5" x14ac:dyDescent="0.35"/>
  <cols>
    <col min="1" max="1" width="15.26953125" customWidth="1"/>
    <col min="2" max="2" width="16.7265625" bestFit="1" customWidth="1"/>
    <col min="3" max="3" width="16.7265625" customWidth="1"/>
    <col min="4" max="4" width="10.54296875" customWidth="1"/>
    <col min="5" max="5" width="13.7265625" customWidth="1"/>
    <col min="6" max="6" width="15.81640625" customWidth="1"/>
  </cols>
  <sheetData>
    <row r="1" spans="1:6" x14ac:dyDescent="0.35">
      <c r="A1" t="s">
        <v>7</v>
      </c>
      <c r="B1" s="2" t="s">
        <v>851</v>
      </c>
      <c r="C1" s="5" t="s">
        <v>849</v>
      </c>
      <c r="D1" t="s">
        <v>846</v>
      </c>
      <c r="E1" t="s">
        <v>847</v>
      </c>
      <c r="F1" t="s">
        <v>848</v>
      </c>
    </row>
    <row r="2" spans="1:6" x14ac:dyDescent="0.35">
      <c r="A2">
        <f>_xlfn.IFNA(INDEX(brokerage[],MATCH('Cross Sell'!$B2,brokerage[Account Exe ID],0),MATCH(brokerage[[#Headers],[Account Id]],brokerage[#Headers],0)),"")</f>
        <v>1</v>
      </c>
      <c r="B2" s="3" t="s">
        <v>21</v>
      </c>
      <c r="C2" s="6" t="s">
        <v>58</v>
      </c>
      <c r="D2">
        <f>SUMIFS(invoice[Amount],invoice[Account Executive],'Cross Sell'!$B2,invoice[income_class],invoice!$H$205)</f>
        <v>411833</v>
      </c>
      <c r="E2">
        <f>SUMIFS(brokerage[Amount],brokerage[Account Exe ID],'Cross Sell'!$B2,brokerage[income_class],brokerage!$K$18)</f>
        <v>9673798.8699999973</v>
      </c>
      <c r="F2">
        <f>_xlfn.IFNA(INDEX(Budget!$A$2:$G$11,MATCH('Cross Sell'!$B2,Budget!$C$2:$C$11,0),MATCH(Budget[[#Headers],[Cross sell bugdet]],Budget[#Headers],0)),0)</f>
        <v>250000</v>
      </c>
    </row>
    <row r="3" spans="1:6" x14ac:dyDescent="0.35">
      <c r="A3">
        <f>_xlfn.IFNA(INDEX(brokerage[],MATCH('Cross Sell'!$B3,brokerage[Account Exe ID],0),MATCH(brokerage[[#Headers],[Account Id]],brokerage[#Headers],0)),"")</f>
        <v>2</v>
      </c>
      <c r="B3" s="4" t="s">
        <v>27</v>
      </c>
      <c r="C3" s="6" t="s">
        <v>58</v>
      </c>
      <c r="D3">
        <f>SUMIFS(invoice[Amount],invoice[Account Executive],'Cross Sell'!$B3,invoice[income_class],invoice!$H$205)</f>
        <v>1012346</v>
      </c>
      <c r="E3">
        <f>SUMIFS(brokerage[Amount],brokerage[Account Exe ID],'Cross Sell'!$B3,brokerage[income_class],brokerage!$K$18)</f>
        <v>276419.29000000004</v>
      </c>
      <c r="F3">
        <f>_xlfn.IFNA(INDEX(Budget!$A$2:$G$11,MATCH('Cross Sell'!$B3,Budget!$C$2:$C$11,0),MATCH(Budget[[#Headers],[Cross sell bugdet]],Budget[#Headers],0)),0)</f>
        <v>129000</v>
      </c>
    </row>
    <row r="4" spans="1:6" x14ac:dyDescent="0.35">
      <c r="A4">
        <f>_xlfn.IFNA(INDEX(brokerage[],MATCH('Cross Sell'!$B4,brokerage[Account Exe ID],0),MATCH(brokerage[[#Headers],[Account Id]],brokerage[#Headers],0)),"")</f>
        <v>10</v>
      </c>
      <c r="B4" s="4" t="s">
        <v>39</v>
      </c>
      <c r="C4" s="6" t="s">
        <v>58</v>
      </c>
      <c r="D4">
        <f>SUMIFS(invoice[Amount],invoice[Account Executive],'Cross Sell'!$B4,invoice[income_class],invoice!$H$205)</f>
        <v>90530</v>
      </c>
      <c r="E4">
        <f>SUMIFS(brokerage[Amount],brokerage[Account Exe ID],'Cross Sell'!$B4,brokerage[income_class],brokerage!$K$18)</f>
        <v>63872.4</v>
      </c>
      <c r="F4">
        <f>_xlfn.IFNA(INDEX(Budget!$A$2:$G$11,MATCH('Cross Sell'!$B4,Budget!$C$2:$C$11,0),MATCH(Budget[[#Headers],[Cross sell bugdet]],Budget[#Headers],0)),0)</f>
        <v>128777</v>
      </c>
    </row>
    <row r="5" spans="1:6" x14ac:dyDescent="0.35">
      <c r="A5">
        <f>_xlfn.IFNA(INDEX(brokerage[],MATCH('Cross Sell'!$B5,brokerage[Account Exe ID],0),MATCH(brokerage[[#Headers],[Account Id]],brokerage[#Headers],0)),"")</f>
        <v>9</v>
      </c>
      <c r="B5" s="3" t="s">
        <v>53</v>
      </c>
      <c r="C5" s="6" t="s">
        <v>58</v>
      </c>
      <c r="D5">
        <f>SUMIFS(invoice[Amount],invoice[Account Executive],'Cross Sell'!$B5,invoice[income_class],invoice!$H$205)</f>
        <v>0</v>
      </c>
      <c r="E5">
        <f>SUMIFS(brokerage[Amount],brokerage[Account Exe ID],'Cross Sell'!$B5,brokerage[income_class],brokerage!$K$18)</f>
        <v>36357.090000000004</v>
      </c>
      <c r="F5">
        <f>_xlfn.IFNA(INDEX(Budget!$A$2:$G$11,MATCH('Cross Sell'!$B5,Budget!$C$2:$C$11,0),MATCH(Budget[[#Headers],[Cross sell bugdet]],Budget[#Headers],0)),0)</f>
        <v>750000</v>
      </c>
    </row>
    <row r="6" spans="1:6" x14ac:dyDescent="0.35">
      <c r="A6">
        <f>_xlfn.IFNA(INDEX(brokerage[],MATCH('Cross Sell'!$B6,brokerage[Account Exe ID],0),MATCH(brokerage[[#Headers],[Account Id]],brokerage[#Headers],0)),"")</f>
        <v>3</v>
      </c>
      <c r="B6" s="3" t="s">
        <v>56</v>
      </c>
      <c r="C6" s="6" t="s">
        <v>58</v>
      </c>
      <c r="D6">
        <f>SUMIFS(invoice[Amount],invoice[Account Executive],'Cross Sell'!$B6,invoice[income_class],invoice!$H$205)</f>
        <v>443901</v>
      </c>
      <c r="E6">
        <f>SUMIFS(brokerage[Amount],brokerage[Account Exe ID],'Cross Sell'!$B6,brokerage[income_class],brokerage!$K$18)</f>
        <v>593114.77999999991</v>
      </c>
      <c r="F6">
        <f>_xlfn.IFNA(INDEX(Budget!$A$2:$G$11,MATCH('Cross Sell'!$B6,Budget!$C$2:$C$11,0),MATCH(Budget[[#Headers],[Cross sell bugdet]],Budget[#Headers],0)),0)</f>
        <v>12365300</v>
      </c>
    </row>
    <row r="7" spans="1:6" x14ac:dyDescent="0.35">
      <c r="A7">
        <f>_xlfn.IFNA(INDEX(brokerage[],MATCH('Cross Sell'!$B7,brokerage[Account Exe ID],0),MATCH(brokerage[[#Headers],[Account Id]],brokerage[#Headers],0)),"")</f>
        <v>12</v>
      </c>
      <c r="B7" s="3" t="s">
        <v>66</v>
      </c>
      <c r="C7" s="6" t="s">
        <v>58</v>
      </c>
      <c r="D7">
        <f>SUMIFS(invoice[Amount],invoice[Account Executive],'Cross Sell'!$B7,invoice[income_class],invoice!$H$205)</f>
        <v>0</v>
      </c>
      <c r="E7">
        <f>SUMIFS(brokerage[Amount],brokerage[Account Exe ID],'Cross Sell'!$B7,brokerage[income_class],brokerage!$K$18)</f>
        <v>22047</v>
      </c>
      <c r="F7">
        <f>_xlfn.IFNA(INDEX(Budget!$A$2:$G$11,MATCH('Cross Sell'!$B7,Budget!$C$2:$C$11,0),MATCH(Budget[[#Headers],[Cross sell bugdet]],Budget[#Headers],0)),0)</f>
        <v>0</v>
      </c>
    </row>
    <row r="8" spans="1:6" x14ac:dyDescent="0.35">
      <c r="A8">
        <f>_xlfn.IFNA(INDEX(brokerage[],MATCH('Cross Sell'!$B8,brokerage[Account Exe ID],0),MATCH(brokerage[[#Headers],[Account Id]],brokerage[#Headers],0)),"")</f>
        <v>6</v>
      </c>
      <c r="B8" s="4" t="s">
        <v>77</v>
      </c>
      <c r="C8" s="6" t="s">
        <v>58</v>
      </c>
      <c r="D8">
        <f>SUMIFS(invoice[Amount],invoice[Account Executive],'Cross Sell'!$B8,invoice[income_class],invoice!$H$205)</f>
        <v>0</v>
      </c>
      <c r="E8">
        <f>SUMIFS(brokerage[Amount],brokerage[Account Exe ID],'Cross Sell'!$B8,brokerage[income_class],brokerage!$K$18)</f>
        <v>28087.5</v>
      </c>
      <c r="F8">
        <f>_xlfn.IFNA(INDEX(Budget!$A$2:$G$11,MATCH('Cross Sell'!$B8,Budget!$C$2:$C$11,0),MATCH(Budget[[#Headers],[Cross sell bugdet]],Budget[#Headers],0)),0)</f>
        <v>1250000</v>
      </c>
    </row>
    <row r="9" spans="1:6" x14ac:dyDescent="0.35">
      <c r="A9">
        <f>_xlfn.IFNA(INDEX(brokerage[],MATCH('Cross Sell'!$B9,brokerage[Account Exe ID],0),MATCH(brokerage[[#Headers],[Account Id]],brokerage[#Headers],0)),"")</f>
        <v>5</v>
      </c>
      <c r="B9" s="4" t="s">
        <v>96</v>
      </c>
      <c r="C9" s="6" t="s">
        <v>58</v>
      </c>
      <c r="D9">
        <f>SUMIFS(invoice[Amount],invoice[Account Executive],'Cross Sell'!$B9,invoice[income_class],invoice!$H$205)</f>
        <v>0</v>
      </c>
      <c r="E9">
        <f>SUMIFS(brokerage[Amount],brokerage[Account Exe ID],'Cross Sell'!$B9,brokerage[income_class],brokerage!$K$18)</f>
        <v>417</v>
      </c>
      <c r="F9">
        <f>_xlfn.IFNA(INDEX(Budget!$A$2:$G$11,MATCH('Cross Sell'!$B9,Budget!$C$2:$C$11,0),MATCH(Budget[[#Headers],[Cross sell bugdet]],Budget[#Headers],0)),0)</f>
        <v>3500000</v>
      </c>
    </row>
    <row r="10" spans="1:6" x14ac:dyDescent="0.35">
      <c r="A10">
        <f>_xlfn.IFNA(INDEX(brokerage[],MATCH('Cross Sell'!$B10,brokerage[Account Exe ID],0),MATCH(brokerage[[#Headers],[Account Id]],brokerage[#Headers],0)),"")</f>
        <v>11</v>
      </c>
      <c r="B10" s="4" t="s">
        <v>99</v>
      </c>
      <c r="C10" s="6" t="s">
        <v>58</v>
      </c>
      <c r="D10">
        <f>SUMIFS(invoice[Amount],invoice[Account Executive],'Cross Sell'!$B10,invoice[income_class],invoice!$H$205)</f>
        <v>0</v>
      </c>
      <c r="E10">
        <f>SUMIFS(brokerage[Amount],brokerage[Account Exe ID],'Cross Sell'!$B10,brokerage[income_class],brokerage!$K$18)</f>
        <v>821261.22</v>
      </c>
      <c r="F10">
        <f>_xlfn.IFNA(INDEX(Budget!$A$2:$G$11,MATCH('Cross Sell'!$B10,Budget!$C$2:$C$11,0),MATCH(Budget[[#Headers],[Cross sell bugdet]],Budget[#Headers],0)),0)</f>
        <v>0</v>
      </c>
    </row>
    <row r="11" spans="1:6" x14ac:dyDescent="0.35">
      <c r="A11" t="str">
        <f>_xlfn.IFNA(INDEX(brokerage[],MATCH('Cross Sell'!$B11,brokerage[Account Exe ID],0),MATCH(brokerage[[#Headers],[Account Id]],brokerage[#Headers],0)),"")</f>
        <v/>
      </c>
      <c r="B11" s="4" t="s">
        <v>685</v>
      </c>
      <c r="C11" s="6" t="s">
        <v>58</v>
      </c>
      <c r="D11">
        <f>SUMIFS(invoice[Amount],invoice[Account Executive],'Cross Sell'!$B11,invoice[income_class],invoice!$H$205)</f>
        <v>895232</v>
      </c>
      <c r="E11">
        <f>SUMIFS(brokerage[Amount],brokerage[Account Exe ID],'Cross Sell'!$B11,brokerage[income_class],brokerage!$K$18)</f>
        <v>0</v>
      </c>
      <c r="F11">
        <f>_xlfn.IFNA(INDEX(Budget!$A$2:$G$11,MATCH('Cross Sell'!$B11,Budget!$C$2:$C$11,0),MATCH(Budget[[#Headers],[Cross sell bugdet]],Budget[#Headers],0)),0)</f>
        <v>1040000</v>
      </c>
    </row>
    <row r="12" spans="1:6" x14ac:dyDescent="0.35">
      <c r="A12">
        <f>_xlfn.IFNA(INDEX(brokerage[],MATCH('Cross Sell'!$B12,brokerage[Account Exe ID],0),MATCH(brokerage[[#Headers],[Account Id]],brokerage[#Headers],0)),"")</f>
        <v>8</v>
      </c>
      <c r="B12" s="4" t="s">
        <v>242</v>
      </c>
      <c r="C12" s="6" t="s">
        <v>58</v>
      </c>
      <c r="D12">
        <f>SUMIFS(invoice[Amount],invoice[Account Executive],'Cross Sell'!$B12,invoice[income_class],invoice!$H$205)</f>
        <v>0</v>
      </c>
      <c r="E12">
        <f>SUMIFS(brokerage[Amount],brokerage[Account Exe ID],'Cross Sell'!$B12,brokerage[income_class],brokerage!$K$18)</f>
        <v>0</v>
      </c>
      <c r="F12">
        <f>_xlfn.IFNA(INDEX(Budget!$A$2:$G$11,MATCH('Cross Sell'!$B12,Budget!$C$2:$C$11,0),MATCH(Budget[[#Headers],[Cross sell bugdet]],Budget[#Headers],0)),0)</f>
        <v>170034</v>
      </c>
    </row>
    <row r="13" spans="1:6" x14ac:dyDescent="0.35">
      <c r="A13">
        <f>_xlfn.IFNA(INDEX(brokerage[],MATCH('Cross Sell'!$B13,brokerage[Account Exe ID],0),MATCH(brokerage[[#Headers],[Account Id]],brokerage[#Headers],0)),"")</f>
        <v>4</v>
      </c>
      <c r="B13" s="4" t="s">
        <v>243</v>
      </c>
      <c r="C13" s="6" t="s">
        <v>58</v>
      </c>
      <c r="D13">
        <f>SUMIFS(invoice[Amount],invoice[Account Executive],'Cross Sell'!$B13,invoice[income_class],invoice!$H$205)</f>
        <v>0</v>
      </c>
      <c r="E13">
        <f>SUMIFS(brokerage[Amount],brokerage[Account Exe ID],'Cross Sell'!$B13,brokerage[income_class],brokerage!$K$18)</f>
        <v>0</v>
      </c>
      <c r="F13">
        <f>_xlfn.IFNA(INDEX(Budget!$A$2:$G$11,MATCH('Cross Sell'!$B13,Budget!$C$2:$C$11,0),MATCH(Budget[[#Headers],[Cross sell bugdet]],Budget[#Headers],0)),0)</f>
        <v>500000</v>
      </c>
    </row>
    <row r="14" spans="1:6" x14ac:dyDescent="0.35">
      <c r="A14" t="str">
        <f>_xlfn.IFNA(INDEX(brokerage[],MATCH('Cross Sell'!$B14,brokerage[Account Exe ID],0),MATCH(brokerage[[#Headers],[Account Id]],brokerage[#Headers],0)),"")</f>
        <v/>
      </c>
      <c r="B14" s="3" t="s">
        <v>689</v>
      </c>
      <c r="C14" s="6" t="s">
        <v>58</v>
      </c>
      <c r="D14">
        <f>SUMIFS(invoice[Amount],invoice[Account Executive],'Cross Sell'!$B14,invoice[income_class],invoice!$H$205)</f>
        <v>0</v>
      </c>
      <c r="E14">
        <f>SUMIFS(brokerage[Amount],brokerage[Account Exe ID],'Cross Sell'!$B14,brokerage[income_class],brokerage!$K$18)</f>
        <v>0</v>
      </c>
      <c r="F14">
        <f>_xlfn.IFNA(INDEX(Budget!$A$2:$G$11,MATCH('Cross Sell'!$B14,Budget!$C$2:$C$11,0),MATCH(Budget[[#Headers],[Cross sell bugdet]],Budget[#Headers],0)),0)</f>
        <v>0</v>
      </c>
    </row>
    <row r="15" spans="1:6" x14ac:dyDescent="0.35">
      <c r="A15" t="str">
        <f>_xlfn.IFNA(INDEX(brokerage[],MATCH('Cross Sell'!$B15,brokerage[Account Exe ID],0),MATCH(brokerage[[#Headers],[Account Id]],brokerage[#Headers],0)),"")</f>
        <v/>
      </c>
      <c r="B15" s="4" t="s">
        <v>690</v>
      </c>
      <c r="C15" s="6" t="s">
        <v>58</v>
      </c>
      <c r="D15">
        <f>SUMIFS(invoice[Amount],invoice[Account Executive],'Cross Sell'!$B15,invoice[income_class],invoice!$H$205)</f>
        <v>0</v>
      </c>
      <c r="E15">
        <f>SUMIFS(brokerage[Amount],brokerage[Account Exe ID],'Cross Sell'!$B15,brokerage[income_class],brokerage!$K$18)</f>
        <v>0</v>
      </c>
      <c r="F15">
        <f>_xlfn.IFNA(INDEX(Budget!$A$2:$G$11,MATCH('Cross Sell'!$B15,Budget!$C$2:$C$11,0),MATCH(Budget[[#Headers],[Cross sell bugdet]],Budget[#Headers],0)),0)</f>
        <v>0</v>
      </c>
    </row>
    <row r="16" spans="1:6" x14ac:dyDescent="0.35">
      <c r="A16" t="str">
        <f>_xlfn.IFNA(INDEX(brokerage[],MATCH('Cross Sell'!$B16,brokerage[Account Exe ID],0),MATCH(brokerage[[#Headers],[Account Id]],brokerage[#Headers],0)),"")</f>
        <v/>
      </c>
      <c r="B16" s="4" t="s">
        <v>691</v>
      </c>
      <c r="C16" s="6" t="s">
        <v>58</v>
      </c>
      <c r="D16">
        <f>SUMIFS(invoice[Amount],invoice[Account Executive],'Cross Sell'!$B16,invoice[income_class],invoice!$H$205)</f>
        <v>0</v>
      </c>
      <c r="E16">
        <f>SUMIFS(brokerage[Amount],brokerage[Account Exe ID],'Cross Sell'!$B16,brokerage[income_class],brokerage!$K$18)</f>
        <v>0</v>
      </c>
      <c r="F16">
        <f>_xlfn.IFNA(INDEX(Budget!$A$2:$G$11,MATCH('Cross Sell'!$B16,Budget!$C$2:$C$11,0),MATCH(Budget[[#Headers],[Cross sell bugdet]],Budget[#Headers],0)),0)</f>
        <v>0</v>
      </c>
    </row>
    <row r="17" spans="1:6" x14ac:dyDescent="0.35">
      <c r="A17" t="str">
        <f>_xlfn.IFNA(INDEX(brokerage[],MATCH('Cross Sell'!$B17,brokerage[Account Exe ID],0),MATCH(brokerage[[#Headers],[Account Id]],brokerage[#Headers],0)),"")</f>
        <v/>
      </c>
      <c r="B17" s="4" t="s">
        <v>692</v>
      </c>
      <c r="C17" s="6" t="s">
        <v>58</v>
      </c>
      <c r="D17">
        <f>SUMIFS(invoice[Amount],invoice[Account Executive],'Cross Sell'!$B17,invoice[income_class],invoice!$H$205)</f>
        <v>0</v>
      </c>
      <c r="E17">
        <f>SUMIFS(brokerage[Amount],brokerage[Account Exe ID],'Cross Sell'!$B17,brokerage[income_class],brokerage!$K$18)</f>
        <v>0</v>
      </c>
      <c r="F17">
        <f>_xlfn.IFNA(INDEX(Budget!$A$2:$G$11,MATCH('Cross Sell'!$B17,Budget!$C$2:$C$11,0),MATCH(Budget[[#Headers],[Cross sell bugdet]],Budget[#Headers],0)),0)</f>
        <v>0</v>
      </c>
    </row>
    <row r="18" spans="1:6" x14ac:dyDescent="0.35">
      <c r="A18" t="str">
        <f>_xlfn.IFNA(INDEX(brokerage[],MATCH('Cross Sell'!$B18,brokerage[Account Exe ID],0),MATCH(brokerage[[#Headers],[Account Id]],brokerage[#Headers],0)),"")</f>
        <v/>
      </c>
      <c r="B18" s="3" t="s">
        <v>694</v>
      </c>
      <c r="C18" s="6" t="s">
        <v>58</v>
      </c>
      <c r="D18">
        <f>SUMIFS(invoice[Amount],invoice[Account Executive],'Cross Sell'!$B18,invoice[income_class],invoice!$H$205)</f>
        <v>0</v>
      </c>
      <c r="E18">
        <f>SUMIFS(brokerage[Amount],brokerage[Account Exe ID],'Cross Sell'!$B18,brokerage[income_class],brokerage!$K$18)</f>
        <v>0</v>
      </c>
      <c r="F18">
        <f>_xlfn.IFNA(INDEX(Budget!$A$2:$G$11,MATCH('Cross Sell'!$B18,Budget!$C$2:$C$11,0),MATCH(Budget[[#Headers],[Cross sell bugdet]],Budget[#Headers],0)),0)</f>
        <v>0</v>
      </c>
    </row>
    <row r="19" spans="1:6" x14ac:dyDescent="0.35">
      <c r="A19" t="str">
        <f>_xlfn.IFNA(INDEX(brokerage[],MATCH('Cross Sell'!$B19,brokerage[Account Exe ID],0),MATCH(brokerage[[#Headers],[Account Id]],brokerage[#Headers],0)),"")</f>
        <v/>
      </c>
      <c r="B19" s="3" t="s">
        <v>695</v>
      </c>
      <c r="C19" s="6" t="s">
        <v>58</v>
      </c>
      <c r="D19">
        <f>SUMIFS(invoice[Amount],invoice[Account Executive],'Cross Sell'!$B19,invoice[income_class],invoice!$H$205)</f>
        <v>0</v>
      </c>
      <c r="E19">
        <f>SUMIFS(brokerage[Amount],brokerage[Account Exe ID],'Cross Sell'!$B19,brokerage[income_class],brokerage!$K$18)</f>
        <v>0</v>
      </c>
      <c r="F19">
        <f>_xlfn.IFNA(INDEX(Budget!$A$2:$G$11,MATCH('Cross Sell'!$B19,Budget!$C$2:$C$11,0),MATCH(Budget[[#Headers],[Cross sell bugdet]],Budget[#Headers],0)),0)</f>
        <v>0</v>
      </c>
    </row>
    <row r="20" spans="1:6" x14ac:dyDescent="0.35">
      <c r="A20">
        <v>1</v>
      </c>
      <c r="B20" s="3" t="s">
        <v>21</v>
      </c>
      <c r="C20" s="6" t="s">
        <v>28</v>
      </c>
      <c r="D20">
        <f>SUMIFS(invoice[Amount],invoice[Account Executive],$B20,invoice[income_class],invoice!$H$2)</f>
        <v>0</v>
      </c>
      <c r="E20">
        <f>SUMIFS(brokerage[Amount],brokerage[Account Exe ID],'Cross Sell'!$B2,brokerage[income_class],brokerage!$K$3)+SUMIFS(fees[Amount],fees[Account Executive],'Cross Sell'!$B2,fees[income_class],fees!$F$9)</f>
        <v>1411068.5399999996</v>
      </c>
      <c r="F20">
        <f>_xlfn.IFNA(INDEX(Budget!$A$2:$G$11,MATCH('Cross Sell'!$B2,Budget!$C$2:$C$11,0),MATCH(Budget[[#Headers],[New Budget]],Budget[#Headers],0)),0)</f>
        <v>12788092</v>
      </c>
    </row>
    <row r="21" spans="1:6" x14ac:dyDescent="0.35">
      <c r="A21">
        <v>2</v>
      </c>
      <c r="B21" s="4" t="s">
        <v>27</v>
      </c>
      <c r="C21" s="6" t="s">
        <v>28</v>
      </c>
      <c r="D21">
        <f>SUMIFS(invoice[Amount],invoice[Account Executive],$B21,invoice[income_class],invoice!$H$2)</f>
        <v>0</v>
      </c>
      <c r="E21">
        <f>SUMIFS(brokerage[Amount],brokerage[Account Exe ID],'Cross Sell'!$B3,brokerage[income_class],brokerage!$K$3)+SUMIFS(fees[Amount],fees[Account Executive],'Cross Sell'!$B3,fees[income_class],fees!$F$9)</f>
        <v>742953.46</v>
      </c>
      <c r="F21">
        <f>_xlfn.IFNA(INDEX(Budget!$A$2:$G$11,MATCH('Cross Sell'!$B3,Budget!$C$2:$C$11,0),MATCH(Budget[[#Headers],[New Budget]],Budget[#Headers],0)),0)</f>
        <v>129902</v>
      </c>
    </row>
    <row r="22" spans="1:6" x14ac:dyDescent="0.35">
      <c r="A22">
        <v>10</v>
      </c>
      <c r="B22" s="4" t="s">
        <v>39</v>
      </c>
      <c r="C22" s="6" t="s">
        <v>28</v>
      </c>
      <c r="D22">
        <f>SUMIFS(invoice[Amount],invoice[Account Executive],$B22,invoice[income_class],invoice!$H$2)</f>
        <v>0</v>
      </c>
      <c r="E22">
        <f>SUMIFS(brokerage[Amount],brokerage[Account Exe ID],'Cross Sell'!$B4,brokerage[income_class],brokerage!$K$3)+SUMIFS(fees[Amount],fees[Account Executive],'Cross Sell'!$B4,fees[income_class],fees!$F$9)</f>
        <v>0</v>
      </c>
      <c r="F22">
        <f>_xlfn.IFNA(INDEX(Budget!$A$2:$G$11,MATCH('Cross Sell'!$B4,Budget!$C$2:$C$11,0),MATCH(Budget[[#Headers],[New Budget]],Budget[#Headers],0)),0)</f>
        <v>19888</v>
      </c>
    </row>
    <row r="23" spans="1:6" x14ac:dyDescent="0.35">
      <c r="A23">
        <v>9</v>
      </c>
      <c r="B23" s="3" t="s">
        <v>53</v>
      </c>
      <c r="C23" s="6" t="s">
        <v>28</v>
      </c>
      <c r="D23">
        <f>SUMIFS(invoice[Amount],invoice[Account Executive],$B23,invoice[income_class],invoice!$H$2)</f>
        <v>0</v>
      </c>
      <c r="E23">
        <f>SUMIFS(brokerage[Amount],brokerage[Account Exe ID],'Cross Sell'!$B5,brokerage[income_class],brokerage!$K$3)+SUMIFS(fees[Amount],fees[Account Executive],'Cross Sell'!$B5,fees[income_class],fees!$F$9)</f>
        <v>0</v>
      </c>
      <c r="F23">
        <f>_xlfn.IFNA(INDEX(Budget!$A$2:$G$11,MATCH('Cross Sell'!$B5,Budget!$C$2:$C$11,0),MATCH(Budget[[#Headers],[New Budget]],Budget[#Headers],0)),0)</f>
        <v>1350000</v>
      </c>
    </row>
    <row r="24" spans="1:6" x14ac:dyDescent="0.35">
      <c r="A24">
        <v>3</v>
      </c>
      <c r="B24" s="3" t="s">
        <v>56</v>
      </c>
      <c r="C24" s="6" t="s">
        <v>28</v>
      </c>
      <c r="D24">
        <f>SUMIFS(invoice[Amount],invoice[Account Executive],$B24,invoice[income_class],invoice!$H$2)</f>
        <v>0</v>
      </c>
      <c r="E24">
        <f>SUMIFS(brokerage[Amount],brokerage[Account Exe ID],'Cross Sell'!$B6,brokerage[income_class],brokerage!$K$3)+SUMIFS(fees[Amount],fees[Account Executive],'Cross Sell'!$B6,fees[income_class],fees!$F$9)</f>
        <v>55107.13</v>
      </c>
      <c r="F24">
        <f>_xlfn.IFNA(INDEX(Budget!$A$2:$G$11,MATCH('Cross Sell'!$B6,Budget!$C$2:$C$11,0),MATCH(Budget[[#Headers],[New Budget]],Budget[#Headers],0)),0)</f>
        <v>1278023</v>
      </c>
    </row>
    <row r="25" spans="1:6" x14ac:dyDescent="0.35">
      <c r="A25">
        <v>12</v>
      </c>
      <c r="B25" s="3" t="s">
        <v>66</v>
      </c>
      <c r="C25" s="6" t="s">
        <v>28</v>
      </c>
      <c r="D25">
        <f>SUMIFS(invoice[Amount],invoice[Account Executive],$B25,invoice[income_class],invoice!$H$2)</f>
        <v>0</v>
      </c>
      <c r="E25">
        <f>SUMIFS(brokerage[Amount],brokerage[Account Exe ID],'Cross Sell'!$B7,brokerage[income_class],brokerage!$K$3)+SUMIFS(fees[Amount],fees[Account Executive],'Cross Sell'!$B7,fees[income_class],fees!$F$9)</f>
        <v>0</v>
      </c>
      <c r="F25">
        <f>_xlfn.IFNA(INDEX(Budget!$A$2:$G$11,MATCH('Cross Sell'!$B7,Budget!$C$2:$C$11,0),MATCH(Budget[[#Headers],[New Budget]],Budget[#Headers],0)),0)</f>
        <v>0</v>
      </c>
    </row>
    <row r="26" spans="1:6" x14ac:dyDescent="0.35">
      <c r="A26">
        <v>6</v>
      </c>
      <c r="B26" s="4" t="s">
        <v>77</v>
      </c>
      <c r="C26" s="6" t="s">
        <v>28</v>
      </c>
      <c r="D26">
        <f>SUMIFS(invoice[Amount],invoice[Account Executive],$B26,invoice[income_class],invoice!$H$2)</f>
        <v>0</v>
      </c>
      <c r="E26">
        <f>SUMIFS(brokerage[Amount],brokerage[Account Exe ID],'Cross Sell'!$B8,brokerage[income_class],brokerage!$K$3)+SUMIFS(fees[Amount],fees[Account Executive],'Cross Sell'!$B8,fees[income_class],fees!$F$9)</f>
        <v>743804.30999999994</v>
      </c>
      <c r="F26">
        <f>_xlfn.IFNA(INDEX(Budget!$A$2:$G$11,MATCH('Cross Sell'!$B8,Budget!$C$2:$C$11,0),MATCH(Budget[[#Headers],[New Budget]],Budget[#Headers],0)),0)</f>
        <v>500000</v>
      </c>
    </row>
    <row r="27" spans="1:6" x14ac:dyDescent="0.35">
      <c r="A27">
        <v>5</v>
      </c>
      <c r="B27" s="4" t="s">
        <v>96</v>
      </c>
      <c r="C27" s="6" t="s">
        <v>28</v>
      </c>
      <c r="D27">
        <f>SUMIFS(invoice[Amount],invoice[Account Executive],$B27,invoice[income_class],invoice!$H$2)</f>
        <v>0</v>
      </c>
      <c r="E27">
        <f>SUMIFS(brokerage[Amount],brokerage[Account Exe ID],'Cross Sell'!$B9,brokerage[income_class],brokerage!$K$3)+SUMIFS(fees[Amount],fees[Account Executive],'Cross Sell'!$B9,fees[income_class],fees!$F$9)</f>
        <v>150230.04999999999</v>
      </c>
      <c r="F27">
        <f>_xlfn.IFNA(INDEX(Budget!$A$2:$G$11,MATCH('Cross Sell'!$B9,Budget!$C$2:$C$11,0),MATCH(Budget[[#Headers],[New Budget]],Budget[#Headers],0)),0)</f>
        <v>1250000</v>
      </c>
    </row>
    <row r="28" spans="1:6" x14ac:dyDescent="0.35">
      <c r="A28">
        <v>11</v>
      </c>
      <c r="B28" s="4" t="s">
        <v>99</v>
      </c>
      <c r="C28" s="6" t="s">
        <v>28</v>
      </c>
      <c r="D28">
        <f>SUMIFS(invoice[Amount],invoice[Account Executive],$B28,invoice[income_class],invoice!$H$2)</f>
        <v>0</v>
      </c>
      <c r="E28">
        <f>SUMIFS(brokerage[Amount],brokerage[Account Exe ID],'Cross Sell'!$B10,brokerage[income_class],brokerage!$K$3)+SUMIFS(fees[Amount],fees[Account Executive],'Cross Sell'!$B10,fees[income_class],fees!$F$9)</f>
        <v>100000</v>
      </c>
      <c r="F28">
        <f>_xlfn.IFNA(INDEX(Budget!$A$2:$G$11,MATCH('Cross Sell'!$B10,Budget!$C$2:$C$11,0),MATCH(Budget[[#Headers],[New Budget]],Budget[#Headers],0)),0)</f>
        <v>0</v>
      </c>
    </row>
    <row r="29" spans="1:6" x14ac:dyDescent="0.35">
      <c r="A29">
        <v>13</v>
      </c>
      <c r="B29" s="4" t="s">
        <v>685</v>
      </c>
      <c r="C29" s="6" t="s">
        <v>28</v>
      </c>
      <c r="D29">
        <f>SUMIFS(invoice[Amount],invoice[Account Executive],$B29,invoice[income_class],invoice!$H$2)</f>
        <v>0</v>
      </c>
      <c r="E29">
        <f>SUMIFS(brokerage[Amount],brokerage[Account Exe ID],'Cross Sell'!$B11,brokerage[income_class],brokerage!$K$3)+SUMIFS(fees[Amount],fees[Account Executive],'Cross Sell'!$B11,fees[income_class],fees!$F$9)</f>
        <v>0</v>
      </c>
      <c r="F29">
        <f>_xlfn.IFNA(INDEX(Budget!$A$2:$G$11,MATCH('Cross Sell'!$B11,Budget!$C$2:$C$11,0),MATCH(Budget[[#Headers],[New Budget]],Budget[#Headers],0)),0)</f>
        <v>12888</v>
      </c>
    </row>
    <row r="30" spans="1:6" x14ac:dyDescent="0.35">
      <c r="A30">
        <v>8</v>
      </c>
      <c r="B30" s="4" t="s">
        <v>242</v>
      </c>
      <c r="C30" s="6" t="s">
        <v>28</v>
      </c>
      <c r="D30">
        <f>SUMIFS(invoice[Amount],invoice[Account Executive],$B30,invoice[income_class],invoice!$H$2)</f>
        <v>0</v>
      </c>
      <c r="E30">
        <f>SUMIFS(brokerage[Amount],brokerage[Account Exe ID],'Cross Sell'!$B12,brokerage[income_class],brokerage!$K$3)+SUMIFS(fees[Amount],fees[Account Executive],'Cross Sell'!$B12,fees[income_class],fees!$F$9)</f>
        <v>0</v>
      </c>
      <c r="F30">
        <f>_xlfn.IFNA(INDEX(Budget!$A$2:$G$11,MATCH('Cross Sell'!$B12,Budget!$C$2:$C$11,0),MATCH(Budget[[#Headers],[New Budget]],Budget[#Headers],0)),0)</f>
        <v>1345000</v>
      </c>
    </row>
    <row r="31" spans="1:6" x14ac:dyDescent="0.35">
      <c r="A31">
        <v>4</v>
      </c>
      <c r="B31" s="4" t="s">
        <v>243</v>
      </c>
      <c r="C31" s="6" t="s">
        <v>28</v>
      </c>
      <c r="D31">
        <f>SUMIFS(invoice[Amount],invoice[Account Executive],$B31,invoice[income_class],invoice!$H$2)</f>
        <v>0</v>
      </c>
      <c r="E31">
        <f>SUMIFS(brokerage[Amount],brokerage[Account Exe ID],'Cross Sell'!$B13,brokerage[income_class],brokerage!$K$3)+SUMIFS(fees[Amount],fees[Account Executive],'Cross Sell'!$B13,fees[income_class],fees!$F$9)</f>
        <v>0</v>
      </c>
      <c r="F31">
        <f>_xlfn.IFNA(INDEX(Budget!$A$2:$G$11,MATCH('Cross Sell'!$B13,Budget!$C$2:$C$11,0),MATCH(Budget[[#Headers],[New Budget]],Budget[#Headers],0)),0)</f>
        <v>1000000</v>
      </c>
    </row>
    <row r="32" spans="1:6" x14ac:dyDescent="0.35">
      <c r="A32" t="s">
        <v>850</v>
      </c>
      <c r="B32" s="3" t="s">
        <v>689</v>
      </c>
      <c r="C32" s="6" t="s">
        <v>28</v>
      </c>
      <c r="D32">
        <f>SUMIFS(invoice[Amount],invoice[Account Executive],$B32,invoice[income_class],invoice!$H$2)</f>
        <v>84746</v>
      </c>
      <c r="E32">
        <f>SUMIFS(brokerage[Amount],brokerage[Account Exe ID],'Cross Sell'!$B14,brokerage[income_class],brokerage!$K$3)+SUMIFS(fees[Amount],fees[Account Executive],'Cross Sell'!$B14,fees[income_class],fees!$F$9)</f>
        <v>0</v>
      </c>
      <c r="F32">
        <f>_xlfn.IFNA(INDEX(Budget!$A$2:$G$11,MATCH('Cross Sell'!$B14,Budget!$C$2:$C$11,0),MATCH(Budget[[#Headers],[New Budget]],Budget[#Headers],0)),0)</f>
        <v>0</v>
      </c>
    </row>
    <row r="33" spans="1:6" x14ac:dyDescent="0.35">
      <c r="A33" t="s">
        <v>850</v>
      </c>
      <c r="B33" s="4" t="s">
        <v>690</v>
      </c>
      <c r="C33" s="6" t="s">
        <v>28</v>
      </c>
      <c r="D33">
        <f>SUMIFS(invoice[Amount],invoice[Account Executive],$B33,invoice[income_class],invoice!$H$2)</f>
        <v>0</v>
      </c>
      <c r="E33">
        <f>SUMIFS(brokerage[Amount],brokerage[Account Exe ID],'Cross Sell'!$B15,brokerage[income_class],brokerage!$K$3)+SUMIFS(fees[Amount],fees[Account Executive],'Cross Sell'!$B15,fees[income_class],fees!$F$9)</f>
        <v>0</v>
      </c>
      <c r="F33">
        <f>_xlfn.IFNA(INDEX(Budget!$A$2:$G$11,MATCH('Cross Sell'!$B15,Budget!$C$2:$C$11,0),MATCH(Budget[[#Headers],[New Budget]],Budget[#Headers],0)),0)</f>
        <v>0</v>
      </c>
    </row>
    <row r="34" spans="1:6" x14ac:dyDescent="0.35">
      <c r="A34" t="s">
        <v>850</v>
      </c>
      <c r="B34" s="4" t="s">
        <v>691</v>
      </c>
      <c r="C34" s="6" t="s">
        <v>28</v>
      </c>
      <c r="D34">
        <f>SUMIFS(invoice[Amount],invoice[Account Executive],$B34,invoice[income_class],invoice!$H$2)</f>
        <v>224533</v>
      </c>
      <c r="E34">
        <f>SUMIFS(brokerage[Amount],brokerage[Account Exe ID],'Cross Sell'!$B16,brokerage[income_class],brokerage!$K$3)+SUMIFS(fees[Amount],fees[Account Executive],'Cross Sell'!$B16,fees[income_class],fees!$F$9)</f>
        <v>0</v>
      </c>
      <c r="F34">
        <f>_xlfn.IFNA(INDEX(Budget!$A$2:$G$11,MATCH('Cross Sell'!$B16,Budget!$C$2:$C$11,0),MATCH(Budget[[#Headers],[New Budget]],Budget[#Headers],0)),0)</f>
        <v>0</v>
      </c>
    </row>
    <row r="35" spans="1:6" x14ac:dyDescent="0.35">
      <c r="A35" t="s">
        <v>850</v>
      </c>
      <c r="B35" s="4" t="s">
        <v>692</v>
      </c>
      <c r="C35" s="6" t="s">
        <v>28</v>
      </c>
      <c r="D35">
        <f>SUMIFS(invoice[Amount],invoice[Account Executive],$B35,invoice[income_class],invoice!$H$2)</f>
        <v>0</v>
      </c>
      <c r="E35">
        <f>SUMIFS(brokerage[Amount],brokerage[Account Exe ID],'Cross Sell'!$B17,brokerage[income_class],brokerage!$K$3)+SUMIFS(fees[Amount],fees[Account Executive],'Cross Sell'!$B17,fees[income_class],fees!$F$9)</f>
        <v>0</v>
      </c>
      <c r="F35">
        <f>_xlfn.IFNA(INDEX(Budget!$A$2:$G$11,MATCH('Cross Sell'!$B17,Budget!$C$2:$C$11,0),MATCH(Budget[[#Headers],[New Budget]],Budget[#Headers],0)),0)</f>
        <v>0</v>
      </c>
    </row>
    <row r="36" spans="1:6" x14ac:dyDescent="0.35">
      <c r="A36" t="s">
        <v>850</v>
      </c>
      <c r="B36" s="3" t="s">
        <v>694</v>
      </c>
      <c r="C36" s="6" t="s">
        <v>28</v>
      </c>
      <c r="D36">
        <f>SUMIFS(invoice[Amount],invoice[Account Executive],$B36,invoice[income_class],invoice!$H$2)</f>
        <v>0</v>
      </c>
      <c r="E36">
        <f>SUMIFS(brokerage[Amount],brokerage[Account Exe ID],'Cross Sell'!$B18,brokerage[income_class],brokerage!$K$3)+SUMIFS(fees[Amount],fees[Account Executive],'Cross Sell'!$B18,fees[income_class],fees!$F$9)</f>
        <v>0</v>
      </c>
      <c r="F36">
        <f>_xlfn.IFNA(INDEX(Budget!$A$2:$G$11,MATCH('Cross Sell'!$B18,Budget!$C$2:$C$11,0),MATCH(Budget[[#Headers],[New Budget]],Budget[#Headers],0)),0)</f>
        <v>0</v>
      </c>
    </row>
    <row r="37" spans="1:6" x14ac:dyDescent="0.35">
      <c r="A37" t="s">
        <v>850</v>
      </c>
      <c r="B37" s="3" t="s">
        <v>695</v>
      </c>
      <c r="C37" s="6" t="s">
        <v>28</v>
      </c>
      <c r="D37">
        <f>SUMIFS(invoice[Amount],invoice[Account Executive],$B37,invoice[income_class],invoice!$H$2)</f>
        <v>260536</v>
      </c>
      <c r="E37">
        <f>SUMIFS(brokerage[Amount],brokerage[Account Exe ID],'Cross Sell'!$B19,brokerage[income_class],brokerage!$K$3)+SUMIFS(fees[Amount],fees[Account Executive],'Cross Sell'!$B19,fees[income_class],fees!$F$9)</f>
        <v>0</v>
      </c>
      <c r="F37">
        <f>_xlfn.IFNA(INDEX(Budget!$A$2:$G$11,MATCH('Cross Sell'!$B19,Budget!$C$2:$C$11,0),MATCH(Budget[[#Headers],[New Budget]],Budget[#Headers],0)),0)</f>
        <v>0</v>
      </c>
    </row>
    <row r="38" spans="1:6" x14ac:dyDescent="0.35">
      <c r="A38">
        <v>1</v>
      </c>
      <c r="B38" s="3" t="s">
        <v>21</v>
      </c>
      <c r="C38" s="6" t="s">
        <v>23</v>
      </c>
      <c r="D38">
        <f>SUMIFS(invoice[Amount],invoice[Account Executive],$B38,invoice[income_class],invoice!$H$3)</f>
        <v>0</v>
      </c>
      <c r="E38">
        <f>SUMIFS(brokerage[Amount],brokerage[Account Exe ID],'Cross Sell'!$B2,brokerage[income_class],brokerage!$K$4)+SUMIFS(fees[Amount],fees[Account Executive],'Cross Sell'!$B2,fees[income_class],fees!$F$4)</f>
        <v>4356882.6899999976</v>
      </c>
      <c r="F38">
        <f>_xlfn.IFNA(INDEX(Budget!$A$2:$G$11,MATCH('Cross Sell'!$B2,Budget!$C$2:$C$11,0),MATCH(Budget[[#Headers],[Renewal Budget]],Budget[#Headers],0)),0)</f>
        <v>1500000</v>
      </c>
    </row>
    <row r="39" spans="1:6" x14ac:dyDescent="0.35">
      <c r="A39">
        <v>2</v>
      </c>
      <c r="B39" s="4" t="s">
        <v>27</v>
      </c>
      <c r="C39" s="6" t="s">
        <v>23</v>
      </c>
      <c r="D39">
        <f>SUMIFS(invoice[Amount],invoice[Account Executive],$B39,invoice[income_class],invoice!$H$3)</f>
        <v>0</v>
      </c>
      <c r="E39">
        <f>SUMIFS(brokerage[Amount],brokerage[Account Exe ID],'Cross Sell'!$B3,brokerage[income_class],brokerage!$K$4)+SUMIFS(fees[Amount],fees[Account Executive],'Cross Sell'!$B3,fees[income_class],fees!$F$4)</f>
        <v>109812.12</v>
      </c>
      <c r="F39">
        <f>_xlfn.IFNA(INDEX(Budget!$A$2:$G$11,MATCH('Cross Sell'!$B3,Budget!$C$2:$C$11,0),MATCH(Budget[[#Headers],[Renewal Budget]],Budget[#Headers],0)),0)</f>
        <v>1289000</v>
      </c>
    </row>
    <row r="40" spans="1:6" x14ac:dyDescent="0.35">
      <c r="A40">
        <v>10</v>
      </c>
      <c r="B40" s="4" t="s">
        <v>39</v>
      </c>
      <c r="C40" s="6" t="s">
        <v>23</v>
      </c>
      <c r="D40">
        <f>SUMIFS(invoice[Amount],invoice[Account Executive],$B40,invoice[income_class],invoice!$H$3)</f>
        <v>0</v>
      </c>
      <c r="E40">
        <f>SUMIFS(brokerage[Amount],brokerage[Account Exe ID],'Cross Sell'!$B4,brokerage[income_class],brokerage!$K$4)+SUMIFS(fees[Amount],fees[Account Executive],'Cross Sell'!$B4,fees[income_class],fees!$F$4)</f>
        <v>5061503.1500000032</v>
      </c>
      <c r="F40">
        <f>_xlfn.IFNA(INDEX(Budget!$A$2:$G$11,MATCH('Cross Sell'!$B4,Budget!$C$2:$C$11,0),MATCH(Budget[[#Headers],[Renewal Budget]],Budget[#Headers],0)),0)</f>
        <v>198882</v>
      </c>
    </row>
    <row r="41" spans="1:6" x14ac:dyDescent="0.35">
      <c r="A41">
        <v>9</v>
      </c>
      <c r="B41" s="3" t="s">
        <v>53</v>
      </c>
      <c r="C41" s="6" t="s">
        <v>23</v>
      </c>
      <c r="D41">
        <f>SUMIFS(invoice[Amount],invoice[Account Executive],$B41,invoice[income_class],invoice!$H$3)</f>
        <v>0</v>
      </c>
      <c r="E41">
        <f>SUMIFS(brokerage[Amount],brokerage[Account Exe ID],'Cross Sell'!$B5,brokerage[income_class],brokerage!$K$4)+SUMIFS(fees[Amount],fees[Account Executive],'Cross Sell'!$B5,fees[income_class],fees!$F$4)</f>
        <v>29928.34</v>
      </c>
      <c r="F41">
        <f>_xlfn.IFNA(INDEX(Budget!$A$2:$G$11,MATCH('Cross Sell'!$B5,Budget!$C$2:$C$11,0),MATCH(Budget[[#Headers],[Renewal Budget]],Budget[#Headers],0)),0)</f>
        <v>750000</v>
      </c>
    </row>
    <row r="42" spans="1:6" x14ac:dyDescent="0.35">
      <c r="A42">
        <v>3</v>
      </c>
      <c r="B42" s="3" t="s">
        <v>56</v>
      </c>
      <c r="C42" s="6" t="s">
        <v>23</v>
      </c>
      <c r="D42">
        <f>SUMIFS(invoice[Amount],invoice[Account Executive],$B42,invoice[income_class],invoice!$H$3)</f>
        <v>0</v>
      </c>
      <c r="E42">
        <f>SUMIFS(brokerage[Amount],brokerage[Account Exe ID],'Cross Sell'!$B6,brokerage[income_class],brokerage!$K$4)+SUMIFS(fees[Amount],fees[Account Executive],'Cross Sell'!$B6,fees[income_class],fees!$F$4)</f>
        <v>6413431.4100000001</v>
      </c>
      <c r="F42">
        <f>_xlfn.IFNA(INDEX(Budget!$A$2:$G$11,MATCH('Cross Sell'!$B6,Budget!$C$2:$C$11,0),MATCH(Budget[[#Headers],[Renewal Budget]],Budget[#Headers],0)),0)</f>
        <v>12900</v>
      </c>
    </row>
    <row r="43" spans="1:6" x14ac:dyDescent="0.35">
      <c r="A43">
        <v>12</v>
      </c>
      <c r="B43" s="3" t="s">
        <v>66</v>
      </c>
      <c r="C43" s="6" t="s">
        <v>23</v>
      </c>
      <c r="D43">
        <f>SUMIFS(invoice[Amount],invoice[Account Executive],$B43,invoice[income_class],invoice!$H$3)</f>
        <v>0</v>
      </c>
      <c r="E43">
        <f>SUMIFS(brokerage[Amount],brokerage[Account Exe ID],'Cross Sell'!$B7,brokerage[income_class],brokerage!$K$4)+SUMIFS(fees[Amount],fees[Account Executive],'Cross Sell'!$B7,fees[income_class],fees!$F$4)</f>
        <v>902809.59999999998</v>
      </c>
      <c r="F43">
        <f>_xlfn.IFNA(INDEX(Budget!$A$2:$G$11,MATCH('Cross Sell'!$B7,Budget!$C$2:$C$11,0),MATCH(Budget[[#Headers],[Renewal Budget]],Budget[#Headers],0)),0)</f>
        <v>0</v>
      </c>
    </row>
    <row r="44" spans="1:6" x14ac:dyDescent="0.35">
      <c r="A44">
        <v>6</v>
      </c>
      <c r="B44" s="4" t="s">
        <v>77</v>
      </c>
      <c r="C44" s="6" t="s">
        <v>23</v>
      </c>
      <c r="D44">
        <f>SUMIFS(invoice[Amount],invoice[Account Executive],$B44,invoice[income_class],invoice!$H$3)</f>
        <v>0</v>
      </c>
      <c r="E44">
        <f>SUMIFS(brokerage[Amount],brokerage[Account Exe ID],'Cross Sell'!$B8,brokerage[income_class],brokerage!$K$4)+SUMIFS(fees[Amount],fees[Account Executive],'Cross Sell'!$B8,fees[income_class],fees!$F$4)</f>
        <v>369095.49</v>
      </c>
      <c r="F44">
        <f>_xlfn.IFNA(INDEX(Budget!$A$2:$G$11,MATCH('Cross Sell'!$B8,Budget!$C$2:$C$11,0),MATCH(Budget[[#Headers],[Renewal Budget]],Budget[#Headers],0)),0)</f>
        <v>500000</v>
      </c>
    </row>
    <row r="45" spans="1:6" x14ac:dyDescent="0.35">
      <c r="A45">
        <v>5</v>
      </c>
      <c r="B45" s="4" t="s">
        <v>96</v>
      </c>
      <c r="C45" s="6" t="s">
        <v>23</v>
      </c>
      <c r="D45">
        <f>SUMIFS(invoice[Amount],invoice[Account Executive],$B45,invoice[income_class],invoice!$H$3)</f>
        <v>0</v>
      </c>
      <c r="E45">
        <f>SUMIFS(brokerage[Amount],brokerage[Account Exe ID],'Cross Sell'!$B9,brokerage[income_class],brokerage!$K$4)+SUMIFS(fees[Amount],fees[Account Executive],'Cross Sell'!$B9,fees[income_class],fees!$F$4)</f>
        <v>149485.39000000001</v>
      </c>
      <c r="F45">
        <f>_xlfn.IFNA(INDEX(Budget!$A$2:$G$11,MATCH('Cross Sell'!$B9,Budget!$C$2:$C$11,0),MATCH(Budget[[#Headers],[Renewal Budget]],Budget[#Headers],0)),0)</f>
        <v>750000</v>
      </c>
    </row>
    <row r="46" spans="1:6" x14ac:dyDescent="0.35">
      <c r="A46">
        <v>11</v>
      </c>
      <c r="B46" s="4" t="s">
        <v>99</v>
      </c>
      <c r="C46" s="6" t="s">
        <v>23</v>
      </c>
      <c r="D46">
        <f>SUMIFS(invoice[Amount],invoice[Account Executive],$B46,invoice[income_class],invoice!$H$3)</f>
        <v>0</v>
      </c>
      <c r="E46">
        <f>SUMIFS(brokerage[Amount],brokerage[Account Exe ID],'Cross Sell'!$B10,brokerage[income_class],brokerage!$K$4)+SUMIFS(fees[Amount],fees[Account Executive],'Cross Sell'!$B10,fees[income_class],fees!$F$4)</f>
        <v>452577.19</v>
      </c>
      <c r="F46">
        <f>_xlfn.IFNA(INDEX(Budget!$A$2:$G$11,MATCH('Cross Sell'!$B10,Budget!$C$2:$C$11,0),MATCH(Budget[[#Headers],[Renewal Budget]],Budget[#Headers],0)),0)</f>
        <v>0</v>
      </c>
    </row>
    <row r="47" spans="1:6" x14ac:dyDescent="0.35">
      <c r="A47">
        <v>13</v>
      </c>
      <c r="B47" s="4" t="s">
        <v>685</v>
      </c>
      <c r="C47" s="6" t="s">
        <v>23</v>
      </c>
      <c r="D47">
        <f>SUMIFS(invoice[Amount],invoice[Account Executive],$B47,invoice[income_class],invoice!$H$3)</f>
        <v>1549162</v>
      </c>
      <c r="E47">
        <f>SUMIFS(brokerage[Amount],brokerage[Account Exe ID],'Cross Sell'!$B11,brokerage[income_class],brokerage!$K$4)+SUMIFS(fees[Amount],fees[Account Executive],'Cross Sell'!$B11,fees[income_class],fees!$F$4)</f>
        <v>0</v>
      </c>
      <c r="F47">
        <f>_xlfn.IFNA(INDEX(Budget!$A$2:$G$11,MATCH('Cross Sell'!$B11,Budget!$C$2:$C$11,0),MATCH(Budget[[#Headers],[Renewal Budget]],Budget[#Headers],0)),0)</f>
        <v>5010000</v>
      </c>
    </row>
    <row r="48" spans="1:6" x14ac:dyDescent="0.35">
      <c r="A48">
        <v>8</v>
      </c>
      <c r="B48" s="4" t="s">
        <v>242</v>
      </c>
      <c r="C48" s="6" t="s">
        <v>23</v>
      </c>
      <c r="D48">
        <f>SUMIFS(invoice[Amount],invoice[Account Executive],$B48,invoice[income_class],invoice!$H$3)</f>
        <v>0</v>
      </c>
      <c r="E48">
        <f>SUMIFS(brokerage[Amount],brokerage[Account Exe ID],'Cross Sell'!$B12,brokerage[income_class],brokerage!$K$4)+SUMIFS(fees[Amount],fees[Account Executive],'Cross Sell'!$B12,fees[income_class],fees!$F$4)</f>
        <v>130049.5</v>
      </c>
      <c r="F48">
        <f>_xlfn.IFNA(INDEX(Budget!$A$2:$G$11,MATCH('Cross Sell'!$B12,Budget!$C$2:$C$11,0),MATCH(Budget[[#Headers],[Renewal Budget]],Budget[#Headers],0)),0)</f>
        <v>1298673</v>
      </c>
    </row>
    <row r="49" spans="1:6" x14ac:dyDescent="0.35">
      <c r="A49">
        <v>4</v>
      </c>
      <c r="B49" s="4" t="s">
        <v>243</v>
      </c>
      <c r="C49" s="6" t="s">
        <v>23</v>
      </c>
      <c r="D49">
        <f>SUMIFS(invoice[Amount],invoice[Account Executive],$B49,invoice[income_class],invoice!$H$3)</f>
        <v>0</v>
      </c>
      <c r="E49">
        <f>SUMIFS(brokerage[Amount],brokerage[Account Exe ID],'Cross Sell'!$B13,brokerage[income_class],brokerage!$K$4)+SUMIFS(fees[Amount],fees[Account Executive],'Cross Sell'!$B13,fees[income_class],fees!$F$4)</f>
        <v>386738.25</v>
      </c>
      <c r="F49">
        <f>_xlfn.IFNA(INDEX(Budget!$A$2:$G$11,MATCH('Cross Sell'!$B13,Budget!$C$2:$C$11,0),MATCH(Budget[[#Headers],[Renewal Budget]],Budget[#Headers],0)),0)</f>
        <v>1010000</v>
      </c>
    </row>
    <row r="50" spans="1:6" x14ac:dyDescent="0.35">
      <c r="A50" t="s">
        <v>850</v>
      </c>
      <c r="B50" s="3" t="s">
        <v>689</v>
      </c>
      <c r="C50" s="6" t="s">
        <v>23</v>
      </c>
      <c r="D50">
        <f>SUMIFS(invoice[Amount],invoice[Account Executive],$B50,invoice[income_class],invoice!$H$3)</f>
        <v>0</v>
      </c>
      <c r="E50">
        <f>SUMIFS(brokerage[Amount],brokerage[Account Exe ID],'Cross Sell'!$B14,brokerage[income_class],brokerage!$K$4)+SUMIFS(fees[Amount],fees[Account Executive],'Cross Sell'!$B14,fees[income_class],fees!$F$4)</f>
        <v>0</v>
      </c>
      <c r="F50">
        <f>_xlfn.IFNA(INDEX(Budget!$A$2:$G$11,MATCH('Cross Sell'!$B14,Budget!$C$2:$C$11,0),MATCH(Budget[[#Headers],[Renewal Budget]],Budget[#Headers],0)),0)</f>
        <v>0</v>
      </c>
    </row>
    <row r="51" spans="1:6" x14ac:dyDescent="0.35">
      <c r="A51" t="s">
        <v>850</v>
      </c>
      <c r="B51" s="4" t="s">
        <v>690</v>
      </c>
      <c r="C51" s="6" t="s">
        <v>23</v>
      </c>
      <c r="D51">
        <f>SUMIFS(invoice[Amount],invoice[Account Executive],$B51,invoice[income_class],invoice!$H$3)</f>
        <v>4351921</v>
      </c>
      <c r="E51">
        <f>SUMIFS(brokerage[Amount],brokerage[Account Exe ID],'Cross Sell'!$B15,brokerage[income_class],brokerage!$K$4)+SUMIFS(fees[Amount],fees[Account Executive],'Cross Sell'!$B15,fees[income_class],fees!$F$4)</f>
        <v>0</v>
      </c>
      <c r="F51">
        <f>_xlfn.IFNA(INDEX(Budget!$A$2:$G$11,MATCH('Cross Sell'!$B15,Budget!$C$2:$C$11,0),MATCH(Budget[[#Headers],[Renewal Budget]],Budget[#Headers],0)),0)</f>
        <v>0</v>
      </c>
    </row>
    <row r="52" spans="1:6" x14ac:dyDescent="0.35">
      <c r="A52" t="s">
        <v>850</v>
      </c>
      <c r="B52" s="4" t="s">
        <v>691</v>
      </c>
      <c r="C52" s="6" t="s">
        <v>23</v>
      </c>
      <c r="D52">
        <f>SUMIFS(invoice[Amount],invoice[Account Executive],$B52,invoice[income_class],invoice!$H$3)</f>
        <v>56098</v>
      </c>
      <c r="E52">
        <f>SUMIFS(brokerage[Amount],brokerage[Account Exe ID],'Cross Sell'!$B16,brokerage[income_class],brokerage!$K$4)+SUMIFS(fees[Amount],fees[Account Executive],'Cross Sell'!$B16,fees[income_class],fees!$F$4)</f>
        <v>0</v>
      </c>
      <c r="F52">
        <f>_xlfn.IFNA(INDEX(Budget!$A$2:$G$11,MATCH('Cross Sell'!$B16,Budget!$C$2:$C$11,0),MATCH(Budget[[#Headers],[Renewal Budget]],Budget[#Headers],0)),0)</f>
        <v>0</v>
      </c>
    </row>
    <row r="53" spans="1:6" x14ac:dyDescent="0.35">
      <c r="A53" t="s">
        <v>850</v>
      </c>
      <c r="B53" s="4" t="s">
        <v>692</v>
      </c>
      <c r="C53" s="6" t="s">
        <v>23</v>
      </c>
      <c r="D53">
        <f>SUMIFS(invoice[Amount],invoice[Account Executive],$B53,invoice[income_class],invoice!$H$3)</f>
        <v>1981422</v>
      </c>
      <c r="E53">
        <f>SUMIFS(brokerage[Amount],brokerage[Account Exe ID],'Cross Sell'!$B17,brokerage[income_class],brokerage!$K$4)+SUMIFS(fees[Amount],fees[Account Executive],'Cross Sell'!$B17,fees[income_class],fees!$F$4)</f>
        <v>0</v>
      </c>
      <c r="F53">
        <f>_xlfn.IFNA(INDEX(Budget!$A$2:$G$11,MATCH('Cross Sell'!$B17,Budget!$C$2:$C$11,0),MATCH(Budget[[#Headers],[Renewal Budget]],Budget[#Headers],0)),0)</f>
        <v>0</v>
      </c>
    </row>
    <row r="54" spans="1:6" x14ac:dyDescent="0.35">
      <c r="A54" t="s">
        <v>850</v>
      </c>
      <c r="B54" s="3" t="s">
        <v>694</v>
      </c>
      <c r="C54" s="6" t="s">
        <v>23</v>
      </c>
      <c r="D54">
        <f>SUMIFS(invoice[Amount],invoice[Account Executive],$B54,invoice[income_class],invoice!$H$3)</f>
        <v>305707</v>
      </c>
      <c r="E54">
        <f>SUMIFS(brokerage[Amount],brokerage[Account Exe ID],'Cross Sell'!$B18,brokerage[income_class],brokerage!$K$4)+SUMIFS(fees[Amount],fees[Account Executive],'Cross Sell'!$B18,fees[income_class],fees!$F$4)</f>
        <v>0</v>
      </c>
      <c r="F54">
        <f>_xlfn.IFNA(INDEX(Budget!$A$2:$G$11,MATCH('Cross Sell'!$B18,Budget!$C$2:$C$11,0),MATCH(Budget[[#Headers],[Renewal Budget]],Budget[#Headers],0)),0)</f>
        <v>0</v>
      </c>
    </row>
    <row r="55" spans="1:6" x14ac:dyDescent="0.35">
      <c r="A55" t="s">
        <v>850</v>
      </c>
      <c r="B55" s="3" t="s">
        <v>695</v>
      </c>
      <c r="C55" s="6" t="s">
        <v>23</v>
      </c>
      <c r="D55">
        <f>SUMIFS(invoice[Amount],invoice[Account Executive],$B55,invoice[income_class],invoice!$H$3)</f>
        <v>0</v>
      </c>
      <c r="E55">
        <f>SUMIFS(brokerage[Amount],brokerage[Account Exe ID],'Cross Sell'!$B19,brokerage[income_class],brokerage!$K$4)+SUMIFS(fees[Amount],fees[Account Executive],'Cross Sell'!$B19,fees[income_class],fees!$F$4)</f>
        <v>0</v>
      </c>
      <c r="F55">
        <f>_xlfn.IFNA(INDEX(Budget!$A$2:$G$11,MATCH('Cross Sell'!$B19,Budget!$C$2:$C$11,0),MATCH(Budget[[#Headers],[Renewal Budget]],Budget[#Headers],0)),0)</f>
        <v>0</v>
      </c>
    </row>
  </sheetData>
  <phoneticPr fontId="2" type="noConversion"/>
  <pageMargins left="0.7" right="0.7" top="0.75" bottom="0.75" header="0.3" footer="0.3"/>
  <ignoredErrors>
    <ignoredError sqref="D2:D55" calculatedColumn="1"/>
  </ignoredErrors>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C788E-FEE7-41D1-82EC-14BF3285B313}">
  <sheetPr codeName="Sheet21"/>
  <dimension ref="A1:B19"/>
  <sheetViews>
    <sheetView workbookViewId="0">
      <selection sqref="A1:B19"/>
    </sheetView>
  </sheetViews>
  <sheetFormatPr defaultRowHeight="14.5" x14ac:dyDescent="0.35"/>
  <cols>
    <col min="1" max="1" width="15.26953125" customWidth="1"/>
    <col min="2" max="2" width="16.7265625" bestFit="1" customWidth="1"/>
  </cols>
  <sheetData>
    <row r="1" spans="1:2" x14ac:dyDescent="0.35">
      <c r="A1" s="12" t="s">
        <v>7</v>
      </c>
      <c r="B1" s="2" t="s">
        <v>851</v>
      </c>
    </row>
    <row r="2" spans="1:2" x14ac:dyDescent="0.35">
      <c r="A2" s="10">
        <f>_xlfn.IFNA(INDEX(brokerage[],MATCH('Cross Sell'!$B2,brokerage[Account Exe ID],0),MATCH(brokerage[[#Headers],[Account Id]],brokerage[#Headers],0)),"")</f>
        <v>1</v>
      </c>
      <c r="B2" s="3" t="s">
        <v>21</v>
      </c>
    </row>
    <row r="3" spans="1:2" x14ac:dyDescent="0.35">
      <c r="A3" s="11">
        <f>_xlfn.IFNA(INDEX(brokerage[],MATCH('Cross Sell'!$B3,brokerage[Account Exe ID],0),MATCH(brokerage[[#Headers],[Account Id]],brokerage[#Headers],0)),"")</f>
        <v>2</v>
      </c>
      <c r="B3" s="4" t="s">
        <v>27</v>
      </c>
    </row>
    <row r="4" spans="1:2" x14ac:dyDescent="0.35">
      <c r="A4" s="10">
        <f>_xlfn.IFNA(INDEX(brokerage[],MATCH('Cross Sell'!$B4,brokerage[Account Exe ID],0),MATCH(brokerage[[#Headers],[Account Id]],brokerage[#Headers],0)),"")</f>
        <v>10</v>
      </c>
      <c r="B4" s="13" t="s">
        <v>39</v>
      </c>
    </row>
    <row r="5" spans="1:2" x14ac:dyDescent="0.35">
      <c r="A5" s="11">
        <f>_xlfn.IFNA(INDEX(brokerage[],MATCH('Cross Sell'!$B5,brokerage[Account Exe ID],0),MATCH(brokerage[[#Headers],[Account Id]],brokerage[#Headers],0)),"")</f>
        <v>9</v>
      </c>
      <c r="B5" s="3" t="s">
        <v>53</v>
      </c>
    </row>
    <row r="6" spans="1:2" x14ac:dyDescent="0.35">
      <c r="A6" s="10">
        <f>_xlfn.IFNA(INDEX(brokerage[],MATCH('Cross Sell'!$B6,brokerage[Account Exe ID],0),MATCH(brokerage[[#Headers],[Account Id]],brokerage[#Headers],0)),"")</f>
        <v>3</v>
      </c>
      <c r="B6" s="3" t="s">
        <v>56</v>
      </c>
    </row>
    <row r="7" spans="1:2" x14ac:dyDescent="0.35">
      <c r="A7" s="11">
        <f>_xlfn.IFNA(INDEX(brokerage[],MATCH('Cross Sell'!$B7,brokerage[Account Exe ID],0),MATCH(brokerage[[#Headers],[Account Id]],brokerage[#Headers],0)),"")</f>
        <v>12</v>
      </c>
      <c r="B7" s="3" t="s">
        <v>66</v>
      </c>
    </row>
    <row r="8" spans="1:2" x14ac:dyDescent="0.35">
      <c r="A8" s="10">
        <f>_xlfn.IFNA(INDEX(brokerage[],MATCH('Cross Sell'!$B8,brokerage[Account Exe ID],0),MATCH(brokerage[[#Headers],[Account Id]],brokerage[#Headers],0)),"")</f>
        <v>6</v>
      </c>
      <c r="B8" s="13" t="s">
        <v>77</v>
      </c>
    </row>
    <row r="9" spans="1:2" x14ac:dyDescent="0.35">
      <c r="A9" s="11">
        <f>_xlfn.IFNA(INDEX(brokerage[],MATCH('Cross Sell'!$B9,brokerage[Account Exe ID],0),MATCH(brokerage[[#Headers],[Account Id]],brokerage[#Headers],0)),"")</f>
        <v>5</v>
      </c>
      <c r="B9" s="4" t="s">
        <v>96</v>
      </c>
    </row>
    <row r="10" spans="1:2" x14ac:dyDescent="0.35">
      <c r="A10" s="10">
        <f>_xlfn.IFNA(INDEX(brokerage[],MATCH('Cross Sell'!$B10,brokerage[Account Exe ID],0),MATCH(brokerage[[#Headers],[Account Id]],brokerage[#Headers],0)),"")</f>
        <v>11</v>
      </c>
      <c r="B10" s="13" t="s">
        <v>99</v>
      </c>
    </row>
    <row r="11" spans="1:2" x14ac:dyDescent="0.35">
      <c r="A11" s="11" t="str">
        <f>_xlfn.IFNA(INDEX(brokerage[],MATCH('Cross Sell'!$B11,brokerage[Account Exe ID],0),MATCH(brokerage[[#Headers],[Account Id]],brokerage[#Headers],0)),"")</f>
        <v/>
      </c>
      <c r="B11" s="4" t="s">
        <v>685</v>
      </c>
    </row>
    <row r="12" spans="1:2" x14ac:dyDescent="0.35">
      <c r="A12" s="10">
        <f>_xlfn.IFNA(INDEX(brokerage[],MATCH('Cross Sell'!$B12,brokerage[Account Exe ID],0),MATCH(brokerage[[#Headers],[Account Id]],brokerage[#Headers],0)),"")</f>
        <v>8</v>
      </c>
      <c r="B12" s="13" t="s">
        <v>242</v>
      </c>
    </row>
    <row r="13" spans="1:2" x14ac:dyDescent="0.35">
      <c r="A13" s="11">
        <f>_xlfn.IFNA(INDEX(brokerage[],MATCH('Cross Sell'!$B13,brokerage[Account Exe ID],0),MATCH(brokerage[[#Headers],[Account Id]],brokerage[#Headers],0)),"")</f>
        <v>4</v>
      </c>
      <c r="B13" s="4" t="s">
        <v>243</v>
      </c>
    </row>
    <row r="14" spans="1:2" x14ac:dyDescent="0.35">
      <c r="A14" s="10" t="str">
        <f>_xlfn.IFNA(INDEX(brokerage[],MATCH('Cross Sell'!$B14,brokerage[Account Exe ID],0),MATCH(brokerage[[#Headers],[Account Id]],brokerage[#Headers],0)),"")</f>
        <v/>
      </c>
      <c r="B14" s="3" t="s">
        <v>689</v>
      </c>
    </row>
    <row r="15" spans="1:2" x14ac:dyDescent="0.35">
      <c r="A15" s="11" t="str">
        <f>_xlfn.IFNA(INDEX(brokerage[],MATCH('Cross Sell'!$B15,brokerage[Account Exe ID],0),MATCH(brokerage[[#Headers],[Account Id]],brokerage[#Headers],0)),"")</f>
        <v/>
      </c>
      <c r="B15" s="4" t="s">
        <v>690</v>
      </c>
    </row>
    <row r="16" spans="1:2" x14ac:dyDescent="0.35">
      <c r="A16" s="10" t="str">
        <f>_xlfn.IFNA(INDEX(brokerage[],MATCH('Cross Sell'!$B16,brokerage[Account Exe ID],0),MATCH(brokerage[[#Headers],[Account Id]],brokerage[#Headers],0)),"")</f>
        <v/>
      </c>
      <c r="B16" s="13" t="s">
        <v>691</v>
      </c>
    </row>
    <row r="17" spans="1:2" x14ac:dyDescent="0.35">
      <c r="A17" s="11" t="str">
        <f>_xlfn.IFNA(INDEX(brokerage[],MATCH('Cross Sell'!$B17,brokerage[Account Exe ID],0),MATCH(brokerage[[#Headers],[Account Id]],brokerage[#Headers],0)),"")</f>
        <v/>
      </c>
      <c r="B17" s="4" t="s">
        <v>692</v>
      </c>
    </row>
    <row r="18" spans="1:2" x14ac:dyDescent="0.35">
      <c r="A18" s="10" t="str">
        <f>_xlfn.IFNA(INDEX(brokerage[],MATCH('Cross Sell'!$B18,brokerage[Account Exe ID],0),MATCH(brokerage[[#Headers],[Account Id]],brokerage[#Headers],0)),"")</f>
        <v/>
      </c>
      <c r="B18" s="3" t="s">
        <v>694</v>
      </c>
    </row>
    <row r="19" spans="1:2" x14ac:dyDescent="0.35">
      <c r="A19" s="11" t="str">
        <f>_xlfn.IFNA(INDEX(brokerage[],MATCH('Cross Sell'!$B19,brokerage[Account Exe ID],0),MATCH(brokerage[[#Headers],[Account Id]],brokerage[#Headers],0)),"")</f>
        <v/>
      </c>
      <c r="B19" s="3" t="s">
        <v>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2A12-20CB-44E0-AD73-2909A3216B9F}">
  <sheetPr codeName="Sheet3"/>
  <dimension ref="A1:L205"/>
  <sheetViews>
    <sheetView topLeftCell="C1" workbookViewId="0">
      <selection activeCell="F17" sqref="F17"/>
    </sheetView>
  </sheetViews>
  <sheetFormatPr defaultRowHeight="14.5" x14ac:dyDescent="0.35"/>
  <cols>
    <col min="1" max="1" width="16.6328125" bestFit="1" customWidth="1"/>
    <col min="2" max="2" width="13.726562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x14ac:dyDescent="0.35">
      <c r="A1" t="s">
        <v>687</v>
      </c>
      <c r="B1" t="s">
        <v>688</v>
      </c>
      <c r="C1" t="s">
        <v>13</v>
      </c>
      <c r="D1" t="s">
        <v>8</v>
      </c>
      <c r="E1" t="s">
        <v>9</v>
      </c>
      <c r="F1" t="s">
        <v>7</v>
      </c>
      <c r="G1" t="s">
        <v>670</v>
      </c>
      <c r="H1" t="s">
        <v>10</v>
      </c>
      <c r="I1" t="s">
        <v>0</v>
      </c>
      <c r="J1" t="s">
        <v>1</v>
      </c>
      <c r="K1" t="s">
        <v>11</v>
      </c>
      <c r="L1" t="s">
        <v>12</v>
      </c>
    </row>
    <row r="2" spans="1:12" x14ac:dyDescent="0.35">
      <c r="A2">
        <v>1900001087</v>
      </c>
      <c r="B2" s="1">
        <v>43566</v>
      </c>
      <c r="C2" t="s">
        <v>672</v>
      </c>
      <c r="D2" t="s">
        <v>22</v>
      </c>
      <c r="E2" t="s">
        <v>35</v>
      </c>
      <c r="G2" t="s">
        <v>689</v>
      </c>
      <c r="H2" t="s">
        <v>28</v>
      </c>
      <c r="I2" t="s">
        <v>61</v>
      </c>
      <c r="K2">
        <v>84746</v>
      </c>
      <c r="L2" s="1">
        <v>43565</v>
      </c>
    </row>
    <row r="3" spans="1:12" x14ac:dyDescent="0.35">
      <c r="A3">
        <v>1900001106</v>
      </c>
      <c r="B3" s="1">
        <v>43602</v>
      </c>
      <c r="C3" t="s">
        <v>24</v>
      </c>
      <c r="D3" t="s">
        <v>22</v>
      </c>
      <c r="E3" t="s">
        <v>57</v>
      </c>
      <c r="G3" t="s">
        <v>690</v>
      </c>
      <c r="H3" t="s">
        <v>23</v>
      </c>
      <c r="I3" t="s">
        <v>78</v>
      </c>
      <c r="J3">
        <v>2.4142020928135997E+18</v>
      </c>
      <c r="K3">
        <v>86724</v>
      </c>
      <c r="L3" s="1">
        <v>43466</v>
      </c>
    </row>
    <row r="4" spans="1:12" x14ac:dyDescent="0.35">
      <c r="A4">
        <v>1900001110</v>
      </c>
      <c r="B4" s="1">
        <v>43602</v>
      </c>
      <c r="C4" t="s">
        <v>24</v>
      </c>
      <c r="D4" t="s">
        <v>22</v>
      </c>
      <c r="E4" t="s">
        <v>57</v>
      </c>
      <c r="G4" t="s">
        <v>690</v>
      </c>
      <c r="H4" t="s">
        <v>23</v>
      </c>
      <c r="I4" t="s">
        <v>130</v>
      </c>
      <c r="J4" t="s">
        <v>455</v>
      </c>
      <c r="K4">
        <v>148500</v>
      </c>
      <c r="L4" s="1">
        <v>43525</v>
      </c>
    </row>
    <row r="5" spans="1:12" x14ac:dyDescent="0.35">
      <c r="A5">
        <v>1900001136</v>
      </c>
      <c r="B5" s="1">
        <v>43615</v>
      </c>
      <c r="C5" t="s">
        <v>24</v>
      </c>
      <c r="D5" t="s">
        <v>22</v>
      </c>
      <c r="E5" t="s">
        <v>57</v>
      </c>
      <c r="F5">
        <v>1</v>
      </c>
      <c r="G5" t="s">
        <v>21</v>
      </c>
      <c r="H5" t="s">
        <v>58</v>
      </c>
      <c r="I5" t="s">
        <v>110</v>
      </c>
      <c r="J5" t="s">
        <v>479</v>
      </c>
      <c r="K5">
        <v>12019</v>
      </c>
      <c r="L5" s="1">
        <v>43466</v>
      </c>
    </row>
    <row r="6" spans="1:12" x14ac:dyDescent="0.35">
      <c r="A6">
        <v>1900001164</v>
      </c>
      <c r="B6" s="1">
        <v>43627</v>
      </c>
      <c r="C6" t="s">
        <v>24</v>
      </c>
      <c r="D6" t="s">
        <v>22</v>
      </c>
      <c r="E6" t="s">
        <v>57</v>
      </c>
      <c r="G6" t="s">
        <v>690</v>
      </c>
      <c r="H6" t="s">
        <v>23</v>
      </c>
      <c r="I6" t="s">
        <v>61</v>
      </c>
      <c r="J6" t="s">
        <v>212</v>
      </c>
      <c r="K6">
        <v>12500</v>
      </c>
      <c r="L6" s="1">
        <v>43522</v>
      </c>
    </row>
    <row r="7" spans="1:12" x14ac:dyDescent="0.35">
      <c r="A7">
        <v>1900001165</v>
      </c>
      <c r="B7" s="1">
        <v>43627</v>
      </c>
      <c r="C7" t="s">
        <v>24</v>
      </c>
      <c r="D7" t="s">
        <v>22</v>
      </c>
      <c r="E7" t="s">
        <v>40</v>
      </c>
      <c r="G7" t="s">
        <v>691</v>
      </c>
      <c r="H7" t="s">
        <v>28</v>
      </c>
      <c r="I7" t="s">
        <v>61</v>
      </c>
      <c r="J7">
        <v>206314000000</v>
      </c>
      <c r="K7">
        <v>58300</v>
      </c>
      <c r="L7" s="1">
        <v>43512</v>
      </c>
    </row>
    <row r="8" spans="1:12" x14ac:dyDescent="0.35">
      <c r="A8">
        <v>1900001167</v>
      </c>
      <c r="B8" s="1">
        <v>43629</v>
      </c>
      <c r="C8" t="s">
        <v>24</v>
      </c>
      <c r="D8" t="s">
        <v>22</v>
      </c>
      <c r="E8" t="s">
        <v>57</v>
      </c>
      <c r="F8">
        <v>1</v>
      </c>
      <c r="G8" t="s">
        <v>21</v>
      </c>
      <c r="H8" t="s">
        <v>58</v>
      </c>
      <c r="I8" t="s">
        <v>17</v>
      </c>
      <c r="J8" t="s">
        <v>60</v>
      </c>
      <c r="K8">
        <v>12019</v>
      </c>
      <c r="L8" s="1">
        <v>43466</v>
      </c>
    </row>
    <row r="9" spans="1:12" x14ac:dyDescent="0.35">
      <c r="A9">
        <v>1900001168</v>
      </c>
      <c r="B9" s="1">
        <v>43629</v>
      </c>
      <c r="C9" t="s">
        <v>24</v>
      </c>
      <c r="D9" t="s">
        <v>22</v>
      </c>
      <c r="E9" t="s">
        <v>57</v>
      </c>
      <c r="F9">
        <v>1</v>
      </c>
      <c r="G9" t="s">
        <v>21</v>
      </c>
      <c r="H9" t="s">
        <v>58</v>
      </c>
      <c r="I9" t="s">
        <v>36</v>
      </c>
      <c r="J9" t="s">
        <v>127</v>
      </c>
      <c r="K9">
        <v>30048</v>
      </c>
      <c r="L9" s="1">
        <v>43466</v>
      </c>
    </row>
    <row r="10" spans="1:12" x14ac:dyDescent="0.35">
      <c r="A10">
        <v>1900001169</v>
      </c>
      <c r="B10" s="1">
        <v>43629</v>
      </c>
      <c r="C10" t="s">
        <v>24</v>
      </c>
      <c r="D10" t="s">
        <v>22</v>
      </c>
      <c r="E10" t="s">
        <v>57</v>
      </c>
      <c r="G10" t="s">
        <v>690</v>
      </c>
      <c r="H10" t="s">
        <v>23</v>
      </c>
      <c r="I10" t="s">
        <v>84</v>
      </c>
      <c r="J10">
        <v>3.1242015891005998E+18</v>
      </c>
      <c r="K10">
        <v>14394</v>
      </c>
      <c r="L10" s="1">
        <v>43467</v>
      </c>
    </row>
    <row r="11" spans="1:12" x14ac:dyDescent="0.35">
      <c r="A11">
        <v>1900001282</v>
      </c>
      <c r="B11" s="1">
        <v>43659</v>
      </c>
      <c r="C11" t="s">
        <v>24</v>
      </c>
      <c r="D11" t="s">
        <v>22</v>
      </c>
      <c r="E11" t="s">
        <v>40</v>
      </c>
      <c r="G11" t="s">
        <v>692</v>
      </c>
      <c r="I11" t="s">
        <v>130</v>
      </c>
      <c r="J11" t="s">
        <v>429</v>
      </c>
      <c r="K11">
        <v>32392</v>
      </c>
      <c r="L11" s="1">
        <v>43595</v>
      </c>
    </row>
    <row r="12" spans="1:12" x14ac:dyDescent="0.35">
      <c r="A12">
        <v>1900001293</v>
      </c>
      <c r="B12" s="1">
        <v>43662</v>
      </c>
      <c r="C12" t="s">
        <v>24</v>
      </c>
      <c r="D12" t="s">
        <v>22</v>
      </c>
      <c r="E12" t="s">
        <v>35</v>
      </c>
      <c r="F12">
        <v>13</v>
      </c>
      <c r="G12" t="s">
        <v>685</v>
      </c>
      <c r="H12" t="s">
        <v>58</v>
      </c>
      <c r="I12" t="s">
        <v>78</v>
      </c>
      <c r="J12" t="s">
        <v>264</v>
      </c>
      <c r="K12">
        <v>162500</v>
      </c>
      <c r="L12" s="1">
        <v>43560</v>
      </c>
    </row>
    <row r="13" spans="1:12" x14ac:dyDescent="0.35">
      <c r="A13">
        <v>1900001294</v>
      </c>
      <c r="B13" s="1">
        <v>43662</v>
      </c>
      <c r="C13" t="s">
        <v>24</v>
      </c>
      <c r="D13" t="s">
        <v>22</v>
      </c>
      <c r="E13" t="s">
        <v>35</v>
      </c>
      <c r="F13">
        <v>13</v>
      </c>
      <c r="G13" t="s">
        <v>685</v>
      </c>
      <c r="H13" t="s">
        <v>58</v>
      </c>
      <c r="I13" t="s">
        <v>78</v>
      </c>
      <c r="J13" t="s">
        <v>265</v>
      </c>
      <c r="K13">
        <v>250000</v>
      </c>
      <c r="L13" s="1">
        <v>43573</v>
      </c>
    </row>
    <row r="14" spans="1:12" x14ac:dyDescent="0.35">
      <c r="A14">
        <v>1900001304</v>
      </c>
      <c r="B14" s="1">
        <v>43663</v>
      </c>
      <c r="C14" t="s">
        <v>24</v>
      </c>
      <c r="D14" t="s">
        <v>22</v>
      </c>
      <c r="E14" t="s">
        <v>57</v>
      </c>
      <c r="F14">
        <v>1</v>
      </c>
      <c r="G14" t="s">
        <v>21</v>
      </c>
      <c r="H14" t="s">
        <v>58</v>
      </c>
      <c r="I14" t="s">
        <v>61</v>
      </c>
      <c r="J14">
        <v>2280082714</v>
      </c>
      <c r="K14">
        <v>2646</v>
      </c>
      <c r="L14" s="1">
        <v>43535</v>
      </c>
    </row>
    <row r="15" spans="1:12" x14ac:dyDescent="0.35">
      <c r="A15">
        <v>1900001305</v>
      </c>
      <c r="B15" s="1">
        <v>43663</v>
      </c>
      <c r="C15" t="s">
        <v>24</v>
      </c>
      <c r="D15" t="s">
        <v>22</v>
      </c>
      <c r="E15" t="s">
        <v>57</v>
      </c>
      <c r="G15" t="s">
        <v>690</v>
      </c>
      <c r="I15" t="s">
        <v>49</v>
      </c>
      <c r="J15">
        <v>8502066</v>
      </c>
      <c r="K15">
        <v>18150</v>
      </c>
      <c r="L15" s="1">
        <v>43468</v>
      </c>
    </row>
    <row r="16" spans="1:12" x14ac:dyDescent="0.35">
      <c r="A16">
        <v>1900001306</v>
      </c>
      <c r="B16" s="1">
        <v>43663</v>
      </c>
      <c r="C16" t="s">
        <v>24</v>
      </c>
      <c r="D16" t="s">
        <v>22</v>
      </c>
      <c r="E16" t="s">
        <v>35</v>
      </c>
      <c r="F16">
        <v>2</v>
      </c>
      <c r="G16" t="s">
        <v>27</v>
      </c>
      <c r="H16" t="s">
        <v>58</v>
      </c>
      <c r="I16" t="s">
        <v>76</v>
      </c>
      <c r="J16" t="s">
        <v>229</v>
      </c>
      <c r="K16">
        <v>60025</v>
      </c>
      <c r="L16" s="1">
        <v>43577</v>
      </c>
    </row>
    <row r="17" spans="1:12" x14ac:dyDescent="0.35">
      <c r="A17">
        <v>1900001308</v>
      </c>
      <c r="B17" s="1">
        <v>43663</v>
      </c>
      <c r="C17" t="s">
        <v>24</v>
      </c>
      <c r="D17" t="s">
        <v>22</v>
      </c>
      <c r="E17" t="s">
        <v>33</v>
      </c>
      <c r="F17">
        <v>3</v>
      </c>
      <c r="G17" t="s">
        <v>56</v>
      </c>
      <c r="H17" t="s">
        <v>58</v>
      </c>
      <c r="I17" t="s">
        <v>51</v>
      </c>
      <c r="J17">
        <v>9.9000044190299996E+19</v>
      </c>
      <c r="K17">
        <v>134736</v>
      </c>
      <c r="L17" s="1">
        <v>43580</v>
      </c>
    </row>
    <row r="18" spans="1:12" x14ac:dyDescent="0.35">
      <c r="A18">
        <v>1900001342</v>
      </c>
      <c r="B18" s="1">
        <v>43669</v>
      </c>
      <c r="C18" t="s">
        <v>24</v>
      </c>
      <c r="D18" t="s">
        <v>22</v>
      </c>
      <c r="E18" t="s">
        <v>40</v>
      </c>
      <c r="G18" t="s">
        <v>692</v>
      </c>
      <c r="H18" t="s">
        <v>23</v>
      </c>
      <c r="I18" t="s">
        <v>130</v>
      </c>
      <c r="J18" t="s">
        <v>429</v>
      </c>
      <c r="K18">
        <v>914999</v>
      </c>
      <c r="L18" s="1">
        <v>43466</v>
      </c>
    </row>
    <row r="19" spans="1:12" x14ac:dyDescent="0.35">
      <c r="A19">
        <v>1900001354</v>
      </c>
      <c r="B19" s="1">
        <v>43670</v>
      </c>
      <c r="C19" t="s">
        <v>24</v>
      </c>
      <c r="D19" t="s">
        <v>22</v>
      </c>
      <c r="E19" t="s">
        <v>57</v>
      </c>
      <c r="F19">
        <v>1</v>
      </c>
      <c r="G19" t="s">
        <v>21</v>
      </c>
      <c r="H19" t="s">
        <v>58</v>
      </c>
      <c r="I19" t="s">
        <v>84</v>
      </c>
      <c r="J19">
        <v>3.1142027482102001E+18</v>
      </c>
      <c r="K19">
        <v>2942</v>
      </c>
      <c r="L19" s="1">
        <v>43566</v>
      </c>
    </row>
    <row r="20" spans="1:12" x14ac:dyDescent="0.35">
      <c r="A20">
        <v>1900001355</v>
      </c>
      <c r="B20" s="1">
        <v>43670</v>
      </c>
      <c r="C20" t="s">
        <v>24</v>
      </c>
      <c r="D20" t="s">
        <v>22</v>
      </c>
      <c r="E20" t="s">
        <v>57</v>
      </c>
      <c r="F20">
        <v>1</v>
      </c>
      <c r="G20" t="s">
        <v>21</v>
      </c>
      <c r="H20" t="s">
        <v>58</v>
      </c>
      <c r="I20" t="s">
        <v>78</v>
      </c>
      <c r="J20" t="s">
        <v>261</v>
      </c>
      <c r="K20">
        <v>6740</v>
      </c>
      <c r="L20" s="1">
        <v>43528</v>
      </c>
    </row>
    <row r="21" spans="1:12" x14ac:dyDescent="0.35">
      <c r="A21">
        <v>1900001356</v>
      </c>
      <c r="B21" s="1">
        <v>43670</v>
      </c>
      <c r="C21" t="s">
        <v>24</v>
      </c>
      <c r="D21" t="s">
        <v>22</v>
      </c>
      <c r="E21" t="s">
        <v>57</v>
      </c>
      <c r="G21" t="s">
        <v>690</v>
      </c>
      <c r="H21" t="s">
        <v>23</v>
      </c>
      <c r="I21" t="s">
        <v>78</v>
      </c>
      <c r="J21" t="s">
        <v>260</v>
      </c>
      <c r="K21">
        <v>6740</v>
      </c>
      <c r="L21" s="1">
        <v>43513</v>
      </c>
    </row>
    <row r="22" spans="1:12" x14ac:dyDescent="0.35">
      <c r="A22">
        <v>1900001361</v>
      </c>
      <c r="B22" s="1">
        <v>43673</v>
      </c>
      <c r="C22" t="s">
        <v>24</v>
      </c>
      <c r="D22" t="s">
        <v>22</v>
      </c>
      <c r="E22" t="s">
        <v>35</v>
      </c>
      <c r="F22">
        <v>3</v>
      </c>
      <c r="G22" t="s">
        <v>56</v>
      </c>
      <c r="H22" t="s">
        <v>58</v>
      </c>
      <c r="I22" t="s">
        <v>103</v>
      </c>
      <c r="J22">
        <v>41045707</v>
      </c>
      <c r="K22">
        <v>74250</v>
      </c>
      <c r="L22" s="1">
        <v>43556</v>
      </c>
    </row>
    <row r="23" spans="1:12" x14ac:dyDescent="0.35">
      <c r="A23">
        <v>1900001376</v>
      </c>
      <c r="B23" s="1">
        <v>43675</v>
      </c>
      <c r="C23" t="s">
        <v>24</v>
      </c>
      <c r="D23" t="s">
        <v>22</v>
      </c>
      <c r="E23" t="s">
        <v>40</v>
      </c>
      <c r="G23" t="s">
        <v>692</v>
      </c>
      <c r="I23" t="s">
        <v>130</v>
      </c>
      <c r="J23" t="s">
        <v>430</v>
      </c>
      <c r="K23">
        <v>1614</v>
      </c>
      <c r="L23" s="1">
        <v>43535</v>
      </c>
    </row>
    <row r="24" spans="1:12" x14ac:dyDescent="0.35">
      <c r="A24">
        <v>1900001377</v>
      </c>
      <c r="B24" s="1">
        <v>43675</v>
      </c>
      <c r="C24" t="s">
        <v>24</v>
      </c>
      <c r="D24" t="s">
        <v>22</v>
      </c>
      <c r="E24" t="s">
        <v>20</v>
      </c>
      <c r="F24">
        <v>13</v>
      </c>
      <c r="G24" t="s">
        <v>685</v>
      </c>
      <c r="H24" t="s">
        <v>58</v>
      </c>
      <c r="I24" t="s">
        <v>84</v>
      </c>
      <c r="J24" t="s">
        <v>361</v>
      </c>
      <c r="K24">
        <v>11540</v>
      </c>
      <c r="L24" s="1">
        <v>43494</v>
      </c>
    </row>
    <row r="25" spans="1:12" x14ac:dyDescent="0.35">
      <c r="A25">
        <v>1900001385</v>
      </c>
      <c r="B25" s="1">
        <v>43677</v>
      </c>
      <c r="C25" t="s">
        <v>24</v>
      </c>
      <c r="D25" t="s">
        <v>22</v>
      </c>
      <c r="E25" t="s">
        <v>57</v>
      </c>
      <c r="G25" t="s">
        <v>690</v>
      </c>
      <c r="I25" t="s">
        <v>130</v>
      </c>
      <c r="J25" t="s">
        <v>451</v>
      </c>
      <c r="K25">
        <v>2140</v>
      </c>
      <c r="L25" s="1">
        <v>43495</v>
      </c>
    </row>
    <row r="26" spans="1:12" x14ac:dyDescent="0.35">
      <c r="A26">
        <v>1900001388</v>
      </c>
      <c r="B26" s="1">
        <v>43677</v>
      </c>
      <c r="C26" t="s">
        <v>24</v>
      </c>
      <c r="D26" t="s">
        <v>22</v>
      </c>
      <c r="E26" t="s">
        <v>57</v>
      </c>
      <c r="G26" t="s">
        <v>690</v>
      </c>
      <c r="H26" t="s">
        <v>23</v>
      </c>
      <c r="I26" t="s">
        <v>49</v>
      </c>
      <c r="J26" t="s">
        <v>139</v>
      </c>
      <c r="K26">
        <v>45375</v>
      </c>
      <c r="L26" s="1">
        <v>43525</v>
      </c>
    </row>
    <row r="27" spans="1:12" x14ac:dyDescent="0.35">
      <c r="A27">
        <v>1900001390</v>
      </c>
      <c r="B27" s="1">
        <v>43677</v>
      </c>
      <c r="C27" t="s">
        <v>24</v>
      </c>
      <c r="D27" t="s">
        <v>22</v>
      </c>
      <c r="E27" t="s">
        <v>57</v>
      </c>
      <c r="F27">
        <v>1</v>
      </c>
      <c r="G27" t="s">
        <v>21</v>
      </c>
      <c r="H27" t="s">
        <v>58</v>
      </c>
      <c r="I27" t="s">
        <v>78</v>
      </c>
      <c r="J27">
        <v>32119154</v>
      </c>
      <c r="K27">
        <v>11593</v>
      </c>
      <c r="L27" s="1">
        <v>43556</v>
      </c>
    </row>
    <row r="28" spans="1:12" x14ac:dyDescent="0.35">
      <c r="A28">
        <v>1900001392</v>
      </c>
      <c r="B28" s="1">
        <v>43677</v>
      </c>
      <c r="C28" t="s">
        <v>24</v>
      </c>
      <c r="D28" t="s">
        <v>22</v>
      </c>
      <c r="E28" t="s">
        <v>40</v>
      </c>
      <c r="G28" t="s">
        <v>692</v>
      </c>
      <c r="I28" t="s">
        <v>130</v>
      </c>
      <c r="J28" t="s">
        <v>429</v>
      </c>
      <c r="K28">
        <v>46995</v>
      </c>
      <c r="L28" s="1">
        <v>43494</v>
      </c>
    </row>
    <row r="29" spans="1:12" x14ac:dyDescent="0.35">
      <c r="A29">
        <v>1900001393</v>
      </c>
      <c r="B29" s="1">
        <v>43677</v>
      </c>
      <c r="C29" t="s">
        <v>24</v>
      </c>
      <c r="D29" t="s">
        <v>22</v>
      </c>
      <c r="E29" t="s">
        <v>57</v>
      </c>
      <c r="F29">
        <v>1</v>
      </c>
      <c r="G29" t="s">
        <v>21</v>
      </c>
      <c r="H29" t="s">
        <v>58</v>
      </c>
      <c r="I29" t="s">
        <v>78</v>
      </c>
      <c r="J29" t="s">
        <v>263</v>
      </c>
      <c r="K29">
        <v>529</v>
      </c>
      <c r="L29" s="1">
        <v>43514</v>
      </c>
    </row>
    <row r="30" spans="1:12" x14ac:dyDescent="0.35">
      <c r="A30">
        <v>1900001394</v>
      </c>
      <c r="B30" s="1">
        <v>43677</v>
      </c>
      <c r="C30" t="s">
        <v>24</v>
      </c>
      <c r="D30" t="s">
        <v>22</v>
      </c>
      <c r="E30" t="s">
        <v>57</v>
      </c>
      <c r="G30" t="s">
        <v>690</v>
      </c>
      <c r="H30" t="s">
        <v>23</v>
      </c>
      <c r="I30" t="s">
        <v>29</v>
      </c>
      <c r="J30" t="s">
        <v>81</v>
      </c>
      <c r="K30">
        <v>18563</v>
      </c>
      <c r="L30" s="1">
        <v>43525</v>
      </c>
    </row>
    <row r="31" spans="1:12" x14ac:dyDescent="0.35">
      <c r="A31">
        <v>1900001396</v>
      </c>
      <c r="B31" s="1">
        <v>43677</v>
      </c>
      <c r="C31" t="s">
        <v>24</v>
      </c>
      <c r="D31" t="s">
        <v>22</v>
      </c>
      <c r="E31" t="s">
        <v>40</v>
      </c>
      <c r="G31" t="s">
        <v>692</v>
      </c>
      <c r="I31" t="s">
        <v>130</v>
      </c>
      <c r="J31" t="s">
        <v>429</v>
      </c>
      <c r="K31">
        <v>27435</v>
      </c>
      <c r="L31" s="1">
        <v>43488</v>
      </c>
    </row>
    <row r="32" spans="1:12" x14ac:dyDescent="0.35">
      <c r="A32">
        <v>1900001397</v>
      </c>
      <c r="B32" s="1">
        <v>43677</v>
      </c>
      <c r="C32" t="s">
        <v>24</v>
      </c>
      <c r="D32" t="s">
        <v>22</v>
      </c>
      <c r="E32" t="s">
        <v>40</v>
      </c>
      <c r="G32" t="s">
        <v>692</v>
      </c>
      <c r="H32" t="s">
        <v>23</v>
      </c>
      <c r="I32" t="s">
        <v>693</v>
      </c>
      <c r="J32" t="s">
        <v>482</v>
      </c>
      <c r="K32">
        <v>25336</v>
      </c>
      <c r="L32" s="1">
        <v>43522</v>
      </c>
    </row>
    <row r="33" spans="1:12" x14ac:dyDescent="0.35">
      <c r="A33">
        <v>1900001398</v>
      </c>
      <c r="B33" s="1">
        <v>43677</v>
      </c>
      <c r="C33" t="s">
        <v>24</v>
      </c>
      <c r="D33" t="s">
        <v>22</v>
      </c>
      <c r="E33" t="s">
        <v>40</v>
      </c>
      <c r="G33" t="s">
        <v>692</v>
      </c>
      <c r="I33" t="s">
        <v>693</v>
      </c>
      <c r="J33" t="s">
        <v>483</v>
      </c>
      <c r="K33">
        <v>10772</v>
      </c>
      <c r="L33" s="1">
        <v>43538</v>
      </c>
    </row>
    <row r="34" spans="1:12" x14ac:dyDescent="0.35">
      <c r="A34">
        <v>1900001403</v>
      </c>
      <c r="B34" s="1">
        <v>43677</v>
      </c>
      <c r="C34" t="s">
        <v>24</v>
      </c>
      <c r="D34" t="s">
        <v>22</v>
      </c>
      <c r="E34" t="s">
        <v>40</v>
      </c>
      <c r="G34" t="s">
        <v>692</v>
      </c>
      <c r="I34" t="s">
        <v>693</v>
      </c>
      <c r="J34" t="s">
        <v>483</v>
      </c>
      <c r="K34">
        <v>9283</v>
      </c>
      <c r="L34" s="1">
        <v>43573</v>
      </c>
    </row>
    <row r="35" spans="1:12" x14ac:dyDescent="0.35">
      <c r="A35">
        <v>1900001404</v>
      </c>
      <c r="B35" s="1">
        <v>43677</v>
      </c>
      <c r="C35" t="s">
        <v>24</v>
      </c>
      <c r="D35" t="s">
        <v>22</v>
      </c>
      <c r="E35" t="s">
        <v>40</v>
      </c>
      <c r="G35" t="s">
        <v>692</v>
      </c>
      <c r="I35" t="s">
        <v>693</v>
      </c>
      <c r="J35" t="s">
        <v>483</v>
      </c>
      <c r="K35">
        <v>6903</v>
      </c>
      <c r="L35" s="1">
        <v>43615</v>
      </c>
    </row>
    <row r="36" spans="1:12" x14ac:dyDescent="0.35">
      <c r="A36">
        <v>1900001405</v>
      </c>
      <c r="B36" s="1">
        <v>43677</v>
      </c>
      <c r="C36" t="s">
        <v>24</v>
      </c>
      <c r="D36" t="s">
        <v>22</v>
      </c>
      <c r="E36" t="s">
        <v>33</v>
      </c>
      <c r="G36" t="s">
        <v>685</v>
      </c>
      <c r="H36" t="s">
        <v>23</v>
      </c>
      <c r="I36" t="s">
        <v>84</v>
      </c>
      <c r="J36" t="s">
        <v>382</v>
      </c>
      <c r="K36">
        <v>90663</v>
      </c>
      <c r="L36" s="1">
        <v>43556</v>
      </c>
    </row>
    <row r="37" spans="1:12" x14ac:dyDescent="0.35">
      <c r="A37">
        <v>1900001583</v>
      </c>
      <c r="B37" s="1">
        <v>43691</v>
      </c>
      <c r="C37" t="s">
        <v>24</v>
      </c>
      <c r="D37" t="s">
        <v>22</v>
      </c>
      <c r="E37" t="s">
        <v>40</v>
      </c>
      <c r="G37" t="s">
        <v>692</v>
      </c>
      <c r="H37" t="s">
        <v>23</v>
      </c>
      <c r="I37" t="s">
        <v>103</v>
      </c>
      <c r="J37" t="s">
        <v>473</v>
      </c>
      <c r="K37">
        <v>156000</v>
      </c>
      <c r="L37" s="1">
        <v>43469</v>
      </c>
    </row>
    <row r="38" spans="1:12" x14ac:dyDescent="0.35">
      <c r="A38">
        <v>1900001602</v>
      </c>
      <c r="B38" s="1">
        <v>43694</v>
      </c>
      <c r="C38" t="s">
        <v>24</v>
      </c>
      <c r="D38" t="s">
        <v>22</v>
      </c>
      <c r="E38" t="s">
        <v>57</v>
      </c>
      <c r="F38">
        <v>1</v>
      </c>
      <c r="G38" t="s">
        <v>21</v>
      </c>
      <c r="H38" t="s">
        <v>58</v>
      </c>
      <c r="I38" t="s">
        <v>110</v>
      </c>
      <c r="J38" t="s">
        <v>478</v>
      </c>
      <c r="K38">
        <v>21157</v>
      </c>
      <c r="L38" s="1">
        <v>43466</v>
      </c>
    </row>
    <row r="39" spans="1:12" x14ac:dyDescent="0.35">
      <c r="A39">
        <v>1900001603</v>
      </c>
      <c r="B39" s="1">
        <v>43694</v>
      </c>
      <c r="C39" t="s">
        <v>24</v>
      </c>
      <c r="D39" t="s">
        <v>22</v>
      </c>
      <c r="E39" t="s">
        <v>57</v>
      </c>
      <c r="F39">
        <v>1</v>
      </c>
      <c r="G39" t="s">
        <v>21</v>
      </c>
      <c r="H39" t="s">
        <v>58</v>
      </c>
      <c r="I39" t="s">
        <v>36</v>
      </c>
      <c r="J39" t="s">
        <v>126</v>
      </c>
      <c r="K39">
        <v>77787</v>
      </c>
      <c r="L39" s="1">
        <v>43466</v>
      </c>
    </row>
    <row r="40" spans="1:12" x14ac:dyDescent="0.35">
      <c r="A40">
        <v>1900001604</v>
      </c>
      <c r="B40" s="1">
        <v>43694</v>
      </c>
      <c r="C40" t="s">
        <v>24</v>
      </c>
      <c r="D40" t="s">
        <v>22</v>
      </c>
      <c r="E40" t="s">
        <v>57</v>
      </c>
      <c r="F40">
        <v>1</v>
      </c>
      <c r="G40" t="s">
        <v>21</v>
      </c>
      <c r="H40" t="s">
        <v>58</v>
      </c>
      <c r="I40" t="s">
        <v>78</v>
      </c>
      <c r="J40" t="s">
        <v>262</v>
      </c>
      <c r="K40">
        <v>8468</v>
      </c>
      <c r="L40" s="1">
        <v>43514</v>
      </c>
    </row>
    <row r="41" spans="1:12" x14ac:dyDescent="0.35">
      <c r="A41">
        <v>1900001605</v>
      </c>
      <c r="B41" s="1">
        <v>43694</v>
      </c>
      <c r="C41" t="s">
        <v>24</v>
      </c>
      <c r="D41" t="s">
        <v>22</v>
      </c>
      <c r="E41" t="s">
        <v>40</v>
      </c>
      <c r="G41" t="s">
        <v>692</v>
      </c>
      <c r="H41" t="s">
        <v>23</v>
      </c>
      <c r="I41" t="s">
        <v>17</v>
      </c>
      <c r="J41" t="s">
        <v>37</v>
      </c>
      <c r="K41">
        <v>1825</v>
      </c>
      <c r="L41" s="1">
        <v>43497</v>
      </c>
    </row>
    <row r="42" spans="1:12" x14ac:dyDescent="0.35">
      <c r="A42">
        <v>1900001606</v>
      </c>
      <c r="B42" s="1">
        <v>43694</v>
      </c>
      <c r="C42" t="s">
        <v>24</v>
      </c>
      <c r="D42" t="s">
        <v>22</v>
      </c>
      <c r="E42" t="s">
        <v>40</v>
      </c>
      <c r="G42" t="s">
        <v>692</v>
      </c>
      <c r="H42" t="s">
        <v>23</v>
      </c>
      <c r="I42" t="s">
        <v>693</v>
      </c>
      <c r="J42" t="s">
        <v>483</v>
      </c>
      <c r="K42">
        <v>329250</v>
      </c>
      <c r="L42" s="1">
        <v>43524</v>
      </c>
    </row>
    <row r="43" spans="1:12" x14ac:dyDescent="0.35">
      <c r="A43">
        <v>1900001607</v>
      </c>
      <c r="B43" s="1">
        <v>43694</v>
      </c>
      <c r="C43" t="s">
        <v>24</v>
      </c>
      <c r="D43" t="s">
        <v>22</v>
      </c>
      <c r="E43" t="s">
        <v>57</v>
      </c>
      <c r="G43" t="s">
        <v>690</v>
      </c>
      <c r="H43" t="s">
        <v>23</v>
      </c>
      <c r="I43" t="s">
        <v>78</v>
      </c>
      <c r="J43">
        <v>304003763</v>
      </c>
      <c r="K43">
        <v>344794</v>
      </c>
      <c r="L43" s="1">
        <v>43556</v>
      </c>
    </row>
    <row r="44" spans="1:12" x14ac:dyDescent="0.35">
      <c r="A44">
        <v>1900001608</v>
      </c>
      <c r="B44" s="1">
        <v>43694</v>
      </c>
      <c r="C44" t="s">
        <v>24</v>
      </c>
      <c r="D44" t="s">
        <v>22</v>
      </c>
      <c r="E44" t="s">
        <v>57</v>
      </c>
      <c r="G44" t="s">
        <v>690</v>
      </c>
      <c r="H44" t="s">
        <v>23</v>
      </c>
      <c r="I44" t="s">
        <v>78</v>
      </c>
      <c r="J44" t="s">
        <v>247</v>
      </c>
      <c r="K44">
        <v>37500</v>
      </c>
      <c r="L44" s="1">
        <v>43556</v>
      </c>
    </row>
    <row r="45" spans="1:12" x14ac:dyDescent="0.35">
      <c r="A45">
        <v>1900001609</v>
      </c>
      <c r="B45" s="1">
        <v>43694</v>
      </c>
      <c r="C45" t="s">
        <v>24</v>
      </c>
      <c r="D45" t="s">
        <v>22</v>
      </c>
      <c r="E45" t="s">
        <v>40</v>
      </c>
      <c r="G45" t="s">
        <v>692</v>
      </c>
      <c r="H45" t="s">
        <v>23</v>
      </c>
      <c r="I45" t="s">
        <v>130</v>
      </c>
      <c r="J45" t="s">
        <v>430</v>
      </c>
      <c r="K45">
        <v>49789</v>
      </c>
      <c r="L45" s="1">
        <v>43466</v>
      </c>
    </row>
    <row r="46" spans="1:12" x14ac:dyDescent="0.35">
      <c r="A46">
        <v>1900001610</v>
      </c>
      <c r="B46" s="1">
        <v>43694</v>
      </c>
      <c r="C46" t="s">
        <v>24</v>
      </c>
      <c r="D46" t="s">
        <v>22</v>
      </c>
      <c r="E46" t="s">
        <v>57</v>
      </c>
      <c r="G46" t="s">
        <v>690</v>
      </c>
      <c r="H46" t="s">
        <v>23</v>
      </c>
      <c r="I46" t="s">
        <v>51</v>
      </c>
      <c r="J46" t="s">
        <v>162</v>
      </c>
      <c r="K46">
        <v>64</v>
      </c>
      <c r="L46" s="1">
        <v>43540</v>
      </c>
    </row>
    <row r="47" spans="1:12" x14ac:dyDescent="0.35">
      <c r="A47">
        <v>1900001611</v>
      </c>
      <c r="B47" s="1">
        <v>43694</v>
      </c>
      <c r="C47" t="s">
        <v>24</v>
      </c>
      <c r="D47" t="s">
        <v>22</v>
      </c>
      <c r="E47" t="s">
        <v>57</v>
      </c>
      <c r="G47" t="s">
        <v>690</v>
      </c>
      <c r="H47" t="s">
        <v>23</v>
      </c>
      <c r="I47" t="s">
        <v>61</v>
      </c>
      <c r="J47" t="s">
        <v>210</v>
      </c>
      <c r="K47">
        <v>6250</v>
      </c>
      <c r="L47" s="1">
        <v>43520</v>
      </c>
    </row>
    <row r="48" spans="1:12" x14ac:dyDescent="0.35">
      <c r="A48">
        <v>1900002041</v>
      </c>
      <c r="B48" s="1">
        <v>43705</v>
      </c>
      <c r="C48" t="s">
        <v>24</v>
      </c>
      <c r="D48" t="s">
        <v>22</v>
      </c>
      <c r="E48" t="s">
        <v>104</v>
      </c>
      <c r="G48" t="s">
        <v>694</v>
      </c>
      <c r="H48" t="s">
        <v>23</v>
      </c>
      <c r="I48" t="s">
        <v>103</v>
      </c>
      <c r="J48">
        <v>1.31000501801E+19</v>
      </c>
      <c r="K48">
        <v>124875</v>
      </c>
      <c r="L48" s="1">
        <v>43531</v>
      </c>
    </row>
    <row r="49" spans="1:12" x14ac:dyDescent="0.35">
      <c r="A49">
        <v>1900002042</v>
      </c>
      <c r="B49" s="1">
        <v>43705</v>
      </c>
      <c r="C49" t="s">
        <v>24</v>
      </c>
      <c r="D49" t="s">
        <v>22</v>
      </c>
      <c r="E49" t="s">
        <v>35</v>
      </c>
      <c r="F49">
        <v>3</v>
      </c>
      <c r="G49" t="s">
        <v>56</v>
      </c>
      <c r="H49" t="s">
        <v>58</v>
      </c>
      <c r="I49" t="s">
        <v>130</v>
      </c>
      <c r="J49">
        <v>43190133</v>
      </c>
      <c r="K49">
        <v>7783</v>
      </c>
      <c r="L49" s="1">
        <v>43627</v>
      </c>
    </row>
    <row r="50" spans="1:12" x14ac:dyDescent="0.35">
      <c r="A50">
        <v>1900002043</v>
      </c>
      <c r="B50" s="1">
        <v>43705</v>
      </c>
      <c r="C50" t="s">
        <v>24</v>
      </c>
      <c r="D50" t="s">
        <v>22</v>
      </c>
      <c r="E50" t="s">
        <v>35</v>
      </c>
      <c r="F50">
        <v>3</v>
      </c>
      <c r="G50" t="s">
        <v>56</v>
      </c>
      <c r="H50" t="s">
        <v>58</v>
      </c>
      <c r="I50" t="s">
        <v>130</v>
      </c>
      <c r="J50">
        <v>43189992</v>
      </c>
      <c r="K50">
        <v>7835</v>
      </c>
      <c r="L50" s="1">
        <v>43626</v>
      </c>
    </row>
    <row r="51" spans="1:12" x14ac:dyDescent="0.35">
      <c r="A51">
        <v>1900002044</v>
      </c>
      <c r="B51" s="1">
        <v>43705</v>
      </c>
      <c r="C51" t="s">
        <v>24</v>
      </c>
      <c r="D51" t="s">
        <v>22</v>
      </c>
      <c r="E51" t="s">
        <v>35</v>
      </c>
      <c r="G51" t="s">
        <v>691</v>
      </c>
      <c r="H51" t="s">
        <v>28</v>
      </c>
      <c r="I51" t="s">
        <v>49</v>
      </c>
      <c r="J51">
        <v>41045400</v>
      </c>
      <c r="K51">
        <v>70125</v>
      </c>
      <c r="L51" s="1">
        <v>43543</v>
      </c>
    </row>
    <row r="52" spans="1:12" x14ac:dyDescent="0.35">
      <c r="A52">
        <v>1900002045</v>
      </c>
      <c r="B52" s="1">
        <v>43705</v>
      </c>
      <c r="C52" t="s">
        <v>24</v>
      </c>
      <c r="D52" t="s">
        <v>22</v>
      </c>
      <c r="E52" t="s">
        <v>35</v>
      </c>
      <c r="G52" t="s">
        <v>691</v>
      </c>
      <c r="H52" t="s">
        <v>28</v>
      </c>
      <c r="I52" t="s">
        <v>49</v>
      </c>
      <c r="J52">
        <v>41045403</v>
      </c>
      <c r="K52">
        <v>70125</v>
      </c>
      <c r="L52" s="1">
        <v>43543</v>
      </c>
    </row>
    <row r="53" spans="1:12" x14ac:dyDescent="0.35">
      <c r="A53">
        <v>1900002046</v>
      </c>
      <c r="B53" s="1">
        <v>43705</v>
      </c>
      <c r="C53" t="s">
        <v>24</v>
      </c>
      <c r="D53" t="s">
        <v>22</v>
      </c>
      <c r="E53" t="s">
        <v>48</v>
      </c>
      <c r="G53" t="s">
        <v>685</v>
      </c>
      <c r="H53" t="s">
        <v>23</v>
      </c>
      <c r="I53" t="s">
        <v>84</v>
      </c>
      <c r="J53" t="s">
        <v>392</v>
      </c>
      <c r="K53">
        <v>60229</v>
      </c>
      <c r="L53" s="1">
        <v>43556</v>
      </c>
    </row>
    <row r="54" spans="1:12" x14ac:dyDescent="0.35">
      <c r="A54">
        <v>1900002047</v>
      </c>
      <c r="B54" s="1">
        <v>43705</v>
      </c>
      <c r="C54" t="s">
        <v>24</v>
      </c>
      <c r="D54" t="s">
        <v>22</v>
      </c>
      <c r="E54" t="s">
        <v>48</v>
      </c>
      <c r="G54" t="s">
        <v>685</v>
      </c>
      <c r="H54" t="s">
        <v>23</v>
      </c>
      <c r="I54" t="s">
        <v>84</v>
      </c>
      <c r="J54" t="s">
        <v>353</v>
      </c>
      <c r="K54">
        <v>98931</v>
      </c>
      <c r="L54" s="1">
        <v>43481</v>
      </c>
    </row>
    <row r="55" spans="1:12" x14ac:dyDescent="0.35">
      <c r="A55">
        <v>1900002048</v>
      </c>
      <c r="B55" s="1">
        <v>43705</v>
      </c>
      <c r="C55" t="s">
        <v>24</v>
      </c>
      <c r="D55" t="s">
        <v>22</v>
      </c>
      <c r="E55" t="s">
        <v>57</v>
      </c>
      <c r="F55">
        <v>1</v>
      </c>
      <c r="G55" t="s">
        <v>21</v>
      </c>
      <c r="H55" t="s">
        <v>58</v>
      </c>
      <c r="I55" t="s">
        <v>17</v>
      </c>
      <c r="J55" t="s">
        <v>59</v>
      </c>
      <c r="K55">
        <v>21769</v>
      </c>
      <c r="L55" s="1">
        <v>43466</v>
      </c>
    </row>
    <row r="56" spans="1:12" x14ac:dyDescent="0.35">
      <c r="A56">
        <v>1900002049</v>
      </c>
      <c r="B56" s="1">
        <v>43705</v>
      </c>
      <c r="C56" t="s">
        <v>24</v>
      </c>
      <c r="D56" t="s">
        <v>22</v>
      </c>
      <c r="E56" t="s">
        <v>57</v>
      </c>
      <c r="G56" t="s">
        <v>690</v>
      </c>
      <c r="H56" t="s">
        <v>23</v>
      </c>
      <c r="I56" t="s">
        <v>51</v>
      </c>
      <c r="J56" t="s">
        <v>165</v>
      </c>
      <c r="K56">
        <v>65369</v>
      </c>
      <c r="L56" s="1">
        <v>43572</v>
      </c>
    </row>
    <row r="57" spans="1:12" x14ac:dyDescent="0.35">
      <c r="A57">
        <v>1900002050</v>
      </c>
      <c r="B57" s="1">
        <v>43705</v>
      </c>
      <c r="C57" t="s">
        <v>24</v>
      </c>
      <c r="D57" t="s">
        <v>22</v>
      </c>
      <c r="E57" t="s">
        <v>57</v>
      </c>
      <c r="G57" t="s">
        <v>690</v>
      </c>
      <c r="H57" t="s">
        <v>23</v>
      </c>
      <c r="I57" t="s">
        <v>41</v>
      </c>
      <c r="J57">
        <v>304003761</v>
      </c>
      <c r="K57">
        <v>5206</v>
      </c>
      <c r="L57" s="1">
        <v>43556</v>
      </c>
    </row>
    <row r="58" spans="1:12" x14ac:dyDescent="0.35">
      <c r="A58">
        <v>1900002051</v>
      </c>
      <c r="B58" s="1">
        <v>43705</v>
      </c>
      <c r="C58" t="s">
        <v>24</v>
      </c>
      <c r="D58" t="s">
        <v>22</v>
      </c>
      <c r="E58" t="s">
        <v>57</v>
      </c>
      <c r="G58" t="s">
        <v>690</v>
      </c>
      <c r="H58" t="s">
        <v>23</v>
      </c>
      <c r="I58" t="s">
        <v>79</v>
      </c>
      <c r="J58" t="s">
        <v>308</v>
      </c>
      <c r="K58">
        <v>23750</v>
      </c>
      <c r="L58" s="1">
        <v>43533</v>
      </c>
    </row>
    <row r="59" spans="1:12" x14ac:dyDescent="0.35">
      <c r="A59">
        <v>1900002052</v>
      </c>
      <c r="B59" s="1">
        <v>43705</v>
      </c>
      <c r="C59" t="s">
        <v>24</v>
      </c>
      <c r="D59" t="s">
        <v>22</v>
      </c>
      <c r="E59" t="s">
        <v>57</v>
      </c>
      <c r="G59" t="s">
        <v>690</v>
      </c>
      <c r="H59" t="s">
        <v>23</v>
      </c>
      <c r="I59" t="s">
        <v>51</v>
      </c>
      <c r="J59" t="s">
        <v>163</v>
      </c>
      <c r="K59">
        <v>1557</v>
      </c>
      <c r="L59" s="1">
        <v>43571</v>
      </c>
    </row>
    <row r="60" spans="1:12" x14ac:dyDescent="0.35">
      <c r="A60">
        <v>1900002072</v>
      </c>
      <c r="B60" s="1">
        <v>43705</v>
      </c>
      <c r="C60" t="s">
        <v>24</v>
      </c>
      <c r="D60" t="s">
        <v>22</v>
      </c>
      <c r="E60" t="s">
        <v>33</v>
      </c>
      <c r="F60">
        <v>13</v>
      </c>
      <c r="G60" t="s">
        <v>685</v>
      </c>
      <c r="H60" t="s">
        <v>58</v>
      </c>
      <c r="I60" t="s">
        <v>84</v>
      </c>
      <c r="J60" t="s">
        <v>379</v>
      </c>
      <c r="K60">
        <v>40960</v>
      </c>
      <c r="L60" s="1">
        <v>43575</v>
      </c>
    </row>
    <row r="61" spans="1:12" x14ac:dyDescent="0.35">
      <c r="A61">
        <v>1900002229</v>
      </c>
      <c r="B61" s="1">
        <v>43708</v>
      </c>
      <c r="C61" t="s">
        <v>24</v>
      </c>
      <c r="D61" t="s">
        <v>22</v>
      </c>
      <c r="E61" t="s">
        <v>33</v>
      </c>
      <c r="G61" t="s">
        <v>685</v>
      </c>
      <c r="H61" t="s">
        <v>23</v>
      </c>
      <c r="I61" t="s">
        <v>84</v>
      </c>
      <c r="J61" t="s">
        <v>376</v>
      </c>
      <c r="K61">
        <v>12055</v>
      </c>
      <c r="L61" s="1">
        <v>43510</v>
      </c>
    </row>
    <row r="62" spans="1:12" x14ac:dyDescent="0.35">
      <c r="A62">
        <v>1900002230</v>
      </c>
      <c r="B62" s="1">
        <v>43708</v>
      </c>
      <c r="C62" t="s">
        <v>24</v>
      </c>
      <c r="D62" t="s">
        <v>22</v>
      </c>
      <c r="E62" t="s">
        <v>48</v>
      </c>
      <c r="G62" t="s">
        <v>685</v>
      </c>
      <c r="H62" t="s">
        <v>23</v>
      </c>
      <c r="I62" t="s">
        <v>84</v>
      </c>
      <c r="J62" t="s">
        <v>355</v>
      </c>
      <c r="K62">
        <v>131090</v>
      </c>
      <c r="L62" s="1">
        <v>43522</v>
      </c>
    </row>
    <row r="63" spans="1:12" x14ac:dyDescent="0.35">
      <c r="A63">
        <v>1900002232</v>
      </c>
      <c r="B63" s="1">
        <v>43708</v>
      </c>
      <c r="C63" t="s">
        <v>24</v>
      </c>
      <c r="D63" t="s">
        <v>22</v>
      </c>
      <c r="E63" t="s">
        <v>33</v>
      </c>
      <c r="G63" t="s">
        <v>685</v>
      </c>
      <c r="H63" t="s">
        <v>23</v>
      </c>
      <c r="I63" t="s">
        <v>84</v>
      </c>
      <c r="J63" t="s">
        <v>377</v>
      </c>
      <c r="K63">
        <v>27069</v>
      </c>
      <c r="L63" s="1">
        <v>43510</v>
      </c>
    </row>
    <row r="64" spans="1:12" x14ac:dyDescent="0.35">
      <c r="A64">
        <v>1900002265</v>
      </c>
      <c r="B64" s="1">
        <v>43708</v>
      </c>
      <c r="C64" t="s">
        <v>24</v>
      </c>
      <c r="D64" t="s">
        <v>22</v>
      </c>
      <c r="E64" t="s">
        <v>57</v>
      </c>
      <c r="G64" t="s">
        <v>690</v>
      </c>
      <c r="H64" t="s">
        <v>23</v>
      </c>
      <c r="I64" t="s">
        <v>78</v>
      </c>
      <c r="J64" t="s">
        <v>258</v>
      </c>
      <c r="K64">
        <v>215165</v>
      </c>
      <c r="L64" s="1">
        <v>43556</v>
      </c>
    </row>
    <row r="65" spans="1:12" x14ac:dyDescent="0.35">
      <c r="A65">
        <v>1900002331</v>
      </c>
      <c r="B65" s="1">
        <v>43711</v>
      </c>
      <c r="C65" t="s">
        <v>24</v>
      </c>
      <c r="D65" t="s">
        <v>22</v>
      </c>
      <c r="E65" t="s">
        <v>57</v>
      </c>
      <c r="G65" t="s">
        <v>690</v>
      </c>
      <c r="H65" t="s">
        <v>23</v>
      </c>
      <c r="I65" t="s">
        <v>84</v>
      </c>
      <c r="J65" t="s">
        <v>337</v>
      </c>
      <c r="K65">
        <v>870</v>
      </c>
      <c r="L65" s="1">
        <v>43611</v>
      </c>
    </row>
    <row r="66" spans="1:12" x14ac:dyDescent="0.35">
      <c r="A66">
        <v>1900002384</v>
      </c>
      <c r="B66" s="1">
        <v>43713</v>
      </c>
      <c r="C66" t="s">
        <v>24</v>
      </c>
      <c r="D66" t="s">
        <v>22</v>
      </c>
      <c r="E66" t="s">
        <v>104</v>
      </c>
      <c r="G66" t="s">
        <v>694</v>
      </c>
      <c r="I66" t="s">
        <v>78</v>
      </c>
      <c r="J66">
        <v>2000010048</v>
      </c>
      <c r="K66">
        <v>8174</v>
      </c>
      <c r="L66" s="1">
        <v>43664</v>
      </c>
    </row>
    <row r="67" spans="1:12" x14ac:dyDescent="0.35">
      <c r="A67">
        <v>1900002387</v>
      </c>
      <c r="B67" s="1">
        <v>43713</v>
      </c>
      <c r="C67" t="s">
        <v>24</v>
      </c>
      <c r="D67" t="s">
        <v>22</v>
      </c>
      <c r="E67" t="s">
        <v>40</v>
      </c>
      <c r="G67" t="s">
        <v>692</v>
      </c>
      <c r="H67" t="s">
        <v>23</v>
      </c>
      <c r="I67" t="s">
        <v>130</v>
      </c>
      <c r="J67" t="s">
        <v>447</v>
      </c>
      <c r="K67">
        <v>22246</v>
      </c>
      <c r="L67" s="1">
        <v>43660</v>
      </c>
    </row>
    <row r="68" spans="1:12" x14ac:dyDescent="0.35">
      <c r="A68">
        <v>1900002458</v>
      </c>
      <c r="B68" s="1">
        <v>43717</v>
      </c>
      <c r="C68" t="s">
        <v>24</v>
      </c>
      <c r="D68" t="s">
        <v>22</v>
      </c>
      <c r="E68" t="s">
        <v>35</v>
      </c>
      <c r="G68" t="s">
        <v>691</v>
      </c>
      <c r="H68" t="s">
        <v>28</v>
      </c>
      <c r="I68" t="s">
        <v>84</v>
      </c>
      <c r="J68">
        <v>43187020</v>
      </c>
      <c r="K68">
        <v>7451</v>
      </c>
      <c r="L68" s="1">
        <v>43577</v>
      </c>
    </row>
    <row r="69" spans="1:12" x14ac:dyDescent="0.35">
      <c r="A69">
        <v>1900002464</v>
      </c>
      <c r="B69" s="1">
        <v>43717</v>
      </c>
      <c r="C69" t="s">
        <v>24</v>
      </c>
      <c r="D69" t="s">
        <v>22</v>
      </c>
      <c r="E69" t="s">
        <v>40</v>
      </c>
      <c r="G69" t="s">
        <v>692</v>
      </c>
      <c r="I69" t="s">
        <v>693</v>
      </c>
      <c r="J69" t="s">
        <v>483</v>
      </c>
      <c r="K69">
        <v>7110</v>
      </c>
      <c r="L69" s="1">
        <v>43675</v>
      </c>
    </row>
    <row r="70" spans="1:12" x14ac:dyDescent="0.35">
      <c r="A70">
        <v>1900002472</v>
      </c>
      <c r="B70" s="1">
        <v>43717</v>
      </c>
      <c r="C70" t="s">
        <v>24</v>
      </c>
      <c r="D70" t="s">
        <v>22</v>
      </c>
      <c r="E70" t="s">
        <v>57</v>
      </c>
      <c r="G70" t="s">
        <v>690</v>
      </c>
      <c r="H70" t="s">
        <v>23</v>
      </c>
      <c r="I70" t="s">
        <v>84</v>
      </c>
      <c r="J70" t="s">
        <v>332</v>
      </c>
      <c r="K70">
        <v>692</v>
      </c>
      <c r="L70" s="1">
        <v>43600</v>
      </c>
    </row>
    <row r="71" spans="1:12" x14ac:dyDescent="0.35">
      <c r="A71">
        <v>1900002635</v>
      </c>
      <c r="B71" s="1">
        <v>43725</v>
      </c>
      <c r="C71" t="s">
        <v>24</v>
      </c>
      <c r="D71" t="s">
        <v>22</v>
      </c>
      <c r="E71" t="s">
        <v>104</v>
      </c>
      <c r="G71" t="s">
        <v>694</v>
      </c>
      <c r="H71" t="s">
        <v>23</v>
      </c>
      <c r="I71" t="s">
        <v>84</v>
      </c>
      <c r="J71" t="s">
        <v>339</v>
      </c>
      <c r="K71">
        <v>65051</v>
      </c>
      <c r="L71" s="1">
        <v>43466</v>
      </c>
    </row>
    <row r="72" spans="1:12" x14ac:dyDescent="0.35">
      <c r="A72">
        <v>1900002636</v>
      </c>
      <c r="B72" s="1">
        <v>43725</v>
      </c>
      <c r="C72" t="s">
        <v>24</v>
      </c>
      <c r="D72" t="s">
        <v>22</v>
      </c>
      <c r="E72" t="s">
        <v>57</v>
      </c>
      <c r="G72" t="s">
        <v>690</v>
      </c>
      <c r="H72" t="s">
        <v>23</v>
      </c>
      <c r="I72" t="s">
        <v>78</v>
      </c>
      <c r="J72" t="s">
        <v>252</v>
      </c>
      <c r="K72">
        <v>1005</v>
      </c>
      <c r="L72" s="1">
        <v>43586</v>
      </c>
    </row>
    <row r="73" spans="1:12" x14ac:dyDescent="0.35">
      <c r="A73">
        <v>1900002637</v>
      </c>
      <c r="B73" s="1">
        <v>43725</v>
      </c>
      <c r="C73" t="s">
        <v>24</v>
      </c>
      <c r="D73" t="s">
        <v>22</v>
      </c>
      <c r="E73" t="s">
        <v>40</v>
      </c>
      <c r="G73" t="s">
        <v>692</v>
      </c>
      <c r="I73" t="s">
        <v>693</v>
      </c>
      <c r="J73" t="s">
        <v>483</v>
      </c>
      <c r="K73">
        <v>6259</v>
      </c>
      <c r="L73" s="1">
        <v>43637</v>
      </c>
    </row>
    <row r="74" spans="1:12" x14ac:dyDescent="0.35">
      <c r="A74">
        <v>1900002638</v>
      </c>
      <c r="B74" s="1">
        <v>43725</v>
      </c>
      <c r="C74" t="s">
        <v>24</v>
      </c>
      <c r="D74" t="s">
        <v>22</v>
      </c>
      <c r="E74" t="s">
        <v>40</v>
      </c>
      <c r="G74" t="s">
        <v>692</v>
      </c>
      <c r="I74" t="s">
        <v>130</v>
      </c>
      <c r="J74" t="s">
        <v>429</v>
      </c>
      <c r="K74">
        <v>9941</v>
      </c>
      <c r="L74" s="1">
        <v>43656</v>
      </c>
    </row>
    <row r="75" spans="1:12" x14ac:dyDescent="0.35">
      <c r="A75">
        <v>1900002639</v>
      </c>
      <c r="B75" s="1">
        <v>43725</v>
      </c>
      <c r="C75" t="s">
        <v>24</v>
      </c>
      <c r="D75" t="s">
        <v>22</v>
      </c>
      <c r="E75" t="s">
        <v>57</v>
      </c>
      <c r="F75">
        <v>1</v>
      </c>
      <c r="G75" t="s">
        <v>21</v>
      </c>
      <c r="H75" t="s">
        <v>58</v>
      </c>
      <c r="I75" t="s">
        <v>78</v>
      </c>
      <c r="J75" t="s">
        <v>250</v>
      </c>
      <c r="K75">
        <v>9990</v>
      </c>
      <c r="L75" s="1">
        <v>43608</v>
      </c>
    </row>
    <row r="76" spans="1:12" x14ac:dyDescent="0.35">
      <c r="A76">
        <v>1900002640</v>
      </c>
      <c r="B76" s="1">
        <v>43725</v>
      </c>
      <c r="C76" t="s">
        <v>24</v>
      </c>
      <c r="D76" t="s">
        <v>22</v>
      </c>
      <c r="E76" t="s">
        <v>40</v>
      </c>
      <c r="G76" t="s">
        <v>692</v>
      </c>
      <c r="H76" t="s">
        <v>23</v>
      </c>
      <c r="I76" t="s">
        <v>29</v>
      </c>
      <c r="J76" t="s">
        <v>88</v>
      </c>
      <c r="K76">
        <v>74673</v>
      </c>
      <c r="L76" s="1">
        <v>43645</v>
      </c>
    </row>
    <row r="77" spans="1:12" x14ac:dyDescent="0.35">
      <c r="A77">
        <v>1900002880</v>
      </c>
      <c r="B77" s="1">
        <v>43728</v>
      </c>
      <c r="C77" t="s">
        <v>24</v>
      </c>
      <c r="D77" t="s">
        <v>22</v>
      </c>
      <c r="E77" t="s">
        <v>57</v>
      </c>
      <c r="G77" t="s">
        <v>690</v>
      </c>
      <c r="H77" t="s">
        <v>23</v>
      </c>
      <c r="I77" t="s">
        <v>51</v>
      </c>
      <c r="J77" t="s">
        <v>164</v>
      </c>
      <c r="K77">
        <v>4362</v>
      </c>
      <c r="L77" s="1">
        <v>43557</v>
      </c>
    </row>
    <row r="78" spans="1:12" x14ac:dyDescent="0.35">
      <c r="A78">
        <v>1900003129</v>
      </c>
      <c r="B78" s="1">
        <v>43738</v>
      </c>
      <c r="C78" t="s">
        <v>24</v>
      </c>
      <c r="D78" t="s">
        <v>22</v>
      </c>
      <c r="E78" t="s">
        <v>48</v>
      </c>
      <c r="G78" t="s">
        <v>685</v>
      </c>
      <c r="H78" t="s">
        <v>23</v>
      </c>
      <c r="I78" t="s">
        <v>84</v>
      </c>
      <c r="J78" t="s">
        <v>354</v>
      </c>
      <c r="K78">
        <v>1610</v>
      </c>
      <c r="L78" s="1">
        <v>43510</v>
      </c>
    </row>
    <row r="79" spans="1:12" x14ac:dyDescent="0.35">
      <c r="A79">
        <v>1900003131</v>
      </c>
      <c r="B79" s="1">
        <v>43738</v>
      </c>
      <c r="C79" t="s">
        <v>24</v>
      </c>
      <c r="D79" t="s">
        <v>22</v>
      </c>
      <c r="E79" t="s">
        <v>57</v>
      </c>
      <c r="G79" t="s">
        <v>690</v>
      </c>
      <c r="H79" t="s">
        <v>23</v>
      </c>
      <c r="I79" t="s">
        <v>78</v>
      </c>
      <c r="J79">
        <v>3.1142011248201999E+18</v>
      </c>
      <c r="K79">
        <v>20166</v>
      </c>
      <c r="L79" s="1">
        <v>43647</v>
      </c>
    </row>
    <row r="80" spans="1:12" x14ac:dyDescent="0.35">
      <c r="A80">
        <v>1900003209</v>
      </c>
      <c r="B80" s="1">
        <v>43748</v>
      </c>
      <c r="C80" t="s">
        <v>24</v>
      </c>
      <c r="D80" t="s">
        <v>22</v>
      </c>
      <c r="E80" t="s">
        <v>40</v>
      </c>
      <c r="G80" t="s">
        <v>692</v>
      </c>
      <c r="H80" t="s">
        <v>23</v>
      </c>
      <c r="I80" t="s">
        <v>29</v>
      </c>
      <c r="J80" t="s">
        <v>86</v>
      </c>
      <c r="K80">
        <v>8605</v>
      </c>
      <c r="L80" s="1">
        <v>43645</v>
      </c>
    </row>
    <row r="81" spans="1:12" x14ac:dyDescent="0.35">
      <c r="A81">
        <v>1900003210</v>
      </c>
      <c r="B81" s="1">
        <v>43748</v>
      </c>
      <c r="C81" t="s">
        <v>24</v>
      </c>
      <c r="D81" t="s">
        <v>22</v>
      </c>
      <c r="E81" t="s">
        <v>40</v>
      </c>
      <c r="G81" t="s">
        <v>692</v>
      </c>
      <c r="H81" t="s">
        <v>23</v>
      </c>
      <c r="I81" t="s">
        <v>49</v>
      </c>
      <c r="J81" t="s">
        <v>140</v>
      </c>
      <c r="K81">
        <v>52500</v>
      </c>
      <c r="L81" s="1">
        <v>43602</v>
      </c>
    </row>
    <row r="82" spans="1:12" x14ac:dyDescent="0.35">
      <c r="A82">
        <v>1900003211</v>
      </c>
      <c r="B82" s="1">
        <v>43748</v>
      </c>
      <c r="C82" t="s">
        <v>24</v>
      </c>
      <c r="D82" t="s">
        <v>22</v>
      </c>
      <c r="E82" t="s">
        <v>35</v>
      </c>
      <c r="F82">
        <v>13</v>
      </c>
      <c r="G82" t="s">
        <v>685</v>
      </c>
      <c r="H82" t="s">
        <v>58</v>
      </c>
      <c r="I82" t="s">
        <v>84</v>
      </c>
      <c r="J82" t="s">
        <v>362</v>
      </c>
      <c r="K82">
        <v>21875</v>
      </c>
      <c r="L82" s="1">
        <v>43497</v>
      </c>
    </row>
    <row r="83" spans="1:12" x14ac:dyDescent="0.35">
      <c r="A83">
        <v>1900003212</v>
      </c>
      <c r="B83" s="1">
        <v>43748</v>
      </c>
      <c r="C83" t="s">
        <v>24</v>
      </c>
      <c r="D83" t="s">
        <v>22</v>
      </c>
      <c r="E83" t="s">
        <v>40</v>
      </c>
      <c r="G83" t="s">
        <v>692</v>
      </c>
      <c r="I83" t="s">
        <v>130</v>
      </c>
      <c r="J83" t="s">
        <v>429</v>
      </c>
      <c r="K83">
        <v>93906</v>
      </c>
      <c r="L83" s="1">
        <v>43531</v>
      </c>
    </row>
    <row r="84" spans="1:12" x14ac:dyDescent="0.35">
      <c r="A84">
        <v>1900003213</v>
      </c>
      <c r="B84" s="1">
        <v>43748</v>
      </c>
      <c r="C84" t="s">
        <v>24</v>
      </c>
      <c r="D84" t="s">
        <v>22</v>
      </c>
      <c r="E84" t="s">
        <v>40</v>
      </c>
      <c r="G84" t="s">
        <v>692</v>
      </c>
      <c r="H84" t="s">
        <v>23</v>
      </c>
      <c r="I84" t="s">
        <v>130</v>
      </c>
      <c r="J84">
        <v>54407334</v>
      </c>
      <c r="K84">
        <v>23387</v>
      </c>
      <c r="L84" s="1">
        <v>43466</v>
      </c>
    </row>
    <row r="85" spans="1:12" x14ac:dyDescent="0.35">
      <c r="A85">
        <v>1900003214</v>
      </c>
      <c r="B85" s="1">
        <v>43748</v>
      </c>
      <c r="C85" t="s">
        <v>24</v>
      </c>
      <c r="D85" t="s">
        <v>22</v>
      </c>
      <c r="E85" t="s">
        <v>40</v>
      </c>
      <c r="G85" t="s">
        <v>692</v>
      </c>
      <c r="H85" t="s">
        <v>23</v>
      </c>
      <c r="I85" t="s">
        <v>130</v>
      </c>
      <c r="J85" t="s">
        <v>448</v>
      </c>
      <c r="K85">
        <v>3347</v>
      </c>
      <c r="L85" s="1">
        <v>43556</v>
      </c>
    </row>
    <row r="86" spans="1:12" x14ac:dyDescent="0.35">
      <c r="A86">
        <v>1900003404</v>
      </c>
      <c r="B86" s="1">
        <v>43755</v>
      </c>
      <c r="C86" t="s">
        <v>24</v>
      </c>
      <c r="D86" t="s">
        <v>22</v>
      </c>
      <c r="E86" t="s">
        <v>35</v>
      </c>
      <c r="F86">
        <v>2</v>
      </c>
      <c r="G86" t="s">
        <v>27</v>
      </c>
      <c r="H86" t="s">
        <v>58</v>
      </c>
      <c r="I86" t="s">
        <v>76</v>
      </c>
      <c r="J86">
        <v>2.9992028733097999E+18</v>
      </c>
      <c r="K86">
        <v>60025</v>
      </c>
      <c r="L86" s="1">
        <v>43654</v>
      </c>
    </row>
    <row r="87" spans="1:12" x14ac:dyDescent="0.35">
      <c r="A87">
        <v>1900003405</v>
      </c>
      <c r="B87" s="1">
        <v>43755</v>
      </c>
      <c r="C87" t="s">
        <v>24</v>
      </c>
      <c r="D87" t="s">
        <v>22</v>
      </c>
      <c r="E87" t="s">
        <v>20</v>
      </c>
      <c r="G87" t="s">
        <v>685</v>
      </c>
      <c r="H87" t="s">
        <v>23</v>
      </c>
      <c r="I87" t="s">
        <v>45</v>
      </c>
      <c r="J87" t="s">
        <v>137</v>
      </c>
      <c r="K87">
        <v>13613</v>
      </c>
      <c r="L87" s="1">
        <v>43472</v>
      </c>
    </row>
    <row r="88" spans="1:12" x14ac:dyDescent="0.35">
      <c r="A88">
        <v>1900003406</v>
      </c>
      <c r="B88" s="1">
        <v>43755</v>
      </c>
      <c r="C88" t="s">
        <v>24</v>
      </c>
      <c r="D88" t="s">
        <v>22</v>
      </c>
      <c r="E88" t="s">
        <v>40</v>
      </c>
      <c r="G88" t="s">
        <v>695</v>
      </c>
      <c r="H88" t="s">
        <v>28</v>
      </c>
      <c r="I88" t="s">
        <v>17</v>
      </c>
      <c r="J88" t="s">
        <v>42</v>
      </c>
      <c r="K88">
        <v>79834</v>
      </c>
      <c r="L88" s="1">
        <v>43641</v>
      </c>
    </row>
    <row r="89" spans="1:12" x14ac:dyDescent="0.35">
      <c r="A89">
        <v>1900003407</v>
      </c>
      <c r="B89" s="1">
        <v>43755</v>
      </c>
      <c r="C89" t="s">
        <v>24</v>
      </c>
      <c r="D89" t="s">
        <v>22</v>
      </c>
      <c r="E89" t="s">
        <v>35</v>
      </c>
      <c r="F89">
        <v>2</v>
      </c>
      <c r="G89" t="s">
        <v>27</v>
      </c>
      <c r="H89" t="s">
        <v>58</v>
      </c>
      <c r="I89" t="s">
        <v>76</v>
      </c>
      <c r="J89">
        <v>2.9992028732742001E+18</v>
      </c>
      <c r="K89">
        <v>60025</v>
      </c>
      <c r="L89" s="1">
        <v>43654</v>
      </c>
    </row>
    <row r="90" spans="1:12" x14ac:dyDescent="0.35">
      <c r="A90">
        <v>1900003928</v>
      </c>
      <c r="B90" s="1">
        <v>43781</v>
      </c>
      <c r="C90" t="s">
        <v>24</v>
      </c>
      <c r="D90" t="s">
        <v>22</v>
      </c>
      <c r="E90" t="s">
        <v>35</v>
      </c>
      <c r="F90">
        <v>10</v>
      </c>
      <c r="G90" t="s">
        <v>39</v>
      </c>
      <c r="H90" t="s">
        <v>58</v>
      </c>
      <c r="I90" t="s">
        <v>78</v>
      </c>
      <c r="J90">
        <v>14055133</v>
      </c>
      <c r="K90">
        <v>63000</v>
      </c>
      <c r="L90" s="1">
        <v>43672</v>
      </c>
    </row>
    <row r="91" spans="1:12" x14ac:dyDescent="0.35">
      <c r="A91">
        <v>1900003930</v>
      </c>
      <c r="B91" s="1">
        <v>43781</v>
      </c>
      <c r="C91" t="s">
        <v>672</v>
      </c>
      <c r="D91" t="s">
        <v>22</v>
      </c>
      <c r="E91" t="s">
        <v>33</v>
      </c>
      <c r="F91">
        <v>2</v>
      </c>
      <c r="G91" t="s">
        <v>27</v>
      </c>
      <c r="H91" t="s">
        <v>58</v>
      </c>
      <c r="I91" t="s">
        <v>84</v>
      </c>
      <c r="K91">
        <v>100000</v>
      </c>
      <c r="L91" s="1">
        <v>43663</v>
      </c>
    </row>
    <row r="92" spans="1:12" x14ac:dyDescent="0.35">
      <c r="A92">
        <v>1900003931</v>
      </c>
      <c r="B92" s="1">
        <v>43781</v>
      </c>
      <c r="C92" t="s">
        <v>672</v>
      </c>
      <c r="D92" t="s">
        <v>22</v>
      </c>
      <c r="E92" t="s">
        <v>33</v>
      </c>
      <c r="F92">
        <v>2</v>
      </c>
      <c r="G92" t="s">
        <v>27</v>
      </c>
      <c r="H92" t="s">
        <v>58</v>
      </c>
      <c r="I92" t="s">
        <v>84</v>
      </c>
      <c r="K92">
        <v>100000</v>
      </c>
      <c r="L92" s="1">
        <v>43486</v>
      </c>
    </row>
    <row r="93" spans="1:12" x14ac:dyDescent="0.35">
      <c r="A93">
        <v>1900004171</v>
      </c>
      <c r="B93" s="1">
        <v>43795</v>
      </c>
      <c r="C93" t="s">
        <v>672</v>
      </c>
      <c r="D93" t="s">
        <v>22</v>
      </c>
      <c r="E93" t="s">
        <v>57</v>
      </c>
      <c r="G93" t="s">
        <v>690</v>
      </c>
      <c r="H93" t="s">
        <v>23</v>
      </c>
      <c r="I93" t="s">
        <v>130</v>
      </c>
      <c r="K93">
        <v>254336</v>
      </c>
      <c r="L93" s="1">
        <v>43490</v>
      </c>
    </row>
    <row r="94" spans="1:12" x14ac:dyDescent="0.35">
      <c r="A94">
        <v>1900004173</v>
      </c>
      <c r="B94" s="1">
        <v>43795</v>
      </c>
      <c r="C94" t="s">
        <v>672</v>
      </c>
      <c r="D94" t="s">
        <v>22</v>
      </c>
      <c r="E94" t="s">
        <v>57</v>
      </c>
      <c r="G94" t="s">
        <v>690</v>
      </c>
      <c r="H94" t="s">
        <v>23</v>
      </c>
      <c r="I94" t="s">
        <v>51</v>
      </c>
      <c r="K94">
        <v>266949</v>
      </c>
      <c r="L94" s="1">
        <v>43490</v>
      </c>
    </row>
    <row r="95" spans="1:12" x14ac:dyDescent="0.35">
      <c r="A95">
        <v>1900004220</v>
      </c>
      <c r="B95" s="1">
        <v>43802</v>
      </c>
      <c r="C95" t="s">
        <v>24</v>
      </c>
      <c r="D95" t="s">
        <v>22</v>
      </c>
      <c r="E95" t="s">
        <v>40</v>
      </c>
      <c r="G95" t="s">
        <v>692</v>
      </c>
      <c r="H95" t="s">
        <v>23</v>
      </c>
      <c r="I95" t="s">
        <v>693</v>
      </c>
      <c r="J95">
        <v>54445288</v>
      </c>
      <c r="K95">
        <v>11111</v>
      </c>
      <c r="L95" s="1">
        <v>43524</v>
      </c>
    </row>
    <row r="96" spans="1:12" x14ac:dyDescent="0.35">
      <c r="A96">
        <v>1900004221</v>
      </c>
      <c r="B96" s="1">
        <v>43802</v>
      </c>
      <c r="C96" t="s">
        <v>24</v>
      </c>
      <c r="D96" t="s">
        <v>22</v>
      </c>
      <c r="E96" t="s">
        <v>33</v>
      </c>
      <c r="F96">
        <v>3</v>
      </c>
      <c r="G96" t="s">
        <v>56</v>
      </c>
      <c r="H96" t="s">
        <v>58</v>
      </c>
      <c r="I96" t="s">
        <v>130</v>
      </c>
      <c r="J96">
        <v>9.9000044190299996E+19</v>
      </c>
      <c r="K96">
        <v>3008</v>
      </c>
      <c r="L96" s="1">
        <v>43567</v>
      </c>
    </row>
    <row r="97" spans="1:12" x14ac:dyDescent="0.35">
      <c r="A97">
        <v>1900004376</v>
      </c>
      <c r="B97" s="1">
        <v>43804</v>
      </c>
      <c r="C97" t="s">
        <v>24</v>
      </c>
      <c r="D97" t="s">
        <v>22</v>
      </c>
      <c r="E97" t="s">
        <v>35</v>
      </c>
      <c r="F97">
        <v>3</v>
      </c>
      <c r="G97" t="s">
        <v>56</v>
      </c>
      <c r="H97" t="s">
        <v>58</v>
      </c>
      <c r="I97" t="s">
        <v>51</v>
      </c>
      <c r="J97">
        <v>43193940</v>
      </c>
      <c r="K97">
        <v>6184</v>
      </c>
      <c r="L97" s="1">
        <v>43684</v>
      </c>
    </row>
    <row r="98" spans="1:12" x14ac:dyDescent="0.35">
      <c r="A98">
        <v>1900004378</v>
      </c>
      <c r="B98" s="1">
        <v>43804</v>
      </c>
      <c r="C98" t="s">
        <v>24</v>
      </c>
      <c r="D98" t="s">
        <v>22</v>
      </c>
      <c r="E98" t="s">
        <v>48</v>
      </c>
      <c r="G98" t="s">
        <v>691</v>
      </c>
      <c r="H98" t="s">
        <v>28</v>
      </c>
      <c r="I98" t="s">
        <v>74</v>
      </c>
      <c r="J98" t="s">
        <v>225</v>
      </c>
      <c r="K98">
        <v>1568</v>
      </c>
      <c r="L98" s="1">
        <v>43504</v>
      </c>
    </row>
    <row r="99" spans="1:12" x14ac:dyDescent="0.35">
      <c r="A99">
        <v>1900004380</v>
      </c>
      <c r="B99" s="1">
        <v>43804</v>
      </c>
      <c r="C99" t="s">
        <v>24</v>
      </c>
      <c r="D99" t="s">
        <v>22</v>
      </c>
      <c r="E99" t="s">
        <v>40</v>
      </c>
      <c r="G99" t="s">
        <v>692</v>
      </c>
      <c r="I99" t="s">
        <v>130</v>
      </c>
      <c r="J99" t="s">
        <v>429</v>
      </c>
      <c r="K99">
        <v>18901</v>
      </c>
      <c r="L99" s="1">
        <v>43722</v>
      </c>
    </row>
    <row r="100" spans="1:12" x14ac:dyDescent="0.35">
      <c r="A100">
        <v>1900004382</v>
      </c>
      <c r="B100" s="1">
        <v>43804</v>
      </c>
      <c r="C100" t="s">
        <v>24</v>
      </c>
      <c r="D100" t="s">
        <v>22</v>
      </c>
      <c r="E100" t="s">
        <v>40</v>
      </c>
      <c r="G100" t="s">
        <v>692</v>
      </c>
      <c r="I100" t="s">
        <v>130</v>
      </c>
      <c r="J100" t="s">
        <v>429</v>
      </c>
      <c r="K100">
        <v>27682</v>
      </c>
      <c r="L100" s="1">
        <v>43691</v>
      </c>
    </row>
    <row r="101" spans="1:12" x14ac:dyDescent="0.35">
      <c r="A101">
        <v>1900004383</v>
      </c>
      <c r="B101" s="1">
        <v>43804</v>
      </c>
      <c r="C101" t="s">
        <v>24</v>
      </c>
      <c r="D101" t="s">
        <v>22</v>
      </c>
      <c r="E101" t="s">
        <v>40</v>
      </c>
      <c r="G101" t="s">
        <v>692</v>
      </c>
      <c r="I101" t="s">
        <v>693</v>
      </c>
      <c r="J101" t="s">
        <v>483</v>
      </c>
      <c r="K101">
        <v>5501</v>
      </c>
      <c r="L101" s="1">
        <v>43759</v>
      </c>
    </row>
    <row r="102" spans="1:12" x14ac:dyDescent="0.35">
      <c r="A102">
        <v>1900004384</v>
      </c>
      <c r="B102" s="1">
        <v>43804</v>
      </c>
      <c r="C102" t="s">
        <v>24</v>
      </c>
      <c r="D102" t="s">
        <v>22</v>
      </c>
      <c r="E102" t="s">
        <v>40</v>
      </c>
      <c r="G102" t="s">
        <v>692</v>
      </c>
      <c r="H102" t="s">
        <v>23</v>
      </c>
      <c r="I102" t="s">
        <v>84</v>
      </c>
      <c r="J102" t="s">
        <v>335</v>
      </c>
      <c r="K102">
        <v>123750</v>
      </c>
      <c r="L102" s="1">
        <v>43738</v>
      </c>
    </row>
    <row r="103" spans="1:12" x14ac:dyDescent="0.35">
      <c r="A103">
        <v>1900004404</v>
      </c>
      <c r="B103" s="1">
        <v>43805</v>
      </c>
      <c r="C103" t="s">
        <v>24</v>
      </c>
      <c r="D103" t="s">
        <v>22</v>
      </c>
      <c r="E103" t="s">
        <v>57</v>
      </c>
      <c r="G103" t="s">
        <v>690</v>
      </c>
      <c r="H103" t="s">
        <v>23</v>
      </c>
      <c r="I103" t="s">
        <v>49</v>
      </c>
      <c r="J103" t="s">
        <v>151</v>
      </c>
      <c r="K103">
        <v>825</v>
      </c>
      <c r="L103" s="1">
        <v>43647</v>
      </c>
    </row>
    <row r="104" spans="1:12" x14ac:dyDescent="0.35">
      <c r="A104">
        <v>1900004408</v>
      </c>
      <c r="B104" s="1">
        <v>43805</v>
      </c>
      <c r="C104" t="s">
        <v>24</v>
      </c>
      <c r="D104" t="s">
        <v>22</v>
      </c>
      <c r="E104" t="s">
        <v>57</v>
      </c>
      <c r="G104" t="s">
        <v>690</v>
      </c>
      <c r="H104" t="s">
        <v>23</v>
      </c>
      <c r="I104" t="s">
        <v>49</v>
      </c>
      <c r="J104" t="s">
        <v>160</v>
      </c>
      <c r="K104">
        <v>1556</v>
      </c>
      <c r="L104" s="1">
        <v>43647</v>
      </c>
    </row>
    <row r="105" spans="1:12" x14ac:dyDescent="0.35">
      <c r="A105">
        <v>1900004411</v>
      </c>
      <c r="B105" s="1">
        <v>43805</v>
      </c>
      <c r="C105" t="s">
        <v>24</v>
      </c>
      <c r="D105" t="s">
        <v>22</v>
      </c>
      <c r="E105" t="s">
        <v>57</v>
      </c>
      <c r="G105" t="s">
        <v>690</v>
      </c>
      <c r="H105" t="s">
        <v>23</v>
      </c>
      <c r="I105" t="s">
        <v>49</v>
      </c>
      <c r="J105" t="s">
        <v>157</v>
      </c>
      <c r="K105">
        <v>12350</v>
      </c>
      <c r="L105" s="1">
        <v>43647</v>
      </c>
    </row>
    <row r="106" spans="1:12" x14ac:dyDescent="0.35">
      <c r="A106">
        <v>1900004474</v>
      </c>
      <c r="B106" s="1">
        <v>43808</v>
      </c>
      <c r="C106" t="s">
        <v>24</v>
      </c>
      <c r="D106" t="s">
        <v>22</v>
      </c>
      <c r="E106" t="s">
        <v>20</v>
      </c>
      <c r="F106">
        <v>3</v>
      </c>
      <c r="G106" t="s">
        <v>56</v>
      </c>
      <c r="H106" t="s">
        <v>58</v>
      </c>
      <c r="I106" t="s">
        <v>79</v>
      </c>
      <c r="J106" t="s">
        <v>309</v>
      </c>
      <c r="K106">
        <v>15593</v>
      </c>
      <c r="L106" s="1">
        <v>43477</v>
      </c>
    </row>
    <row r="107" spans="1:12" x14ac:dyDescent="0.35">
      <c r="A107">
        <v>1900004500</v>
      </c>
      <c r="B107" s="1">
        <v>43808</v>
      </c>
      <c r="C107" t="s">
        <v>24</v>
      </c>
      <c r="D107" t="s">
        <v>22</v>
      </c>
      <c r="E107" t="s">
        <v>33</v>
      </c>
      <c r="F107">
        <v>3</v>
      </c>
      <c r="G107" t="s">
        <v>56</v>
      </c>
      <c r="H107" t="s">
        <v>58</v>
      </c>
      <c r="I107" t="s">
        <v>130</v>
      </c>
      <c r="J107">
        <v>9.9000044190300006E+17</v>
      </c>
      <c r="K107">
        <v>2212</v>
      </c>
      <c r="L107" s="1">
        <v>43565</v>
      </c>
    </row>
    <row r="108" spans="1:12" x14ac:dyDescent="0.35">
      <c r="A108">
        <v>1900004501</v>
      </c>
      <c r="B108" s="1">
        <v>43808</v>
      </c>
      <c r="C108" t="s">
        <v>24</v>
      </c>
      <c r="D108" t="s">
        <v>22</v>
      </c>
      <c r="E108" t="s">
        <v>40</v>
      </c>
      <c r="F108">
        <v>3</v>
      </c>
      <c r="G108" t="s">
        <v>56</v>
      </c>
      <c r="H108" t="s">
        <v>58</v>
      </c>
      <c r="I108" t="s">
        <v>79</v>
      </c>
      <c r="J108">
        <v>54522170</v>
      </c>
      <c r="K108">
        <v>9056</v>
      </c>
      <c r="L108" s="1">
        <v>43655</v>
      </c>
    </row>
    <row r="109" spans="1:12" x14ac:dyDescent="0.35">
      <c r="A109">
        <v>1900004503</v>
      </c>
      <c r="B109" s="1">
        <v>43809</v>
      </c>
      <c r="C109" t="s">
        <v>24</v>
      </c>
      <c r="D109" t="s">
        <v>22</v>
      </c>
      <c r="E109" t="s">
        <v>57</v>
      </c>
      <c r="G109" t="s">
        <v>690</v>
      </c>
      <c r="H109" t="s">
        <v>23</v>
      </c>
      <c r="I109" t="s">
        <v>49</v>
      </c>
      <c r="J109" t="s">
        <v>152</v>
      </c>
      <c r="K109">
        <v>1897</v>
      </c>
      <c r="L109" s="1">
        <v>43647</v>
      </c>
    </row>
    <row r="110" spans="1:12" x14ac:dyDescent="0.35">
      <c r="A110">
        <v>1900004505</v>
      </c>
      <c r="B110" s="1">
        <v>43809</v>
      </c>
      <c r="C110" t="s">
        <v>24</v>
      </c>
      <c r="D110" t="s">
        <v>22</v>
      </c>
      <c r="E110" t="s">
        <v>57</v>
      </c>
      <c r="G110" t="s">
        <v>690</v>
      </c>
      <c r="H110" t="s">
        <v>23</v>
      </c>
      <c r="I110" t="s">
        <v>49</v>
      </c>
      <c r="J110" t="s">
        <v>154</v>
      </c>
      <c r="K110">
        <v>42500</v>
      </c>
      <c r="L110" s="1">
        <v>43647</v>
      </c>
    </row>
    <row r="111" spans="1:12" x14ac:dyDescent="0.35">
      <c r="A111">
        <v>1900004507</v>
      </c>
      <c r="B111" s="1">
        <v>43809</v>
      </c>
      <c r="C111" t="s">
        <v>24</v>
      </c>
      <c r="D111" t="s">
        <v>22</v>
      </c>
      <c r="E111" t="s">
        <v>57</v>
      </c>
      <c r="G111" t="s">
        <v>690</v>
      </c>
      <c r="H111" t="s">
        <v>23</v>
      </c>
      <c r="I111" t="s">
        <v>49</v>
      </c>
      <c r="J111" t="s">
        <v>155</v>
      </c>
      <c r="K111">
        <v>10917</v>
      </c>
      <c r="L111" s="1">
        <v>43647</v>
      </c>
    </row>
    <row r="112" spans="1:12" x14ac:dyDescent="0.35">
      <c r="A112">
        <v>1900004518</v>
      </c>
      <c r="B112" s="1">
        <v>43809</v>
      </c>
      <c r="C112" t="s">
        <v>24</v>
      </c>
      <c r="D112" t="s">
        <v>22</v>
      </c>
      <c r="E112" t="s">
        <v>57</v>
      </c>
      <c r="G112" t="s">
        <v>690</v>
      </c>
      <c r="H112" t="s">
        <v>23</v>
      </c>
      <c r="I112" t="s">
        <v>49</v>
      </c>
      <c r="J112" t="s">
        <v>158</v>
      </c>
      <c r="K112">
        <v>3375</v>
      </c>
      <c r="L112" s="1">
        <v>43647</v>
      </c>
    </row>
    <row r="113" spans="1:12" x14ac:dyDescent="0.35">
      <c r="A113">
        <v>1900004535</v>
      </c>
      <c r="B113" s="1">
        <v>43809</v>
      </c>
      <c r="C113" t="s">
        <v>672</v>
      </c>
      <c r="D113" t="s">
        <v>22</v>
      </c>
      <c r="E113" t="s">
        <v>57</v>
      </c>
      <c r="G113" t="s">
        <v>690</v>
      </c>
      <c r="H113" t="s">
        <v>23</v>
      </c>
      <c r="I113" t="s">
        <v>84</v>
      </c>
      <c r="J113" t="s">
        <v>330</v>
      </c>
      <c r="K113">
        <v>320175</v>
      </c>
      <c r="L113" s="1">
        <v>43805</v>
      </c>
    </row>
    <row r="114" spans="1:12" x14ac:dyDescent="0.35">
      <c r="A114">
        <v>1900004535</v>
      </c>
      <c r="B114" s="1">
        <v>43809</v>
      </c>
      <c r="C114" t="s">
        <v>672</v>
      </c>
      <c r="D114" t="s">
        <v>22</v>
      </c>
      <c r="E114" t="s">
        <v>57</v>
      </c>
      <c r="G114" t="s">
        <v>690</v>
      </c>
      <c r="H114" t="s">
        <v>23</v>
      </c>
      <c r="I114" t="s">
        <v>84</v>
      </c>
      <c r="J114">
        <v>3.1242015891005998E+18</v>
      </c>
      <c r="K114">
        <v>320175</v>
      </c>
      <c r="L114" s="1">
        <v>43805</v>
      </c>
    </row>
    <row r="115" spans="1:12" x14ac:dyDescent="0.35">
      <c r="A115">
        <v>1900004535</v>
      </c>
      <c r="B115" s="1">
        <v>43809</v>
      </c>
      <c r="C115" t="s">
        <v>672</v>
      </c>
      <c r="D115" t="s">
        <v>22</v>
      </c>
      <c r="E115" t="s">
        <v>57</v>
      </c>
      <c r="G115" t="s">
        <v>690</v>
      </c>
      <c r="H115" t="s">
        <v>23</v>
      </c>
      <c r="I115" t="s">
        <v>84</v>
      </c>
      <c r="J115" t="s">
        <v>343</v>
      </c>
      <c r="K115">
        <v>320175</v>
      </c>
      <c r="L115" s="1">
        <v>43805</v>
      </c>
    </row>
    <row r="116" spans="1:12" x14ac:dyDescent="0.35">
      <c r="A116">
        <v>1900004538</v>
      </c>
      <c r="B116" s="1">
        <v>43809</v>
      </c>
      <c r="C116" t="s">
        <v>672</v>
      </c>
      <c r="D116" t="s">
        <v>22</v>
      </c>
      <c r="E116" t="s">
        <v>57</v>
      </c>
      <c r="G116" t="s">
        <v>690</v>
      </c>
      <c r="H116" t="s">
        <v>23</v>
      </c>
      <c r="I116" t="s">
        <v>130</v>
      </c>
      <c r="J116" t="s">
        <v>450</v>
      </c>
      <c r="K116">
        <v>168593</v>
      </c>
      <c r="L116" s="1">
        <v>43613</v>
      </c>
    </row>
    <row r="117" spans="1:12" x14ac:dyDescent="0.35">
      <c r="A117">
        <v>1900004538</v>
      </c>
      <c r="B117" s="1">
        <v>43809</v>
      </c>
      <c r="C117" t="s">
        <v>672</v>
      </c>
      <c r="D117" t="s">
        <v>22</v>
      </c>
      <c r="E117" t="s">
        <v>57</v>
      </c>
      <c r="G117" t="s">
        <v>690</v>
      </c>
      <c r="H117" t="s">
        <v>23</v>
      </c>
      <c r="I117" t="s">
        <v>130</v>
      </c>
      <c r="J117" t="s">
        <v>451</v>
      </c>
      <c r="K117">
        <v>168593</v>
      </c>
      <c r="L117" s="1">
        <v>43613</v>
      </c>
    </row>
    <row r="118" spans="1:12" x14ac:dyDescent="0.35">
      <c r="A118">
        <v>1900004894</v>
      </c>
      <c r="B118" s="1">
        <v>43818</v>
      </c>
      <c r="C118" t="s">
        <v>24</v>
      </c>
      <c r="D118" t="s">
        <v>22</v>
      </c>
      <c r="E118" t="s">
        <v>57</v>
      </c>
      <c r="G118" t="s">
        <v>690</v>
      </c>
      <c r="H118" t="s">
        <v>23</v>
      </c>
      <c r="I118" t="s">
        <v>103</v>
      </c>
      <c r="J118">
        <v>43196279</v>
      </c>
      <c r="K118">
        <v>2970</v>
      </c>
      <c r="L118" s="1">
        <v>43730</v>
      </c>
    </row>
    <row r="119" spans="1:12" x14ac:dyDescent="0.35">
      <c r="A119">
        <v>1900004898</v>
      </c>
      <c r="B119" s="1">
        <v>43818</v>
      </c>
      <c r="C119" t="s">
        <v>24</v>
      </c>
      <c r="D119" t="s">
        <v>22</v>
      </c>
      <c r="E119" t="s">
        <v>57</v>
      </c>
      <c r="F119">
        <v>1</v>
      </c>
      <c r="G119" t="s">
        <v>21</v>
      </c>
      <c r="H119" t="s">
        <v>58</v>
      </c>
      <c r="I119" t="s">
        <v>36</v>
      </c>
      <c r="J119">
        <v>3.1142029633600998E+18</v>
      </c>
      <c r="K119">
        <v>7022</v>
      </c>
      <c r="L119" s="1">
        <v>43703</v>
      </c>
    </row>
    <row r="120" spans="1:12" x14ac:dyDescent="0.35">
      <c r="A120">
        <v>1900004909</v>
      </c>
      <c r="B120" s="1">
        <v>43818</v>
      </c>
      <c r="C120" t="s">
        <v>24</v>
      </c>
      <c r="D120" t="s">
        <v>22</v>
      </c>
      <c r="E120" t="s">
        <v>57</v>
      </c>
      <c r="G120" t="s">
        <v>690</v>
      </c>
      <c r="H120" t="s">
        <v>23</v>
      </c>
      <c r="I120" t="s">
        <v>51</v>
      </c>
      <c r="J120" t="s">
        <v>161</v>
      </c>
      <c r="K120">
        <v>202350</v>
      </c>
      <c r="L120" s="1">
        <v>43738</v>
      </c>
    </row>
    <row r="121" spans="1:12" x14ac:dyDescent="0.35">
      <c r="A121">
        <v>1900004912</v>
      </c>
      <c r="B121" s="1">
        <v>43818</v>
      </c>
      <c r="C121" t="s">
        <v>24</v>
      </c>
      <c r="D121" t="s">
        <v>22</v>
      </c>
      <c r="E121" t="s">
        <v>57</v>
      </c>
      <c r="F121">
        <v>1</v>
      </c>
      <c r="G121" t="s">
        <v>21</v>
      </c>
      <c r="H121" t="s">
        <v>58</v>
      </c>
      <c r="I121" t="s">
        <v>51</v>
      </c>
      <c r="J121">
        <v>3.213400201191E+23</v>
      </c>
      <c r="K121">
        <v>87500</v>
      </c>
      <c r="L121" s="1">
        <v>43677</v>
      </c>
    </row>
    <row r="122" spans="1:12" x14ac:dyDescent="0.35">
      <c r="A122">
        <v>1900004917</v>
      </c>
      <c r="B122" s="1">
        <v>43818</v>
      </c>
      <c r="C122" t="s">
        <v>24</v>
      </c>
      <c r="D122" t="s">
        <v>22</v>
      </c>
      <c r="E122" t="s">
        <v>57</v>
      </c>
      <c r="F122">
        <v>1</v>
      </c>
      <c r="G122" t="s">
        <v>21</v>
      </c>
      <c r="H122" t="s">
        <v>58</v>
      </c>
      <c r="I122" t="s">
        <v>51</v>
      </c>
      <c r="J122">
        <v>22515779</v>
      </c>
      <c r="K122">
        <v>44260</v>
      </c>
      <c r="L122" s="1">
        <v>43738</v>
      </c>
    </row>
    <row r="123" spans="1:12" x14ac:dyDescent="0.35">
      <c r="A123">
        <v>1900004919</v>
      </c>
      <c r="B123" s="1">
        <v>43818</v>
      </c>
      <c r="C123" t="s">
        <v>24</v>
      </c>
      <c r="D123" t="s">
        <v>22</v>
      </c>
      <c r="E123" t="s">
        <v>48</v>
      </c>
      <c r="G123" t="s">
        <v>695</v>
      </c>
      <c r="H123" t="s">
        <v>28</v>
      </c>
      <c r="I123" t="s">
        <v>51</v>
      </c>
      <c r="J123">
        <v>9.9000046190100005E+19</v>
      </c>
      <c r="K123">
        <v>11550</v>
      </c>
      <c r="L123" s="1">
        <v>43716</v>
      </c>
    </row>
    <row r="124" spans="1:12" x14ac:dyDescent="0.35">
      <c r="A124">
        <v>1900004920</v>
      </c>
      <c r="B124" s="1">
        <v>43818</v>
      </c>
      <c r="C124" t="s">
        <v>24</v>
      </c>
      <c r="D124" t="s">
        <v>22</v>
      </c>
      <c r="E124" t="s">
        <v>54</v>
      </c>
      <c r="G124" t="s">
        <v>695</v>
      </c>
      <c r="H124" t="s">
        <v>28</v>
      </c>
      <c r="I124" t="s">
        <v>51</v>
      </c>
      <c r="J124">
        <v>9.90000111903E+19</v>
      </c>
      <c r="K124">
        <v>43033</v>
      </c>
      <c r="L124" s="1">
        <v>43716</v>
      </c>
    </row>
    <row r="125" spans="1:12" x14ac:dyDescent="0.35">
      <c r="A125">
        <v>1900004922</v>
      </c>
      <c r="B125" s="1">
        <v>43818</v>
      </c>
      <c r="C125" t="s">
        <v>24</v>
      </c>
      <c r="D125" t="s">
        <v>22</v>
      </c>
      <c r="E125" t="s">
        <v>48</v>
      </c>
      <c r="G125" t="s">
        <v>695</v>
      </c>
      <c r="H125" t="s">
        <v>28</v>
      </c>
      <c r="I125" t="s">
        <v>51</v>
      </c>
      <c r="J125">
        <v>9.9000046190100005E+19</v>
      </c>
      <c r="K125">
        <v>7700</v>
      </c>
      <c r="L125" s="1">
        <v>43716</v>
      </c>
    </row>
    <row r="126" spans="1:12" x14ac:dyDescent="0.35">
      <c r="A126">
        <v>1900004923</v>
      </c>
      <c r="B126" s="1">
        <v>43818</v>
      </c>
      <c r="C126" t="s">
        <v>24</v>
      </c>
      <c r="D126" t="s">
        <v>22</v>
      </c>
      <c r="E126" t="s">
        <v>54</v>
      </c>
      <c r="G126" t="s">
        <v>695</v>
      </c>
      <c r="H126" t="s">
        <v>28</v>
      </c>
      <c r="I126" t="s">
        <v>51</v>
      </c>
      <c r="J126">
        <v>9.90000111903E+19</v>
      </c>
      <c r="K126">
        <v>72139</v>
      </c>
      <c r="L126" s="1">
        <v>43716</v>
      </c>
    </row>
    <row r="127" spans="1:12" x14ac:dyDescent="0.35">
      <c r="A127">
        <v>1900004928</v>
      </c>
      <c r="B127" s="1">
        <v>43818</v>
      </c>
      <c r="C127" t="s">
        <v>24</v>
      </c>
      <c r="D127" t="s">
        <v>22</v>
      </c>
      <c r="E127" t="s">
        <v>33</v>
      </c>
      <c r="F127">
        <v>3</v>
      </c>
      <c r="G127" t="s">
        <v>56</v>
      </c>
      <c r="H127" t="s">
        <v>58</v>
      </c>
      <c r="I127" t="s">
        <v>51</v>
      </c>
      <c r="J127">
        <v>9.9000044190299996E+19</v>
      </c>
      <c r="K127">
        <v>32585</v>
      </c>
      <c r="L127" s="1">
        <v>43719</v>
      </c>
    </row>
    <row r="128" spans="1:12" x14ac:dyDescent="0.35">
      <c r="A128">
        <v>1900004933</v>
      </c>
      <c r="B128" s="1">
        <v>43818</v>
      </c>
      <c r="C128" t="s">
        <v>24</v>
      </c>
      <c r="D128" t="s">
        <v>22</v>
      </c>
      <c r="E128" t="s">
        <v>33</v>
      </c>
      <c r="F128">
        <v>3</v>
      </c>
      <c r="G128" t="s">
        <v>56</v>
      </c>
      <c r="H128" t="s">
        <v>58</v>
      </c>
      <c r="I128" t="s">
        <v>51</v>
      </c>
      <c r="J128">
        <v>9.9000044190299996E+19</v>
      </c>
      <c r="K128">
        <v>8045</v>
      </c>
      <c r="L128" s="1">
        <v>43730</v>
      </c>
    </row>
    <row r="129" spans="1:12" x14ac:dyDescent="0.35">
      <c r="A129">
        <v>1900004983</v>
      </c>
      <c r="B129" s="1">
        <v>43818</v>
      </c>
      <c r="C129" t="s">
        <v>24</v>
      </c>
      <c r="D129" t="s">
        <v>22</v>
      </c>
      <c r="E129" t="s">
        <v>57</v>
      </c>
      <c r="G129" t="s">
        <v>690</v>
      </c>
      <c r="H129" t="s">
        <v>23</v>
      </c>
      <c r="I129" t="s">
        <v>84</v>
      </c>
      <c r="J129" t="s">
        <v>328</v>
      </c>
      <c r="K129">
        <v>26968</v>
      </c>
      <c r="L129" s="1">
        <v>43763</v>
      </c>
    </row>
    <row r="130" spans="1:12" x14ac:dyDescent="0.35">
      <c r="A130">
        <v>1900004984</v>
      </c>
      <c r="B130" s="1">
        <v>43818</v>
      </c>
      <c r="C130" t="s">
        <v>24</v>
      </c>
      <c r="D130" t="s">
        <v>22</v>
      </c>
      <c r="E130" t="s">
        <v>57</v>
      </c>
      <c r="G130" t="s">
        <v>690</v>
      </c>
      <c r="H130" t="s">
        <v>23</v>
      </c>
      <c r="I130" t="s">
        <v>84</v>
      </c>
      <c r="J130" t="s">
        <v>327</v>
      </c>
      <c r="K130">
        <v>2437</v>
      </c>
      <c r="L130" s="1">
        <v>43764</v>
      </c>
    </row>
    <row r="131" spans="1:12" x14ac:dyDescent="0.35">
      <c r="A131">
        <v>1900004985</v>
      </c>
      <c r="B131" s="1">
        <v>43818</v>
      </c>
      <c r="C131" t="s">
        <v>24</v>
      </c>
      <c r="D131" t="s">
        <v>22</v>
      </c>
      <c r="E131" t="s">
        <v>57</v>
      </c>
      <c r="G131" t="s">
        <v>690</v>
      </c>
      <c r="H131" t="s">
        <v>23</v>
      </c>
      <c r="I131" t="s">
        <v>84</v>
      </c>
      <c r="J131" t="s">
        <v>343</v>
      </c>
      <c r="K131">
        <v>53278</v>
      </c>
      <c r="L131" s="1">
        <v>43466</v>
      </c>
    </row>
    <row r="132" spans="1:12" x14ac:dyDescent="0.35">
      <c r="A132">
        <v>1900004986</v>
      </c>
      <c r="B132" s="1">
        <v>43818</v>
      </c>
      <c r="C132" t="s">
        <v>24</v>
      </c>
      <c r="D132" t="s">
        <v>22</v>
      </c>
      <c r="E132" t="s">
        <v>57</v>
      </c>
      <c r="G132" t="s">
        <v>690</v>
      </c>
      <c r="H132" t="s">
        <v>23</v>
      </c>
      <c r="I132" t="s">
        <v>84</v>
      </c>
      <c r="J132" t="s">
        <v>344</v>
      </c>
      <c r="K132">
        <v>30048</v>
      </c>
      <c r="L132" s="1">
        <v>43466</v>
      </c>
    </row>
    <row r="133" spans="1:12" x14ac:dyDescent="0.35">
      <c r="A133">
        <v>1900004987</v>
      </c>
      <c r="B133" s="1">
        <v>43818</v>
      </c>
      <c r="C133" t="s">
        <v>24</v>
      </c>
      <c r="D133" t="s">
        <v>22</v>
      </c>
      <c r="E133" t="s">
        <v>57</v>
      </c>
      <c r="G133" t="s">
        <v>690</v>
      </c>
      <c r="H133" t="s">
        <v>23</v>
      </c>
      <c r="I133" t="s">
        <v>84</v>
      </c>
      <c r="J133">
        <v>3.1142029974272998E+18</v>
      </c>
      <c r="K133">
        <v>12500</v>
      </c>
      <c r="L133" s="1">
        <v>43727</v>
      </c>
    </row>
    <row r="134" spans="1:12" x14ac:dyDescent="0.35">
      <c r="A134">
        <v>1900005036</v>
      </c>
      <c r="B134" s="1">
        <v>43819</v>
      </c>
      <c r="C134" t="s">
        <v>24</v>
      </c>
      <c r="D134" t="s">
        <v>22</v>
      </c>
      <c r="E134" t="s">
        <v>57</v>
      </c>
      <c r="F134">
        <v>1</v>
      </c>
      <c r="G134" t="s">
        <v>21</v>
      </c>
      <c r="H134" t="s">
        <v>58</v>
      </c>
      <c r="I134" t="s">
        <v>78</v>
      </c>
      <c r="J134" t="s">
        <v>259</v>
      </c>
      <c r="K134">
        <v>3854</v>
      </c>
      <c r="L134" s="1">
        <v>43585</v>
      </c>
    </row>
    <row r="135" spans="1:12" x14ac:dyDescent="0.35">
      <c r="A135">
        <v>1900005300</v>
      </c>
      <c r="B135" s="1">
        <v>43823</v>
      </c>
      <c r="C135" t="s">
        <v>672</v>
      </c>
      <c r="D135" t="s">
        <v>22</v>
      </c>
      <c r="E135" t="s">
        <v>57</v>
      </c>
      <c r="G135" t="s">
        <v>690</v>
      </c>
      <c r="H135" t="s">
        <v>23</v>
      </c>
      <c r="I135" t="s">
        <v>78</v>
      </c>
      <c r="J135">
        <v>304003763</v>
      </c>
      <c r="K135">
        <v>132392</v>
      </c>
      <c r="L135" s="1">
        <v>43819</v>
      </c>
    </row>
    <row r="136" spans="1:12" x14ac:dyDescent="0.35">
      <c r="A136">
        <v>1900005300</v>
      </c>
      <c r="B136" s="1">
        <v>43823</v>
      </c>
      <c r="C136" t="s">
        <v>672</v>
      </c>
      <c r="D136" t="s">
        <v>22</v>
      </c>
      <c r="E136" t="s">
        <v>57</v>
      </c>
      <c r="G136" t="s">
        <v>690</v>
      </c>
      <c r="H136" t="s">
        <v>23</v>
      </c>
      <c r="I136" t="s">
        <v>78</v>
      </c>
      <c r="J136" t="s">
        <v>246</v>
      </c>
      <c r="K136">
        <v>132392</v>
      </c>
      <c r="L136" s="1">
        <v>43819</v>
      </c>
    </row>
    <row r="137" spans="1:12" x14ac:dyDescent="0.35">
      <c r="A137">
        <v>1900005300</v>
      </c>
      <c r="B137" s="1">
        <v>43823</v>
      </c>
      <c r="C137" t="s">
        <v>672</v>
      </c>
      <c r="D137" t="s">
        <v>22</v>
      </c>
      <c r="E137" t="s">
        <v>57</v>
      </c>
      <c r="G137" t="s">
        <v>690</v>
      </c>
      <c r="H137" t="s">
        <v>23</v>
      </c>
      <c r="I137" t="s">
        <v>78</v>
      </c>
      <c r="J137">
        <v>2.4142020928135997E+18</v>
      </c>
      <c r="K137">
        <v>132392</v>
      </c>
      <c r="L137" s="1">
        <v>43819</v>
      </c>
    </row>
    <row r="138" spans="1:12" x14ac:dyDescent="0.35">
      <c r="A138">
        <v>1900005300</v>
      </c>
      <c r="B138" s="1">
        <v>43823</v>
      </c>
      <c r="C138" t="s">
        <v>672</v>
      </c>
      <c r="D138" t="s">
        <v>22</v>
      </c>
      <c r="E138" t="s">
        <v>57</v>
      </c>
      <c r="G138" t="s">
        <v>690</v>
      </c>
      <c r="H138" t="s">
        <v>23</v>
      </c>
      <c r="I138" t="s">
        <v>78</v>
      </c>
      <c r="J138" t="s">
        <v>258</v>
      </c>
      <c r="K138">
        <v>132392</v>
      </c>
      <c r="L138" s="1">
        <v>43819</v>
      </c>
    </row>
    <row r="139" spans="1:12" x14ac:dyDescent="0.35">
      <c r="A139">
        <v>1900005324</v>
      </c>
      <c r="B139" s="1">
        <v>43823</v>
      </c>
      <c r="C139" t="s">
        <v>24</v>
      </c>
      <c r="D139" t="s">
        <v>22</v>
      </c>
      <c r="E139" t="s">
        <v>33</v>
      </c>
      <c r="F139">
        <v>3</v>
      </c>
      <c r="G139" t="s">
        <v>56</v>
      </c>
      <c r="H139" t="s">
        <v>58</v>
      </c>
      <c r="I139" t="s">
        <v>130</v>
      </c>
      <c r="J139">
        <v>9.9000044190299996E+19</v>
      </c>
      <c r="K139">
        <v>26805</v>
      </c>
      <c r="L139" s="1">
        <v>43788</v>
      </c>
    </row>
    <row r="140" spans="1:12" x14ac:dyDescent="0.35">
      <c r="A140">
        <v>1900005325</v>
      </c>
      <c r="B140" s="1">
        <v>43823</v>
      </c>
      <c r="C140" t="s">
        <v>24</v>
      </c>
      <c r="D140" t="s">
        <v>22</v>
      </c>
      <c r="E140" t="s">
        <v>40</v>
      </c>
      <c r="G140" t="s">
        <v>691</v>
      </c>
      <c r="H140" t="s">
        <v>23</v>
      </c>
      <c r="I140" t="s">
        <v>130</v>
      </c>
      <c r="J140">
        <v>43191791</v>
      </c>
      <c r="K140">
        <v>956</v>
      </c>
      <c r="L140" s="1">
        <v>43649</v>
      </c>
    </row>
    <row r="141" spans="1:12" x14ac:dyDescent="0.35">
      <c r="A141">
        <v>1900005329</v>
      </c>
      <c r="B141" s="1">
        <v>43823</v>
      </c>
      <c r="C141" t="s">
        <v>24</v>
      </c>
      <c r="D141" t="s">
        <v>22</v>
      </c>
      <c r="E141" t="s">
        <v>57</v>
      </c>
      <c r="F141">
        <v>1</v>
      </c>
      <c r="G141" t="s">
        <v>21</v>
      </c>
      <c r="H141" t="s">
        <v>58</v>
      </c>
      <c r="I141" t="s">
        <v>17</v>
      </c>
      <c r="J141">
        <v>3.1142029634361999E+18</v>
      </c>
      <c r="K141">
        <v>2089</v>
      </c>
      <c r="L141" s="1">
        <v>43703</v>
      </c>
    </row>
    <row r="142" spans="1:12" x14ac:dyDescent="0.35">
      <c r="A142">
        <v>1900005331</v>
      </c>
      <c r="B142" s="1">
        <v>43823</v>
      </c>
      <c r="C142" t="s">
        <v>24</v>
      </c>
      <c r="D142" t="s">
        <v>22</v>
      </c>
      <c r="E142" t="s">
        <v>57</v>
      </c>
      <c r="G142" t="s">
        <v>690</v>
      </c>
      <c r="H142" t="s">
        <v>23</v>
      </c>
      <c r="I142" t="s">
        <v>103</v>
      </c>
      <c r="J142" t="s">
        <v>462</v>
      </c>
      <c r="K142">
        <v>8580</v>
      </c>
      <c r="L142" s="1">
        <v>43729</v>
      </c>
    </row>
    <row r="143" spans="1:12" x14ac:dyDescent="0.35">
      <c r="A143">
        <v>1900005394</v>
      </c>
      <c r="B143" s="1">
        <v>43824</v>
      </c>
      <c r="C143" t="s">
        <v>24</v>
      </c>
      <c r="D143" t="s">
        <v>22</v>
      </c>
      <c r="E143" t="s">
        <v>57</v>
      </c>
      <c r="G143" t="s">
        <v>690</v>
      </c>
      <c r="H143" t="s">
        <v>23</v>
      </c>
      <c r="I143" t="s">
        <v>49</v>
      </c>
      <c r="J143" t="s">
        <v>156</v>
      </c>
      <c r="K143">
        <v>60713</v>
      </c>
      <c r="L143" s="1">
        <v>43647</v>
      </c>
    </row>
    <row r="144" spans="1:12" x14ac:dyDescent="0.35">
      <c r="A144">
        <v>1900005395</v>
      </c>
      <c r="B144" s="1">
        <v>43824</v>
      </c>
      <c r="C144" t="s">
        <v>24</v>
      </c>
      <c r="D144" t="s">
        <v>22</v>
      </c>
      <c r="E144" t="s">
        <v>20</v>
      </c>
      <c r="G144" t="s">
        <v>690</v>
      </c>
      <c r="H144" t="s">
        <v>23</v>
      </c>
      <c r="I144" t="s">
        <v>51</v>
      </c>
      <c r="J144">
        <v>22531899</v>
      </c>
      <c r="K144">
        <v>50160</v>
      </c>
      <c r="L144" s="1">
        <v>43765</v>
      </c>
    </row>
    <row r="145" spans="1:12" x14ac:dyDescent="0.35">
      <c r="A145">
        <v>1900005396</v>
      </c>
      <c r="B145" s="1">
        <v>43824</v>
      </c>
      <c r="C145" t="s">
        <v>24</v>
      </c>
      <c r="D145" t="s">
        <v>22</v>
      </c>
      <c r="E145" t="s">
        <v>57</v>
      </c>
      <c r="G145" t="s">
        <v>690</v>
      </c>
      <c r="I145" t="s">
        <v>51</v>
      </c>
      <c r="J145" t="s">
        <v>173</v>
      </c>
      <c r="K145">
        <v>71765</v>
      </c>
      <c r="L145" s="1">
        <v>43764</v>
      </c>
    </row>
    <row r="146" spans="1:12" x14ac:dyDescent="0.35">
      <c r="A146">
        <v>1900005439</v>
      </c>
      <c r="B146" s="1">
        <v>43824</v>
      </c>
      <c r="C146" t="s">
        <v>24</v>
      </c>
      <c r="D146" t="s">
        <v>22</v>
      </c>
      <c r="E146" t="s">
        <v>33</v>
      </c>
      <c r="F146">
        <v>13</v>
      </c>
      <c r="G146" t="s">
        <v>685</v>
      </c>
      <c r="H146" t="s">
        <v>58</v>
      </c>
      <c r="I146" t="s">
        <v>84</v>
      </c>
      <c r="J146" t="s">
        <v>368</v>
      </c>
      <c r="K146">
        <v>62399</v>
      </c>
      <c r="L146" s="1">
        <v>43783</v>
      </c>
    </row>
    <row r="147" spans="1:12" x14ac:dyDescent="0.35">
      <c r="A147">
        <v>1900005516</v>
      </c>
      <c r="B147" s="1">
        <v>43825</v>
      </c>
      <c r="C147" t="s">
        <v>24</v>
      </c>
      <c r="D147" t="s">
        <v>22</v>
      </c>
      <c r="E147" t="s">
        <v>35</v>
      </c>
      <c r="F147">
        <v>10</v>
      </c>
      <c r="G147" t="s">
        <v>39</v>
      </c>
      <c r="H147" t="s">
        <v>58</v>
      </c>
      <c r="I147" t="s">
        <v>82</v>
      </c>
      <c r="J147">
        <v>2280014070</v>
      </c>
      <c r="K147">
        <v>27530</v>
      </c>
      <c r="L147" s="1">
        <v>43533</v>
      </c>
    </row>
    <row r="148" spans="1:12" x14ac:dyDescent="0.35">
      <c r="A148">
        <v>1900005526</v>
      </c>
      <c r="B148" s="1">
        <v>43825</v>
      </c>
      <c r="C148" t="s">
        <v>24</v>
      </c>
      <c r="D148" t="s">
        <v>22</v>
      </c>
      <c r="E148" t="s">
        <v>40</v>
      </c>
      <c r="G148" t="s">
        <v>692</v>
      </c>
      <c r="H148" t="s">
        <v>23</v>
      </c>
      <c r="I148" t="s">
        <v>17</v>
      </c>
      <c r="J148" t="s">
        <v>64</v>
      </c>
      <c r="K148">
        <v>60000</v>
      </c>
      <c r="L148" s="1">
        <v>43556</v>
      </c>
    </row>
    <row r="149" spans="1:12" x14ac:dyDescent="0.35">
      <c r="A149">
        <v>1900005527</v>
      </c>
      <c r="B149" s="1">
        <v>43825</v>
      </c>
      <c r="C149" t="s">
        <v>24</v>
      </c>
      <c r="D149" t="s">
        <v>22</v>
      </c>
      <c r="E149" t="s">
        <v>57</v>
      </c>
      <c r="G149" t="s">
        <v>690</v>
      </c>
      <c r="H149" t="s">
        <v>23</v>
      </c>
      <c r="I149" t="s">
        <v>36</v>
      </c>
      <c r="J149">
        <v>1.203004619248E+19</v>
      </c>
      <c r="K149">
        <v>77400</v>
      </c>
      <c r="L149" s="1">
        <v>43687</v>
      </c>
    </row>
    <row r="150" spans="1:12" x14ac:dyDescent="0.35">
      <c r="A150">
        <v>1900005528</v>
      </c>
      <c r="B150" s="1">
        <v>43825</v>
      </c>
      <c r="C150" t="s">
        <v>24</v>
      </c>
      <c r="D150" t="s">
        <v>22</v>
      </c>
      <c r="E150" t="s">
        <v>57</v>
      </c>
      <c r="G150" t="s">
        <v>690</v>
      </c>
      <c r="H150" t="s">
        <v>23</v>
      </c>
      <c r="I150" t="s">
        <v>36</v>
      </c>
      <c r="J150">
        <v>1.203004619248E+19</v>
      </c>
      <c r="K150">
        <v>302812</v>
      </c>
      <c r="L150" s="1">
        <v>43687</v>
      </c>
    </row>
    <row r="151" spans="1:12" x14ac:dyDescent="0.35">
      <c r="A151">
        <v>1900005529</v>
      </c>
      <c r="B151" s="1">
        <v>43825</v>
      </c>
      <c r="C151" t="s">
        <v>24</v>
      </c>
      <c r="D151" t="s">
        <v>22</v>
      </c>
      <c r="E151" t="s">
        <v>48</v>
      </c>
      <c r="G151" t="s">
        <v>685</v>
      </c>
      <c r="H151" t="s">
        <v>23</v>
      </c>
      <c r="I151" t="s">
        <v>55</v>
      </c>
      <c r="J151" t="s">
        <v>186</v>
      </c>
      <c r="K151">
        <v>275569</v>
      </c>
      <c r="L151" s="1">
        <v>43525</v>
      </c>
    </row>
    <row r="152" spans="1:12" x14ac:dyDescent="0.35">
      <c r="A152">
        <v>1900005530</v>
      </c>
      <c r="B152" s="1">
        <v>43825</v>
      </c>
      <c r="C152" t="s">
        <v>24</v>
      </c>
      <c r="D152" t="s">
        <v>22</v>
      </c>
      <c r="E152" t="s">
        <v>35</v>
      </c>
      <c r="G152" t="s">
        <v>685</v>
      </c>
      <c r="H152" t="s">
        <v>23</v>
      </c>
      <c r="I152" t="s">
        <v>55</v>
      </c>
      <c r="J152" t="s">
        <v>185</v>
      </c>
      <c r="K152">
        <v>320000</v>
      </c>
      <c r="L152" s="1">
        <v>43496</v>
      </c>
    </row>
    <row r="153" spans="1:12" x14ac:dyDescent="0.35">
      <c r="A153">
        <v>1900005531</v>
      </c>
      <c r="B153" s="1">
        <v>43825</v>
      </c>
      <c r="C153" t="s">
        <v>24</v>
      </c>
      <c r="D153" t="s">
        <v>22</v>
      </c>
      <c r="E153" t="s">
        <v>40</v>
      </c>
      <c r="G153" t="s">
        <v>692</v>
      </c>
      <c r="H153" t="s">
        <v>23</v>
      </c>
      <c r="I153" t="s">
        <v>130</v>
      </c>
      <c r="J153">
        <v>3393</v>
      </c>
      <c r="K153">
        <v>114752</v>
      </c>
      <c r="L153" s="1">
        <v>43770</v>
      </c>
    </row>
    <row r="154" spans="1:12" x14ac:dyDescent="0.35">
      <c r="A154">
        <v>1900005532</v>
      </c>
      <c r="B154" s="1">
        <v>43825</v>
      </c>
      <c r="C154" t="s">
        <v>24</v>
      </c>
      <c r="D154" t="s">
        <v>22</v>
      </c>
      <c r="E154" t="s">
        <v>40</v>
      </c>
      <c r="G154" t="s">
        <v>692</v>
      </c>
      <c r="I154" t="s">
        <v>130</v>
      </c>
      <c r="J154" t="s">
        <v>430</v>
      </c>
      <c r="K154">
        <v>49027</v>
      </c>
      <c r="L154" s="1">
        <v>43500</v>
      </c>
    </row>
    <row r="155" spans="1:12" x14ac:dyDescent="0.35">
      <c r="A155">
        <v>1900005555</v>
      </c>
      <c r="B155" s="1">
        <v>43825</v>
      </c>
      <c r="C155" t="s">
        <v>24</v>
      </c>
      <c r="D155" t="s">
        <v>22</v>
      </c>
      <c r="E155" t="s">
        <v>33</v>
      </c>
      <c r="F155">
        <v>13</v>
      </c>
      <c r="G155" t="s">
        <v>685</v>
      </c>
      <c r="H155" t="s">
        <v>58</v>
      </c>
      <c r="I155" t="s">
        <v>84</v>
      </c>
      <c r="J155" t="s">
        <v>374</v>
      </c>
      <c r="K155">
        <v>153332</v>
      </c>
      <c r="L155" s="1">
        <v>43757</v>
      </c>
    </row>
    <row r="156" spans="1:12" x14ac:dyDescent="0.35">
      <c r="A156">
        <v>1900005760</v>
      </c>
      <c r="B156" s="1">
        <v>43827</v>
      </c>
      <c r="C156" t="s">
        <v>24</v>
      </c>
      <c r="D156" t="s">
        <v>22</v>
      </c>
      <c r="E156" t="s">
        <v>20</v>
      </c>
      <c r="G156" t="s">
        <v>695</v>
      </c>
      <c r="H156" t="s">
        <v>28</v>
      </c>
      <c r="I156" t="s">
        <v>183</v>
      </c>
      <c r="J156">
        <v>2.4142027811737001E+18</v>
      </c>
      <c r="K156">
        <v>23591</v>
      </c>
      <c r="L156" s="1">
        <v>43586</v>
      </c>
    </row>
    <row r="157" spans="1:12" x14ac:dyDescent="0.35">
      <c r="A157">
        <v>1900005761</v>
      </c>
      <c r="B157" s="1">
        <v>43827</v>
      </c>
      <c r="C157" t="s">
        <v>24</v>
      </c>
      <c r="D157" t="s">
        <v>22</v>
      </c>
      <c r="E157" t="s">
        <v>57</v>
      </c>
      <c r="G157" t="s">
        <v>690</v>
      </c>
      <c r="H157" t="s">
        <v>23</v>
      </c>
      <c r="I157" t="s">
        <v>49</v>
      </c>
      <c r="J157" t="s">
        <v>153</v>
      </c>
      <c r="K157">
        <v>19181</v>
      </c>
      <c r="L157" s="1">
        <v>43679</v>
      </c>
    </row>
    <row r="158" spans="1:12" x14ac:dyDescent="0.35">
      <c r="A158">
        <v>1900005767</v>
      </c>
      <c r="B158" s="1">
        <v>43827</v>
      </c>
      <c r="C158" t="s">
        <v>24</v>
      </c>
      <c r="D158" t="s">
        <v>22</v>
      </c>
      <c r="E158" t="s">
        <v>54</v>
      </c>
      <c r="G158" t="s">
        <v>695</v>
      </c>
      <c r="H158" t="s">
        <v>28</v>
      </c>
      <c r="I158" t="s">
        <v>51</v>
      </c>
      <c r="J158">
        <v>2.3060011180300001E+19</v>
      </c>
      <c r="K158">
        <v>8228</v>
      </c>
      <c r="L158" s="1">
        <v>43524</v>
      </c>
    </row>
    <row r="159" spans="1:12" x14ac:dyDescent="0.35">
      <c r="A159">
        <v>1900005768</v>
      </c>
      <c r="B159" s="1">
        <v>43827</v>
      </c>
      <c r="C159" t="s">
        <v>24</v>
      </c>
      <c r="D159" t="s">
        <v>22</v>
      </c>
      <c r="E159" t="s">
        <v>54</v>
      </c>
      <c r="G159" t="s">
        <v>695</v>
      </c>
      <c r="I159" t="s">
        <v>51</v>
      </c>
      <c r="J159">
        <v>2.3060011180300001E+19</v>
      </c>
      <c r="K159">
        <v>5241</v>
      </c>
      <c r="L159" s="1">
        <v>43658</v>
      </c>
    </row>
    <row r="160" spans="1:12" x14ac:dyDescent="0.35">
      <c r="A160">
        <v>1900005769</v>
      </c>
      <c r="B160" s="1">
        <v>43827</v>
      </c>
      <c r="C160" t="s">
        <v>24</v>
      </c>
      <c r="D160" t="s">
        <v>22</v>
      </c>
      <c r="E160" t="s">
        <v>54</v>
      </c>
      <c r="G160" t="s">
        <v>695</v>
      </c>
      <c r="I160" t="s">
        <v>51</v>
      </c>
      <c r="J160">
        <v>9.9000046190799995E+19</v>
      </c>
      <c r="K160">
        <v>13154</v>
      </c>
      <c r="L160" s="1">
        <v>43748</v>
      </c>
    </row>
    <row r="161" spans="1:12" x14ac:dyDescent="0.35">
      <c r="A161">
        <v>1900005770</v>
      </c>
      <c r="B161" s="1">
        <v>43827</v>
      </c>
      <c r="C161" t="s">
        <v>24</v>
      </c>
      <c r="D161" t="s">
        <v>22</v>
      </c>
      <c r="E161" t="s">
        <v>54</v>
      </c>
      <c r="G161" t="s">
        <v>695</v>
      </c>
      <c r="H161" t="s">
        <v>28</v>
      </c>
      <c r="I161" t="s">
        <v>51</v>
      </c>
      <c r="J161">
        <v>9.9000046190799995E+19</v>
      </c>
      <c r="K161">
        <v>14461</v>
      </c>
      <c r="L161" s="1">
        <v>43716</v>
      </c>
    </row>
    <row r="162" spans="1:12" x14ac:dyDescent="0.35">
      <c r="A162">
        <v>1900005771</v>
      </c>
      <c r="B162" s="1">
        <v>43827</v>
      </c>
      <c r="C162" t="s">
        <v>24</v>
      </c>
      <c r="D162" t="s">
        <v>22</v>
      </c>
      <c r="E162" t="s">
        <v>57</v>
      </c>
      <c r="G162" t="s">
        <v>690</v>
      </c>
      <c r="H162" t="s">
        <v>23</v>
      </c>
      <c r="I162" t="s">
        <v>55</v>
      </c>
      <c r="J162" t="s">
        <v>200</v>
      </c>
      <c r="K162">
        <v>2853</v>
      </c>
      <c r="L162" s="1">
        <v>43639</v>
      </c>
    </row>
    <row r="163" spans="1:12" x14ac:dyDescent="0.35">
      <c r="A163">
        <v>1900005772</v>
      </c>
      <c r="B163" s="1">
        <v>43827</v>
      </c>
      <c r="C163" t="s">
        <v>24</v>
      </c>
      <c r="D163" t="s">
        <v>22</v>
      </c>
      <c r="E163" t="s">
        <v>57</v>
      </c>
      <c r="G163" t="s">
        <v>690</v>
      </c>
      <c r="H163" t="s">
        <v>23</v>
      </c>
      <c r="I163" t="s">
        <v>55</v>
      </c>
      <c r="J163" t="s">
        <v>201</v>
      </c>
      <c r="K163">
        <v>495</v>
      </c>
      <c r="L163" s="1">
        <v>43639</v>
      </c>
    </row>
    <row r="164" spans="1:12" x14ac:dyDescent="0.35">
      <c r="A164">
        <v>1900005773</v>
      </c>
      <c r="B164" s="1">
        <v>43827</v>
      </c>
      <c r="C164" t="s">
        <v>24</v>
      </c>
      <c r="D164" t="s">
        <v>22</v>
      </c>
      <c r="E164" t="s">
        <v>57</v>
      </c>
      <c r="G164" t="s">
        <v>690</v>
      </c>
      <c r="I164" t="s">
        <v>55</v>
      </c>
      <c r="J164" t="s">
        <v>196</v>
      </c>
      <c r="K164">
        <v>5891</v>
      </c>
      <c r="L164" s="1">
        <v>43500</v>
      </c>
    </row>
    <row r="165" spans="1:12" x14ac:dyDescent="0.35">
      <c r="A165">
        <v>1900005774</v>
      </c>
      <c r="B165" s="1">
        <v>43827</v>
      </c>
      <c r="C165" t="s">
        <v>24</v>
      </c>
      <c r="D165" t="s">
        <v>22</v>
      </c>
      <c r="E165" t="s">
        <v>48</v>
      </c>
      <c r="F165">
        <v>3</v>
      </c>
      <c r="G165" t="s">
        <v>56</v>
      </c>
      <c r="H165" t="s">
        <v>58</v>
      </c>
      <c r="I165" t="s">
        <v>79</v>
      </c>
      <c r="J165" t="s">
        <v>316</v>
      </c>
      <c r="K165">
        <v>4596</v>
      </c>
      <c r="L165" s="1">
        <v>43601</v>
      </c>
    </row>
    <row r="166" spans="1:12" x14ac:dyDescent="0.35">
      <c r="A166">
        <v>1900005775</v>
      </c>
      <c r="B166" s="1">
        <v>43827</v>
      </c>
      <c r="C166" t="s">
        <v>24</v>
      </c>
      <c r="D166" t="s">
        <v>22</v>
      </c>
      <c r="E166" t="s">
        <v>33</v>
      </c>
      <c r="F166">
        <v>3</v>
      </c>
      <c r="G166" t="s">
        <v>56</v>
      </c>
      <c r="H166" t="s">
        <v>58</v>
      </c>
      <c r="I166" t="s">
        <v>130</v>
      </c>
      <c r="J166">
        <v>9.9000044180300005E+19</v>
      </c>
      <c r="K166">
        <v>21443</v>
      </c>
      <c r="L166" s="1">
        <v>43649</v>
      </c>
    </row>
    <row r="167" spans="1:12" x14ac:dyDescent="0.35">
      <c r="A167">
        <v>1900005776</v>
      </c>
      <c r="B167" s="1">
        <v>43827</v>
      </c>
      <c r="C167" t="s">
        <v>24</v>
      </c>
      <c r="D167" t="s">
        <v>22</v>
      </c>
      <c r="E167" t="s">
        <v>33</v>
      </c>
      <c r="F167">
        <v>3</v>
      </c>
      <c r="G167" t="s">
        <v>56</v>
      </c>
      <c r="H167" t="s">
        <v>58</v>
      </c>
      <c r="I167" t="s">
        <v>130</v>
      </c>
      <c r="J167">
        <v>9.9000044180300005E+19</v>
      </c>
      <c r="K167">
        <v>21442</v>
      </c>
      <c r="L167" s="1">
        <v>43758</v>
      </c>
    </row>
    <row r="168" spans="1:12" x14ac:dyDescent="0.35">
      <c r="A168">
        <v>1900005777</v>
      </c>
      <c r="B168" s="1">
        <v>43827</v>
      </c>
      <c r="C168" t="s">
        <v>24</v>
      </c>
      <c r="D168" t="s">
        <v>22</v>
      </c>
      <c r="E168" t="s">
        <v>33</v>
      </c>
      <c r="F168">
        <v>3</v>
      </c>
      <c r="G168" t="s">
        <v>56</v>
      </c>
      <c r="H168" t="s">
        <v>58</v>
      </c>
      <c r="I168" t="s">
        <v>130</v>
      </c>
      <c r="J168">
        <v>9.9000044180300005E+19</v>
      </c>
      <c r="K168">
        <v>21443</v>
      </c>
      <c r="L168" s="1">
        <v>43540</v>
      </c>
    </row>
    <row r="169" spans="1:12" x14ac:dyDescent="0.35">
      <c r="A169">
        <v>1900005778</v>
      </c>
      <c r="B169" s="1">
        <v>43827</v>
      </c>
      <c r="C169" t="s">
        <v>24</v>
      </c>
      <c r="D169" t="s">
        <v>22</v>
      </c>
      <c r="E169" t="s">
        <v>33</v>
      </c>
      <c r="F169">
        <v>3</v>
      </c>
      <c r="G169" t="s">
        <v>56</v>
      </c>
      <c r="H169" t="s">
        <v>58</v>
      </c>
      <c r="I169" t="s">
        <v>130</v>
      </c>
      <c r="J169">
        <v>9.9000044180300005E+19</v>
      </c>
      <c r="K169">
        <v>17949</v>
      </c>
      <c r="L169" s="1">
        <v>43649</v>
      </c>
    </row>
    <row r="170" spans="1:12" x14ac:dyDescent="0.35">
      <c r="A170">
        <v>1900005779</v>
      </c>
      <c r="B170" s="1">
        <v>43827</v>
      </c>
      <c r="C170" t="s">
        <v>24</v>
      </c>
      <c r="D170" t="s">
        <v>22</v>
      </c>
      <c r="E170" t="s">
        <v>33</v>
      </c>
      <c r="F170">
        <v>3</v>
      </c>
      <c r="G170" t="s">
        <v>56</v>
      </c>
      <c r="H170" t="s">
        <v>58</v>
      </c>
      <c r="I170" t="s">
        <v>130</v>
      </c>
      <c r="J170">
        <v>9.9000044180300005E+19</v>
      </c>
      <c r="K170">
        <v>17949</v>
      </c>
      <c r="L170" s="1">
        <v>43540</v>
      </c>
    </row>
    <row r="171" spans="1:12" x14ac:dyDescent="0.35">
      <c r="A171">
        <v>1900005780</v>
      </c>
      <c r="B171" s="1">
        <v>43827</v>
      </c>
      <c r="C171" t="s">
        <v>24</v>
      </c>
      <c r="D171" t="s">
        <v>22</v>
      </c>
      <c r="E171" t="s">
        <v>48</v>
      </c>
      <c r="G171" t="s">
        <v>691</v>
      </c>
      <c r="H171" t="s">
        <v>28</v>
      </c>
      <c r="I171" t="s">
        <v>130</v>
      </c>
      <c r="J171" t="s">
        <v>424</v>
      </c>
      <c r="K171">
        <v>7889</v>
      </c>
      <c r="L171" s="1">
        <v>43477</v>
      </c>
    </row>
    <row r="172" spans="1:12" x14ac:dyDescent="0.35">
      <c r="A172">
        <v>1900005781</v>
      </c>
      <c r="B172" s="1">
        <v>43827</v>
      </c>
      <c r="C172" t="s">
        <v>24</v>
      </c>
      <c r="D172" t="s">
        <v>22</v>
      </c>
      <c r="E172" t="s">
        <v>35</v>
      </c>
      <c r="F172">
        <v>3</v>
      </c>
      <c r="G172" t="s">
        <v>56</v>
      </c>
      <c r="H172" t="s">
        <v>58</v>
      </c>
      <c r="I172" t="s">
        <v>130</v>
      </c>
      <c r="J172">
        <v>3.1142031258438999E+18</v>
      </c>
      <c r="K172">
        <v>8198</v>
      </c>
      <c r="L172" s="1">
        <v>43763</v>
      </c>
    </row>
    <row r="173" spans="1:12" x14ac:dyDescent="0.35">
      <c r="A173">
        <v>1900005782</v>
      </c>
      <c r="B173" s="1">
        <v>43827</v>
      </c>
      <c r="C173" t="s">
        <v>24</v>
      </c>
      <c r="D173" t="s">
        <v>22</v>
      </c>
      <c r="E173" t="s">
        <v>40</v>
      </c>
      <c r="G173" t="s">
        <v>692</v>
      </c>
      <c r="I173" t="s">
        <v>130</v>
      </c>
      <c r="J173" t="s">
        <v>429</v>
      </c>
      <c r="K173">
        <v>18697</v>
      </c>
      <c r="L173" s="1">
        <v>43535</v>
      </c>
    </row>
    <row r="174" spans="1:12" x14ac:dyDescent="0.35">
      <c r="A174">
        <v>1900005783</v>
      </c>
      <c r="B174" s="1">
        <v>43827</v>
      </c>
      <c r="C174" t="s">
        <v>24</v>
      </c>
      <c r="D174" t="s">
        <v>22</v>
      </c>
      <c r="E174" t="s">
        <v>40</v>
      </c>
      <c r="G174" t="s">
        <v>692</v>
      </c>
      <c r="I174" t="s">
        <v>130</v>
      </c>
      <c r="J174" t="s">
        <v>429</v>
      </c>
      <c r="K174">
        <v>17140</v>
      </c>
      <c r="L174" s="1">
        <v>43749</v>
      </c>
    </row>
    <row r="175" spans="1:12" x14ac:dyDescent="0.35">
      <c r="A175">
        <v>1900005784</v>
      </c>
      <c r="B175" s="1">
        <v>43827</v>
      </c>
      <c r="C175" t="s">
        <v>24</v>
      </c>
      <c r="D175" t="s">
        <v>22</v>
      </c>
      <c r="E175" t="s">
        <v>40</v>
      </c>
      <c r="G175" t="s">
        <v>692</v>
      </c>
      <c r="I175" t="s">
        <v>130</v>
      </c>
      <c r="J175" t="s">
        <v>429</v>
      </c>
      <c r="K175">
        <v>8561</v>
      </c>
      <c r="L175" s="1">
        <v>43783</v>
      </c>
    </row>
    <row r="176" spans="1:12" x14ac:dyDescent="0.35">
      <c r="A176">
        <v>1900005785</v>
      </c>
      <c r="B176" s="1">
        <v>43827</v>
      </c>
      <c r="C176" t="s">
        <v>24</v>
      </c>
      <c r="D176" t="s">
        <v>22</v>
      </c>
      <c r="E176" t="s">
        <v>35</v>
      </c>
      <c r="G176" t="s">
        <v>691</v>
      </c>
      <c r="H176" t="s">
        <v>23</v>
      </c>
      <c r="I176" t="s">
        <v>103</v>
      </c>
      <c r="J176">
        <v>43191787</v>
      </c>
      <c r="K176">
        <v>6213</v>
      </c>
      <c r="L176" s="1">
        <v>43649</v>
      </c>
    </row>
    <row r="177" spans="1:12" x14ac:dyDescent="0.35">
      <c r="A177">
        <v>1900005786</v>
      </c>
      <c r="B177" s="1">
        <v>43827</v>
      </c>
      <c r="C177" t="s">
        <v>24</v>
      </c>
      <c r="D177" t="s">
        <v>22</v>
      </c>
      <c r="E177" t="s">
        <v>57</v>
      </c>
      <c r="G177" t="s">
        <v>690</v>
      </c>
      <c r="H177" t="s">
        <v>23</v>
      </c>
      <c r="I177" t="s">
        <v>103</v>
      </c>
      <c r="J177" t="s">
        <v>465</v>
      </c>
      <c r="K177">
        <v>8625</v>
      </c>
      <c r="L177" s="1">
        <v>43729</v>
      </c>
    </row>
    <row r="178" spans="1:12" x14ac:dyDescent="0.35">
      <c r="A178">
        <v>1900005787</v>
      </c>
      <c r="B178" s="1">
        <v>43827</v>
      </c>
      <c r="C178" t="s">
        <v>24</v>
      </c>
      <c r="D178" t="s">
        <v>22</v>
      </c>
      <c r="E178" t="s">
        <v>57</v>
      </c>
      <c r="G178" t="s">
        <v>690</v>
      </c>
      <c r="H178" t="s">
        <v>23</v>
      </c>
      <c r="I178" t="s">
        <v>103</v>
      </c>
      <c r="J178" t="s">
        <v>463</v>
      </c>
      <c r="K178">
        <v>4579</v>
      </c>
      <c r="L178" s="1">
        <v>43729</v>
      </c>
    </row>
    <row r="179" spans="1:12" x14ac:dyDescent="0.35">
      <c r="A179">
        <v>1900005788</v>
      </c>
      <c r="B179" s="1">
        <v>43827</v>
      </c>
      <c r="C179" t="s">
        <v>24</v>
      </c>
      <c r="D179" t="s">
        <v>22</v>
      </c>
      <c r="E179" t="s">
        <v>57</v>
      </c>
      <c r="G179" t="s">
        <v>690</v>
      </c>
      <c r="I179" t="s">
        <v>103</v>
      </c>
      <c r="J179" t="s">
        <v>458</v>
      </c>
      <c r="K179">
        <v>1980</v>
      </c>
      <c r="L179" s="1">
        <v>43630</v>
      </c>
    </row>
    <row r="180" spans="1:12" x14ac:dyDescent="0.35">
      <c r="A180">
        <v>1900005789</v>
      </c>
      <c r="B180" s="1">
        <v>43827</v>
      </c>
      <c r="C180" t="s">
        <v>24</v>
      </c>
      <c r="D180" t="s">
        <v>22</v>
      </c>
      <c r="E180" t="s">
        <v>57</v>
      </c>
      <c r="G180" t="s">
        <v>690</v>
      </c>
      <c r="H180" t="s">
        <v>23</v>
      </c>
      <c r="I180" t="s">
        <v>103</v>
      </c>
      <c r="J180" t="s">
        <v>464</v>
      </c>
      <c r="K180">
        <v>3330</v>
      </c>
      <c r="L180" s="1">
        <v>43729</v>
      </c>
    </row>
    <row r="181" spans="1:12" x14ac:dyDescent="0.35">
      <c r="A181">
        <v>1900005910</v>
      </c>
      <c r="B181" s="1">
        <v>43830</v>
      </c>
      <c r="C181" t="s">
        <v>24</v>
      </c>
      <c r="D181" t="s">
        <v>22</v>
      </c>
      <c r="E181" t="s">
        <v>33</v>
      </c>
      <c r="F181">
        <v>2</v>
      </c>
      <c r="G181" t="s">
        <v>27</v>
      </c>
      <c r="H181" t="s">
        <v>58</v>
      </c>
      <c r="I181" t="s">
        <v>84</v>
      </c>
      <c r="J181" t="s">
        <v>367</v>
      </c>
      <c r="K181">
        <v>90282</v>
      </c>
      <c r="L181" s="1">
        <v>43523</v>
      </c>
    </row>
    <row r="182" spans="1:12" x14ac:dyDescent="0.35">
      <c r="A182">
        <v>1900005911</v>
      </c>
      <c r="B182" s="1">
        <v>43830</v>
      </c>
      <c r="C182" t="s">
        <v>24</v>
      </c>
      <c r="D182" t="s">
        <v>22</v>
      </c>
      <c r="E182" t="s">
        <v>33</v>
      </c>
      <c r="F182">
        <v>13</v>
      </c>
      <c r="G182" t="s">
        <v>685</v>
      </c>
      <c r="H182" t="s">
        <v>58</v>
      </c>
      <c r="I182" t="s">
        <v>84</v>
      </c>
      <c r="J182" t="s">
        <v>368</v>
      </c>
      <c r="K182">
        <v>68639</v>
      </c>
      <c r="L182" s="1">
        <v>43599</v>
      </c>
    </row>
    <row r="183" spans="1:12" x14ac:dyDescent="0.35">
      <c r="A183">
        <v>1900005912</v>
      </c>
      <c r="B183" s="1">
        <v>43830</v>
      </c>
      <c r="C183" t="s">
        <v>24</v>
      </c>
      <c r="D183" t="s">
        <v>22</v>
      </c>
      <c r="E183" t="s">
        <v>33</v>
      </c>
      <c r="F183">
        <v>2</v>
      </c>
      <c r="G183" t="s">
        <v>27</v>
      </c>
      <c r="H183" t="s">
        <v>58</v>
      </c>
      <c r="I183" t="s">
        <v>84</v>
      </c>
      <c r="J183" t="s">
        <v>367</v>
      </c>
      <c r="K183">
        <v>90282</v>
      </c>
      <c r="L183" s="1">
        <v>43704</v>
      </c>
    </row>
    <row r="184" spans="1:12" x14ac:dyDescent="0.35">
      <c r="A184">
        <v>1900005913</v>
      </c>
      <c r="B184" s="1">
        <v>43830</v>
      </c>
      <c r="C184" t="s">
        <v>24</v>
      </c>
      <c r="D184" t="s">
        <v>22</v>
      </c>
      <c r="E184" t="s">
        <v>33</v>
      </c>
      <c r="F184">
        <v>2</v>
      </c>
      <c r="G184" t="s">
        <v>27</v>
      </c>
      <c r="H184" t="s">
        <v>58</v>
      </c>
      <c r="I184" t="s">
        <v>84</v>
      </c>
      <c r="J184" t="s">
        <v>367</v>
      </c>
      <c r="K184">
        <v>90282</v>
      </c>
      <c r="L184" s="1">
        <v>43612</v>
      </c>
    </row>
    <row r="185" spans="1:12" x14ac:dyDescent="0.35">
      <c r="A185">
        <v>1900005915</v>
      </c>
      <c r="B185" s="1">
        <v>43830</v>
      </c>
      <c r="C185" t="s">
        <v>24</v>
      </c>
      <c r="D185" t="s">
        <v>22</v>
      </c>
      <c r="E185" t="s">
        <v>33</v>
      </c>
      <c r="F185">
        <v>13</v>
      </c>
      <c r="G185" t="s">
        <v>685</v>
      </c>
      <c r="H185" t="s">
        <v>58</v>
      </c>
      <c r="I185" t="s">
        <v>84</v>
      </c>
      <c r="J185" t="s">
        <v>373</v>
      </c>
      <c r="K185">
        <v>67102</v>
      </c>
      <c r="L185" s="1">
        <v>43551</v>
      </c>
    </row>
    <row r="186" spans="1:12" x14ac:dyDescent="0.35">
      <c r="A186">
        <v>1900005959</v>
      </c>
      <c r="B186" s="1">
        <v>43830</v>
      </c>
      <c r="C186" t="s">
        <v>24</v>
      </c>
      <c r="D186" t="s">
        <v>22</v>
      </c>
      <c r="E186" t="s">
        <v>35</v>
      </c>
      <c r="G186" t="s">
        <v>685</v>
      </c>
      <c r="H186" t="s">
        <v>23</v>
      </c>
      <c r="I186" t="s">
        <v>55</v>
      </c>
      <c r="J186" t="s">
        <v>184</v>
      </c>
      <c r="K186">
        <v>125000</v>
      </c>
      <c r="L186" s="1">
        <v>43496</v>
      </c>
    </row>
    <row r="187" spans="1:12" x14ac:dyDescent="0.35">
      <c r="A187">
        <v>1900005960</v>
      </c>
      <c r="B187" s="1">
        <v>43830</v>
      </c>
      <c r="C187" t="s">
        <v>24</v>
      </c>
      <c r="D187" t="s">
        <v>22</v>
      </c>
      <c r="E187" t="s">
        <v>104</v>
      </c>
      <c r="G187" t="s">
        <v>694</v>
      </c>
      <c r="H187" t="s">
        <v>23</v>
      </c>
      <c r="I187" t="s">
        <v>78</v>
      </c>
      <c r="J187" t="s">
        <v>696</v>
      </c>
      <c r="K187">
        <v>115781</v>
      </c>
      <c r="L187" s="1">
        <v>43674</v>
      </c>
    </row>
    <row r="188" spans="1:12" x14ac:dyDescent="0.35">
      <c r="A188">
        <v>1900005961</v>
      </c>
      <c r="B188" s="1">
        <v>43830</v>
      </c>
      <c r="C188" t="s">
        <v>24</v>
      </c>
      <c r="D188" t="s">
        <v>22</v>
      </c>
      <c r="E188" t="s">
        <v>35</v>
      </c>
      <c r="G188" t="s">
        <v>685</v>
      </c>
      <c r="H188" t="s">
        <v>23</v>
      </c>
      <c r="I188" t="s">
        <v>36</v>
      </c>
      <c r="J188" t="s">
        <v>107</v>
      </c>
      <c r="K188">
        <v>137500</v>
      </c>
      <c r="L188" s="1">
        <v>43466</v>
      </c>
    </row>
    <row r="189" spans="1:12" x14ac:dyDescent="0.35">
      <c r="A189">
        <v>1900005962</v>
      </c>
      <c r="B189" s="1">
        <v>43830</v>
      </c>
      <c r="C189" t="s">
        <v>24</v>
      </c>
      <c r="D189" t="s">
        <v>22</v>
      </c>
      <c r="E189" t="s">
        <v>33</v>
      </c>
      <c r="F189">
        <v>2</v>
      </c>
      <c r="G189" t="s">
        <v>27</v>
      </c>
      <c r="H189" t="s">
        <v>58</v>
      </c>
      <c r="I189" t="s">
        <v>84</v>
      </c>
      <c r="J189" t="s">
        <v>374</v>
      </c>
      <c r="K189">
        <v>208093</v>
      </c>
      <c r="L189" s="1">
        <v>43549</v>
      </c>
    </row>
    <row r="190" spans="1:12" x14ac:dyDescent="0.35">
      <c r="A190">
        <v>1900005964</v>
      </c>
      <c r="B190" s="1">
        <v>43830</v>
      </c>
      <c r="C190" t="s">
        <v>24</v>
      </c>
      <c r="D190" t="s">
        <v>22</v>
      </c>
      <c r="E190" t="s">
        <v>33</v>
      </c>
      <c r="F190">
        <v>2</v>
      </c>
      <c r="G190" t="s">
        <v>27</v>
      </c>
      <c r="H190" t="s">
        <v>58</v>
      </c>
      <c r="I190" t="s">
        <v>84</v>
      </c>
      <c r="J190" t="s">
        <v>374</v>
      </c>
      <c r="K190">
        <v>153332</v>
      </c>
      <c r="L190" s="1">
        <v>43653</v>
      </c>
    </row>
    <row r="191" spans="1:12" x14ac:dyDescent="0.35">
      <c r="A191">
        <v>1900005965</v>
      </c>
      <c r="B191" s="1">
        <v>43830</v>
      </c>
      <c r="C191" t="s">
        <v>24</v>
      </c>
      <c r="D191" t="s">
        <v>22</v>
      </c>
      <c r="E191" t="s">
        <v>35</v>
      </c>
      <c r="G191" t="s">
        <v>685</v>
      </c>
      <c r="H191" t="s">
        <v>23</v>
      </c>
      <c r="I191" t="s">
        <v>36</v>
      </c>
      <c r="J191" t="s">
        <v>123</v>
      </c>
      <c r="K191">
        <v>131250</v>
      </c>
      <c r="L191" s="1">
        <v>43608</v>
      </c>
    </row>
    <row r="192" spans="1:12" x14ac:dyDescent="0.35">
      <c r="A192">
        <v>2000001072</v>
      </c>
      <c r="B192" s="1">
        <v>43833</v>
      </c>
      <c r="C192" t="s">
        <v>24</v>
      </c>
      <c r="D192" t="s">
        <v>22</v>
      </c>
      <c r="E192" t="s">
        <v>20</v>
      </c>
      <c r="G192" t="s">
        <v>695</v>
      </c>
      <c r="I192" t="s">
        <v>130</v>
      </c>
      <c r="J192">
        <v>2.4142025629033999E+18</v>
      </c>
      <c r="K192">
        <v>56100</v>
      </c>
      <c r="L192" s="1">
        <v>43532</v>
      </c>
    </row>
    <row r="193" spans="1:12" x14ac:dyDescent="0.35">
      <c r="A193">
        <v>2000001076</v>
      </c>
      <c r="B193" s="1">
        <v>43833</v>
      </c>
      <c r="C193" t="s">
        <v>24</v>
      </c>
      <c r="D193" t="s">
        <v>22</v>
      </c>
      <c r="E193" t="s">
        <v>20</v>
      </c>
      <c r="G193" t="s">
        <v>685</v>
      </c>
      <c r="H193" t="s">
        <v>23</v>
      </c>
      <c r="I193" t="s">
        <v>55</v>
      </c>
      <c r="J193" t="s">
        <v>187</v>
      </c>
      <c r="K193">
        <v>50333</v>
      </c>
      <c r="L193" s="1">
        <v>43525</v>
      </c>
    </row>
    <row r="194" spans="1:12" x14ac:dyDescent="0.35">
      <c r="A194">
        <v>2000001082</v>
      </c>
      <c r="B194" s="1">
        <v>43833</v>
      </c>
      <c r="C194" t="s">
        <v>24</v>
      </c>
      <c r="D194" t="s">
        <v>22</v>
      </c>
      <c r="E194" t="s">
        <v>35</v>
      </c>
      <c r="G194" t="s">
        <v>685</v>
      </c>
      <c r="H194" t="s">
        <v>23</v>
      </c>
      <c r="I194" t="s">
        <v>103</v>
      </c>
      <c r="J194">
        <v>41046110</v>
      </c>
      <c r="K194">
        <v>74250</v>
      </c>
      <c r="L194" s="1">
        <v>43564</v>
      </c>
    </row>
    <row r="195" spans="1:12" x14ac:dyDescent="0.35">
      <c r="A195">
        <v>2000001083</v>
      </c>
      <c r="B195" s="1">
        <v>43833</v>
      </c>
      <c r="C195" t="s">
        <v>24</v>
      </c>
      <c r="D195" t="s">
        <v>22</v>
      </c>
      <c r="E195" t="s">
        <v>40</v>
      </c>
      <c r="G195" t="s">
        <v>691</v>
      </c>
      <c r="H195" t="s">
        <v>23</v>
      </c>
      <c r="I195" t="s">
        <v>79</v>
      </c>
      <c r="J195" t="s">
        <v>310</v>
      </c>
      <c r="K195">
        <v>48929</v>
      </c>
      <c r="L195" s="1">
        <v>43779</v>
      </c>
    </row>
    <row r="196" spans="1:12" x14ac:dyDescent="0.35">
      <c r="A196">
        <v>2000001086</v>
      </c>
      <c r="B196" s="1">
        <v>43833</v>
      </c>
      <c r="C196" t="s">
        <v>24</v>
      </c>
      <c r="D196" t="s">
        <v>22</v>
      </c>
      <c r="E196" t="s">
        <v>57</v>
      </c>
      <c r="F196">
        <v>1</v>
      </c>
      <c r="G196" t="s">
        <v>21</v>
      </c>
      <c r="H196" t="s">
        <v>58</v>
      </c>
      <c r="I196" t="s">
        <v>84</v>
      </c>
      <c r="J196">
        <v>1.11200441808E+19</v>
      </c>
      <c r="K196">
        <v>49401</v>
      </c>
      <c r="L196" s="1">
        <v>43468</v>
      </c>
    </row>
    <row r="197" spans="1:12" x14ac:dyDescent="0.35">
      <c r="A197">
        <v>2000001563</v>
      </c>
      <c r="B197" s="1">
        <v>43846</v>
      </c>
      <c r="C197" t="s">
        <v>24</v>
      </c>
      <c r="D197" t="s">
        <v>22</v>
      </c>
      <c r="E197" t="s">
        <v>20</v>
      </c>
      <c r="G197" t="s">
        <v>691</v>
      </c>
      <c r="H197" t="s">
        <v>28</v>
      </c>
      <c r="I197" t="s">
        <v>130</v>
      </c>
      <c r="J197" t="s">
        <v>422</v>
      </c>
      <c r="K197">
        <v>9075</v>
      </c>
      <c r="L197" s="1">
        <v>43477</v>
      </c>
    </row>
    <row r="198" spans="1:12" x14ac:dyDescent="0.35">
      <c r="A198">
        <v>2000001567</v>
      </c>
      <c r="B198" s="1">
        <v>43846</v>
      </c>
      <c r="C198" t="s">
        <v>24</v>
      </c>
      <c r="D198" t="s">
        <v>22</v>
      </c>
      <c r="E198" t="s">
        <v>33</v>
      </c>
      <c r="F198">
        <v>13</v>
      </c>
      <c r="G198" t="s">
        <v>685</v>
      </c>
      <c r="H198" t="s">
        <v>58</v>
      </c>
      <c r="I198" t="s">
        <v>78</v>
      </c>
      <c r="J198" t="s">
        <v>271</v>
      </c>
      <c r="K198">
        <v>24072</v>
      </c>
      <c r="L198" s="1">
        <v>43537</v>
      </c>
    </row>
    <row r="199" spans="1:12" x14ac:dyDescent="0.35">
      <c r="A199">
        <v>2000001570</v>
      </c>
      <c r="B199" s="1">
        <v>43846</v>
      </c>
      <c r="C199" t="s">
        <v>24</v>
      </c>
      <c r="D199" t="s">
        <v>22</v>
      </c>
      <c r="E199" t="s">
        <v>40</v>
      </c>
      <c r="G199" t="s">
        <v>692</v>
      </c>
      <c r="H199" t="s">
        <v>23</v>
      </c>
      <c r="I199" t="s">
        <v>103</v>
      </c>
      <c r="J199" t="s">
        <v>476</v>
      </c>
      <c r="K199">
        <v>5550</v>
      </c>
      <c r="L199" s="1">
        <v>43469</v>
      </c>
    </row>
    <row r="200" spans="1:12" x14ac:dyDescent="0.35">
      <c r="A200">
        <v>2000001575</v>
      </c>
      <c r="B200" s="1">
        <v>43846</v>
      </c>
      <c r="C200" t="s">
        <v>24</v>
      </c>
      <c r="D200" t="s">
        <v>22</v>
      </c>
      <c r="E200" t="s">
        <v>48</v>
      </c>
      <c r="F200">
        <v>13</v>
      </c>
      <c r="G200" t="s">
        <v>685</v>
      </c>
      <c r="H200" t="s">
        <v>58</v>
      </c>
      <c r="I200" t="s">
        <v>84</v>
      </c>
      <c r="J200" t="s">
        <v>394</v>
      </c>
      <c r="K200">
        <v>10938</v>
      </c>
      <c r="L200" s="1">
        <v>43628</v>
      </c>
    </row>
    <row r="201" spans="1:12" x14ac:dyDescent="0.35">
      <c r="A201">
        <v>2000001579</v>
      </c>
      <c r="B201" s="1">
        <v>43846</v>
      </c>
      <c r="C201" t="s">
        <v>24</v>
      </c>
      <c r="D201" t="s">
        <v>22</v>
      </c>
      <c r="E201" t="s">
        <v>410</v>
      </c>
      <c r="F201">
        <v>3</v>
      </c>
      <c r="G201" t="s">
        <v>56</v>
      </c>
      <c r="H201" t="s">
        <v>58</v>
      </c>
      <c r="I201" t="s">
        <v>130</v>
      </c>
      <c r="J201">
        <v>2280038722</v>
      </c>
      <c r="K201">
        <v>2789</v>
      </c>
      <c r="L201" s="1">
        <v>43661</v>
      </c>
    </row>
    <row r="202" spans="1:12" x14ac:dyDescent="0.35">
      <c r="A202">
        <v>2000001583</v>
      </c>
      <c r="B202" s="1">
        <v>43846</v>
      </c>
      <c r="C202" t="s">
        <v>24</v>
      </c>
      <c r="D202" t="s">
        <v>22</v>
      </c>
      <c r="E202" t="s">
        <v>20</v>
      </c>
      <c r="G202" t="s">
        <v>695</v>
      </c>
      <c r="I202" t="s">
        <v>130</v>
      </c>
      <c r="J202">
        <v>2.4142025629033999E+18</v>
      </c>
      <c r="K202">
        <v>14025</v>
      </c>
      <c r="L202" s="1">
        <v>43760</v>
      </c>
    </row>
    <row r="203" spans="1:12" x14ac:dyDescent="0.35">
      <c r="A203">
        <v>2000001589</v>
      </c>
      <c r="B203" s="1">
        <v>43846</v>
      </c>
      <c r="C203" t="s">
        <v>24</v>
      </c>
      <c r="D203" t="s">
        <v>22</v>
      </c>
      <c r="E203" t="s">
        <v>57</v>
      </c>
      <c r="G203" t="s">
        <v>690</v>
      </c>
      <c r="H203" t="s">
        <v>23</v>
      </c>
      <c r="I203" t="s">
        <v>51</v>
      </c>
      <c r="J203" t="s">
        <v>166</v>
      </c>
      <c r="K203">
        <v>1112</v>
      </c>
      <c r="L203" s="1">
        <v>43488</v>
      </c>
    </row>
    <row r="204" spans="1:12" x14ac:dyDescent="0.35">
      <c r="A204">
        <v>2000001598</v>
      </c>
      <c r="B204" s="1">
        <v>43846</v>
      </c>
      <c r="C204" t="s">
        <v>24</v>
      </c>
      <c r="D204" t="s">
        <v>22</v>
      </c>
      <c r="E204" t="s">
        <v>40</v>
      </c>
      <c r="G204" t="s">
        <v>692</v>
      </c>
      <c r="H204" t="s">
        <v>23</v>
      </c>
      <c r="I204" t="s">
        <v>49</v>
      </c>
      <c r="J204">
        <v>2.9992015408021002E+18</v>
      </c>
      <c r="K204">
        <v>4302</v>
      </c>
      <c r="L204" s="1">
        <v>43770</v>
      </c>
    </row>
    <row r="205" spans="1:12" x14ac:dyDescent="0.35">
      <c r="A205">
        <v>2000001604</v>
      </c>
      <c r="B205" s="1">
        <v>43846</v>
      </c>
      <c r="C205" t="s">
        <v>24</v>
      </c>
      <c r="D205" t="s">
        <v>22</v>
      </c>
      <c r="E205" t="s">
        <v>35</v>
      </c>
      <c r="F205">
        <v>13</v>
      </c>
      <c r="G205" t="s">
        <v>685</v>
      </c>
      <c r="H205" t="s">
        <v>58</v>
      </c>
      <c r="I205" t="s">
        <v>55</v>
      </c>
      <c r="J205" t="s">
        <v>195</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3875-9561-4AB5-B5B8-2458B80E2E5C}">
  <sheetPr codeName="Sheet4"/>
  <dimension ref="A1:G11"/>
  <sheetViews>
    <sheetView workbookViewId="0">
      <selection activeCell="D8" sqref="D8"/>
    </sheetView>
  </sheetViews>
  <sheetFormatPr defaultRowHeight="14.5" x14ac:dyDescent="0.35"/>
  <cols>
    <col min="1" max="1" width="11" bestFit="1" customWidth="1"/>
    <col min="2" max="2" width="15.90625" bestFit="1" customWidth="1"/>
    <col min="3" max="3" width="16.7265625" bestFit="1" customWidth="1"/>
    <col min="4" max="4" width="15.7265625" bestFit="1" customWidth="1"/>
    <col min="5" max="5" width="13.1796875" bestFit="1" customWidth="1"/>
    <col min="6" max="6" width="17.26953125" bestFit="1" customWidth="1"/>
    <col min="7" max="7" width="16.6328125" bestFit="1" customWidth="1"/>
  </cols>
  <sheetData>
    <row r="1" spans="1:7" x14ac:dyDescent="0.35">
      <c r="A1" t="s">
        <v>674</v>
      </c>
      <c r="B1" t="s">
        <v>675</v>
      </c>
      <c r="C1" t="s">
        <v>676</v>
      </c>
      <c r="D1" t="s">
        <v>677</v>
      </c>
      <c r="E1" t="s">
        <v>678</v>
      </c>
      <c r="F1" t="s">
        <v>679</v>
      </c>
      <c r="G1" t="s">
        <v>680</v>
      </c>
    </row>
    <row r="2" spans="1:7" x14ac:dyDescent="0.35">
      <c r="A2" t="s">
        <v>22</v>
      </c>
      <c r="B2">
        <v>1</v>
      </c>
      <c r="C2" t="s">
        <v>21</v>
      </c>
      <c r="D2" t="s">
        <v>681</v>
      </c>
      <c r="E2">
        <v>12788092</v>
      </c>
      <c r="F2">
        <v>250000</v>
      </c>
      <c r="G2">
        <v>1500000</v>
      </c>
    </row>
    <row r="3" spans="1:7" x14ac:dyDescent="0.35">
      <c r="A3" t="s">
        <v>22</v>
      </c>
      <c r="B3">
        <v>2</v>
      </c>
      <c r="C3" t="s">
        <v>27</v>
      </c>
      <c r="D3" t="s">
        <v>682</v>
      </c>
      <c r="E3">
        <v>129902</v>
      </c>
      <c r="F3">
        <v>129000</v>
      </c>
      <c r="G3">
        <v>1289000</v>
      </c>
    </row>
    <row r="4" spans="1:7" x14ac:dyDescent="0.35">
      <c r="A4" t="s">
        <v>22</v>
      </c>
      <c r="B4">
        <v>3</v>
      </c>
      <c r="C4" t="s">
        <v>56</v>
      </c>
      <c r="D4" t="s">
        <v>682</v>
      </c>
      <c r="E4">
        <v>1278023</v>
      </c>
      <c r="F4">
        <v>12365300</v>
      </c>
      <c r="G4">
        <v>12900</v>
      </c>
    </row>
    <row r="5" spans="1:7" x14ac:dyDescent="0.35">
      <c r="A5" t="s">
        <v>22</v>
      </c>
      <c r="B5">
        <v>4</v>
      </c>
      <c r="C5" t="s">
        <v>243</v>
      </c>
      <c r="D5" t="s">
        <v>683</v>
      </c>
      <c r="E5">
        <v>1000000</v>
      </c>
      <c r="F5">
        <v>500000</v>
      </c>
      <c r="G5">
        <v>1010000</v>
      </c>
    </row>
    <row r="6" spans="1:7" x14ac:dyDescent="0.35">
      <c r="A6" t="s">
        <v>22</v>
      </c>
      <c r="B6">
        <v>5</v>
      </c>
      <c r="C6" t="s">
        <v>96</v>
      </c>
      <c r="D6" t="s">
        <v>681</v>
      </c>
      <c r="E6">
        <v>1250000</v>
      </c>
      <c r="F6">
        <v>3500000</v>
      </c>
      <c r="G6">
        <v>750000</v>
      </c>
    </row>
    <row r="7" spans="1:7" x14ac:dyDescent="0.35">
      <c r="A7" t="s">
        <v>22</v>
      </c>
      <c r="B7">
        <v>8</v>
      </c>
      <c r="C7" t="s">
        <v>242</v>
      </c>
      <c r="D7" t="s">
        <v>684</v>
      </c>
      <c r="E7">
        <v>1345000</v>
      </c>
      <c r="F7">
        <v>170034</v>
      </c>
      <c r="G7">
        <v>1298673</v>
      </c>
    </row>
    <row r="8" spans="1:7" x14ac:dyDescent="0.35">
      <c r="A8" t="s">
        <v>22</v>
      </c>
      <c r="B8">
        <v>6</v>
      </c>
      <c r="C8" t="s">
        <v>77</v>
      </c>
      <c r="D8" t="s">
        <v>681</v>
      </c>
      <c r="E8">
        <v>500000</v>
      </c>
      <c r="F8">
        <v>1250000</v>
      </c>
      <c r="G8">
        <v>500000</v>
      </c>
    </row>
    <row r="9" spans="1:7" x14ac:dyDescent="0.35">
      <c r="A9" t="s">
        <v>22</v>
      </c>
      <c r="B9">
        <v>9</v>
      </c>
      <c r="C9" t="s">
        <v>53</v>
      </c>
      <c r="D9" t="s">
        <v>681</v>
      </c>
      <c r="E9">
        <v>1350000</v>
      </c>
      <c r="F9">
        <v>750000</v>
      </c>
      <c r="G9">
        <v>750000</v>
      </c>
    </row>
    <row r="10" spans="1:7" x14ac:dyDescent="0.35">
      <c r="A10" t="s">
        <v>22</v>
      </c>
      <c r="B10">
        <v>10</v>
      </c>
      <c r="C10" t="s">
        <v>39</v>
      </c>
      <c r="D10" t="s">
        <v>682</v>
      </c>
      <c r="E10">
        <v>19888</v>
      </c>
      <c r="F10">
        <v>128777</v>
      </c>
      <c r="G10">
        <v>198882</v>
      </c>
    </row>
    <row r="11" spans="1:7" x14ac:dyDescent="0.35">
      <c r="A11" t="s">
        <v>22</v>
      </c>
      <c r="B11">
        <v>13</v>
      </c>
      <c r="C11" t="s">
        <v>685</v>
      </c>
      <c r="D11" t="s">
        <v>686</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E72FC-6F63-4540-B6E0-CDF691699464}">
  <sheetPr codeName="Sheet5"/>
  <dimension ref="A1:I10"/>
  <sheetViews>
    <sheetView workbookViewId="0"/>
  </sheetViews>
  <sheetFormatPr defaultRowHeight="14.5" x14ac:dyDescent="0.35"/>
  <cols>
    <col min="1" max="1" width="13.36328125" bestFit="1" customWidth="1"/>
    <col min="2" max="2" width="14.6328125" bestFit="1" customWidth="1"/>
    <col min="3" max="3" width="31.90625" bestFit="1" customWidth="1"/>
    <col min="4" max="4" width="15.453125" bestFit="1" customWidth="1"/>
    <col min="5" max="5" width="18.36328125" bestFit="1" customWidth="1"/>
    <col min="6" max="6" width="14.08984375" bestFit="1" customWidth="1"/>
    <col min="7" max="7" width="9.90625" bestFit="1" customWidth="1"/>
    <col min="8" max="8" width="18.26953125" bestFit="1" customWidth="1"/>
    <col min="9" max="9" width="25.453125" bestFit="1" customWidth="1"/>
  </cols>
  <sheetData>
    <row r="1" spans="1:9" x14ac:dyDescent="0.35">
      <c r="A1" t="s">
        <v>0</v>
      </c>
      <c r="B1" t="s">
        <v>8</v>
      </c>
      <c r="C1" t="s">
        <v>9</v>
      </c>
      <c r="D1" t="s">
        <v>669</v>
      </c>
      <c r="E1" t="s">
        <v>670</v>
      </c>
      <c r="F1" t="s">
        <v>10</v>
      </c>
      <c r="G1" t="s">
        <v>11</v>
      </c>
      <c r="H1" t="s">
        <v>12</v>
      </c>
      <c r="I1" t="s">
        <v>13</v>
      </c>
    </row>
    <row r="2" spans="1:9" x14ac:dyDescent="0.35">
      <c r="A2" t="s">
        <v>17</v>
      </c>
      <c r="B2" t="s">
        <v>22</v>
      </c>
      <c r="C2" t="s">
        <v>33</v>
      </c>
      <c r="D2">
        <v>3</v>
      </c>
      <c r="E2" t="s">
        <v>671</v>
      </c>
      <c r="F2" t="s">
        <v>58</v>
      </c>
      <c r="G2">
        <v>139240</v>
      </c>
      <c r="H2" s="1">
        <v>43663</v>
      </c>
      <c r="I2" t="s">
        <v>672</v>
      </c>
    </row>
    <row r="3" spans="1:9" x14ac:dyDescent="0.35">
      <c r="A3" t="s">
        <v>17</v>
      </c>
      <c r="B3" t="s">
        <v>22</v>
      </c>
      <c r="C3" t="s">
        <v>33</v>
      </c>
      <c r="D3">
        <v>3</v>
      </c>
      <c r="E3" t="s">
        <v>671</v>
      </c>
      <c r="F3" t="s">
        <v>58</v>
      </c>
      <c r="G3">
        <v>139240</v>
      </c>
      <c r="H3" s="1">
        <v>43486</v>
      </c>
      <c r="I3" t="s">
        <v>672</v>
      </c>
    </row>
    <row r="4" spans="1:9" x14ac:dyDescent="0.35">
      <c r="A4" t="s">
        <v>29</v>
      </c>
      <c r="B4" t="s">
        <v>22</v>
      </c>
      <c r="C4" t="s">
        <v>673</v>
      </c>
      <c r="D4">
        <v>1</v>
      </c>
      <c r="E4" t="s">
        <v>21</v>
      </c>
      <c r="F4" t="s">
        <v>23</v>
      </c>
      <c r="G4">
        <v>2200</v>
      </c>
      <c r="H4" s="1">
        <v>43819</v>
      </c>
      <c r="I4" t="s">
        <v>672</v>
      </c>
    </row>
    <row r="5" spans="1:9" x14ac:dyDescent="0.35">
      <c r="A5" t="s">
        <v>36</v>
      </c>
      <c r="B5" t="s">
        <v>22</v>
      </c>
      <c r="C5" t="s">
        <v>673</v>
      </c>
      <c r="D5">
        <v>1</v>
      </c>
      <c r="E5" t="s">
        <v>21</v>
      </c>
      <c r="F5" t="s">
        <v>23</v>
      </c>
      <c r="G5">
        <v>4500</v>
      </c>
      <c r="H5" s="1">
        <v>43490</v>
      </c>
      <c r="I5" t="s">
        <v>672</v>
      </c>
    </row>
    <row r="6" spans="1:9" x14ac:dyDescent="0.35">
      <c r="A6" t="s">
        <v>41</v>
      </c>
      <c r="B6" t="s">
        <v>22</v>
      </c>
      <c r="C6" t="s">
        <v>33</v>
      </c>
      <c r="D6">
        <v>3</v>
      </c>
      <c r="E6" t="s">
        <v>671</v>
      </c>
      <c r="F6" t="s">
        <v>58</v>
      </c>
      <c r="G6">
        <v>118000</v>
      </c>
      <c r="H6" s="1">
        <v>43539</v>
      </c>
      <c r="I6" t="s">
        <v>672</v>
      </c>
    </row>
    <row r="7" spans="1:9" x14ac:dyDescent="0.35">
      <c r="A7" t="s">
        <v>45</v>
      </c>
      <c r="B7" t="s">
        <v>22</v>
      </c>
      <c r="C7" t="s">
        <v>673</v>
      </c>
      <c r="D7">
        <v>1</v>
      </c>
      <c r="E7" t="s">
        <v>21</v>
      </c>
      <c r="F7" t="s">
        <v>23</v>
      </c>
      <c r="G7">
        <v>2800</v>
      </c>
      <c r="H7" s="1">
        <v>43613</v>
      </c>
      <c r="I7" t="s">
        <v>672</v>
      </c>
    </row>
    <row r="8" spans="1:9" x14ac:dyDescent="0.35">
      <c r="A8" t="s">
        <v>49</v>
      </c>
      <c r="B8" t="s">
        <v>22</v>
      </c>
      <c r="C8" t="s">
        <v>673</v>
      </c>
      <c r="D8">
        <v>1</v>
      </c>
      <c r="E8" t="s">
        <v>21</v>
      </c>
      <c r="F8" t="s">
        <v>23</v>
      </c>
      <c r="G8">
        <v>3241</v>
      </c>
      <c r="H8" s="1">
        <v>43490</v>
      </c>
      <c r="I8" t="s">
        <v>672</v>
      </c>
    </row>
    <row r="9" spans="1:9" x14ac:dyDescent="0.35">
      <c r="A9" t="s">
        <v>51</v>
      </c>
      <c r="B9" t="s">
        <v>22</v>
      </c>
      <c r="C9" t="s">
        <v>35</v>
      </c>
      <c r="D9">
        <v>2</v>
      </c>
      <c r="E9" t="s">
        <v>27</v>
      </c>
      <c r="F9" t="s">
        <v>28</v>
      </c>
      <c r="G9">
        <v>100000</v>
      </c>
      <c r="H9" s="1">
        <v>43565</v>
      </c>
      <c r="I9" t="s">
        <v>672</v>
      </c>
    </row>
    <row r="10" spans="1:9" x14ac:dyDescent="0.35">
      <c r="A10" t="s">
        <v>55</v>
      </c>
      <c r="B10" t="s">
        <v>22</v>
      </c>
      <c r="C10" t="s">
        <v>673</v>
      </c>
      <c r="D10">
        <v>1</v>
      </c>
      <c r="E10" t="s">
        <v>21</v>
      </c>
      <c r="F10" t="s">
        <v>23</v>
      </c>
      <c r="G10">
        <v>5310</v>
      </c>
      <c r="H10" s="1">
        <v>43805</v>
      </c>
      <c r="I10" t="s">
        <v>672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B9DC-CA82-4F93-8299-863DAC3239E9}">
  <sheetPr codeName="Sheet6"/>
  <dimension ref="A1:Q962"/>
  <sheetViews>
    <sheetView topLeftCell="G1" workbookViewId="0">
      <selection activeCell="H2" sqref="H2"/>
    </sheetView>
  </sheetViews>
  <sheetFormatPr defaultRowHeight="14.5" x14ac:dyDescent="0.3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5">
      <c r="A3" t="s">
        <v>26</v>
      </c>
      <c r="B3" t="s">
        <v>485</v>
      </c>
      <c r="C3" t="s">
        <v>19</v>
      </c>
      <c r="D3" s="1">
        <v>43586</v>
      </c>
      <c r="E3" s="1">
        <v>43951</v>
      </c>
      <c r="F3" t="s">
        <v>20</v>
      </c>
      <c r="G3">
        <v>2</v>
      </c>
      <c r="H3" t="s">
        <v>27</v>
      </c>
      <c r="I3" t="s">
        <v>22</v>
      </c>
      <c r="J3" t="s">
        <v>20</v>
      </c>
      <c r="K3" t="s">
        <v>28</v>
      </c>
      <c r="L3">
        <v>23590.71</v>
      </c>
      <c r="M3" s="1">
        <v>43586</v>
      </c>
      <c r="N3" t="s">
        <v>24</v>
      </c>
      <c r="O3" t="s">
        <v>25</v>
      </c>
      <c r="Q3" s="1">
        <v>43852</v>
      </c>
    </row>
    <row r="4" spans="1:17" x14ac:dyDescent="0.3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5">
      <c r="A5" t="s">
        <v>29</v>
      </c>
      <c r="B5" t="s">
        <v>486</v>
      </c>
      <c r="C5" t="s">
        <v>19</v>
      </c>
      <c r="D5" s="1">
        <v>43721</v>
      </c>
      <c r="E5" s="1">
        <v>44086</v>
      </c>
      <c r="F5" t="s">
        <v>32</v>
      </c>
      <c r="G5">
        <v>1</v>
      </c>
      <c r="H5" t="s">
        <v>21</v>
      </c>
      <c r="I5" t="s">
        <v>22</v>
      </c>
      <c r="J5" t="s">
        <v>33</v>
      </c>
      <c r="K5" t="s">
        <v>23</v>
      </c>
      <c r="L5">
        <v>4975.41</v>
      </c>
      <c r="M5" s="1">
        <v>43721</v>
      </c>
      <c r="N5" t="s">
        <v>24</v>
      </c>
      <c r="O5" t="s">
        <v>23</v>
      </c>
      <c r="Q5" s="1">
        <v>43852</v>
      </c>
    </row>
    <row r="6" spans="1:17" x14ac:dyDescent="0.35">
      <c r="A6" t="s">
        <v>29</v>
      </c>
      <c r="B6" t="s">
        <v>487</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5">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5">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5">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5">
      <c r="A10" t="s">
        <v>45</v>
      </c>
      <c r="B10" t="s">
        <v>488</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5">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5">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5">
      <c r="A13" t="s">
        <v>45</v>
      </c>
      <c r="B13" t="s">
        <v>489</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5">
      <c r="A14" t="s">
        <v>49</v>
      </c>
      <c r="B14" t="s">
        <v>490</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5">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5">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5">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5">
      <c r="A18" t="s">
        <v>55</v>
      </c>
      <c r="B18" t="s">
        <v>491</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5">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5">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5">
      <c r="A21" t="s">
        <v>61</v>
      </c>
      <c r="B21" t="s">
        <v>492</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5">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5">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5">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5">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5">
      <c r="A26" t="s">
        <v>61</v>
      </c>
      <c r="B26" t="s">
        <v>493</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5">
      <c r="A27" t="s">
        <v>61</v>
      </c>
      <c r="B27" t="s">
        <v>494</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5">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5">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5">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5">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5">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5">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5">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5">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5">
      <c r="A36" t="s">
        <v>67</v>
      </c>
      <c r="B36" t="s">
        <v>495</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5">
      <c r="A37" t="s">
        <v>67</v>
      </c>
      <c r="B37" t="s">
        <v>496</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5">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5">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5">
      <c r="A40" t="s">
        <v>74</v>
      </c>
      <c r="B40" t="s">
        <v>495</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5">
      <c r="A41" t="s">
        <v>76</v>
      </c>
      <c r="B41" t="s">
        <v>497</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5">
      <c r="A42" t="s">
        <v>78</v>
      </c>
      <c r="B42" t="s">
        <v>498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5">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5">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5">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5">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5">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5">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5">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5">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5">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5">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5">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5">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5">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5">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5">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5">
      <c r="A58" t="s">
        <v>91</v>
      </c>
      <c r="B58" t="s">
        <v>499</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5">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5">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5">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5">
      <c r="A62" t="s">
        <v>103</v>
      </c>
      <c r="B62" t="s">
        <v>500</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5">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5">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5">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5">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5">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5">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5">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5">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5">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5">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5">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5">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5">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5">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5">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5">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5">
      <c r="A79" t="s">
        <v>124</v>
      </c>
      <c r="B79" t="s">
        <v>501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5">
      <c r="A80" t="s">
        <v>124</v>
      </c>
      <c r="B80" t="s">
        <v>502</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5">
      <c r="A81" t="s">
        <v>124</v>
      </c>
      <c r="B81" t="s">
        <v>502</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5">
      <c r="A82" t="s">
        <v>124</v>
      </c>
      <c r="B82" t="s">
        <v>502</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5">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5">
      <c r="A84" t="s">
        <v>124</v>
      </c>
      <c r="B84" t="s">
        <v>503</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5">
      <c r="A85" t="s">
        <v>124</v>
      </c>
      <c r="B85" t="s">
        <v>504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5">
      <c r="A86" t="s">
        <v>124</v>
      </c>
      <c r="B86" t="s">
        <v>505</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5">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5">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5">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5">
      <c r="A90" t="s">
        <v>124</v>
      </c>
      <c r="B90" t="s">
        <v>506</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5">
      <c r="A91" t="s">
        <v>124</v>
      </c>
      <c r="B91" t="s">
        <v>506</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5">
      <c r="A92" t="s">
        <v>124</v>
      </c>
      <c r="B92" t="s">
        <v>507</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5">
      <c r="A93" t="s">
        <v>124</v>
      </c>
      <c r="B93" t="s">
        <v>507</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5">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5">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5">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5">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5">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5">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5">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5">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5">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5">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5">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5">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5">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5">
      <c r="A107" t="s">
        <v>124</v>
      </c>
      <c r="B107" t="s">
        <v>508</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5">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5">
      <c r="A109" t="s">
        <v>124</v>
      </c>
      <c r="B109" t="s">
        <v>509</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5">
      <c r="A110" t="s">
        <v>124</v>
      </c>
      <c r="B110" t="s">
        <v>510</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5">
      <c r="A111" t="s">
        <v>135</v>
      </c>
      <c r="B111" t="s">
        <v>136</v>
      </c>
      <c r="C111" t="s">
        <v>19</v>
      </c>
      <c r="D111" s="1">
        <v>43494</v>
      </c>
      <c r="E111" s="1">
        <v>43858</v>
      </c>
      <c r="F111" t="s">
        <v>32</v>
      </c>
      <c r="G111">
        <v>13</v>
      </c>
      <c r="H111" t="s">
        <v>867</v>
      </c>
      <c r="I111" t="s">
        <v>22</v>
      </c>
      <c r="J111" t="s">
        <v>48</v>
      </c>
      <c r="K111" t="s">
        <v>28</v>
      </c>
      <c r="L111">
        <v>5462.5</v>
      </c>
      <c r="M111" s="1">
        <v>43494</v>
      </c>
      <c r="N111" t="s">
        <v>24</v>
      </c>
      <c r="O111" t="s">
        <v>25</v>
      </c>
      <c r="Q111" s="1">
        <v>43852</v>
      </c>
    </row>
    <row r="112" spans="1:17" x14ac:dyDescent="0.35">
      <c r="A112" t="s">
        <v>135</v>
      </c>
      <c r="B112" t="s">
        <v>137</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5">
      <c r="A113" t="s">
        <v>135</v>
      </c>
      <c r="B113" t="s">
        <v>137</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5">
      <c r="A114" t="s">
        <v>135</v>
      </c>
      <c r="B114" t="s">
        <v>511</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5">
      <c r="A115" t="s">
        <v>135</v>
      </c>
      <c r="B115" t="s">
        <v>512</v>
      </c>
      <c r="C115" t="s">
        <v>19</v>
      </c>
      <c r="D115" s="1">
        <v>43543</v>
      </c>
      <c r="E115" s="1">
        <v>43908</v>
      </c>
      <c r="F115" t="s">
        <v>35</v>
      </c>
      <c r="G115">
        <v>13</v>
      </c>
      <c r="H115" t="s">
        <v>867</v>
      </c>
      <c r="I115" t="s">
        <v>22</v>
      </c>
      <c r="J115" t="s">
        <v>35</v>
      </c>
      <c r="K115" t="s">
        <v>28</v>
      </c>
      <c r="L115">
        <v>70125</v>
      </c>
      <c r="M115" s="1">
        <v>43543</v>
      </c>
      <c r="N115" t="s">
        <v>24</v>
      </c>
      <c r="O115" t="s">
        <v>25</v>
      </c>
      <c r="Q115" s="1">
        <v>43852</v>
      </c>
    </row>
    <row r="116" spans="1:17" x14ac:dyDescent="0.35">
      <c r="A116" t="s">
        <v>135</v>
      </c>
      <c r="B116" t="s">
        <v>513</v>
      </c>
      <c r="C116" t="s">
        <v>19</v>
      </c>
      <c r="D116" s="1">
        <v>43543</v>
      </c>
      <c r="E116" s="1">
        <v>43908</v>
      </c>
      <c r="F116" t="s">
        <v>35</v>
      </c>
      <c r="G116">
        <v>13</v>
      </c>
      <c r="H116" t="s">
        <v>867</v>
      </c>
      <c r="I116" t="s">
        <v>22</v>
      </c>
      <c r="J116" t="s">
        <v>35</v>
      </c>
      <c r="K116" t="s">
        <v>28</v>
      </c>
      <c r="L116">
        <v>70125</v>
      </c>
      <c r="M116" s="1">
        <v>43543</v>
      </c>
      <c r="N116" t="s">
        <v>24</v>
      </c>
      <c r="O116" t="s">
        <v>25</v>
      </c>
      <c r="Q116" s="1">
        <v>43852</v>
      </c>
    </row>
    <row r="117" spans="1:17" x14ac:dyDescent="0.35">
      <c r="A117" t="s">
        <v>135</v>
      </c>
      <c r="B117" t="s">
        <v>138</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5">
      <c r="A118" t="s">
        <v>135</v>
      </c>
      <c r="B118" t="s">
        <v>514</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5">
      <c r="A119" t="s">
        <v>135</v>
      </c>
      <c r="B119" t="s">
        <v>514</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5">
      <c r="A120" t="s">
        <v>135</v>
      </c>
      <c r="B120" t="s">
        <v>139</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5">
      <c r="A121" t="s">
        <v>135</v>
      </c>
      <c r="B121" t="s">
        <v>139</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5">
      <c r="A122" t="s">
        <v>135</v>
      </c>
      <c r="B122" t="s">
        <v>139</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5">
      <c r="A123" t="s">
        <v>135</v>
      </c>
      <c r="B123" t="s">
        <v>515</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5">
      <c r="A124" t="s">
        <v>135</v>
      </c>
      <c r="B124" t="s">
        <v>515</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5">
      <c r="A125" t="s">
        <v>135</v>
      </c>
      <c r="B125" t="s">
        <v>515</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5">
      <c r="A126" t="s">
        <v>135</v>
      </c>
      <c r="B126" t="s">
        <v>515</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5">
      <c r="A127" t="s">
        <v>135</v>
      </c>
      <c r="B127" t="s">
        <v>140</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5">
      <c r="A128" t="s">
        <v>135</v>
      </c>
      <c r="B128" t="s">
        <v>141</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5">
      <c r="A129" t="s">
        <v>135</v>
      </c>
      <c r="B129" t="s">
        <v>142</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5">
      <c r="A130" t="s">
        <v>135</v>
      </c>
      <c r="B130" t="s">
        <v>143</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5">
      <c r="A131" t="s">
        <v>135</v>
      </c>
      <c r="B131" t="s">
        <v>144</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5">
      <c r="A132" t="s">
        <v>135</v>
      </c>
      <c r="B132" t="s">
        <v>145</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5">
      <c r="A133" t="s">
        <v>135</v>
      </c>
      <c r="B133" t="s">
        <v>146</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5">
      <c r="A134" t="s">
        <v>135</v>
      </c>
      <c r="B134" t="s">
        <v>147</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5">
      <c r="A135" t="s">
        <v>135</v>
      </c>
      <c r="B135" t="s">
        <v>148</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5">
      <c r="A136" t="s">
        <v>135</v>
      </c>
      <c r="B136" t="s">
        <v>149</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5">
      <c r="A137" t="s">
        <v>135</v>
      </c>
      <c r="B137" t="s">
        <v>150</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5">
      <c r="A138" t="s">
        <v>135</v>
      </c>
      <c r="B138" t="s">
        <v>151</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5">
      <c r="A139" t="s">
        <v>135</v>
      </c>
      <c r="B139" t="s">
        <v>152</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5">
      <c r="A140" t="s">
        <v>135</v>
      </c>
      <c r="B140" t="s">
        <v>153</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5">
      <c r="A141" t="s">
        <v>135</v>
      </c>
      <c r="B141" t="s">
        <v>154</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5">
      <c r="A142" t="s">
        <v>135</v>
      </c>
      <c r="B142" t="s">
        <v>155</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5">
      <c r="A143" t="s">
        <v>135</v>
      </c>
      <c r="B143" t="s">
        <v>156</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5">
      <c r="A144" t="s">
        <v>135</v>
      </c>
      <c r="B144" t="s">
        <v>157</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5">
      <c r="A145" t="s">
        <v>135</v>
      </c>
      <c r="B145" t="s">
        <v>158</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5">
      <c r="A146" t="s">
        <v>135</v>
      </c>
      <c r="B146" t="s">
        <v>159</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5">
      <c r="A147" t="s">
        <v>135</v>
      </c>
      <c r="B147" t="s">
        <v>160</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5">
      <c r="A148" t="s">
        <v>135</v>
      </c>
      <c r="B148" t="s">
        <v>516</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5">
      <c r="A149" t="s">
        <v>135</v>
      </c>
      <c r="B149" t="s">
        <v>161</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5">
      <c r="A150" t="s">
        <v>135</v>
      </c>
      <c r="B150" t="s">
        <v>517</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5">
      <c r="A151" t="s">
        <v>135</v>
      </c>
      <c r="B151" t="s">
        <v>162</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5">
      <c r="A152" t="s">
        <v>135</v>
      </c>
      <c r="B152" t="s">
        <v>163</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5">
      <c r="A153" t="s">
        <v>135</v>
      </c>
      <c r="B153" t="s">
        <v>518</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5">
      <c r="A154" t="s">
        <v>135</v>
      </c>
      <c r="B154" t="s">
        <v>164</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5">
      <c r="A155" t="s">
        <v>135</v>
      </c>
      <c r="B155" t="s">
        <v>165</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5">
      <c r="A156" t="s">
        <v>135</v>
      </c>
      <c r="B156" t="s">
        <v>519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5">
      <c r="A157" t="s">
        <v>135</v>
      </c>
      <c r="B157" t="s">
        <v>520</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5">
      <c r="A158" t="s">
        <v>135</v>
      </c>
      <c r="B158" t="s">
        <v>520</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5">
      <c r="A159" t="s">
        <v>135</v>
      </c>
      <c r="B159" t="s">
        <v>521</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5">
      <c r="A160" t="s">
        <v>135</v>
      </c>
      <c r="B160" t="s">
        <v>166</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5">
      <c r="A161" t="s">
        <v>135</v>
      </c>
      <c r="B161" t="s">
        <v>522</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5">
      <c r="A162" t="s">
        <v>135</v>
      </c>
      <c r="B162" t="s">
        <v>523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5">
      <c r="A163" t="s">
        <v>135</v>
      </c>
      <c r="B163" t="s">
        <v>167</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5">
      <c r="A164" t="s">
        <v>135</v>
      </c>
      <c r="B164" t="s">
        <v>168</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5">
      <c r="A165" t="s">
        <v>135</v>
      </c>
      <c r="B165" t="s">
        <v>169</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5">
      <c r="A166" t="s">
        <v>135</v>
      </c>
      <c r="B166" t="s">
        <v>170</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5">
      <c r="A167" t="s">
        <v>135</v>
      </c>
      <c r="B167" t="s">
        <v>171</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5">
      <c r="A168" t="s">
        <v>135</v>
      </c>
      <c r="B168" t="s">
        <v>172</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5">
      <c r="A169" t="s">
        <v>135</v>
      </c>
      <c r="B169" t="s">
        <v>173</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5">
      <c r="A170" t="s">
        <v>135</v>
      </c>
      <c r="B170" t="s">
        <v>173</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5">
      <c r="A171" t="s">
        <v>135</v>
      </c>
      <c r="B171" t="s">
        <v>173</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5">
      <c r="A172" t="s">
        <v>135</v>
      </c>
      <c r="B172" t="s">
        <v>173</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5">
      <c r="A173" t="s">
        <v>135</v>
      </c>
      <c r="B173" t="s">
        <v>174</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5">
      <c r="A174" t="s">
        <v>135</v>
      </c>
      <c r="B174" t="s">
        <v>524</v>
      </c>
      <c r="C174" t="s">
        <v>19</v>
      </c>
      <c r="D174" s="1">
        <v>43738</v>
      </c>
      <c r="E174" s="1">
        <v>45929</v>
      </c>
      <c r="F174" t="s">
        <v>35</v>
      </c>
      <c r="G174">
        <v>13</v>
      </c>
      <c r="H174" t="s">
        <v>867</v>
      </c>
      <c r="I174" t="s">
        <v>22</v>
      </c>
      <c r="J174" t="s">
        <v>35</v>
      </c>
      <c r="K174" t="s">
        <v>58</v>
      </c>
      <c r="L174">
        <v>47500</v>
      </c>
      <c r="M174" s="1">
        <v>43738</v>
      </c>
      <c r="N174" t="s">
        <v>24</v>
      </c>
      <c r="O174" t="s">
        <v>25</v>
      </c>
      <c r="Q174" s="1">
        <v>43852</v>
      </c>
    </row>
    <row r="175" spans="1:17" x14ac:dyDescent="0.35">
      <c r="A175" t="s">
        <v>135</v>
      </c>
      <c r="B175" t="s">
        <v>525</v>
      </c>
      <c r="C175" t="s">
        <v>31</v>
      </c>
      <c r="D175" s="1">
        <v>43502</v>
      </c>
      <c r="E175" s="1">
        <v>43683</v>
      </c>
      <c r="F175" t="s">
        <v>34</v>
      </c>
      <c r="G175">
        <v>13</v>
      </c>
      <c r="H175" t="s">
        <v>867</v>
      </c>
      <c r="I175" t="s">
        <v>22</v>
      </c>
      <c r="J175" t="s">
        <v>35</v>
      </c>
      <c r="K175" t="s">
        <v>58</v>
      </c>
      <c r="L175">
        <v>6183.87</v>
      </c>
      <c r="M175" s="1">
        <v>43502</v>
      </c>
      <c r="N175" t="s">
        <v>24</v>
      </c>
      <c r="O175" t="s">
        <v>25</v>
      </c>
      <c r="Q175" s="1">
        <v>43852</v>
      </c>
    </row>
    <row r="176" spans="1:17" x14ac:dyDescent="0.35">
      <c r="A176" t="s">
        <v>135</v>
      </c>
      <c r="B176" t="s">
        <v>526</v>
      </c>
      <c r="C176" t="s">
        <v>19</v>
      </c>
      <c r="D176" s="1">
        <v>43684</v>
      </c>
      <c r="E176" s="1">
        <v>43867</v>
      </c>
      <c r="F176" t="s">
        <v>34</v>
      </c>
      <c r="G176">
        <v>13</v>
      </c>
      <c r="H176" t="s">
        <v>867</v>
      </c>
      <c r="I176" t="s">
        <v>22</v>
      </c>
      <c r="J176" t="s">
        <v>35</v>
      </c>
      <c r="K176" t="s">
        <v>58</v>
      </c>
      <c r="L176">
        <v>6183.87</v>
      </c>
      <c r="M176" s="1">
        <v>43684</v>
      </c>
      <c r="N176" t="s">
        <v>24</v>
      </c>
      <c r="O176" t="s">
        <v>23</v>
      </c>
      <c r="Q176" s="1">
        <v>43852</v>
      </c>
    </row>
    <row r="177" spans="1:17" x14ac:dyDescent="0.35">
      <c r="A177" t="s">
        <v>135</v>
      </c>
      <c r="B177" t="s">
        <v>175</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5">
      <c r="A178" t="s">
        <v>135</v>
      </c>
      <c r="B178" t="s">
        <v>527</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5">
      <c r="A179" t="s">
        <v>135</v>
      </c>
      <c r="B179" t="s">
        <v>527</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5">
      <c r="A180" t="s">
        <v>135</v>
      </c>
      <c r="B180" t="s">
        <v>527</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5">
      <c r="A181" t="s">
        <v>135</v>
      </c>
      <c r="B181" t="s">
        <v>527</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5">
      <c r="A182" t="s">
        <v>135</v>
      </c>
      <c r="B182" t="s">
        <v>527</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5">
      <c r="A183" t="s">
        <v>135</v>
      </c>
      <c r="B183" t="s">
        <v>528</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5">
      <c r="A184" t="s">
        <v>135</v>
      </c>
      <c r="B184" t="s">
        <v>529</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5">
      <c r="A185" t="s">
        <v>135</v>
      </c>
      <c r="B185" t="s">
        <v>530</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5">
      <c r="A186" t="s">
        <v>135</v>
      </c>
      <c r="B186" t="s">
        <v>530</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5">
      <c r="A187" t="s">
        <v>135</v>
      </c>
      <c r="B187" t="s">
        <v>531</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5">
      <c r="A188" t="s">
        <v>135</v>
      </c>
      <c r="B188" t="s">
        <v>531</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5">
      <c r="A189" t="s">
        <v>135</v>
      </c>
      <c r="B189" t="s">
        <v>532</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5">
      <c r="A190" t="s">
        <v>135</v>
      </c>
      <c r="B190" t="s">
        <v>532</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5">
      <c r="A191" t="s">
        <v>135</v>
      </c>
      <c r="B191" t="s">
        <v>533</v>
      </c>
      <c r="C191" t="s">
        <v>31</v>
      </c>
      <c r="D191" s="1">
        <v>43194</v>
      </c>
      <c r="E191" s="1">
        <v>45478</v>
      </c>
      <c r="F191" t="s">
        <v>133</v>
      </c>
      <c r="G191">
        <v>13</v>
      </c>
      <c r="H191" t="s">
        <v>867</v>
      </c>
      <c r="I191" t="s">
        <v>22</v>
      </c>
      <c r="J191" t="s">
        <v>33</v>
      </c>
      <c r="K191" t="s">
        <v>28</v>
      </c>
      <c r="L191">
        <v>0</v>
      </c>
      <c r="M191" s="1">
        <v>43194</v>
      </c>
      <c r="N191" t="s">
        <v>24</v>
      </c>
      <c r="O191" t="s">
        <v>176</v>
      </c>
      <c r="P191" t="s">
        <v>177</v>
      </c>
      <c r="Q191" s="1">
        <v>43852</v>
      </c>
    </row>
    <row r="192" spans="1:17" x14ac:dyDescent="0.35">
      <c r="A192" t="s">
        <v>135</v>
      </c>
      <c r="B192" t="s">
        <v>533</v>
      </c>
      <c r="C192" t="s">
        <v>31</v>
      </c>
      <c r="D192" s="1">
        <v>43273</v>
      </c>
      <c r="E192" s="1">
        <v>43729</v>
      </c>
      <c r="F192" t="s">
        <v>133</v>
      </c>
      <c r="G192">
        <v>13</v>
      </c>
      <c r="H192" t="s">
        <v>867</v>
      </c>
      <c r="I192" t="s">
        <v>22</v>
      </c>
      <c r="J192" t="s">
        <v>33</v>
      </c>
      <c r="K192" t="s">
        <v>58</v>
      </c>
      <c r="L192">
        <v>15625</v>
      </c>
      <c r="M192" s="1">
        <v>43273</v>
      </c>
      <c r="N192" t="s">
        <v>24</v>
      </c>
      <c r="O192" t="s">
        <v>176</v>
      </c>
      <c r="P192" t="s">
        <v>178</v>
      </c>
      <c r="Q192" s="1">
        <v>43852</v>
      </c>
    </row>
    <row r="193" spans="1:17" x14ac:dyDescent="0.35">
      <c r="A193" t="s">
        <v>135</v>
      </c>
      <c r="B193" t="s">
        <v>534</v>
      </c>
      <c r="C193" t="s">
        <v>19</v>
      </c>
      <c r="D193" s="1">
        <v>43580</v>
      </c>
      <c r="E193" s="1">
        <v>44310</v>
      </c>
      <c r="F193" t="s">
        <v>133</v>
      </c>
      <c r="G193">
        <v>13</v>
      </c>
      <c r="H193" t="s">
        <v>867</v>
      </c>
      <c r="I193" t="s">
        <v>22</v>
      </c>
      <c r="J193" t="s">
        <v>33</v>
      </c>
      <c r="K193" t="s">
        <v>58</v>
      </c>
      <c r="L193">
        <v>134736.13</v>
      </c>
      <c r="M193" s="1">
        <v>43580</v>
      </c>
      <c r="N193" t="s">
        <v>24</v>
      </c>
      <c r="O193" t="s">
        <v>25</v>
      </c>
      <c r="Q193" s="1">
        <v>43852</v>
      </c>
    </row>
    <row r="194" spans="1:17" x14ac:dyDescent="0.35">
      <c r="A194" t="s">
        <v>135</v>
      </c>
      <c r="B194" t="s">
        <v>534</v>
      </c>
      <c r="C194" t="s">
        <v>19</v>
      </c>
      <c r="D194" s="1">
        <v>43719</v>
      </c>
      <c r="E194" s="1">
        <v>44084</v>
      </c>
      <c r="F194" t="s">
        <v>133</v>
      </c>
      <c r="G194">
        <v>13</v>
      </c>
      <c r="H194" t="s">
        <v>867</v>
      </c>
      <c r="I194" t="s">
        <v>22</v>
      </c>
      <c r="J194" t="s">
        <v>33</v>
      </c>
      <c r="K194" t="s">
        <v>58</v>
      </c>
      <c r="L194">
        <v>32584.880000000001</v>
      </c>
      <c r="M194" s="1">
        <v>43719</v>
      </c>
      <c r="N194" t="s">
        <v>24</v>
      </c>
      <c r="O194" t="s">
        <v>25</v>
      </c>
      <c r="Q194" s="1">
        <v>43852</v>
      </c>
    </row>
    <row r="195" spans="1:17" x14ac:dyDescent="0.35">
      <c r="A195" t="s">
        <v>135</v>
      </c>
      <c r="B195" t="s">
        <v>534</v>
      </c>
      <c r="C195" t="s">
        <v>19</v>
      </c>
      <c r="D195" s="1">
        <v>43730</v>
      </c>
      <c r="E195" s="1">
        <v>43911</v>
      </c>
      <c r="F195" t="s">
        <v>133</v>
      </c>
      <c r="G195">
        <v>13</v>
      </c>
      <c r="H195" t="s">
        <v>867</v>
      </c>
      <c r="I195" t="s">
        <v>22</v>
      </c>
      <c r="J195" t="s">
        <v>33</v>
      </c>
      <c r="K195" t="s">
        <v>58</v>
      </c>
      <c r="L195">
        <v>8044.5</v>
      </c>
      <c r="M195" s="1">
        <v>43730</v>
      </c>
      <c r="N195" t="s">
        <v>24</v>
      </c>
      <c r="O195" t="s">
        <v>25</v>
      </c>
      <c r="Q195" s="1">
        <v>43852</v>
      </c>
    </row>
    <row r="196" spans="1:17" x14ac:dyDescent="0.35">
      <c r="A196" t="s">
        <v>135</v>
      </c>
      <c r="B196" t="s">
        <v>179</v>
      </c>
      <c r="C196" t="s">
        <v>31</v>
      </c>
      <c r="D196" s="1">
        <v>43523</v>
      </c>
      <c r="E196" s="1">
        <v>43887</v>
      </c>
      <c r="F196" t="s">
        <v>32</v>
      </c>
      <c r="G196">
        <v>1</v>
      </c>
      <c r="H196" t="s">
        <v>21</v>
      </c>
      <c r="I196" t="s">
        <v>22</v>
      </c>
      <c r="J196" t="s">
        <v>48</v>
      </c>
      <c r="K196" t="s">
        <v>23</v>
      </c>
      <c r="L196">
        <v>2141.5500000000002</v>
      </c>
      <c r="M196" s="1">
        <v>43523</v>
      </c>
      <c r="N196" t="s">
        <v>24</v>
      </c>
      <c r="O196" t="s">
        <v>176</v>
      </c>
      <c r="P196" t="s">
        <v>177</v>
      </c>
      <c r="Q196" s="1">
        <v>43852</v>
      </c>
    </row>
    <row r="197" spans="1:17" x14ac:dyDescent="0.35">
      <c r="A197" t="s">
        <v>135</v>
      </c>
      <c r="B197" t="s">
        <v>180</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5">
      <c r="A198" t="s">
        <v>135</v>
      </c>
      <c r="B198" t="s">
        <v>535</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5">
      <c r="A199" t="s">
        <v>135</v>
      </c>
      <c r="B199" t="s">
        <v>181</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5">
      <c r="A200" t="s">
        <v>135</v>
      </c>
      <c r="B200" t="s">
        <v>182</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5">
      <c r="A201" t="s">
        <v>183</v>
      </c>
      <c r="B201" t="s">
        <v>536</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5">
      <c r="A202" t="s">
        <v>183</v>
      </c>
      <c r="B202" t="s">
        <v>537</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5">
      <c r="A203" t="s">
        <v>183</v>
      </c>
      <c r="B203" t="s">
        <v>538</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5">
      <c r="A204" t="s">
        <v>183</v>
      </c>
      <c r="B204" t="s">
        <v>184</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5">
      <c r="A205" t="s">
        <v>183</v>
      </c>
      <c r="B205" t="s">
        <v>539</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5">
      <c r="A206" t="s">
        <v>183</v>
      </c>
      <c r="B206" t="s">
        <v>539</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5">
      <c r="A207" t="s">
        <v>183</v>
      </c>
      <c r="B207" t="s">
        <v>185</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5">
      <c r="A208" t="s">
        <v>183</v>
      </c>
      <c r="B208" t="s">
        <v>540</v>
      </c>
      <c r="C208" t="s">
        <v>31</v>
      </c>
      <c r="D208" s="1">
        <v>43100</v>
      </c>
      <c r="E208" s="1">
        <v>43464</v>
      </c>
      <c r="F208" t="s">
        <v>34</v>
      </c>
      <c r="G208">
        <v>1</v>
      </c>
      <c r="H208" t="s">
        <v>21</v>
      </c>
      <c r="I208" t="s">
        <v>22</v>
      </c>
      <c r="J208" t="s">
        <v>48</v>
      </c>
      <c r="K208" t="s">
        <v>23</v>
      </c>
      <c r="L208">
        <v>211206.7</v>
      </c>
      <c r="M208" s="1">
        <v>43100</v>
      </c>
      <c r="N208" t="s">
        <v>24</v>
      </c>
      <c r="O208" t="s">
        <v>176</v>
      </c>
      <c r="P208" t="s">
        <v>177</v>
      </c>
      <c r="Q208" s="1">
        <v>43852</v>
      </c>
    </row>
    <row r="209" spans="1:17" x14ac:dyDescent="0.35">
      <c r="A209" t="s">
        <v>183</v>
      </c>
      <c r="B209" t="s">
        <v>541</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5">
      <c r="A210" t="s">
        <v>183</v>
      </c>
      <c r="B210" t="s">
        <v>186</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5">
      <c r="A211" t="s">
        <v>183</v>
      </c>
      <c r="B211" t="s">
        <v>187</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5">
      <c r="A212" t="s">
        <v>183</v>
      </c>
      <c r="B212" t="s">
        <v>188</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5">
      <c r="A213" t="s">
        <v>183</v>
      </c>
      <c r="B213" t="s">
        <v>189</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5">
      <c r="A214" t="s">
        <v>183</v>
      </c>
      <c r="B214" t="s">
        <v>542</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5">
      <c r="A215" t="s">
        <v>183</v>
      </c>
      <c r="B215" t="s">
        <v>190</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5">
      <c r="A216" t="s">
        <v>183</v>
      </c>
      <c r="B216" t="s">
        <v>191</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5">
      <c r="A217" t="s">
        <v>183</v>
      </c>
      <c r="B217" t="s">
        <v>192</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5">
      <c r="A218" t="s">
        <v>183</v>
      </c>
      <c r="B218" t="s">
        <v>193</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5">
      <c r="A219" t="s">
        <v>183</v>
      </c>
      <c r="B219" t="s">
        <v>194</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5">
      <c r="A220" t="s">
        <v>183</v>
      </c>
      <c r="B220" t="s">
        <v>543</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5">
      <c r="A221" t="s">
        <v>183</v>
      </c>
      <c r="B221" t="s">
        <v>195</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5">
      <c r="A222" t="s">
        <v>183</v>
      </c>
      <c r="B222" t="s">
        <v>544</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5">
      <c r="A223" t="s">
        <v>183</v>
      </c>
      <c r="B223" t="s">
        <v>545</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5">
      <c r="A224" t="s">
        <v>183</v>
      </c>
      <c r="B224" t="s">
        <v>546</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5">
      <c r="A225" t="s">
        <v>183</v>
      </c>
      <c r="B225" t="s">
        <v>196</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5">
      <c r="A226" t="s">
        <v>183</v>
      </c>
      <c r="B226" t="s">
        <v>196</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5">
      <c r="A227" t="s">
        <v>183</v>
      </c>
      <c r="B227" t="s">
        <v>196</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5">
      <c r="A228" t="s">
        <v>183</v>
      </c>
      <c r="B228" t="s">
        <v>196</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5">
      <c r="A229" t="s">
        <v>183</v>
      </c>
      <c r="B229" t="s">
        <v>197</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5">
      <c r="A230" t="s">
        <v>183</v>
      </c>
      <c r="B230" t="s">
        <v>198</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5">
      <c r="A231" t="s">
        <v>183</v>
      </c>
      <c r="B231" t="s">
        <v>199</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5">
      <c r="A232" t="s">
        <v>183</v>
      </c>
      <c r="B232" t="s">
        <v>200</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5">
      <c r="A233" t="s">
        <v>183</v>
      </c>
      <c r="B233" t="s">
        <v>201</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5">
      <c r="A234" t="s">
        <v>183</v>
      </c>
      <c r="B234" t="s">
        <v>547</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5">
      <c r="A235" t="s">
        <v>183</v>
      </c>
      <c r="B235" t="s">
        <v>202</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5">
      <c r="A236" t="s">
        <v>183</v>
      </c>
      <c r="B236" t="s">
        <v>203</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5">
      <c r="A237" t="s">
        <v>183</v>
      </c>
      <c r="B237" t="s">
        <v>204</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5">
      <c r="A238" t="s">
        <v>183</v>
      </c>
      <c r="B238" t="s">
        <v>204</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5">
      <c r="A239" t="s">
        <v>183</v>
      </c>
      <c r="B239" t="s">
        <v>204</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5">
      <c r="A240" t="s">
        <v>183</v>
      </c>
      <c r="B240" t="s">
        <v>204</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5">
      <c r="A241" t="s">
        <v>183</v>
      </c>
      <c r="B241" t="s">
        <v>205</v>
      </c>
      <c r="C241" t="s">
        <v>31</v>
      </c>
      <c r="D241" s="1">
        <v>43191</v>
      </c>
      <c r="E241" s="1">
        <v>43555</v>
      </c>
      <c r="F241" t="s">
        <v>38</v>
      </c>
      <c r="G241">
        <v>10</v>
      </c>
      <c r="H241" t="s">
        <v>39</v>
      </c>
      <c r="I241" t="s">
        <v>22</v>
      </c>
      <c r="J241" t="s">
        <v>40</v>
      </c>
      <c r="K241" t="s">
        <v>23</v>
      </c>
      <c r="L241">
        <v>11249.93</v>
      </c>
      <c r="M241" s="1">
        <v>43191</v>
      </c>
      <c r="N241" t="s">
        <v>24</v>
      </c>
      <c r="O241" t="s">
        <v>176</v>
      </c>
      <c r="P241" t="s">
        <v>206</v>
      </c>
      <c r="Q241" s="1">
        <v>43852</v>
      </c>
    </row>
    <row r="242" spans="1:17" x14ac:dyDescent="0.35">
      <c r="A242" t="s">
        <v>183</v>
      </c>
      <c r="B242" t="s">
        <v>207</v>
      </c>
      <c r="C242" t="s">
        <v>31</v>
      </c>
      <c r="D242" s="1">
        <v>43191</v>
      </c>
      <c r="E242" s="1">
        <v>43555</v>
      </c>
      <c r="F242" t="s">
        <v>38</v>
      </c>
      <c r="G242">
        <v>10</v>
      </c>
      <c r="H242" t="s">
        <v>39</v>
      </c>
      <c r="I242" t="s">
        <v>22</v>
      </c>
      <c r="J242" t="s">
        <v>40</v>
      </c>
      <c r="K242" t="s">
        <v>23</v>
      </c>
      <c r="L242">
        <v>14603.3</v>
      </c>
      <c r="M242" s="1">
        <v>43191</v>
      </c>
      <c r="N242" t="s">
        <v>24</v>
      </c>
      <c r="O242" t="s">
        <v>176</v>
      </c>
      <c r="P242" t="s">
        <v>206</v>
      </c>
      <c r="Q242" s="1">
        <v>43852</v>
      </c>
    </row>
    <row r="243" spans="1:17" x14ac:dyDescent="0.35">
      <c r="A243" t="s">
        <v>183</v>
      </c>
      <c r="B243" t="s">
        <v>208</v>
      </c>
      <c r="C243" t="s">
        <v>31</v>
      </c>
      <c r="D243" s="1">
        <v>43264</v>
      </c>
      <c r="E243" s="1">
        <v>43628</v>
      </c>
      <c r="F243" t="s">
        <v>38</v>
      </c>
      <c r="G243">
        <v>10</v>
      </c>
      <c r="H243" t="s">
        <v>39</v>
      </c>
      <c r="I243" t="s">
        <v>22</v>
      </c>
      <c r="J243" t="s">
        <v>40</v>
      </c>
      <c r="K243" t="s">
        <v>23</v>
      </c>
      <c r="L243">
        <v>28940.65</v>
      </c>
      <c r="M243" s="1">
        <v>43264</v>
      </c>
      <c r="N243" t="s">
        <v>24</v>
      </c>
      <c r="O243" t="s">
        <v>176</v>
      </c>
      <c r="P243" t="s">
        <v>206</v>
      </c>
      <c r="Q243" s="1">
        <v>43852</v>
      </c>
    </row>
    <row r="244" spans="1:17" x14ac:dyDescent="0.35">
      <c r="A244" t="s">
        <v>183</v>
      </c>
      <c r="B244" t="s">
        <v>209</v>
      </c>
      <c r="C244" t="s">
        <v>31</v>
      </c>
      <c r="D244" s="1">
        <v>43191</v>
      </c>
      <c r="E244" s="1">
        <v>43555</v>
      </c>
      <c r="F244" t="s">
        <v>38</v>
      </c>
      <c r="G244">
        <v>10</v>
      </c>
      <c r="H244" t="s">
        <v>39</v>
      </c>
      <c r="I244" t="s">
        <v>22</v>
      </c>
      <c r="J244" t="s">
        <v>40</v>
      </c>
      <c r="K244" t="s">
        <v>23</v>
      </c>
      <c r="L244">
        <v>146052.65</v>
      </c>
      <c r="M244" s="1">
        <v>43191</v>
      </c>
      <c r="N244" t="s">
        <v>24</v>
      </c>
      <c r="O244" t="s">
        <v>176</v>
      </c>
      <c r="P244" t="s">
        <v>206</v>
      </c>
      <c r="Q244" s="1">
        <v>43852</v>
      </c>
    </row>
    <row r="245" spans="1:17" x14ac:dyDescent="0.35">
      <c r="A245" t="s">
        <v>183</v>
      </c>
      <c r="B245" t="s">
        <v>548</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5">
      <c r="A246" t="s">
        <v>183</v>
      </c>
      <c r="B246" t="s">
        <v>549</v>
      </c>
      <c r="C246" t="s">
        <v>19</v>
      </c>
      <c r="D246" s="1">
        <v>43512</v>
      </c>
      <c r="E246" s="1">
        <v>43876</v>
      </c>
      <c r="F246" t="s">
        <v>38</v>
      </c>
      <c r="G246">
        <v>13</v>
      </c>
      <c r="H246" t="s">
        <v>867</v>
      </c>
      <c r="I246" t="s">
        <v>22</v>
      </c>
      <c r="J246" t="s">
        <v>40</v>
      </c>
      <c r="K246" t="s">
        <v>28</v>
      </c>
      <c r="L246">
        <v>1148.93</v>
      </c>
      <c r="M246" s="1">
        <v>43512</v>
      </c>
      <c r="N246" t="s">
        <v>24</v>
      </c>
      <c r="O246" t="s">
        <v>25</v>
      </c>
      <c r="Q246" s="1">
        <v>43852</v>
      </c>
    </row>
    <row r="247" spans="1:17" x14ac:dyDescent="0.35">
      <c r="A247" t="s">
        <v>183</v>
      </c>
      <c r="B247" t="s">
        <v>550</v>
      </c>
      <c r="C247" t="s">
        <v>19</v>
      </c>
      <c r="D247" s="1">
        <v>43512</v>
      </c>
      <c r="E247" s="1">
        <v>43876</v>
      </c>
      <c r="F247" t="s">
        <v>38</v>
      </c>
      <c r="G247">
        <v>13</v>
      </c>
      <c r="H247" t="s">
        <v>867</v>
      </c>
      <c r="I247" t="s">
        <v>22</v>
      </c>
      <c r="J247" t="s">
        <v>40</v>
      </c>
      <c r="K247" t="s">
        <v>28</v>
      </c>
      <c r="L247">
        <v>58300</v>
      </c>
      <c r="M247" s="1">
        <v>43512</v>
      </c>
      <c r="N247" t="s">
        <v>24</v>
      </c>
      <c r="O247" t="s">
        <v>25</v>
      </c>
      <c r="Q247" s="1">
        <v>43852</v>
      </c>
    </row>
    <row r="248" spans="1:17" x14ac:dyDescent="0.35">
      <c r="A248" t="s">
        <v>183</v>
      </c>
      <c r="B248" t="s">
        <v>551</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5">
      <c r="A249" t="s">
        <v>183</v>
      </c>
      <c r="B249" t="s">
        <v>210</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5">
      <c r="A250" t="s">
        <v>183</v>
      </c>
      <c r="B250" t="s">
        <v>211</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5">
      <c r="A251" t="s">
        <v>183</v>
      </c>
      <c r="B251" t="s">
        <v>212</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5">
      <c r="A252" t="s">
        <v>183</v>
      </c>
      <c r="B252" t="s">
        <v>552</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5">
      <c r="A253" t="s">
        <v>183</v>
      </c>
      <c r="B253" t="s">
        <v>213</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5">
      <c r="A254" t="s">
        <v>183</v>
      </c>
      <c r="B254" t="s">
        <v>553</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5">
      <c r="A255" t="s">
        <v>183</v>
      </c>
      <c r="B255" t="s">
        <v>214</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5">
      <c r="A256" t="s">
        <v>183</v>
      </c>
      <c r="B256" t="s">
        <v>215</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5">
      <c r="A257" t="s">
        <v>183</v>
      </c>
      <c r="B257" t="s">
        <v>179</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5">
      <c r="A258" t="s">
        <v>183</v>
      </c>
      <c r="B258" t="s">
        <v>216</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5">
      <c r="A259" t="s">
        <v>183</v>
      </c>
      <c r="B259" t="s">
        <v>554</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5">
      <c r="A260" t="s">
        <v>183</v>
      </c>
      <c r="B260" t="s">
        <v>217</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5">
      <c r="A261" t="s">
        <v>183</v>
      </c>
      <c r="B261" t="s">
        <v>218</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5">
      <c r="A262" t="s">
        <v>183</v>
      </c>
      <c r="B262" t="s">
        <v>219</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5">
      <c r="A263" t="s">
        <v>220</v>
      </c>
      <c r="B263" t="s">
        <v>221</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5">
      <c r="A264" t="s">
        <v>220</v>
      </c>
      <c r="B264" t="s">
        <v>222</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5">
      <c r="A265" t="s">
        <v>220</v>
      </c>
      <c r="B265" t="s">
        <v>223</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5">
      <c r="A266" t="s">
        <v>220</v>
      </c>
      <c r="B266" t="s">
        <v>555</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5">
      <c r="A267" t="s">
        <v>220</v>
      </c>
      <c r="B267" t="s">
        <v>556</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5">
      <c r="A268" t="s">
        <v>220</v>
      </c>
      <c r="B268" t="s">
        <v>224</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5">
      <c r="A269" t="s">
        <v>220</v>
      </c>
      <c r="B269" t="s">
        <v>225</v>
      </c>
      <c r="C269" t="s">
        <v>19</v>
      </c>
      <c r="D269" s="1">
        <v>43504</v>
      </c>
      <c r="E269" s="1">
        <v>43868</v>
      </c>
      <c r="F269" t="s">
        <v>32</v>
      </c>
      <c r="G269">
        <v>13</v>
      </c>
      <c r="H269" t="s">
        <v>867</v>
      </c>
      <c r="I269" t="s">
        <v>22</v>
      </c>
      <c r="J269" t="s">
        <v>48</v>
      </c>
      <c r="K269" t="s">
        <v>28</v>
      </c>
      <c r="L269">
        <v>1569.64</v>
      </c>
      <c r="M269" s="1">
        <v>43504</v>
      </c>
      <c r="N269" t="s">
        <v>24</v>
      </c>
      <c r="O269" t="s">
        <v>25</v>
      </c>
      <c r="Q269" s="1">
        <v>43852</v>
      </c>
    </row>
    <row r="270" spans="1:17" x14ac:dyDescent="0.35">
      <c r="A270" t="s">
        <v>220</v>
      </c>
      <c r="B270" t="s">
        <v>226</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5">
      <c r="A271" t="s">
        <v>220</v>
      </c>
      <c r="B271" t="s">
        <v>227</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5">
      <c r="A272" t="s">
        <v>220</v>
      </c>
      <c r="B272" t="s">
        <v>228</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5">
      <c r="A273" t="s">
        <v>220</v>
      </c>
      <c r="B273" t="s">
        <v>228</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5">
      <c r="A274" t="s">
        <v>220</v>
      </c>
      <c r="B274" t="s">
        <v>229</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5">
      <c r="A275" t="s">
        <v>220</v>
      </c>
      <c r="B275" t="s">
        <v>557</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5">
      <c r="A276" t="s">
        <v>220</v>
      </c>
      <c r="B276" t="s">
        <v>558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5">
      <c r="A277" t="s">
        <v>220</v>
      </c>
      <c r="B277" t="s">
        <v>230</v>
      </c>
      <c r="C277" t="s">
        <v>31</v>
      </c>
      <c r="D277" s="1">
        <v>43280</v>
      </c>
      <c r="E277" s="1">
        <v>43644</v>
      </c>
      <c r="F277" t="s">
        <v>38</v>
      </c>
      <c r="G277">
        <v>10</v>
      </c>
      <c r="H277" t="s">
        <v>39</v>
      </c>
      <c r="I277" t="s">
        <v>22</v>
      </c>
      <c r="J277" t="s">
        <v>40</v>
      </c>
      <c r="K277" t="s">
        <v>23</v>
      </c>
      <c r="L277">
        <v>5839.35</v>
      </c>
      <c r="M277" s="1">
        <v>43280</v>
      </c>
      <c r="N277" t="s">
        <v>24</v>
      </c>
      <c r="O277" t="s">
        <v>176</v>
      </c>
      <c r="P277" t="s">
        <v>206</v>
      </c>
      <c r="Q277" s="1">
        <v>43852</v>
      </c>
    </row>
    <row r="278" spans="1:17" x14ac:dyDescent="0.35">
      <c r="A278" t="s">
        <v>220</v>
      </c>
      <c r="B278" t="s">
        <v>231</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5">
      <c r="A279" t="s">
        <v>220</v>
      </c>
      <c r="B279" t="s">
        <v>232</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5">
      <c r="A280" t="s">
        <v>220</v>
      </c>
      <c r="B280" t="s">
        <v>233</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5">
      <c r="A281" t="s">
        <v>220</v>
      </c>
      <c r="B281" t="s">
        <v>234</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5">
      <c r="A282" t="s">
        <v>220</v>
      </c>
      <c r="B282" t="s">
        <v>235</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5">
      <c r="A283" t="s">
        <v>220</v>
      </c>
      <c r="B283" t="s">
        <v>236</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5">
      <c r="A284" t="s">
        <v>220</v>
      </c>
      <c r="B284" t="s">
        <v>559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5">
      <c r="A285" t="s">
        <v>220</v>
      </c>
      <c r="B285" t="s">
        <v>560</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5">
      <c r="A286" t="s">
        <v>220</v>
      </c>
      <c r="B286" t="s">
        <v>561</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5">
      <c r="A287" t="s">
        <v>220</v>
      </c>
      <c r="B287" t="s">
        <v>562</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5">
      <c r="A288" t="s">
        <v>220</v>
      </c>
      <c r="B288" t="s">
        <v>237</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5">
      <c r="A289" t="s">
        <v>220</v>
      </c>
      <c r="B289" t="s">
        <v>238</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5">
      <c r="A290" t="s">
        <v>220</v>
      </c>
      <c r="B290" t="s">
        <v>239</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5">
      <c r="A291" t="s">
        <v>220</v>
      </c>
      <c r="B291" t="s">
        <v>240</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5">
      <c r="A292" t="s">
        <v>241</v>
      </c>
      <c r="B292" t="s">
        <v>563</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5">
      <c r="A293" t="s">
        <v>241</v>
      </c>
      <c r="B293" t="s">
        <v>564</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5">
      <c r="A294" t="s">
        <v>241</v>
      </c>
      <c r="B294" t="s">
        <v>564</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5">
      <c r="A295" t="s">
        <v>241</v>
      </c>
      <c r="B295" t="s">
        <v>531</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5">
      <c r="A296" t="s">
        <v>241</v>
      </c>
      <c r="B296" t="s">
        <v>565</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5">
      <c r="A297" t="s">
        <v>241</v>
      </c>
      <c r="B297" t="s">
        <v>566</v>
      </c>
      <c r="C297" t="s">
        <v>31</v>
      </c>
      <c r="D297" s="1">
        <v>43309</v>
      </c>
      <c r="E297" s="1">
        <v>43673</v>
      </c>
      <c r="F297" t="s">
        <v>34</v>
      </c>
      <c r="G297">
        <v>8</v>
      </c>
      <c r="H297" t="s">
        <v>242</v>
      </c>
      <c r="I297" t="s">
        <v>22</v>
      </c>
      <c r="J297" t="s">
        <v>104</v>
      </c>
      <c r="K297" t="s">
        <v>23</v>
      </c>
      <c r="L297">
        <v>121875</v>
      </c>
      <c r="M297" s="1">
        <v>43309</v>
      </c>
      <c r="N297" t="s">
        <v>24</v>
      </c>
      <c r="O297" t="s">
        <v>43</v>
      </c>
      <c r="Q297" s="1">
        <v>43852</v>
      </c>
    </row>
    <row r="298" spans="1:17" x14ac:dyDescent="0.35">
      <c r="A298" t="s">
        <v>241</v>
      </c>
      <c r="B298" t="s">
        <v>566</v>
      </c>
      <c r="C298" t="s">
        <v>31</v>
      </c>
      <c r="D298" s="1">
        <v>43309</v>
      </c>
      <c r="E298" s="1">
        <v>43673</v>
      </c>
      <c r="F298" t="s">
        <v>34</v>
      </c>
      <c r="G298">
        <v>8</v>
      </c>
      <c r="H298" t="s">
        <v>242</v>
      </c>
      <c r="I298" t="s">
        <v>22</v>
      </c>
      <c r="J298" t="s">
        <v>104</v>
      </c>
      <c r="K298" t="s">
        <v>23</v>
      </c>
      <c r="L298">
        <v>8174.5</v>
      </c>
      <c r="M298" s="1">
        <v>43664</v>
      </c>
      <c r="N298" t="s">
        <v>44</v>
      </c>
      <c r="O298" t="s">
        <v>43</v>
      </c>
      <c r="Q298" s="1">
        <v>43852</v>
      </c>
    </row>
    <row r="299" spans="1:17" x14ac:dyDescent="0.35">
      <c r="A299" t="s">
        <v>241</v>
      </c>
      <c r="B299" t="s">
        <v>566</v>
      </c>
      <c r="C299" t="s">
        <v>19</v>
      </c>
      <c r="D299" s="1">
        <v>43674</v>
      </c>
      <c r="E299" s="1">
        <v>44039</v>
      </c>
      <c r="F299" t="s">
        <v>34</v>
      </c>
      <c r="G299">
        <v>4</v>
      </c>
      <c r="H299" t="s">
        <v>243</v>
      </c>
      <c r="I299" t="s">
        <v>22</v>
      </c>
      <c r="J299" t="s">
        <v>104</v>
      </c>
      <c r="K299" t="s">
        <v>23</v>
      </c>
      <c r="L299">
        <v>115781.25</v>
      </c>
      <c r="M299" s="1">
        <v>43674</v>
      </c>
      <c r="N299" t="s">
        <v>24</v>
      </c>
      <c r="O299" t="s">
        <v>23</v>
      </c>
      <c r="Q299" s="1">
        <v>43852</v>
      </c>
    </row>
    <row r="300" spans="1:17" x14ac:dyDescent="0.35">
      <c r="A300" t="s">
        <v>241</v>
      </c>
      <c r="B300" t="s">
        <v>567</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5">
      <c r="A301" t="s">
        <v>241</v>
      </c>
      <c r="B301" t="s">
        <v>568</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5">
      <c r="A302" t="s">
        <v>241</v>
      </c>
      <c r="B302" t="s">
        <v>244</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5">
      <c r="A303" t="s">
        <v>241</v>
      </c>
      <c r="B303" t="s">
        <v>245</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5">
      <c r="A304" t="s">
        <v>241</v>
      </c>
      <c r="B304" t="s">
        <v>246</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5">
      <c r="A305" t="s">
        <v>241</v>
      </c>
      <c r="B305" t="s">
        <v>246</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5">
      <c r="A306" t="s">
        <v>241</v>
      </c>
      <c r="B306" t="s">
        <v>569</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5">
      <c r="A307" t="s">
        <v>241</v>
      </c>
      <c r="B307" t="s">
        <v>570</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5">
      <c r="A308" t="s">
        <v>241</v>
      </c>
      <c r="B308" t="s">
        <v>247</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5">
      <c r="A309" t="s">
        <v>241</v>
      </c>
      <c r="B309" t="s">
        <v>571</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5">
      <c r="A310" t="s">
        <v>241</v>
      </c>
      <c r="B310" t="s">
        <v>571</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5">
      <c r="A311" t="s">
        <v>241</v>
      </c>
      <c r="B311" t="s">
        <v>571</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5">
      <c r="A312" t="s">
        <v>241</v>
      </c>
      <c r="B312" t="s">
        <v>248</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5">
      <c r="A313" t="s">
        <v>241</v>
      </c>
      <c r="B313" t="s">
        <v>249</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5">
      <c r="A314" t="s">
        <v>241</v>
      </c>
      <c r="B314" t="s">
        <v>250</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5">
      <c r="A315" t="s">
        <v>241</v>
      </c>
      <c r="B315" t="s">
        <v>572</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5">
      <c r="A316" t="s">
        <v>241</v>
      </c>
      <c r="B316" t="s">
        <v>573</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5">
      <c r="A317" t="s">
        <v>241</v>
      </c>
      <c r="B317" t="s">
        <v>573</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5">
      <c r="A318" t="s">
        <v>241</v>
      </c>
      <c r="B318" t="s">
        <v>574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5">
      <c r="A319" t="s">
        <v>241</v>
      </c>
      <c r="B319" t="s">
        <v>251</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5">
      <c r="A320" t="s">
        <v>241</v>
      </c>
      <c r="B320" t="s">
        <v>252</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5">
      <c r="A321" t="s">
        <v>241</v>
      </c>
      <c r="B321" t="s">
        <v>253</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5">
      <c r="A322" t="s">
        <v>241</v>
      </c>
      <c r="B322" t="s">
        <v>254</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5">
      <c r="A323" t="s">
        <v>241</v>
      </c>
      <c r="B323" t="s">
        <v>254</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5">
      <c r="A324" t="s">
        <v>241</v>
      </c>
      <c r="B324" t="s">
        <v>255</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5">
      <c r="A325" t="s">
        <v>241</v>
      </c>
      <c r="B325" t="s">
        <v>256</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5">
      <c r="A326" t="s">
        <v>241</v>
      </c>
      <c r="B326" t="s">
        <v>257</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5">
      <c r="A327" t="s">
        <v>241</v>
      </c>
      <c r="B327" t="s">
        <v>258</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5">
      <c r="A328" t="s">
        <v>241</v>
      </c>
      <c r="B328" t="s">
        <v>575</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5">
      <c r="A329" t="s">
        <v>241</v>
      </c>
      <c r="B329" t="s">
        <v>259</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5">
      <c r="A330" t="s">
        <v>241</v>
      </c>
      <c r="B330" t="s">
        <v>260</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5">
      <c r="A331" t="s">
        <v>241</v>
      </c>
      <c r="B331" t="s">
        <v>261</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5">
      <c r="A332" t="s">
        <v>241</v>
      </c>
      <c r="B332" t="s">
        <v>262</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5">
      <c r="A333" t="s">
        <v>241</v>
      </c>
      <c r="B333" t="s">
        <v>263</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5">
      <c r="A334" t="s">
        <v>241</v>
      </c>
      <c r="B334" t="s">
        <v>264</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5">
      <c r="A335" t="s">
        <v>241</v>
      </c>
      <c r="B335" t="s">
        <v>265</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5">
      <c r="A336" t="s">
        <v>241</v>
      </c>
      <c r="B336" t="s">
        <v>266</v>
      </c>
      <c r="C336" t="s">
        <v>31</v>
      </c>
      <c r="D336" s="1">
        <v>42949</v>
      </c>
      <c r="E336" s="1">
        <v>43313</v>
      </c>
      <c r="F336" t="s">
        <v>32</v>
      </c>
      <c r="G336">
        <v>1</v>
      </c>
      <c r="H336" t="s">
        <v>21</v>
      </c>
      <c r="I336" t="s">
        <v>22</v>
      </c>
      <c r="J336" t="s">
        <v>33</v>
      </c>
      <c r="K336" t="s">
        <v>58</v>
      </c>
      <c r="L336">
        <v>78837.100000000006</v>
      </c>
      <c r="M336" s="1">
        <v>42949</v>
      </c>
      <c r="N336" t="s">
        <v>24</v>
      </c>
      <c r="O336" t="s">
        <v>176</v>
      </c>
      <c r="P336" t="s">
        <v>267</v>
      </c>
      <c r="Q336" s="1">
        <v>43852</v>
      </c>
    </row>
    <row r="337" spans="1:17" x14ac:dyDescent="0.35">
      <c r="A337" t="s">
        <v>241</v>
      </c>
      <c r="B337" t="s">
        <v>576</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5">
      <c r="A338" t="s">
        <v>241</v>
      </c>
      <c r="B338" t="s">
        <v>268</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5">
      <c r="A339" t="s">
        <v>241</v>
      </c>
      <c r="B339" t="s">
        <v>269</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5">
      <c r="A340" t="s">
        <v>241</v>
      </c>
      <c r="B340" t="s">
        <v>269</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5">
      <c r="A341" t="s">
        <v>241</v>
      </c>
      <c r="B341" t="s">
        <v>269</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5">
      <c r="A342" t="s">
        <v>241</v>
      </c>
      <c r="B342" t="s">
        <v>269</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5">
      <c r="A343" t="s">
        <v>241</v>
      </c>
      <c r="B343" t="s">
        <v>269</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5">
      <c r="A344" t="s">
        <v>241</v>
      </c>
      <c r="B344" t="s">
        <v>269</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5">
      <c r="A345" t="s">
        <v>241</v>
      </c>
      <c r="B345" t="s">
        <v>269</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5">
      <c r="A346" t="s">
        <v>241</v>
      </c>
      <c r="B346" t="s">
        <v>269</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5">
      <c r="A347" t="s">
        <v>241</v>
      </c>
      <c r="B347" t="s">
        <v>269</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5">
      <c r="A348" t="s">
        <v>241</v>
      </c>
      <c r="B348" t="s">
        <v>270</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5">
      <c r="A349" t="s">
        <v>241</v>
      </c>
      <c r="B349" t="s">
        <v>270</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5">
      <c r="A350" t="s">
        <v>241</v>
      </c>
      <c r="B350" t="s">
        <v>270</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5">
      <c r="A351" t="s">
        <v>241</v>
      </c>
      <c r="B351" t="s">
        <v>270</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5">
      <c r="A352" t="s">
        <v>241</v>
      </c>
      <c r="B352" t="s">
        <v>270</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5">
      <c r="A353" t="s">
        <v>241</v>
      </c>
      <c r="B353" t="s">
        <v>270</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5">
      <c r="A354" t="s">
        <v>241</v>
      </c>
      <c r="B354" t="s">
        <v>270</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5">
      <c r="A355" t="s">
        <v>241</v>
      </c>
      <c r="B355" t="s">
        <v>270</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5">
      <c r="A356" t="s">
        <v>241</v>
      </c>
      <c r="B356" t="s">
        <v>270</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5">
      <c r="A357" t="s">
        <v>241</v>
      </c>
      <c r="B357" t="s">
        <v>270</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5">
      <c r="A358" t="s">
        <v>241</v>
      </c>
      <c r="B358" t="s">
        <v>270</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5">
      <c r="A359" t="s">
        <v>241</v>
      </c>
      <c r="B359" t="s">
        <v>270</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5">
      <c r="A360" t="s">
        <v>241</v>
      </c>
      <c r="B360" t="s">
        <v>271</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5">
      <c r="A361" t="s">
        <v>241</v>
      </c>
      <c r="B361" t="s">
        <v>271</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5">
      <c r="A362" t="s">
        <v>241</v>
      </c>
      <c r="B362" t="s">
        <v>271</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5">
      <c r="A363" t="s">
        <v>241</v>
      </c>
      <c r="B363" t="s">
        <v>271</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5">
      <c r="A364" t="s">
        <v>241</v>
      </c>
      <c r="B364" t="s">
        <v>271</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5">
      <c r="A365" t="s">
        <v>241</v>
      </c>
      <c r="B365" t="s">
        <v>271</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5">
      <c r="A366" t="s">
        <v>241</v>
      </c>
      <c r="B366" t="s">
        <v>271</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5">
      <c r="A367" t="s">
        <v>241</v>
      </c>
      <c r="B367" t="s">
        <v>271</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5">
      <c r="A368" t="s">
        <v>241</v>
      </c>
      <c r="B368" t="s">
        <v>271</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5">
      <c r="A369" t="s">
        <v>241</v>
      </c>
      <c r="B369" t="s">
        <v>271</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5">
      <c r="A370" t="s">
        <v>241</v>
      </c>
      <c r="B370" t="s">
        <v>272</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5">
      <c r="A371" t="s">
        <v>241</v>
      </c>
      <c r="B371" t="s">
        <v>272</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5">
      <c r="A372" t="s">
        <v>241</v>
      </c>
      <c r="B372" t="s">
        <v>272</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5">
      <c r="A373" t="s">
        <v>241</v>
      </c>
      <c r="B373" t="s">
        <v>272</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5">
      <c r="A374" t="s">
        <v>241</v>
      </c>
      <c r="B374" t="s">
        <v>272</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5">
      <c r="A375" t="s">
        <v>241</v>
      </c>
      <c r="B375" t="s">
        <v>272</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5">
      <c r="A376" t="s">
        <v>241</v>
      </c>
      <c r="B376" t="s">
        <v>272</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5">
      <c r="A377" t="s">
        <v>241</v>
      </c>
      <c r="B377" t="s">
        <v>272</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5">
      <c r="A378" t="s">
        <v>241</v>
      </c>
      <c r="B378" t="s">
        <v>272</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5">
      <c r="A379" t="s">
        <v>241</v>
      </c>
      <c r="B379" t="s">
        <v>272</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5">
      <c r="A380" t="s">
        <v>241</v>
      </c>
      <c r="B380" t="s">
        <v>272</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5">
      <c r="A381" t="s">
        <v>241</v>
      </c>
      <c r="B381" t="s">
        <v>272</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5">
      <c r="A382" t="s">
        <v>241</v>
      </c>
      <c r="B382" t="s">
        <v>272</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5">
      <c r="A383" t="s">
        <v>241</v>
      </c>
      <c r="B383" t="s">
        <v>272</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5">
      <c r="A384" t="s">
        <v>241</v>
      </c>
      <c r="B384" t="s">
        <v>272</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5">
      <c r="A385" t="s">
        <v>241</v>
      </c>
      <c r="B385" t="s">
        <v>272</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5">
      <c r="A386" t="s">
        <v>241</v>
      </c>
      <c r="B386" t="s">
        <v>273</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5">
      <c r="A387" t="s">
        <v>241</v>
      </c>
      <c r="B387" t="s">
        <v>273</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5">
      <c r="A388" t="s">
        <v>241</v>
      </c>
      <c r="B388" t="s">
        <v>273</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5">
      <c r="A389" t="s">
        <v>241</v>
      </c>
      <c r="B389" t="s">
        <v>273</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5">
      <c r="A390" t="s">
        <v>241</v>
      </c>
      <c r="B390" t="s">
        <v>273</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5">
      <c r="A391" t="s">
        <v>241</v>
      </c>
      <c r="B391" t="s">
        <v>273</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5">
      <c r="A392" t="s">
        <v>241</v>
      </c>
      <c r="B392" t="s">
        <v>273</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5">
      <c r="A393" t="s">
        <v>241</v>
      </c>
      <c r="B393" t="s">
        <v>273</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5">
      <c r="A394" t="s">
        <v>241</v>
      </c>
      <c r="B394" t="s">
        <v>273</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5">
      <c r="A395" t="s">
        <v>241</v>
      </c>
      <c r="B395" t="s">
        <v>273</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5">
      <c r="A396" t="s">
        <v>241</v>
      </c>
      <c r="B396" t="s">
        <v>273</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5">
      <c r="A397" t="s">
        <v>241</v>
      </c>
      <c r="B397" t="s">
        <v>273</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5">
      <c r="A398" t="s">
        <v>241</v>
      </c>
      <c r="B398" t="s">
        <v>273</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5">
      <c r="A399" t="s">
        <v>241</v>
      </c>
      <c r="B399" t="s">
        <v>273</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5">
      <c r="A400" t="s">
        <v>241</v>
      </c>
      <c r="B400" t="s">
        <v>273</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5">
      <c r="A401" t="s">
        <v>241</v>
      </c>
      <c r="B401" t="s">
        <v>273</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5">
      <c r="A402" t="s">
        <v>241</v>
      </c>
      <c r="B402" t="s">
        <v>274</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5">
      <c r="A403" t="s">
        <v>241</v>
      </c>
      <c r="B403" t="s">
        <v>274</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5">
      <c r="A404" t="s">
        <v>241</v>
      </c>
      <c r="B404" t="s">
        <v>274</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5">
      <c r="A405" t="s">
        <v>241</v>
      </c>
      <c r="B405" t="s">
        <v>274</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5">
      <c r="A406" t="s">
        <v>241</v>
      </c>
      <c r="B406" t="s">
        <v>274</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5">
      <c r="A407" t="s">
        <v>241</v>
      </c>
      <c r="B407" t="s">
        <v>274</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5">
      <c r="A408" t="s">
        <v>241</v>
      </c>
      <c r="B408" t="s">
        <v>274</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5">
      <c r="A409" t="s">
        <v>241</v>
      </c>
      <c r="B409" t="s">
        <v>274</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5">
      <c r="A410" t="s">
        <v>241</v>
      </c>
      <c r="B410" t="s">
        <v>274</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5">
      <c r="A411" t="s">
        <v>241</v>
      </c>
      <c r="B411" t="s">
        <v>274</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5">
      <c r="A412" t="s">
        <v>241</v>
      </c>
      <c r="B412" t="s">
        <v>274</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5">
      <c r="A413" t="s">
        <v>241</v>
      </c>
      <c r="B413" t="s">
        <v>274</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5">
      <c r="A414" t="s">
        <v>241</v>
      </c>
      <c r="B414" t="s">
        <v>274</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5">
      <c r="A415" t="s">
        <v>241</v>
      </c>
      <c r="B415" t="s">
        <v>275</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5">
      <c r="A416" t="s">
        <v>241</v>
      </c>
      <c r="B416" t="s">
        <v>275</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5">
      <c r="A417" t="s">
        <v>241</v>
      </c>
      <c r="B417" t="s">
        <v>275</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5">
      <c r="A418" t="s">
        <v>241</v>
      </c>
      <c r="B418" t="s">
        <v>275</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5">
      <c r="A419" t="s">
        <v>241</v>
      </c>
      <c r="B419" t="s">
        <v>275</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5">
      <c r="A420" t="s">
        <v>241</v>
      </c>
      <c r="B420" t="s">
        <v>275</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5">
      <c r="A421" t="s">
        <v>241</v>
      </c>
      <c r="B421" t="s">
        <v>275</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5">
      <c r="A422" t="s">
        <v>241</v>
      </c>
      <c r="B422" t="s">
        <v>275</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5">
      <c r="A423" t="s">
        <v>241</v>
      </c>
      <c r="B423" t="s">
        <v>275</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5">
      <c r="A424" t="s">
        <v>241</v>
      </c>
      <c r="B424" t="s">
        <v>276</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5">
      <c r="A425" t="s">
        <v>241</v>
      </c>
      <c r="B425" t="s">
        <v>277</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5">
      <c r="A426" t="s">
        <v>241</v>
      </c>
      <c r="B426" t="s">
        <v>278</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5">
      <c r="A427" t="s">
        <v>241</v>
      </c>
      <c r="B427" t="s">
        <v>279</v>
      </c>
      <c r="C427" t="s">
        <v>31</v>
      </c>
      <c r="D427" s="1">
        <v>42608</v>
      </c>
      <c r="E427" s="1">
        <v>43337</v>
      </c>
      <c r="F427" t="s">
        <v>133</v>
      </c>
      <c r="G427">
        <v>1</v>
      </c>
      <c r="H427" t="s">
        <v>21</v>
      </c>
      <c r="I427" t="s">
        <v>22</v>
      </c>
      <c r="J427" t="s">
        <v>33</v>
      </c>
      <c r="K427" t="s">
        <v>58</v>
      </c>
      <c r="L427">
        <v>101109.75</v>
      </c>
      <c r="M427" s="1">
        <v>43337</v>
      </c>
      <c r="N427" t="s">
        <v>24</v>
      </c>
      <c r="O427" t="s">
        <v>176</v>
      </c>
      <c r="P427" t="s">
        <v>280</v>
      </c>
      <c r="Q427" s="1">
        <v>43852</v>
      </c>
    </row>
    <row r="428" spans="1:17" x14ac:dyDescent="0.35">
      <c r="A428" t="s">
        <v>241</v>
      </c>
      <c r="B428" t="s">
        <v>281</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5">
      <c r="A429" t="s">
        <v>241</v>
      </c>
      <c r="B429" t="s">
        <v>281</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5">
      <c r="A430" t="s">
        <v>241</v>
      </c>
      <c r="B430" t="s">
        <v>281</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5">
      <c r="A431" t="s">
        <v>241</v>
      </c>
      <c r="B431" t="s">
        <v>281</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5">
      <c r="A432" t="s">
        <v>241</v>
      </c>
      <c r="B432" t="s">
        <v>281</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5">
      <c r="A433" t="s">
        <v>241</v>
      </c>
      <c r="B433" t="s">
        <v>281</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5">
      <c r="A434" t="s">
        <v>241</v>
      </c>
      <c r="B434" t="s">
        <v>281</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5">
      <c r="A435" t="s">
        <v>241</v>
      </c>
      <c r="B435" t="s">
        <v>281</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5">
      <c r="A436" t="s">
        <v>241</v>
      </c>
      <c r="B436" t="s">
        <v>281</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5">
      <c r="A437" t="s">
        <v>241</v>
      </c>
      <c r="B437" t="s">
        <v>281</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5">
      <c r="A438" t="s">
        <v>241</v>
      </c>
      <c r="B438" t="s">
        <v>281</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5">
      <c r="A439" t="s">
        <v>241</v>
      </c>
      <c r="B439" t="s">
        <v>281</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5">
      <c r="A440" t="s">
        <v>241</v>
      </c>
      <c r="B440" t="s">
        <v>281</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5">
      <c r="A441" t="s">
        <v>241</v>
      </c>
      <c r="B441" t="s">
        <v>281</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5">
      <c r="A442" t="s">
        <v>241</v>
      </c>
      <c r="B442" t="s">
        <v>282</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5">
      <c r="A443" t="s">
        <v>241</v>
      </c>
      <c r="B443" t="s">
        <v>283</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5">
      <c r="A444" t="s">
        <v>241</v>
      </c>
      <c r="B444" t="s">
        <v>284</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5">
      <c r="A445" t="s">
        <v>241</v>
      </c>
      <c r="B445" t="s">
        <v>285</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5">
      <c r="A446" t="s">
        <v>241</v>
      </c>
      <c r="B446" t="s">
        <v>577</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5">
      <c r="A447" t="s">
        <v>241</v>
      </c>
      <c r="B447" t="s">
        <v>286</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5">
      <c r="A448" t="s">
        <v>241</v>
      </c>
      <c r="B448" t="s">
        <v>286</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5">
      <c r="A449" t="s">
        <v>241</v>
      </c>
      <c r="B449" t="s">
        <v>286</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5">
      <c r="A450" t="s">
        <v>241</v>
      </c>
      <c r="B450" t="s">
        <v>286</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5">
      <c r="A451" t="s">
        <v>241</v>
      </c>
      <c r="B451" t="s">
        <v>286</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5">
      <c r="A452" t="s">
        <v>241</v>
      </c>
      <c r="B452" t="s">
        <v>286</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5">
      <c r="A453" t="s">
        <v>241</v>
      </c>
      <c r="B453" t="s">
        <v>286</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5">
      <c r="A454" t="s">
        <v>241</v>
      </c>
      <c r="B454" t="s">
        <v>286</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5">
      <c r="A455" t="s">
        <v>241</v>
      </c>
      <c r="B455" t="s">
        <v>286</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5">
      <c r="A456" t="s">
        <v>241</v>
      </c>
      <c r="B456" t="s">
        <v>287</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5">
      <c r="A457" t="s">
        <v>241</v>
      </c>
      <c r="B457" t="s">
        <v>288</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5">
      <c r="A458" t="s">
        <v>241</v>
      </c>
      <c r="B458" t="s">
        <v>289</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5">
      <c r="A459" t="s">
        <v>241</v>
      </c>
      <c r="B459" t="s">
        <v>289</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5">
      <c r="A460" t="s">
        <v>241</v>
      </c>
      <c r="B460" t="s">
        <v>289</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5">
      <c r="A461" t="s">
        <v>241</v>
      </c>
      <c r="B461" t="s">
        <v>290</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5">
      <c r="A462" t="s">
        <v>291</v>
      </c>
      <c r="B462" t="s">
        <v>292</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5">
      <c r="A463" t="s">
        <v>291</v>
      </c>
      <c r="B463" t="s">
        <v>293</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5">
      <c r="A464" t="s">
        <v>291</v>
      </c>
      <c r="B464" t="s">
        <v>294</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5">
      <c r="A465" t="s">
        <v>291</v>
      </c>
      <c r="B465" t="s">
        <v>495</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5">
      <c r="A466" t="s">
        <v>291</v>
      </c>
      <c r="B466" t="s">
        <v>495</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5">
      <c r="A467" t="s">
        <v>291</v>
      </c>
      <c r="B467" t="s">
        <v>295</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5">
      <c r="A468" t="s">
        <v>291</v>
      </c>
      <c r="B468" t="s">
        <v>296</v>
      </c>
      <c r="C468" t="s">
        <v>31</v>
      </c>
      <c r="D468" s="1">
        <v>43112</v>
      </c>
      <c r="E468" s="1">
        <v>43476</v>
      </c>
      <c r="F468" t="s">
        <v>34</v>
      </c>
      <c r="G468">
        <v>1</v>
      </c>
      <c r="H468" t="s">
        <v>21</v>
      </c>
      <c r="I468" t="s">
        <v>22</v>
      </c>
      <c r="J468" t="s">
        <v>297</v>
      </c>
      <c r="K468" t="s">
        <v>23</v>
      </c>
      <c r="L468">
        <v>2940.49</v>
      </c>
      <c r="M468" s="1">
        <v>43112</v>
      </c>
      <c r="N468" t="s">
        <v>24</v>
      </c>
      <c r="O468" t="s">
        <v>176</v>
      </c>
      <c r="P468" t="s">
        <v>177</v>
      </c>
      <c r="Q468" s="1">
        <v>43852</v>
      </c>
    </row>
    <row r="469" spans="1:17" x14ac:dyDescent="0.35">
      <c r="A469" t="s">
        <v>291</v>
      </c>
      <c r="B469" t="s">
        <v>298</v>
      </c>
      <c r="C469" t="s">
        <v>19</v>
      </c>
      <c r="D469" s="1">
        <v>43477</v>
      </c>
      <c r="E469" s="1">
        <v>43841</v>
      </c>
      <c r="F469" t="s">
        <v>34</v>
      </c>
      <c r="G469">
        <v>1</v>
      </c>
      <c r="H469" t="s">
        <v>21</v>
      </c>
      <c r="I469" t="s">
        <v>22</v>
      </c>
      <c r="J469" t="s">
        <v>297</v>
      </c>
      <c r="K469" t="s">
        <v>23</v>
      </c>
      <c r="L469">
        <v>3073.94</v>
      </c>
      <c r="M469" s="1">
        <v>43477</v>
      </c>
      <c r="N469" t="s">
        <v>24</v>
      </c>
      <c r="O469" t="s">
        <v>23</v>
      </c>
      <c r="Q469" s="1">
        <v>43852</v>
      </c>
    </row>
    <row r="470" spans="1:17" x14ac:dyDescent="0.35">
      <c r="A470" t="s">
        <v>291</v>
      </c>
      <c r="B470" t="s">
        <v>299</v>
      </c>
      <c r="C470" t="s">
        <v>31</v>
      </c>
      <c r="D470" s="1">
        <v>43116</v>
      </c>
      <c r="E470" s="1">
        <v>43480</v>
      </c>
      <c r="F470" t="s">
        <v>20</v>
      </c>
      <c r="G470">
        <v>1</v>
      </c>
      <c r="H470" t="s">
        <v>21</v>
      </c>
      <c r="I470" t="s">
        <v>22</v>
      </c>
      <c r="J470" t="s">
        <v>20</v>
      </c>
      <c r="K470" t="s">
        <v>58</v>
      </c>
      <c r="L470">
        <v>330</v>
      </c>
      <c r="M470" s="1">
        <v>43116</v>
      </c>
      <c r="N470" t="s">
        <v>24</v>
      </c>
      <c r="O470" t="s">
        <v>176</v>
      </c>
      <c r="P470" t="s">
        <v>177</v>
      </c>
      <c r="Q470" s="1">
        <v>43852</v>
      </c>
    </row>
    <row r="471" spans="1:17" x14ac:dyDescent="0.35">
      <c r="A471" t="s">
        <v>291</v>
      </c>
      <c r="B471" t="s">
        <v>300</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5">
      <c r="A472" t="s">
        <v>291</v>
      </c>
      <c r="B472" t="s">
        <v>495</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5">
      <c r="A473" t="s">
        <v>291</v>
      </c>
      <c r="B473" t="s">
        <v>301</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5">
      <c r="A474" t="s">
        <v>291</v>
      </c>
      <c r="B474" t="s">
        <v>495</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5">
      <c r="A475" t="s">
        <v>291</v>
      </c>
      <c r="B475" t="s">
        <v>302</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5">
      <c r="A476" t="s">
        <v>291</v>
      </c>
      <c r="B476" t="s">
        <v>495</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5">
      <c r="A477" t="s">
        <v>291</v>
      </c>
      <c r="B477" t="s">
        <v>495</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5">
      <c r="A478" t="s">
        <v>291</v>
      </c>
      <c r="B478" t="s">
        <v>303</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5">
      <c r="A479" t="s">
        <v>291</v>
      </c>
      <c r="B479" t="s">
        <v>304</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5">
      <c r="A480" t="s">
        <v>291</v>
      </c>
      <c r="B480" t="s">
        <v>578</v>
      </c>
      <c r="C480" t="s">
        <v>31</v>
      </c>
      <c r="D480" s="1">
        <v>43040</v>
      </c>
      <c r="E480" s="1">
        <v>43404</v>
      </c>
      <c r="F480" t="s">
        <v>20</v>
      </c>
      <c r="G480">
        <v>1</v>
      </c>
      <c r="H480" t="s">
        <v>21</v>
      </c>
      <c r="I480" t="s">
        <v>22</v>
      </c>
      <c r="J480" t="s">
        <v>20</v>
      </c>
      <c r="K480" t="s">
        <v>23</v>
      </c>
      <c r="L480">
        <v>55687.5</v>
      </c>
      <c r="M480" s="1">
        <v>43040</v>
      </c>
      <c r="N480" t="s">
        <v>24</v>
      </c>
      <c r="O480" t="s">
        <v>176</v>
      </c>
      <c r="P480" t="s">
        <v>177</v>
      </c>
      <c r="Q480" s="1">
        <v>43852</v>
      </c>
    </row>
    <row r="481" spans="1:17" x14ac:dyDescent="0.35">
      <c r="A481" t="s">
        <v>291</v>
      </c>
      <c r="B481" t="s">
        <v>579</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5">
      <c r="A482" t="s">
        <v>291</v>
      </c>
      <c r="B482" t="s">
        <v>305</v>
      </c>
      <c r="C482" t="s">
        <v>19</v>
      </c>
      <c r="D482" s="1">
        <v>43511</v>
      </c>
      <c r="E482" s="1">
        <v>43875</v>
      </c>
      <c r="F482" t="s">
        <v>306</v>
      </c>
      <c r="G482">
        <v>9</v>
      </c>
      <c r="H482" t="s">
        <v>53</v>
      </c>
      <c r="I482" t="s">
        <v>22</v>
      </c>
      <c r="J482" t="s">
        <v>306</v>
      </c>
      <c r="K482" t="s">
        <v>58</v>
      </c>
      <c r="L482">
        <v>10578.39</v>
      </c>
      <c r="M482" s="1">
        <v>43511</v>
      </c>
      <c r="N482" t="s">
        <v>24</v>
      </c>
      <c r="O482" t="s">
        <v>25</v>
      </c>
      <c r="Q482" s="1">
        <v>43852</v>
      </c>
    </row>
    <row r="483" spans="1:17" x14ac:dyDescent="0.35">
      <c r="A483" t="s">
        <v>291</v>
      </c>
      <c r="B483" t="s">
        <v>307</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5">
      <c r="A484" t="s">
        <v>291</v>
      </c>
      <c r="B484" t="s">
        <v>495</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5">
      <c r="A485" t="s">
        <v>291</v>
      </c>
      <c r="B485" t="s">
        <v>580</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5">
      <c r="A486" t="s">
        <v>291</v>
      </c>
      <c r="B486" t="s">
        <v>308</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5">
      <c r="A487" t="s">
        <v>291</v>
      </c>
      <c r="B487" t="s">
        <v>581</v>
      </c>
      <c r="C487" t="s">
        <v>31</v>
      </c>
      <c r="D487" s="1">
        <v>43414</v>
      </c>
      <c r="E487" s="1">
        <v>43778</v>
      </c>
      <c r="F487" t="s">
        <v>38</v>
      </c>
      <c r="G487">
        <v>13</v>
      </c>
      <c r="H487" t="s">
        <v>867</v>
      </c>
      <c r="I487" t="s">
        <v>22</v>
      </c>
      <c r="J487" t="s">
        <v>40</v>
      </c>
      <c r="K487" t="s">
        <v>58</v>
      </c>
      <c r="L487">
        <v>0</v>
      </c>
      <c r="M487" s="1">
        <v>43414</v>
      </c>
      <c r="N487" t="s">
        <v>24</v>
      </c>
      <c r="O487" t="s">
        <v>25</v>
      </c>
      <c r="Q487" s="1">
        <v>43852</v>
      </c>
    </row>
    <row r="488" spans="1:17" x14ac:dyDescent="0.35">
      <c r="A488" t="s">
        <v>291</v>
      </c>
      <c r="B488" t="s">
        <v>582</v>
      </c>
      <c r="C488" t="s">
        <v>31</v>
      </c>
      <c r="D488" s="1">
        <v>43112</v>
      </c>
      <c r="E488" s="1">
        <v>43476</v>
      </c>
      <c r="F488" t="s">
        <v>20</v>
      </c>
      <c r="G488">
        <v>13</v>
      </c>
      <c r="H488" t="s">
        <v>867</v>
      </c>
      <c r="I488" t="s">
        <v>22</v>
      </c>
      <c r="J488" t="s">
        <v>20</v>
      </c>
      <c r="K488" t="s">
        <v>58</v>
      </c>
      <c r="L488">
        <v>10395</v>
      </c>
      <c r="M488" s="1">
        <v>43112</v>
      </c>
      <c r="N488" t="s">
        <v>24</v>
      </c>
      <c r="O488" t="s">
        <v>43</v>
      </c>
      <c r="Q488" s="1">
        <v>43852</v>
      </c>
    </row>
    <row r="489" spans="1:17" x14ac:dyDescent="0.35">
      <c r="A489" t="s">
        <v>291</v>
      </c>
      <c r="B489" t="s">
        <v>582</v>
      </c>
      <c r="C489" t="s">
        <v>31</v>
      </c>
      <c r="D489" s="1">
        <v>43112</v>
      </c>
      <c r="E489" s="1">
        <v>43476</v>
      </c>
      <c r="F489" t="s">
        <v>20</v>
      </c>
      <c r="G489">
        <v>13</v>
      </c>
      <c r="H489" t="s">
        <v>867</v>
      </c>
      <c r="I489" t="s">
        <v>22</v>
      </c>
      <c r="J489" t="s">
        <v>20</v>
      </c>
      <c r="K489" t="s">
        <v>58</v>
      </c>
      <c r="L489">
        <v>0</v>
      </c>
      <c r="M489" s="1"/>
      <c r="N489" t="s">
        <v>44</v>
      </c>
      <c r="O489" t="s">
        <v>43</v>
      </c>
      <c r="Q489" s="1">
        <v>43852</v>
      </c>
    </row>
    <row r="490" spans="1:17" x14ac:dyDescent="0.35">
      <c r="A490" t="s">
        <v>291</v>
      </c>
      <c r="B490" t="s">
        <v>309</v>
      </c>
      <c r="C490" t="s">
        <v>31</v>
      </c>
      <c r="D490" s="1">
        <v>43477</v>
      </c>
      <c r="E490" s="1">
        <v>43841</v>
      </c>
      <c r="F490" t="s">
        <v>20</v>
      </c>
      <c r="G490">
        <v>13</v>
      </c>
      <c r="H490" t="s">
        <v>867</v>
      </c>
      <c r="I490" t="s">
        <v>22</v>
      </c>
      <c r="J490" t="s">
        <v>20</v>
      </c>
      <c r="K490" t="s">
        <v>58</v>
      </c>
      <c r="L490">
        <v>15592.5</v>
      </c>
      <c r="M490" s="1">
        <v>43477</v>
      </c>
      <c r="N490" t="s">
        <v>24</v>
      </c>
      <c r="O490" t="s">
        <v>23</v>
      </c>
      <c r="Q490" s="1">
        <v>43852</v>
      </c>
    </row>
    <row r="491" spans="1:17" x14ac:dyDescent="0.35">
      <c r="A491" t="s">
        <v>291</v>
      </c>
      <c r="B491" t="s">
        <v>582</v>
      </c>
      <c r="C491" t="s">
        <v>19</v>
      </c>
      <c r="D491" s="1">
        <v>43842</v>
      </c>
      <c r="E491" s="1">
        <v>44207</v>
      </c>
      <c r="F491" t="s">
        <v>20</v>
      </c>
      <c r="G491">
        <v>13</v>
      </c>
      <c r="H491" t="s">
        <v>867</v>
      </c>
      <c r="I491" t="s">
        <v>22</v>
      </c>
      <c r="J491" t="s">
        <v>20</v>
      </c>
      <c r="K491" t="s">
        <v>58</v>
      </c>
      <c r="L491">
        <v>11310.75</v>
      </c>
      <c r="M491" s="1">
        <v>43842</v>
      </c>
      <c r="N491" t="s">
        <v>24</v>
      </c>
      <c r="O491" t="s">
        <v>23</v>
      </c>
      <c r="Q491" s="1">
        <v>43852</v>
      </c>
    </row>
    <row r="492" spans="1:17" x14ac:dyDescent="0.35">
      <c r="A492" t="s">
        <v>291</v>
      </c>
      <c r="B492" t="s">
        <v>310</v>
      </c>
      <c r="C492" t="s">
        <v>19</v>
      </c>
      <c r="D492" s="1">
        <v>43779</v>
      </c>
      <c r="E492" s="1">
        <v>44144</v>
      </c>
      <c r="F492" t="s">
        <v>38</v>
      </c>
      <c r="G492">
        <v>13</v>
      </c>
      <c r="H492" t="s">
        <v>867</v>
      </c>
      <c r="I492" t="s">
        <v>22</v>
      </c>
      <c r="J492" t="s">
        <v>40</v>
      </c>
      <c r="K492" t="s">
        <v>23</v>
      </c>
      <c r="L492">
        <v>48928.73</v>
      </c>
      <c r="M492" s="1">
        <v>43779</v>
      </c>
      <c r="N492" t="s">
        <v>24</v>
      </c>
      <c r="O492" t="s">
        <v>23</v>
      </c>
      <c r="Q492" s="1">
        <v>43852</v>
      </c>
    </row>
    <row r="493" spans="1:17" x14ac:dyDescent="0.35">
      <c r="A493" t="s">
        <v>291</v>
      </c>
      <c r="B493" t="s">
        <v>583</v>
      </c>
      <c r="C493" t="s">
        <v>19</v>
      </c>
      <c r="D493" s="1">
        <v>43794</v>
      </c>
      <c r="E493" s="1">
        <v>44159</v>
      </c>
      <c r="F493" t="s">
        <v>35</v>
      </c>
      <c r="G493">
        <v>13</v>
      </c>
      <c r="H493" t="s">
        <v>867</v>
      </c>
      <c r="I493" t="s">
        <v>22</v>
      </c>
      <c r="J493" t="s">
        <v>35</v>
      </c>
      <c r="K493" t="s">
        <v>23</v>
      </c>
      <c r="L493">
        <v>18975</v>
      </c>
      <c r="M493" s="1">
        <v>43794</v>
      </c>
      <c r="N493" t="s">
        <v>24</v>
      </c>
      <c r="O493" t="s">
        <v>25</v>
      </c>
      <c r="Q493" s="1">
        <v>43852</v>
      </c>
    </row>
    <row r="494" spans="1:17" x14ac:dyDescent="0.35">
      <c r="A494" t="s">
        <v>291</v>
      </c>
      <c r="B494" t="s">
        <v>584</v>
      </c>
      <c r="C494" t="s">
        <v>31</v>
      </c>
      <c r="D494" s="1">
        <v>43292</v>
      </c>
      <c r="E494" s="1">
        <v>43656</v>
      </c>
      <c r="F494" t="s">
        <v>34</v>
      </c>
      <c r="G494">
        <v>13</v>
      </c>
      <c r="H494" t="s">
        <v>867</v>
      </c>
      <c r="I494" t="s">
        <v>22</v>
      </c>
      <c r="J494" t="s">
        <v>35</v>
      </c>
      <c r="K494" t="s">
        <v>58</v>
      </c>
      <c r="L494">
        <v>16170</v>
      </c>
      <c r="M494" s="1">
        <v>43292</v>
      </c>
      <c r="N494" t="s">
        <v>24</v>
      </c>
      <c r="O494" t="s">
        <v>176</v>
      </c>
      <c r="P494" t="s">
        <v>280</v>
      </c>
      <c r="Q494" s="1">
        <v>43852</v>
      </c>
    </row>
    <row r="495" spans="1:17" x14ac:dyDescent="0.35">
      <c r="A495" t="s">
        <v>291</v>
      </c>
      <c r="B495" t="s">
        <v>585</v>
      </c>
      <c r="C495" t="s">
        <v>19</v>
      </c>
      <c r="D495" s="1">
        <v>43655</v>
      </c>
      <c r="E495" s="1">
        <v>44020</v>
      </c>
      <c r="F495" t="s">
        <v>38</v>
      </c>
      <c r="G495">
        <v>13</v>
      </c>
      <c r="H495" t="s">
        <v>867</v>
      </c>
      <c r="I495" t="s">
        <v>22</v>
      </c>
      <c r="J495" t="s">
        <v>40</v>
      </c>
      <c r="K495" t="s">
        <v>58</v>
      </c>
      <c r="L495">
        <v>9056.48</v>
      </c>
      <c r="M495" s="1">
        <v>43655</v>
      </c>
      <c r="N495" t="s">
        <v>24</v>
      </c>
      <c r="O495" t="s">
        <v>25</v>
      </c>
      <c r="Q495" s="1">
        <v>43852</v>
      </c>
    </row>
    <row r="496" spans="1:17" x14ac:dyDescent="0.35">
      <c r="A496" t="s">
        <v>291</v>
      </c>
      <c r="B496" t="s">
        <v>311</v>
      </c>
      <c r="C496" t="s">
        <v>31</v>
      </c>
      <c r="D496" s="1">
        <v>43291</v>
      </c>
      <c r="E496" s="1">
        <v>43655</v>
      </c>
      <c r="F496" t="s">
        <v>32</v>
      </c>
      <c r="G496">
        <v>13</v>
      </c>
      <c r="H496" t="s">
        <v>867</v>
      </c>
      <c r="I496" t="s">
        <v>22</v>
      </c>
      <c r="J496" t="s">
        <v>48</v>
      </c>
      <c r="K496" t="s">
        <v>58</v>
      </c>
      <c r="L496">
        <v>18357</v>
      </c>
      <c r="M496" s="1">
        <v>43291</v>
      </c>
      <c r="N496" t="s">
        <v>24</v>
      </c>
      <c r="O496" t="s">
        <v>176</v>
      </c>
      <c r="P496" t="s">
        <v>177</v>
      </c>
      <c r="Q496" s="1">
        <v>43852</v>
      </c>
    </row>
    <row r="497" spans="1:17" x14ac:dyDescent="0.35">
      <c r="A497" t="s">
        <v>291</v>
      </c>
      <c r="B497" t="s">
        <v>312</v>
      </c>
      <c r="C497" t="s">
        <v>31</v>
      </c>
      <c r="D497" s="1">
        <v>43291</v>
      </c>
      <c r="E497" s="1">
        <v>43655</v>
      </c>
      <c r="F497" t="s">
        <v>32</v>
      </c>
      <c r="G497">
        <v>13</v>
      </c>
      <c r="H497" t="s">
        <v>867</v>
      </c>
      <c r="I497" t="s">
        <v>22</v>
      </c>
      <c r="J497" t="s">
        <v>48</v>
      </c>
      <c r="K497" t="s">
        <v>58</v>
      </c>
      <c r="L497">
        <v>10416.75</v>
      </c>
      <c r="M497" s="1">
        <v>43291</v>
      </c>
      <c r="N497" t="s">
        <v>24</v>
      </c>
      <c r="O497" t="s">
        <v>25</v>
      </c>
      <c r="Q497" s="1">
        <v>43852</v>
      </c>
    </row>
    <row r="498" spans="1:17" x14ac:dyDescent="0.35">
      <c r="A498" t="s">
        <v>291</v>
      </c>
      <c r="B498" t="s">
        <v>313</v>
      </c>
      <c r="C498" t="s">
        <v>31</v>
      </c>
      <c r="D498" s="1">
        <v>43291</v>
      </c>
      <c r="E498" s="1">
        <v>43655</v>
      </c>
      <c r="F498" t="s">
        <v>34</v>
      </c>
      <c r="G498">
        <v>13</v>
      </c>
      <c r="H498" t="s">
        <v>867</v>
      </c>
      <c r="I498" t="s">
        <v>22</v>
      </c>
      <c r="J498" t="s">
        <v>48</v>
      </c>
      <c r="K498" t="s">
        <v>58</v>
      </c>
      <c r="L498">
        <v>1232</v>
      </c>
      <c r="M498" s="1">
        <v>43291</v>
      </c>
      <c r="N498" t="s">
        <v>24</v>
      </c>
      <c r="O498" t="s">
        <v>25</v>
      </c>
      <c r="Q498" s="1">
        <v>43852</v>
      </c>
    </row>
    <row r="499" spans="1:17" x14ac:dyDescent="0.35">
      <c r="A499" t="s">
        <v>291</v>
      </c>
      <c r="B499" t="s">
        <v>314</v>
      </c>
      <c r="C499" t="s">
        <v>31</v>
      </c>
      <c r="D499" s="1">
        <v>43291</v>
      </c>
      <c r="E499" s="1">
        <v>43655</v>
      </c>
      <c r="F499" t="s">
        <v>34</v>
      </c>
      <c r="G499">
        <v>13</v>
      </c>
      <c r="H499" t="s">
        <v>867</v>
      </c>
      <c r="I499" t="s">
        <v>22</v>
      </c>
      <c r="J499" t="s">
        <v>48</v>
      </c>
      <c r="K499" t="s">
        <v>58</v>
      </c>
      <c r="L499">
        <v>242.5</v>
      </c>
      <c r="M499" s="1">
        <v>43291</v>
      </c>
      <c r="N499" t="s">
        <v>24</v>
      </c>
      <c r="O499" t="s">
        <v>176</v>
      </c>
      <c r="P499" t="s">
        <v>280</v>
      </c>
      <c r="Q499" s="1">
        <v>43852</v>
      </c>
    </row>
    <row r="500" spans="1:17" x14ac:dyDescent="0.35">
      <c r="A500" t="s">
        <v>291</v>
      </c>
      <c r="B500" t="s">
        <v>315</v>
      </c>
      <c r="C500" t="s">
        <v>19</v>
      </c>
      <c r="D500" s="1">
        <v>43474</v>
      </c>
      <c r="E500" s="1">
        <v>43838</v>
      </c>
      <c r="F500" t="s">
        <v>34</v>
      </c>
      <c r="G500">
        <v>13</v>
      </c>
      <c r="H500" t="s">
        <v>867</v>
      </c>
      <c r="I500" t="s">
        <v>22</v>
      </c>
      <c r="J500" t="s">
        <v>48</v>
      </c>
      <c r="K500" t="s">
        <v>58</v>
      </c>
      <c r="L500">
        <v>643.75</v>
      </c>
      <c r="M500" s="1">
        <v>43474</v>
      </c>
      <c r="N500" t="s">
        <v>24</v>
      </c>
      <c r="O500" t="s">
        <v>25</v>
      </c>
      <c r="Q500" s="1">
        <v>43852</v>
      </c>
    </row>
    <row r="501" spans="1:17" x14ac:dyDescent="0.35">
      <c r="A501" t="s">
        <v>291</v>
      </c>
      <c r="B501" t="s">
        <v>316</v>
      </c>
      <c r="C501" t="s">
        <v>19</v>
      </c>
      <c r="D501" s="1">
        <v>43601</v>
      </c>
      <c r="E501" s="1">
        <v>43966</v>
      </c>
      <c r="F501" t="s">
        <v>32</v>
      </c>
      <c r="G501">
        <v>13</v>
      </c>
      <c r="H501" t="s">
        <v>867</v>
      </c>
      <c r="I501" t="s">
        <v>22</v>
      </c>
      <c r="J501" t="s">
        <v>48</v>
      </c>
      <c r="K501" t="s">
        <v>58</v>
      </c>
      <c r="L501">
        <v>4595.75</v>
      </c>
      <c r="M501" s="1">
        <v>43601</v>
      </c>
      <c r="N501" t="s">
        <v>24</v>
      </c>
      <c r="O501" t="s">
        <v>25</v>
      </c>
      <c r="Q501" s="1">
        <v>43852</v>
      </c>
    </row>
    <row r="502" spans="1:17" x14ac:dyDescent="0.35">
      <c r="A502" t="s">
        <v>291</v>
      </c>
      <c r="B502" t="s">
        <v>317</v>
      </c>
      <c r="C502" t="s">
        <v>19</v>
      </c>
      <c r="D502" s="1">
        <v>43657</v>
      </c>
      <c r="E502" s="1">
        <v>44022</v>
      </c>
      <c r="F502" t="s">
        <v>32</v>
      </c>
      <c r="G502">
        <v>13</v>
      </c>
      <c r="H502" t="s">
        <v>867</v>
      </c>
      <c r="I502" t="s">
        <v>22</v>
      </c>
      <c r="J502" t="s">
        <v>48</v>
      </c>
      <c r="K502" t="s">
        <v>58</v>
      </c>
      <c r="L502">
        <v>21905.200000000001</v>
      </c>
      <c r="M502" s="1">
        <v>43657</v>
      </c>
      <c r="N502" t="s">
        <v>24</v>
      </c>
      <c r="O502" t="s">
        <v>23</v>
      </c>
      <c r="Q502" s="1">
        <v>43852</v>
      </c>
    </row>
    <row r="503" spans="1:17" x14ac:dyDescent="0.35">
      <c r="A503" t="s">
        <v>291</v>
      </c>
      <c r="B503" t="s">
        <v>318</v>
      </c>
      <c r="C503" t="s">
        <v>19</v>
      </c>
      <c r="D503" s="1">
        <v>43656</v>
      </c>
      <c r="E503" s="1">
        <v>44021</v>
      </c>
      <c r="F503" t="s">
        <v>34</v>
      </c>
      <c r="G503">
        <v>13</v>
      </c>
      <c r="H503" t="s">
        <v>867</v>
      </c>
      <c r="I503" t="s">
        <v>22</v>
      </c>
      <c r="J503" t="s">
        <v>48</v>
      </c>
      <c r="K503" t="s">
        <v>58</v>
      </c>
      <c r="L503">
        <v>337.5</v>
      </c>
      <c r="M503" s="1">
        <v>43656</v>
      </c>
      <c r="N503" t="s">
        <v>24</v>
      </c>
      <c r="O503" t="s">
        <v>23</v>
      </c>
      <c r="Q503" s="1">
        <v>43852</v>
      </c>
    </row>
    <row r="504" spans="1:17" x14ac:dyDescent="0.35">
      <c r="A504" t="s">
        <v>291</v>
      </c>
      <c r="B504" t="s">
        <v>319</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5">
      <c r="A505" t="s">
        <v>291</v>
      </c>
      <c r="B505" t="s">
        <v>319</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5">
      <c r="A506" t="s">
        <v>291</v>
      </c>
      <c r="B506" t="s">
        <v>320</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5">
      <c r="A507" t="s">
        <v>291</v>
      </c>
      <c r="B507" t="s">
        <v>586</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5">
      <c r="A508" t="s">
        <v>291</v>
      </c>
      <c r="B508" t="s">
        <v>495</v>
      </c>
      <c r="C508" t="s">
        <v>31</v>
      </c>
      <c r="D508" s="1">
        <v>43191</v>
      </c>
      <c r="E508" s="1">
        <v>43555</v>
      </c>
      <c r="F508" t="s">
        <v>34</v>
      </c>
      <c r="G508">
        <v>1</v>
      </c>
      <c r="H508" t="s">
        <v>21</v>
      </c>
      <c r="I508" t="s">
        <v>22</v>
      </c>
      <c r="J508" t="s">
        <v>48</v>
      </c>
      <c r="K508" t="s">
        <v>58</v>
      </c>
      <c r="L508">
        <v>106033.91</v>
      </c>
      <c r="M508" s="1">
        <v>43191</v>
      </c>
      <c r="N508" t="s">
        <v>24</v>
      </c>
      <c r="O508" t="s">
        <v>176</v>
      </c>
      <c r="P508" t="s">
        <v>321</v>
      </c>
      <c r="Q508" s="1">
        <v>43852</v>
      </c>
    </row>
    <row r="509" spans="1:17" x14ac:dyDescent="0.35">
      <c r="A509" t="s">
        <v>291</v>
      </c>
      <c r="B509" t="s">
        <v>495</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5">
      <c r="A510" t="s">
        <v>291</v>
      </c>
      <c r="B510" t="s">
        <v>495</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5">
      <c r="A511" t="s">
        <v>291</v>
      </c>
      <c r="B511" t="s">
        <v>495</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5">
      <c r="A512" t="s">
        <v>291</v>
      </c>
      <c r="B512" t="s">
        <v>587</v>
      </c>
      <c r="C512" t="s">
        <v>19</v>
      </c>
      <c r="D512" s="1">
        <v>43577</v>
      </c>
      <c r="E512" s="1">
        <v>43942</v>
      </c>
      <c r="F512" t="s">
        <v>34</v>
      </c>
      <c r="G512">
        <v>13</v>
      </c>
      <c r="H512" t="s">
        <v>867</v>
      </c>
      <c r="I512" t="s">
        <v>22</v>
      </c>
      <c r="J512" t="s">
        <v>35</v>
      </c>
      <c r="K512" t="s">
        <v>28</v>
      </c>
      <c r="L512">
        <v>7451.24</v>
      </c>
      <c r="M512" s="1">
        <v>43577</v>
      </c>
      <c r="N512" t="s">
        <v>24</v>
      </c>
      <c r="O512" t="s">
        <v>25</v>
      </c>
      <c r="Q512" s="1">
        <v>43852</v>
      </c>
    </row>
    <row r="513" spans="1:17" x14ac:dyDescent="0.35">
      <c r="A513" t="s">
        <v>322</v>
      </c>
      <c r="B513" t="s">
        <v>323</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5">
      <c r="A514" t="s">
        <v>291</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5">
      <c r="A515" t="s">
        <v>322</v>
      </c>
      <c r="B515" t="s">
        <v>588</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5">
      <c r="A516" t="s">
        <v>322</v>
      </c>
      <c r="B516" t="s">
        <v>588</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5">
      <c r="A517" t="s">
        <v>322</v>
      </c>
      <c r="B517" t="s">
        <v>589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5">
      <c r="A518" t="s">
        <v>322</v>
      </c>
      <c r="B518" t="s">
        <v>324</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5">
      <c r="A519" t="s">
        <v>322</v>
      </c>
      <c r="B519" t="s">
        <v>325</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5">
      <c r="A520" t="s">
        <v>322</v>
      </c>
      <c r="B520" t="s">
        <v>590</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5">
      <c r="A521" t="s">
        <v>322</v>
      </c>
      <c r="B521" t="s">
        <v>326</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5">
      <c r="A522" t="s">
        <v>322</v>
      </c>
      <c r="B522" t="s">
        <v>327</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5">
      <c r="A523" t="s">
        <v>322</v>
      </c>
      <c r="B523" t="s">
        <v>591</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5">
      <c r="A524" t="s">
        <v>322</v>
      </c>
      <c r="B524" t="s">
        <v>328</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5">
      <c r="A525" t="s">
        <v>322</v>
      </c>
      <c r="B525" t="s">
        <v>329</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5">
      <c r="A526" t="s">
        <v>322</v>
      </c>
      <c r="B526" t="s">
        <v>330</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5">
      <c r="A527" t="s">
        <v>322</v>
      </c>
      <c r="B527" t="s">
        <v>592</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5">
      <c r="A528" t="s">
        <v>322</v>
      </c>
      <c r="B528" t="s">
        <v>593</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5">
      <c r="A529" t="s">
        <v>322</v>
      </c>
      <c r="B529" t="s">
        <v>594</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5">
      <c r="A530" t="s">
        <v>322</v>
      </c>
      <c r="B530" t="s">
        <v>594</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5">
      <c r="A531" t="s">
        <v>322</v>
      </c>
      <c r="B531" t="s">
        <v>331</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5">
      <c r="A532" t="s">
        <v>322</v>
      </c>
      <c r="B532" t="s">
        <v>332</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5">
      <c r="A533" t="s">
        <v>322</v>
      </c>
      <c r="B533" t="s">
        <v>333</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5">
      <c r="A534" t="s">
        <v>322</v>
      </c>
      <c r="B534" t="s">
        <v>334</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5">
      <c r="A535" t="s">
        <v>322</v>
      </c>
      <c r="B535" t="s">
        <v>335</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5">
      <c r="A536" t="s">
        <v>322</v>
      </c>
      <c r="B536" t="s">
        <v>336</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5">
      <c r="A537" t="s">
        <v>322</v>
      </c>
      <c r="B537" t="s">
        <v>337</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5">
      <c r="A538" t="s">
        <v>322</v>
      </c>
      <c r="B538" t="s">
        <v>338</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5">
      <c r="A539" t="s">
        <v>322</v>
      </c>
      <c r="B539" t="s">
        <v>339</v>
      </c>
      <c r="C539" t="s">
        <v>31</v>
      </c>
      <c r="D539" s="1">
        <v>43466</v>
      </c>
      <c r="E539" s="1">
        <v>43830</v>
      </c>
      <c r="F539" t="s">
        <v>34</v>
      </c>
      <c r="G539">
        <v>4</v>
      </c>
      <c r="H539" t="s">
        <v>243</v>
      </c>
      <c r="I539" t="s">
        <v>22</v>
      </c>
      <c r="J539" t="s">
        <v>104</v>
      </c>
      <c r="K539" t="s">
        <v>23</v>
      </c>
      <c r="L539">
        <v>43367</v>
      </c>
      <c r="M539" s="1">
        <v>43647</v>
      </c>
      <c r="N539" t="s">
        <v>24</v>
      </c>
      <c r="O539" t="s">
        <v>176</v>
      </c>
      <c r="P539" t="s">
        <v>206</v>
      </c>
      <c r="Q539" s="1">
        <v>43852</v>
      </c>
    </row>
    <row r="540" spans="1:17" x14ac:dyDescent="0.35">
      <c r="A540" t="s">
        <v>322</v>
      </c>
      <c r="B540" t="s">
        <v>339</v>
      </c>
      <c r="C540" t="s">
        <v>31</v>
      </c>
      <c r="D540" s="1">
        <v>43466</v>
      </c>
      <c r="E540" s="1">
        <v>43830</v>
      </c>
      <c r="F540" t="s">
        <v>34</v>
      </c>
      <c r="G540">
        <v>4</v>
      </c>
      <c r="H540" t="s">
        <v>243</v>
      </c>
      <c r="I540" t="s">
        <v>22</v>
      </c>
      <c r="J540" t="s">
        <v>104</v>
      </c>
      <c r="K540" t="s">
        <v>23</v>
      </c>
      <c r="L540">
        <v>43367</v>
      </c>
      <c r="M540" s="1">
        <v>43739</v>
      </c>
      <c r="N540" t="s">
        <v>24</v>
      </c>
      <c r="O540" t="s">
        <v>176</v>
      </c>
      <c r="P540" t="s">
        <v>206</v>
      </c>
      <c r="Q540" s="1">
        <v>43852</v>
      </c>
    </row>
    <row r="541" spans="1:17" x14ac:dyDescent="0.35">
      <c r="A541" t="s">
        <v>322</v>
      </c>
      <c r="B541" t="s">
        <v>339</v>
      </c>
      <c r="C541" t="s">
        <v>31</v>
      </c>
      <c r="D541" s="1">
        <v>43466</v>
      </c>
      <c r="E541" s="1">
        <v>43830</v>
      </c>
      <c r="F541" t="s">
        <v>34</v>
      </c>
      <c r="G541">
        <v>4</v>
      </c>
      <c r="H541" t="s">
        <v>243</v>
      </c>
      <c r="I541" t="s">
        <v>22</v>
      </c>
      <c r="J541" t="s">
        <v>104</v>
      </c>
      <c r="K541" t="s">
        <v>23</v>
      </c>
      <c r="L541">
        <v>65050.5</v>
      </c>
      <c r="M541" s="1">
        <v>43466</v>
      </c>
      <c r="N541" t="s">
        <v>24</v>
      </c>
      <c r="O541" t="s">
        <v>176</v>
      </c>
      <c r="P541" t="s">
        <v>206</v>
      </c>
      <c r="Q541" s="1">
        <v>43852</v>
      </c>
    </row>
    <row r="542" spans="1:17" x14ac:dyDescent="0.35">
      <c r="A542" t="s">
        <v>322</v>
      </c>
      <c r="B542" t="s">
        <v>339</v>
      </c>
      <c r="C542" t="s">
        <v>31</v>
      </c>
      <c r="D542" s="1">
        <v>43466</v>
      </c>
      <c r="E542" s="1">
        <v>43830</v>
      </c>
      <c r="F542" t="s">
        <v>34</v>
      </c>
      <c r="G542">
        <v>4</v>
      </c>
      <c r="H542" t="s">
        <v>243</v>
      </c>
      <c r="I542" t="s">
        <v>22</v>
      </c>
      <c r="J542" t="s">
        <v>104</v>
      </c>
      <c r="K542" t="s">
        <v>23</v>
      </c>
      <c r="L542">
        <v>65050.5</v>
      </c>
      <c r="M542" s="1">
        <v>43556</v>
      </c>
      <c r="N542" t="s">
        <v>24</v>
      </c>
      <c r="O542" t="s">
        <v>176</v>
      </c>
      <c r="P542" t="s">
        <v>206</v>
      </c>
      <c r="Q542" s="1">
        <v>43852</v>
      </c>
    </row>
    <row r="543" spans="1:17" x14ac:dyDescent="0.35">
      <c r="A543" t="s">
        <v>322</v>
      </c>
      <c r="B543" t="s">
        <v>340</v>
      </c>
      <c r="C543" t="s">
        <v>31</v>
      </c>
      <c r="D543" s="1">
        <v>43466</v>
      </c>
      <c r="E543" s="1">
        <v>43830</v>
      </c>
      <c r="F543" t="s">
        <v>34</v>
      </c>
      <c r="G543">
        <v>4</v>
      </c>
      <c r="H543" t="s">
        <v>243</v>
      </c>
      <c r="I543" t="s">
        <v>22</v>
      </c>
      <c r="J543" t="s">
        <v>104</v>
      </c>
      <c r="K543" t="s">
        <v>23</v>
      </c>
      <c r="L543">
        <v>10824.4</v>
      </c>
      <c r="M543" s="1">
        <v>43647</v>
      </c>
      <c r="N543" t="s">
        <v>24</v>
      </c>
      <c r="O543" t="s">
        <v>176</v>
      </c>
      <c r="P543" t="s">
        <v>206</v>
      </c>
      <c r="Q543" s="1">
        <v>43852</v>
      </c>
    </row>
    <row r="544" spans="1:17" x14ac:dyDescent="0.35">
      <c r="A544" t="s">
        <v>322</v>
      </c>
      <c r="B544" t="s">
        <v>340</v>
      </c>
      <c r="C544" t="s">
        <v>31</v>
      </c>
      <c r="D544" s="1">
        <v>43466</v>
      </c>
      <c r="E544" s="1">
        <v>43830</v>
      </c>
      <c r="F544" t="s">
        <v>34</v>
      </c>
      <c r="G544">
        <v>4</v>
      </c>
      <c r="H544" t="s">
        <v>243</v>
      </c>
      <c r="I544" t="s">
        <v>22</v>
      </c>
      <c r="J544" t="s">
        <v>104</v>
      </c>
      <c r="K544" t="s">
        <v>23</v>
      </c>
      <c r="L544">
        <v>10824.4</v>
      </c>
      <c r="M544" s="1">
        <v>43739</v>
      </c>
      <c r="N544" t="s">
        <v>24</v>
      </c>
      <c r="O544" t="s">
        <v>176</v>
      </c>
      <c r="P544" t="s">
        <v>206</v>
      </c>
      <c r="Q544" s="1">
        <v>43852</v>
      </c>
    </row>
    <row r="545" spans="1:17" x14ac:dyDescent="0.35">
      <c r="A545" t="s">
        <v>322</v>
      </c>
      <c r="B545" t="s">
        <v>340</v>
      </c>
      <c r="C545" t="s">
        <v>31</v>
      </c>
      <c r="D545" s="1">
        <v>43466</v>
      </c>
      <c r="E545" s="1">
        <v>43830</v>
      </c>
      <c r="F545" t="s">
        <v>34</v>
      </c>
      <c r="G545">
        <v>4</v>
      </c>
      <c r="H545" t="s">
        <v>243</v>
      </c>
      <c r="I545" t="s">
        <v>22</v>
      </c>
      <c r="J545" t="s">
        <v>104</v>
      </c>
      <c r="K545" t="s">
        <v>23</v>
      </c>
      <c r="L545">
        <v>16236.6</v>
      </c>
      <c r="M545" s="1">
        <v>43466</v>
      </c>
      <c r="N545" t="s">
        <v>24</v>
      </c>
      <c r="O545" t="s">
        <v>176</v>
      </c>
      <c r="P545" t="s">
        <v>206</v>
      </c>
      <c r="Q545" s="1">
        <v>43852</v>
      </c>
    </row>
    <row r="546" spans="1:17" x14ac:dyDescent="0.35">
      <c r="A546" t="s">
        <v>322</v>
      </c>
      <c r="B546" t="s">
        <v>340</v>
      </c>
      <c r="C546" t="s">
        <v>31</v>
      </c>
      <c r="D546" s="1">
        <v>43466</v>
      </c>
      <c r="E546" s="1">
        <v>43830</v>
      </c>
      <c r="F546" t="s">
        <v>34</v>
      </c>
      <c r="G546">
        <v>4</v>
      </c>
      <c r="H546" t="s">
        <v>243</v>
      </c>
      <c r="I546" t="s">
        <v>22</v>
      </c>
      <c r="J546" t="s">
        <v>104</v>
      </c>
      <c r="K546" t="s">
        <v>23</v>
      </c>
      <c r="L546">
        <v>16236.6</v>
      </c>
      <c r="M546" s="1">
        <v>43556</v>
      </c>
      <c r="N546" t="s">
        <v>24</v>
      </c>
      <c r="O546" t="s">
        <v>176</v>
      </c>
      <c r="P546" t="s">
        <v>206</v>
      </c>
      <c r="Q546" s="1">
        <v>43852</v>
      </c>
    </row>
    <row r="547" spans="1:17" x14ac:dyDescent="0.35">
      <c r="A547" t="s">
        <v>322</v>
      </c>
      <c r="B547" t="s">
        <v>341</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5">
      <c r="A548" t="s">
        <v>322</v>
      </c>
      <c r="B548" t="s">
        <v>342</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5">
      <c r="A549" t="s">
        <v>322</v>
      </c>
      <c r="B549" t="s">
        <v>343</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5">
      <c r="A550" t="s">
        <v>322</v>
      </c>
      <c r="B550" t="s">
        <v>344</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5">
      <c r="A551" t="s">
        <v>322</v>
      </c>
      <c r="B551" t="s">
        <v>345</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5">
      <c r="A552" t="s">
        <v>322</v>
      </c>
      <c r="B552" t="s">
        <v>595</v>
      </c>
      <c r="C552" t="s">
        <v>31</v>
      </c>
      <c r="D552" s="1">
        <v>43138</v>
      </c>
      <c r="E552" s="1">
        <v>43502</v>
      </c>
      <c r="F552" t="s">
        <v>34</v>
      </c>
      <c r="G552">
        <v>1</v>
      </c>
      <c r="H552" t="s">
        <v>21</v>
      </c>
      <c r="I552" t="s">
        <v>22</v>
      </c>
      <c r="J552" t="s">
        <v>35</v>
      </c>
      <c r="K552" t="s">
        <v>58</v>
      </c>
      <c r="L552">
        <v>1013.88</v>
      </c>
      <c r="M552" s="1">
        <v>43138</v>
      </c>
      <c r="N552" t="s">
        <v>24</v>
      </c>
      <c r="O552" t="s">
        <v>176</v>
      </c>
      <c r="P552" t="s">
        <v>280</v>
      </c>
      <c r="Q552" s="1">
        <v>43852</v>
      </c>
    </row>
    <row r="553" spans="1:17" x14ac:dyDescent="0.35">
      <c r="A553" t="s">
        <v>322</v>
      </c>
      <c r="B553" t="s">
        <v>596</v>
      </c>
      <c r="C553" t="s">
        <v>31</v>
      </c>
      <c r="D553" s="1">
        <v>43138</v>
      </c>
      <c r="E553" s="1">
        <v>43502</v>
      </c>
      <c r="F553" t="s">
        <v>34</v>
      </c>
      <c r="G553">
        <v>1</v>
      </c>
      <c r="H553" t="s">
        <v>21</v>
      </c>
      <c r="I553" t="s">
        <v>22</v>
      </c>
      <c r="J553" t="s">
        <v>35</v>
      </c>
      <c r="K553" t="s">
        <v>58</v>
      </c>
      <c r="L553">
        <v>1601.5</v>
      </c>
      <c r="M553" s="1">
        <v>43138</v>
      </c>
      <c r="N553" t="s">
        <v>24</v>
      </c>
      <c r="O553" t="s">
        <v>176</v>
      </c>
      <c r="P553" t="s">
        <v>346</v>
      </c>
      <c r="Q553" s="1">
        <v>43852</v>
      </c>
    </row>
    <row r="554" spans="1:17" x14ac:dyDescent="0.35">
      <c r="A554" t="s">
        <v>322</v>
      </c>
      <c r="B554" t="s">
        <v>347</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5">
      <c r="A555" t="s">
        <v>322</v>
      </c>
      <c r="B555" t="s">
        <v>348</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5">
      <c r="A556" t="s">
        <v>322</v>
      </c>
      <c r="B556" t="s">
        <v>597</v>
      </c>
      <c r="C556" t="s">
        <v>31</v>
      </c>
      <c r="D556" s="1">
        <v>42792</v>
      </c>
      <c r="E556" s="1">
        <v>43156</v>
      </c>
      <c r="F556" t="s">
        <v>32</v>
      </c>
      <c r="G556">
        <v>1</v>
      </c>
      <c r="H556" t="s">
        <v>21</v>
      </c>
      <c r="I556" t="s">
        <v>22</v>
      </c>
      <c r="J556" t="s">
        <v>33</v>
      </c>
      <c r="K556" t="s">
        <v>58</v>
      </c>
      <c r="L556">
        <v>992.51</v>
      </c>
      <c r="M556" s="1">
        <v>43156</v>
      </c>
      <c r="N556" t="s">
        <v>24</v>
      </c>
      <c r="O556" t="s">
        <v>176</v>
      </c>
      <c r="P556" t="s">
        <v>177</v>
      </c>
      <c r="Q556" s="1">
        <v>43852</v>
      </c>
    </row>
    <row r="557" spans="1:17" x14ac:dyDescent="0.35">
      <c r="A557" t="s">
        <v>322</v>
      </c>
      <c r="B557" t="s">
        <v>597</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5">
      <c r="A558" t="s">
        <v>322</v>
      </c>
      <c r="B558" t="s">
        <v>597</v>
      </c>
      <c r="C558" t="s">
        <v>31</v>
      </c>
      <c r="D558" s="1">
        <v>42735</v>
      </c>
      <c r="E558" s="1">
        <v>43099</v>
      </c>
      <c r="F558" t="s">
        <v>32</v>
      </c>
      <c r="G558">
        <v>1</v>
      </c>
      <c r="H558" t="s">
        <v>21</v>
      </c>
      <c r="I558" t="s">
        <v>22</v>
      </c>
      <c r="J558" t="s">
        <v>33</v>
      </c>
      <c r="K558" t="s">
        <v>58</v>
      </c>
      <c r="L558">
        <v>377079.15</v>
      </c>
      <c r="M558" s="1">
        <v>42735</v>
      </c>
      <c r="N558" t="s">
        <v>24</v>
      </c>
      <c r="O558" t="s">
        <v>176</v>
      </c>
      <c r="P558" t="s">
        <v>177</v>
      </c>
      <c r="Q558" s="1">
        <v>43852</v>
      </c>
    </row>
    <row r="559" spans="1:17" x14ac:dyDescent="0.35">
      <c r="A559" t="s">
        <v>322</v>
      </c>
      <c r="B559" t="s">
        <v>598</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5">
      <c r="A560" t="s">
        <v>322</v>
      </c>
      <c r="B560" t="s">
        <v>349</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5">
      <c r="A561" t="s">
        <v>322</v>
      </c>
      <c r="B561" t="s">
        <v>598</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5">
      <c r="A562" t="s">
        <v>322</v>
      </c>
      <c r="B562" t="s">
        <v>598</v>
      </c>
      <c r="C562" t="s">
        <v>31</v>
      </c>
      <c r="D562" s="1">
        <v>43101</v>
      </c>
      <c r="E562" s="1">
        <v>43465</v>
      </c>
      <c r="F562" t="s">
        <v>32</v>
      </c>
      <c r="G562">
        <v>1</v>
      </c>
      <c r="H562" t="s">
        <v>21</v>
      </c>
      <c r="I562" t="s">
        <v>22</v>
      </c>
      <c r="J562" t="s">
        <v>33</v>
      </c>
      <c r="K562" t="s">
        <v>58</v>
      </c>
      <c r="L562">
        <v>349157.16</v>
      </c>
      <c r="M562" s="1">
        <v>43101</v>
      </c>
      <c r="N562" t="s">
        <v>24</v>
      </c>
      <c r="O562" t="s">
        <v>176</v>
      </c>
      <c r="P562" t="s">
        <v>177</v>
      </c>
      <c r="Q562" s="1">
        <v>43852</v>
      </c>
    </row>
    <row r="563" spans="1:17" x14ac:dyDescent="0.35">
      <c r="A563" t="s">
        <v>322</v>
      </c>
      <c r="B563" t="s">
        <v>350</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5">
      <c r="A564" t="s">
        <v>322</v>
      </c>
      <c r="B564" t="s">
        <v>351</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5">
      <c r="A565" t="s">
        <v>322</v>
      </c>
      <c r="B565" t="s">
        <v>599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5">
      <c r="A566" t="s">
        <v>322</v>
      </c>
      <c r="B566" t="s">
        <v>599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5">
      <c r="A567" t="s">
        <v>322</v>
      </c>
      <c r="B567" t="s">
        <v>352</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5">
      <c r="A568" t="s">
        <v>322</v>
      </c>
      <c r="B568" t="s">
        <v>353</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5">
      <c r="A569" t="s">
        <v>322</v>
      </c>
      <c r="B569" t="s">
        <v>354</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5">
      <c r="A570" t="s">
        <v>322</v>
      </c>
      <c r="B570" t="s">
        <v>355</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5">
      <c r="A571" t="s">
        <v>322</v>
      </c>
      <c r="B571" t="s">
        <v>356</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5">
      <c r="A572" t="s">
        <v>322</v>
      </c>
      <c r="B572" t="s">
        <v>357</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5">
      <c r="A573" t="s">
        <v>322</v>
      </c>
      <c r="B573" t="s">
        <v>358</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5">
      <c r="A574" t="s">
        <v>322</v>
      </c>
      <c r="B574" t="s">
        <v>359</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5">
      <c r="A575" t="s">
        <v>322</v>
      </c>
      <c r="B575" t="s">
        <v>360</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5">
      <c r="A576" t="s">
        <v>322</v>
      </c>
      <c r="B576" t="s">
        <v>600</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5">
      <c r="A577" t="s">
        <v>322</v>
      </c>
      <c r="B577" t="s">
        <v>361</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5">
      <c r="A578" t="s">
        <v>322</v>
      </c>
      <c r="B578" t="s">
        <v>362</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5">
      <c r="A579" t="s">
        <v>322</v>
      </c>
      <c r="B579" t="s">
        <v>601</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5">
      <c r="A580" t="s">
        <v>322</v>
      </c>
      <c r="B580" t="s">
        <v>601</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5">
      <c r="A581" t="s">
        <v>322</v>
      </c>
      <c r="B581" t="s">
        <v>601</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5">
      <c r="A582" t="s">
        <v>322</v>
      </c>
      <c r="B582" t="s">
        <v>601</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5">
      <c r="A583" t="s">
        <v>322</v>
      </c>
      <c r="B583" t="s">
        <v>601</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5">
      <c r="A584" t="s">
        <v>322</v>
      </c>
      <c r="B584" t="s">
        <v>601</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5">
      <c r="A585" t="s">
        <v>322</v>
      </c>
      <c r="B585" t="s">
        <v>601</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5">
      <c r="A586" t="s">
        <v>322</v>
      </c>
      <c r="B586" t="s">
        <v>601</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5">
      <c r="A587" t="s">
        <v>322</v>
      </c>
      <c r="B587" t="s">
        <v>601</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5">
      <c r="A588" t="s">
        <v>322</v>
      </c>
      <c r="B588" t="s">
        <v>601</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5">
      <c r="A589" t="s">
        <v>322</v>
      </c>
      <c r="B589" t="s">
        <v>601</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5">
      <c r="A590" t="s">
        <v>322</v>
      </c>
      <c r="B590" t="s">
        <v>601</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5">
      <c r="A591" t="s">
        <v>322</v>
      </c>
      <c r="B591" t="s">
        <v>601</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5">
      <c r="A592" t="s">
        <v>322</v>
      </c>
      <c r="B592" t="s">
        <v>602</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5">
      <c r="A593" t="s">
        <v>322</v>
      </c>
      <c r="B593" t="s">
        <v>603</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5">
      <c r="A594" t="s">
        <v>322</v>
      </c>
      <c r="B594" t="s">
        <v>604</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5">
      <c r="A595" t="s">
        <v>322</v>
      </c>
      <c r="B595" t="s">
        <v>604</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5">
      <c r="A596" t="s">
        <v>322</v>
      </c>
      <c r="B596" t="s">
        <v>604</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5">
      <c r="A597" t="s">
        <v>322</v>
      </c>
      <c r="B597" t="s">
        <v>363</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5">
      <c r="A598" t="s">
        <v>322</v>
      </c>
      <c r="B598" t="s">
        <v>364</v>
      </c>
      <c r="C598" t="s">
        <v>31</v>
      </c>
      <c r="D598" s="1">
        <v>43210</v>
      </c>
      <c r="E598" s="1">
        <v>43574</v>
      </c>
      <c r="F598" t="s">
        <v>133</v>
      </c>
      <c r="G598">
        <v>1</v>
      </c>
      <c r="H598" t="s">
        <v>21</v>
      </c>
      <c r="I598" t="s">
        <v>22</v>
      </c>
      <c r="J598" t="s">
        <v>33</v>
      </c>
      <c r="K598" t="s">
        <v>58</v>
      </c>
      <c r="L598">
        <v>70725.990000000005</v>
      </c>
      <c r="M598" s="1">
        <v>43210</v>
      </c>
      <c r="N598" t="s">
        <v>24</v>
      </c>
      <c r="O598" t="s">
        <v>176</v>
      </c>
      <c r="P598" t="s">
        <v>346</v>
      </c>
      <c r="Q598" s="1">
        <v>43852</v>
      </c>
    </row>
    <row r="599" spans="1:17" x14ac:dyDescent="0.35">
      <c r="A599" t="s">
        <v>322</v>
      </c>
      <c r="B599" t="s">
        <v>365</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5">
      <c r="A600" t="s">
        <v>322</v>
      </c>
      <c r="B600" t="s">
        <v>365</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5">
      <c r="A601" t="s">
        <v>322</v>
      </c>
      <c r="B601" t="s">
        <v>365</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5">
      <c r="A602" t="s">
        <v>322</v>
      </c>
      <c r="B602" t="s">
        <v>365</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5">
      <c r="A603" t="s">
        <v>322</v>
      </c>
      <c r="B603" t="s">
        <v>365</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5">
      <c r="A604" t="s">
        <v>322</v>
      </c>
      <c r="B604" t="s">
        <v>365</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5">
      <c r="A605" t="s">
        <v>322</v>
      </c>
      <c r="B605" t="s">
        <v>365</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5">
      <c r="A606" t="s">
        <v>322</v>
      </c>
      <c r="B606" t="s">
        <v>365</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5">
      <c r="A607" t="s">
        <v>322</v>
      </c>
      <c r="B607" t="s">
        <v>365</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5">
      <c r="A608" t="s">
        <v>322</v>
      </c>
      <c r="B608" t="s">
        <v>365</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5">
      <c r="A609" t="s">
        <v>322</v>
      </c>
      <c r="B609" t="s">
        <v>365</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5">
      <c r="A610" t="s">
        <v>322</v>
      </c>
      <c r="B610" t="s">
        <v>365</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5">
      <c r="A611" t="s">
        <v>322</v>
      </c>
      <c r="B611" t="s">
        <v>366</v>
      </c>
      <c r="C611" t="s">
        <v>31</v>
      </c>
      <c r="D611" s="1">
        <v>43278</v>
      </c>
      <c r="E611" s="1">
        <v>43642</v>
      </c>
      <c r="F611" t="s">
        <v>133</v>
      </c>
      <c r="G611">
        <v>1</v>
      </c>
      <c r="H611" t="s">
        <v>21</v>
      </c>
      <c r="I611" t="s">
        <v>22</v>
      </c>
      <c r="J611" t="s">
        <v>33</v>
      </c>
      <c r="K611" t="s">
        <v>58</v>
      </c>
      <c r="L611">
        <v>81783.89</v>
      </c>
      <c r="M611" s="1">
        <v>43278</v>
      </c>
      <c r="N611" t="s">
        <v>24</v>
      </c>
      <c r="O611" t="s">
        <v>176</v>
      </c>
      <c r="P611" t="s">
        <v>177</v>
      </c>
      <c r="Q611" s="1">
        <v>43852</v>
      </c>
    </row>
    <row r="612" spans="1:17" x14ac:dyDescent="0.35">
      <c r="A612" t="s">
        <v>322</v>
      </c>
      <c r="B612" t="s">
        <v>367</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5">
      <c r="A613" t="s">
        <v>322</v>
      </c>
      <c r="B613" t="s">
        <v>367</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5">
      <c r="A614" t="s">
        <v>322</v>
      </c>
      <c r="B614" t="s">
        <v>367</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5">
      <c r="A615" t="s">
        <v>322</v>
      </c>
      <c r="B615" t="s">
        <v>367</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5">
      <c r="A616" t="s">
        <v>322</v>
      </c>
      <c r="B616" t="s">
        <v>367</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5">
      <c r="A617" t="s">
        <v>322</v>
      </c>
      <c r="B617" t="s">
        <v>367</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5">
      <c r="A618" t="s">
        <v>322</v>
      </c>
      <c r="B618" t="s">
        <v>367</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5">
      <c r="A619" t="s">
        <v>322</v>
      </c>
      <c r="B619" t="s">
        <v>367</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5">
      <c r="A620" t="s">
        <v>322</v>
      </c>
      <c r="B620" t="s">
        <v>367</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5">
      <c r="A621" t="s">
        <v>322</v>
      </c>
      <c r="B621" t="s">
        <v>367</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5">
      <c r="A622" t="s">
        <v>322</v>
      </c>
      <c r="B622" t="s">
        <v>367</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5">
      <c r="A623" t="s">
        <v>322</v>
      </c>
      <c r="B623" t="s">
        <v>367</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5">
      <c r="A624" t="s">
        <v>322</v>
      </c>
      <c r="B624" t="s">
        <v>367</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5">
      <c r="A625" t="s">
        <v>322</v>
      </c>
      <c r="B625" t="s">
        <v>367</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5">
      <c r="A626" t="s">
        <v>322</v>
      </c>
      <c r="B626" t="s">
        <v>367</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5">
      <c r="A627" t="s">
        <v>322</v>
      </c>
      <c r="B627" t="s">
        <v>367</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5">
      <c r="A628" t="s">
        <v>322</v>
      </c>
      <c r="B628" t="s">
        <v>367</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5">
      <c r="A629" t="s">
        <v>322</v>
      </c>
      <c r="B629" t="s">
        <v>367</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5">
      <c r="A630" t="s">
        <v>322</v>
      </c>
      <c r="B630" t="s">
        <v>367</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5">
      <c r="A631" t="s">
        <v>322</v>
      </c>
      <c r="B631" t="s">
        <v>367</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5">
      <c r="A632" t="s">
        <v>322</v>
      </c>
      <c r="B632" t="s">
        <v>368</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5">
      <c r="A633" t="s">
        <v>322</v>
      </c>
      <c r="B633" t="s">
        <v>368</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5">
      <c r="A634" t="s">
        <v>322</v>
      </c>
      <c r="B634" t="s">
        <v>368</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5">
      <c r="A635" t="s">
        <v>322</v>
      </c>
      <c r="B635" t="s">
        <v>368</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5">
      <c r="A636" t="s">
        <v>322</v>
      </c>
      <c r="B636" t="s">
        <v>368</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5">
      <c r="A637" t="s">
        <v>322</v>
      </c>
      <c r="B637" t="s">
        <v>368</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5">
      <c r="A638" t="s">
        <v>322</v>
      </c>
      <c r="B638" t="s">
        <v>368</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5">
      <c r="A639" t="s">
        <v>322</v>
      </c>
      <c r="B639" t="s">
        <v>368</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5">
      <c r="A640" t="s">
        <v>322</v>
      </c>
      <c r="B640" t="s">
        <v>368</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5">
      <c r="A641" t="s">
        <v>322</v>
      </c>
      <c r="B641" t="s">
        <v>368</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5">
      <c r="A642" t="s">
        <v>322</v>
      </c>
      <c r="B642" t="s">
        <v>368</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5">
      <c r="A643" t="s">
        <v>322</v>
      </c>
      <c r="B643" t="s">
        <v>368</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5">
      <c r="A644" t="s">
        <v>322</v>
      </c>
      <c r="B644" t="s">
        <v>368</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5">
      <c r="A645" t="s">
        <v>322</v>
      </c>
      <c r="B645" t="s">
        <v>368</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5">
      <c r="A646" t="s">
        <v>322</v>
      </c>
      <c r="B646" t="s">
        <v>368</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5">
      <c r="A647" t="s">
        <v>322</v>
      </c>
      <c r="B647" t="s">
        <v>368</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5">
      <c r="A648" t="s">
        <v>322</v>
      </c>
      <c r="B648" t="s">
        <v>368</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5">
      <c r="A649" t="s">
        <v>322</v>
      </c>
      <c r="B649" t="s">
        <v>368</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5">
      <c r="A650" t="s">
        <v>322</v>
      </c>
      <c r="B650" t="s">
        <v>368</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5">
      <c r="A651" t="s">
        <v>322</v>
      </c>
      <c r="B651" t="s">
        <v>368</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5">
      <c r="A652" t="s">
        <v>322</v>
      </c>
      <c r="B652" t="s">
        <v>368</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5">
      <c r="A653" t="s">
        <v>322</v>
      </c>
      <c r="B653" t="s">
        <v>368</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5">
      <c r="A654" t="s">
        <v>322</v>
      </c>
      <c r="B654" t="s">
        <v>368</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5">
      <c r="A655" t="s">
        <v>322</v>
      </c>
      <c r="B655" t="s">
        <v>368</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5">
      <c r="A656" t="s">
        <v>322</v>
      </c>
      <c r="B656" t="s">
        <v>368</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5">
      <c r="A657" t="s">
        <v>322</v>
      </c>
      <c r="B657" t="s">
        <v>368</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5">
      <c r="A658" t="s">
        <v>322</v>
      </c>
      <c r="B658" t="s">
        <v>368</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5">
      <c r="A659" t="s">
        <v>322</v>
      </c>
      <c r="B659" t="s">
        <v>368</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5">
      <c r="A660" t="s">
        <v>322</v>
      </c>
      <c r="B660" t="s">
        <v>368</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5">
      <c r="A661" t="s">
        <v>322</v>
      </c>
      <c r="B661" t="s">
        <v>368</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5">
      <c r="A662" t="s">
        <v>322</v>
      </c>
      <c r="B662" t="s">
        <v>368</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5">
      <c r="A663" t="s">
        <v>322</v>
      </c>
      <c r="B663" t="s">
        <v>368</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5">
      <c r="A664" t="s">
        <v>322</v>
      </c>
      <c r="B664" t="s">
        <v>369</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5">
      <c r="A665" t="s">
        <v>322</v>
      </c>
      <c r="B665" t="s">
        <v>369</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5">
      <c r="A666" t="s">
        <v>322</v>
      </c>
      <c r="B666" t="s">
        <v>369</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5">
      <c r="A667" t="s">
        <v>322</v>
      </c>
      <c r="B667" t="s">
        <v>369</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5">
      <c r="A668" t="s">
        <v>322</v>
      </c>
      <c r="B668" t="s">
        <v>369</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5">
      <c r="A669" t="s">
        <v>322</v>
      </c>
      <c r="B669" t="s">
        <v>369</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5">
      <c r="A670" t="s">
        <v>322</v>
      </c>
      <c r="B670" t="s">
        <v>369</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5">
      <c r="A671" t="s">
        <v>322</v>
      </c>
      <c r="B671" t="s">
        <v>369</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5">
      <c r="A672" t="s">
        <v>322</v>
      </c>
      <c r="B672" t="s">
        <v>369</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5">
      <c r="A673" t="s">
        <v>322</v>
      </c>
      <c r="B673" t="s">
        <v>369</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5">
      <c r="A674" t="s">
        <v>322</v>
      </c>
      <c r="B674" t="s">
        <v>369</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5">
      <c r="A675" t="s">
        <v>322</v>
      </c>
      <c r="B675" t="s">
        <v>369</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5">
      <c r="A676" t="s">
        <v>322</v>
      </c>
      <c r="B676" t="s">
        <v>369</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5">
      <c r="A677" t="s">
        <v>322</v>
      </c>
      <c r="B677" t="s">
        <v>369</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5">
      <c r="A678" t="s">
        <v>322</v>
      </c>
      <c r="B678" t="s">
        <v>370</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5">
      <c r="A679" t="s">
        <v>322</v>
      </c>
      <c r="B679" t="s">
        <v>371</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5">
      <c r="A680" t="s">
        <v>322</v>
      </c>
      <c r="B680" t="s">
        <v>371</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5">
      <c r="A681" t="s">
        <v>322</v>
      </c>
      <c r="B681" t="s">
        <v>372</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5">
      <c r="A682" t="s">
        <v>322</v>
      </c>
      <c r="B682" t="s">
        <v>373</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5">
      <c r="A683" t="s">
        <v>322</v>
      </c>
      <c r="B683" t="s">
        <v>373</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5">
      <c r="A684" t="s">
        <v>322</v>
      </c>
      <c r="B684" t="s">
        <v>374</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5">
      <c r="A685" t="s">
        <v>322</v>
      </c>
      <c r="B685" t="s">
        <v>374</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5">
      <c r="A686" t="s">
        <v>322</v>
      </c>
      <c r="B686" t="s">
        <v>374</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5">
      <c r="A687" t="s">
        <v>322</v>
      </c>
      <c r="B687" t="s">
        <v>374</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5">
      <c r="A688" t="s">
        <v>322</v>
      </c>
      <c r="B688" t="s">
        <v>374</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5">
      <c r="A689" t="s">
        <v>322</v>
      </c>
      <c r="B689" t="s">
        <v>374</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5">
      <c r="A690" t="s">
        <v>322</v>
      </c>
      <c r="B690" t="s">
        <v>374</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5">
      <c r="A691" t="s">
        <v>322</v>
      </c>
      <c r="B691" t="s">
        <v>374</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5">
      <c r="A692" t="s">
        <v>322</v>
      </c>
      <c r="B692" t="s">
        <v>374</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5">
      <c r="A693" t="s">
        <v>322</v>
      </c>
      <c r="B693" t="s">
        <v>374</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5">
      <c r="A694" t="s">
        <v>322</v>
      </c>
      <c r="B694" t="s">
        <v>374</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5">
      <c r="A695" t="s">
        <v>322</v>
      </c>
      <c r="B695" t="s">
        <v>374</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5">
      <c r="A696" t="s">
        <v>322</v>
      </c>
      <c r="B696" t="s">
        <v>374</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5">
      <c r="A697" t="s">
        <v>322</v>
      </c>
      <c r="B697" t="s">
        <v>374</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5">
      <c r="A698" t="s">
        <v>322</v>
      </c>
      <c r="B698" t="s">
        <v>374</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5">
      <c r="A699" t="s">
        <v>322</v>
      </c>
      <c r="B699" t="s">
        <v>374</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5">
      <c r="A700" t="s">
        <v>322</v>
      </c>
      <c r="B700" t="s">
        <v>605</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5">
      <c r="A701" t="s">
        <v>322</v>
      </c>
      <c r="B701" t="s">
        <v>375</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5">
      <c r="A702" t="s">
        <v>322</v>
      </c>
      <c r="B702" t="s">
        <v>376</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5">
      <c r="A703" t="s">
        <v>322</v>
      </c>
      <c r="B703" t="s">
        <v>606</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5">
      <c r="A704" t="s">
        <v>322</v>
      </c>
      <c r="B704" t="s">
        <v>607</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5">
      <c r="A705" t="s">
        <v>322</v>
      </c>
      <c r="B705" t="s">
        <v>377</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5">
      <c r="A706" t="s">
        <v>322</v>
      </c>
      <c r="B706" t="s">
        <v>378</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5">
      <c r="A707" t="s">
        <v>322</v>
      </c>
      <c r="B707" t="s">
        <v>379</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5">
      <c r="A708" t="s">
        <v>322</v>
      </c>
      <c r="B708" t="s">
        <v>380</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5">
      <c r="A709" t="s">
        <v>322</v>
      </c>
      <c r="B709" t="s">
        <v>380</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5">
      <c r="A710" t="s">
        <v>322</v>
      </c>
      <c r="B710" t="s">
        <v>381</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5">
      <c r="A711" t="s">
        <v>322</v>
      </c>
      <c r="B711" t="s">
        <v>382</v>
      </c>
      <c r="C711" t="s">
        <v>31</v>
      </c>
      <c r="D711" s="1">
        <v>43556</v>
      </c>
      <c r="E711" s="1">
        <v>43921</v>
      </c>
      <c r="F711" t="s">
        <v>133</v>
      </c>
      <c r="G711">
        <v>11</v>
      </c>
      <c r="H711" t="s">
        <v>99</v>
      </c>
      <c r="I711" t="s">
        <v>22</v>
      </c>
      <c r="J711" t="s">
        <v>33</v>
      </c>
      <c r="K711" t="s">
        <v>23</v>
      </c>
      <c r="L711">
        <v>90663.25</v>
      </c>
      <c r="M711" s="1">
        <v>43556</v>
      </c>
      <c r="N711" t="s">
        <v>24</v>
      </c>
      <c r="O711" t="s">
        <v>176</v>
      </c>
      <c r="P711" t="s">
        <v>177</v>
      </c>
      <c r="Q711" s="1">
        <v>43852</v>
      </c>
    </row>
    <row r="712" spans="1:17" x14ac:dyDescent="0.35">
      <c r="A712" t="s">
        <v>322</v>
      </c>
      <c r="B712" t="s">
        <v>383</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5">
      <c r="A713" t="s">
        <v>322</v>
      </c>
      <c r="B713" t="s">
        <v>384</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5">
      <c r="A714" t="s">
        <v>322</v>
      </c>
      <c r="B714" t="s">
        <v>385</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5">
      <c r="A715" t="s">
        <v>322</v>
      </c>
      <c r="B715" t="s">
        <v>385</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5">
      <c r="A716" t="s">
        <v>322</v>
      </c>
      <c r="B716" t="s">
        <v>608</v>
      </c>
      <c r="C716" t="s">
        <v>31</v>
      </c>
      <c r="D716" s="1">
        <v>42852</v>
      </c>
      <c r="E716" s="1">
        <v>43216</v>
      </c>
      <c r="F716" t="s">
        <v>34</v>
      </c>
      <c r="G716">
        <v>1</v>
      </c>
      <c r="H716" t="s">
        <v>21</v>
      </c>
      <c r="I716" t="s">
        <v>22</v>
      </c>
      <c r="J716" t="s">
        <v>33</v>
      </c>
      <c r="K716" t="s">
        <v>58</v>
      </c>
      <c r="L716">
        <v>121755.9</v>
      </c>
      <c r="M716" s="1">
        <v>42852</v>
      </c>
      <c r="N716" t="s">
        <v>24</v>
      </c>
      <c r="O716" t="s">
        <v>176</v>
      </c>
      <c r="P716" t="s">
        <v>386</v>
      </c>
      <c r="Q716" s="1">
        <v>43852</v>
      </c>
    </row>
    <row r="717" spans="1:17" x14ac:dyDescent="0.35">
      <c r="A717" t="s">
        <v>322</v>
      </c>
      <c r="B717" t="s">
        <v>387</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5">
      <c r="A718" t="s">
        <v>322</v>
      </c>
      <c r="B718" t="s">
        <v>609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5">
      <c r="A719" t="s">
        <v>322</v>
      </c>
      <c r="B719" t="s">
        <v>388</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5">
      <c r="A720" t="s">
        <v>322</v>
      </c>
      <c r="B720" t="s">
        <v>389</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5">
      <c r="A721" t="s">
        <v>322</v>
      </c>
      <c r="B721" t="s">
        <v>390</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5">
      <c r="A722" t="s">
        <v>322</v>
      </c>
      <c r="B722" t="s">
        <v>391</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5">
      <c r="A723" t="s">
        <v>322</v>
      </c>
      <c r="B723" t="s">
        <v>392</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5">
      <c r="A724" t="s">
        <v>322</v>
      </c>
      <c r="B724" t="s">
        <v>393</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5">
      <c r="A725" t="s">
        <v>322</v>
      </c>
      <c r="B725" t="s">
        <v>394</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5">
      <c r="A726" t="s">
        <v>322</v>
      </c>
      <c r="B726" t="s">
        <v>395</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5">
      <c r="A727" t="s">
        <v>322</v>
      </c>
      <c r="B727" t="s">
        <v>396</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5">
      <c r="A728" t="s">
        <v>322</v>
      </c>
      <c r="B728" t="s">
        <v>397</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5">
      <c r="A729" t="s">
        <v>322</v>
      </c>
      <c r="B729" t="s">
        <v>398</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5">
      <c r="A730" t="s">
        <v>322</v>
      </c>
      <c r="B730" t="s">
        <v>399</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5">
      <c r="A731" t="s">
        <v>322</v>
      </c>
      <c r="B731" t="s">
        <v>610</v>
      </c>
      <c r="C731" t="s">
        <v>31</v>
      </c>
      <c r="D731" s="1">
        <v>43318</v>
      </c>
      <c r="E731" s="1">
        <v>43682</v>
      </c>
      <c r="F731" t="s">
        <v>38</v>
      </c>
      <c r="G731">
        <v>13</v>
      </c>
      <c r="H731" t="s">
        <v>867</v>
      </c>
      <c r="I731" t="s">
        <v>22</v>
      </c>
      <c r="J731" t="s">
        <v>40</v>
      </c>
      <c r="K731" t="s">
        <v>23</v>
      </c>
      <c r="L731">
        <v>21000</v>
      </c>
      <c r="M731" s="1">
        <v>43318</v>
      </c>
      <c r="N731" t="s">
        <v>24</v>
      </c>
      <c r="O731" t="s">
        <v>176</v>
      </c>
      <c r="P731" t="s">
        <v>177</v>
      </c>
      <c r="Q731" s="1">
        <v>43852</v>
      </c>
    </row>
    <row r="732" spans="1:17" x14ac:dyDescent="0.35">
      <c r="A732" t="s">
        <v>322</v>
      </c>
      <c r="B732" t="s">
        <v>400</v>
      </c>
      <c r="C732" t="s">
        <v>19</v>
      </c>
      <c r="D732" s="1">
        <v>43687</v>
      </c>
      <c r="E732" s="1">
        <v>44052</v>
      </c>
      <c r="F732" t="s">
        <v>38</v>
      </c>
      <c r="G732">
        <v>13</v>
      </c>
      <c r="H732" t="s">
        <v>867</v>
      </c>
      <c r="I732" t="s">
        <v>22</v>
      </c>
      <c r="J732" t="s">
        <v>40</v>
      </c>
      <c r="K732" t="s">
        <v>58</v>
      </c>
      <c r="L732">
        <v>28069.13</v>
      </c>
      <c r="M732" s="1">
        <v>43687</v>
      </c>
      <c r="N732" t="s">
        <v>24</v>
      </c>
      <c r="O732" t="s">
        <v>25</v>
      </c>
      <c r="Q732" s="1">
        <v>43852</v>
      </c>
    </row>
    <row r="733" spans="1:17" x14ac:dyDescent="0.35">
      <c r="A733" t="s">
        <v>322</v>
      </c>
      <c r="B733" t="s">
        <v>611</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5">
      <c r="A734" t="s">
        <v>322</v>
      </c>
      <c r="B734" t="s">
        <v>611</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5">
      <c r="A735" t="s">
        <v>401</v>
      </c>
      <c r="B735" t="s">
        <v>402</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5">
      <c r="A736" t="s">
        <v>401</v>
      </c>
      <c r="B736" t="s">
        <v>403</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5">
      <c r="A737" t="s">
        <v>401</v>
      </c>
      <c r="B737" t="s">
        <v>612</v>
      </c>
      <c r="C737" t="s">
        <v>19</v>
      </c>
      <c r="D737" s="1">
        <v>43405</v>
      </c>
      <c r="E737" s="1">
        <v>43769</v>
      </c>
      <c r="F737" t="s">
        <v>20</v>
      </c>
      <c r="G737">
        <v>1</v>
      </c>
      <c r="H737" t="s">
        <v>21</v>
      </c>
      <c r="I737" t="s">
        <v>22</v>
      </c>
      <c r="J737" t="s">
        <v>404</v>
      </c>
      <c r="K737" t="s">
        <v>23</v>
      </c>
      <c r="L737">
        <v>23100.17</v>
      </c>
      <c r="M737" s="1">
        <v>43769</v>
      </c>
      <c r="N737" t="s">
        <v>24</v>
      </c>
      <c r="O737" t="s">
        <v>25</v>
      </c>
      <c r="Q737" s="1">
        <v>43852</v>
      </c>
    </row>
    <row r="738" spans="1:17" x14ac:dyDescent="0.35">
      <c r="A738" t="s">
        <v>401</v>
      </c>
      <c r="B738" t="s">
        <v>613</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5">
      <c r="A739" t="s">
        <v>401</v>
      </c>
      <c r="B739" t="s">
        <v>614</v>
      </c>
      <c r="C739" t="s">
        <v>19</v>
      </c>
      <c r="D739" s="1">
        <v>43349</v>
      </c>
      <c r="E739" s="1">
        <v>43713</v>
      </c>
      <c r="F739" t="s">
        <v>35</v>
      </c>
      <c r="G739">
        <v>13</v>
      </c>
      <c r="H739" t="s">
        <v>867</v>
      </c>
      <c r="I739" t="s">
        <v>22</v>
      </c>
      <c r="J739" t="s">
        <v>35</v>
      </c>
      <c r="K739" t="s">
        <v>58</v>
      </c>
      <c r="L739">
        <v>65000</v>
      </c>
      <c r="M739" s="1">
        <v>43349</v>
      </c>
      <c r="N739" t="s">
        <v>24</v>
      </c>
      <c r="O739" t="s">
        <v>25</v>
      </c>
      <c r="Q739" s="1">
        <v>43852</v>
      </c>
    </row>
    <row r="740" spans="1:17" x14ac:dyDescent="0.35">
      <c r="A740" t="s">
        <v>401</v>
      </c>
      <c r="B740" t="s">
        <v>615</v>
      </c>
      <c r="C740" t="s">
        <v>19</v>
      </c>
      <c r="D740" s="1">
        <v>43522</v>
      </c>
      <c r="E740" s="1">
        <v>43886</v>
      </c>
      <c r="F740" t="s">
        <v>133</v>
      </c>
      <c r="G740">
        <v>13</v>
      </c>
      <c r="H740" t="s">
        <v>867</v>
      </c>
      <c r="I740" t="s">
        <v>22</v>
      </c>
      <c r="J740" t="s">
        <v>33</v>
      </c>
      <c r="K740" t="s">
        <v>58</v>
      </c>
      <c r="L740">
        <v>2077.5</v>
      </c>
      <c r="M740" s="1">
        <v>43522</v>
      </c>
      <c r="N740" t="s">
        <v>24</v>
      </c>
      <c r="O740" t="s">
        <v>25</v>
      </c>
      <c r="Q740" s="1">
        <v>43852</v>
      </c>
    </row>
    <row r="741" spans="1:17" x14ac:dyDescent="0.35">
      <c r="A741" t="s">
        <v>401</v>
      </c>
      <c r="B741" t="s">
        <v>616</v>
      </c>
      <c r="C741" t="s">
        <v>31</v>
      </c>
      <c r="D741" s="1">
        <v>43049</v>
      </c>
      <c r="E741" s="1">
        <v>43229</v>
      </c>
      <c r="F741" t="s">
        <v>34</v>
      </c>
      <c r="G741">
        <v>13</v>
      </c>
      <c r="H741" t="s">
        <v>867</v>
      </c>
      <c r="I741" t="s">
        <v>22</v>
      </c>
      <c r="J741" t="s">
        <v>35</v>
      </c>
      <c r="K741" t="s">
        <v>58</v>
      </c>
      <c r="L741">
        <v>1566.2</v>
      </c>
      <c r="M741" s="1">
        <v>43049</v>
      </c>
      <c r="N741" t="s">
        <v>24</v>
      </c>
      <c r="O741" t="s">
        <v>176</v>
      </c>
      <c r="P741" t="s">
        <v>280</v>
      </c>
      <c r="Q741" s="1">
        <v>43852</v>
      </c>
    </row>
    <row r="742" spans="1:17" x14ac:dyDescent="0.35">
      <c r="A742" t="s">
        <v>401</v>
      </c>
      <c r="B742" t="s">
        <v>617</v>
      </c>
      <c r="C742" t="s">
        <v>31</v>
      </c>
      <c r="D742" s="1">
        <v>43266</v>
      </c>
      <c r="E742" s="1">
        <v>43295</v>
      </c>
      <c r="F742" t="s">
        <v>34</v>
      </c>
      <c r="G742">
        <v>13</v>
      </c>
      <c r="H742" t="s">
        <v>867</v>
      </c>
      <c r="I742" t="s">
        <v>22</v>
      </c>
      <c r="J742" t="s">
        <v>35</v>
      </c>
      <c r="K742" t="s">
        <v>58</v>
      </c>
      <c r="L742">
        <v>639.25</v>
      </c>
      <c r="M742" s="1">
        <v>43266</v>
      </c>
      <c r="N742" t="s">
        <v>24</v>
      </c>
      <c r="O742" t="s">
        <v>176</v>
      </c>
      <c r="P742" t="s">
        <v>280</v>
      </c>
      <c r="Q742" s="1">
        <v>43852</v>
      </c>
    </row>
    <row r="743" spans="1:17" x14ac:dyDescent="0.35">
      <c r="A743" t="s">
        <v>401</v>
      </c>
      <c r="B743" t="s">
        <v>618</v>
      </c>
      <c r="C743" t="s">
        <v>31</v>
      </c>
      <c r="D743" s="1">
        <v>43257</v>
      </c>
      <c r="E743" s="1">
        <v>43621</v>
      </c>
      <c r="F743" t="s">
        <v>34</v>
      </c>
      <c r="G743">
        <v>13</v>
      </c>
      <c r="H743" t="s">
        <v>867</v>
      </c>
      <c r="I743" t="s">
        <v>22</v>
      </c>
      <c r="J743" t="s">
        <v>35</v>
      </c>
      <c r="K743" t="s">
        <v>58</v>
      </c>
      <c r="L743">
        <v>1180.8800000000001</v>
      </c>
      <c r="M743" s="1">
        <v>43257</v>
      </c>
      <c r="N743" t="s">
        <v>24</v>
      </c>
      <c r="O743" t="s">
        <v>176</v>
      </c>
      <c r="P743" t="s">
        <v>280</v>
      </c>
      <c r="Q743" s="1">
        <v>43852</v>
      </c>
    </row>
    <row r="744" spans="1:17" x14ac:dyDescent="0.35">
      <c r="A744" t="s">
        <v>401</v>
      </c>
      <c r="B744" t="s">
        <v>619</v>
      </c>
      <c r="C744" t="s">
        <v>19</v>
      </c>
      <c r="D744" s="1">
        <v>43648</v>
      </c>
      <c r="E744" s="1">
        <v>43831</v>
      </c>
      <c r="F744" t="s">
        <v>34</v>
      </c>
      <c r="G744">
        <v>13</v>
      </c>
      <c r="H744" t="s">
        <v>867</v>
      </c>
      <c r="I744" t="s">
        <v>22</v>
      </c>
      <c r="J744" t="s">
        <v>35</v>
      </c>
      <c r="K744" t="s">
        <v>58</v>
      </c>
      <c r="L744">
        <v>1558.76</v>
      </c>
      <c r="M744" s="1">
        <v>43648</v>
      </c>
      <c r="N744" t="s">
        <v>24</v>
      </c>
      <c r="O744" t="s">
        <v>25</v>
      </c>
      <c r="Q744" s="1">
        <v>43852</v>
      </c>
    </row>
    <row r="745" spans="1:17" x14ac:dyDescent="0.35">
      <c r="A745" t="s">
        <v>401</v>
      </c>
      <c r="B745" t="s">
        <v>614</v>
      </c>
      <c r="C745" t="s">
        <v>19</v>
      </c>
      <c r="D745" s="1">
        <v>43349</v>
      </c>
      <c r="E745" s="1">
        <v>45356</v>
      </c>
      <c r="F745" t="s">
        <v>35</v>
      </c>
      <c r="G745">
        <v>13</v>
      </c>
      <c r="H745" t="s">
        <v>867</v>
      </c>
      <c r="I745" t="s">
        <v>22</v>
      </c>
      <c r="J745" t="s">
        <v>35</v>
      </c>
      <c r="K745" t="s">
        <v>58</v>
      </c>
      <c r="L745">
        <v>59375</v>
      </c>
      <c r="M745" s="1">
        <v>43349</v>
      </c>
      <c r="N745" t="s">
        <v>24</v>
      </c>
      <c r="O745" t="s">
        <v>25</v>
      </c>
      <c r="Q745" s="1">
        <v>43852</v>
      </c>
    </row>
    <row r="746" spans="1:17" x14ac:dyDescent="0.35">
      <c r="A746" t="s">
        <v>401</v>
      </c>
      <c r="B746" t="s">
        <v>601</v>
      </c>
      <c r="C746" t="s">
        <v>31</v>
      </c>
      <c r="D746" s="1">
        <v>42744</v>
      </c>
      <c r="E746" s="1">
        <v>43198</v>
      </c>
      <c r="F746" t="s">
        <v>133</v>
      </c>
      <c r="G746">
        <v>13</v>
      </c>
      <c r="H746" t="s">
        <v>867</v>
      </c>
      <c r="I746" t="s">
        <v>22</v>
      </c>
      <c r="J746" t="s">
        <v>33</v>
      </c>
      <c r="K746" t="s">
        <v>58</v>
      </c>
      <c r="L746">
        <v>56150.75</v>
      </c>
      <c r="M746" s="1">
        <v>42744</v>
      </c>
      <c r="N746" t="s">
        <v>24</v>
      </c>
      <c r="O746" t="s">
        <v>176</v>
      </c>
      <c r="P746" t="s">
        <v>280</v>
      </c>
      <c r="Q746" s="1">
        <v>43852</v>
      </c>
    </row>
    <row r="747" spans="1:17" x14ac:dyDescent="0.35">
      <c r="A747" t="s">
        <v>401</v>
      </c>
      <c r="B747" t="s">
        <v>620</v>
      </c>
      <c r="C747" t="s">
        <v>31</v>
      </c>
      <c r="D747" s="1">
        <v>43049</v>
      </c>
      <c r="E747" s="1">
        <v>43413</v>
      </c>
      <c r="F747" t="s">
        <v>34</v>
      </c>
      <c r="G747">
        <v>13</v>
      </c>
      <c r="H747" t="s">
        <v>867</v>
      </c>
      <c r="I747" t="s">
        <v>22</v>
      </c>
      <c r="J747" t="s">
        <v>33</v>
      </c>
      <c r="K747" t="s">
        <v>58</v>
      </c>
      <c r="L747">
        <v>3132.5</v>
      </c>
      <c r="M747" s="1">
        <v>43049</v>
      </c>
      <c r="N747" t="s">
        <v>24</v>
      </c>
      <c r="O747" t="s">
        <v>176</v>
      </c>
      <c r="P747" t="s">
        <v>280</v>
      </c>
      <c r="Q747" s="1">
        <v>43852</v>
      </c>
    </row>
    <row r="748" spans="1:17" x14ac:dyDescent="0.35">
      <c r="A748" t="s">
        <v>401</v>
      </c>
      <c r="B748" t="s">
        <v>620</v>
      </c>
      <c r="C748" t="s">
        <v>19</v>
      </c>
      <c r="D748" s="1">
        <v>43049</v>
      </c>
      <c r="E748" s="1">
        <v>43778</v>
      </c>
      <c r="F748" t="s">
        <v>133</v>
      </c>
      <c r="G748">
        <v>13</v>
      </c>
      <c r="H748" t="s">
        <v>867</v>
      </c>
      <c r="I748" t="s">
        <v>22</v>
      </c>
      <c r="J748" t="s">
        <v>33</v>
      </c>
      <c r="K748" t="s">
        <v>58</v>
      </c>
      <c r="L748">
        <v>30978.63</v>
      </c>
      <c r="M748" s="1">
        <v>43049</v>
      </c>
      <c r="N748" t="s">
        <v>24</v>
      </c>
      <c r="O748" t="s">
        <v>25</v>
      </c>
      <c r="Q748" s="1">
        <v>43852</v>
      </c>
    </row>
    <row r="749" spans="1:17" x14ac:dyDescent="0.35">
      <c r="A749" t="s">
        <v>401</v>
      </c>
      <c r="B749" t="s">
        <v>620</v>
      </c>
      <c r="C749" t="s">
        <v>19</v>
      </c>
      <c r="D749" s="1">
        <v>43133</v>
      </c>
      <c r="E749" s="1">
        <v>43862</v>
      </c>
      <c r="F749" t="s">
        <v>133</v>
      </c>
      <c r="G749">
        <v>13</v>
      </c>
      <c r="H749" t="s">
        <v>867</v>
      </c>
      <c r="I749" t="s">
        <v>22</v>
      </c>
      <c r="J749" t="s">
        <v>35</v>
      </c>
      <c r="K749" t="s">
        <v>58</v>
      </c>
      <c r="L749">
        <v>17934.88</v>
      </c>
      <c r="M749" s="1">
        <v>43133</v>
      </c>
      <c r="N749" t="s">
        <v>24</v>
      </c>
      <c r="O749" t="s">
        <v>25</v>
      </c>
      <c r="Q749" s="1">
        <v>43852</v>
      </c>
    </row>
    <row r="750" spans="1:17" x14ac:dyDescent="0.35">
      <c r="A750" t="s">
        <v>401</v>
      </c>
      <c r="B750" t="s">
        <v>620</v>
      </c>
      <c r="C750" t="s">
        <v>19</v>
      </c>
      <c r="D750" s="1">
        <v>43152</v>
      </c>
      <c r="E750" s="1">
        <v>43881</v>
      </c>
      <c r="F750" t="s">
        <v>133</v>
      </c>
      <c r="G750">
        <v>13</v>
      </c>
      <c r="H750" t="s">
        <v>867</v>
      </c>
      <c r="I750" t="s">
        <v>22</v>
      </c>
      <c r="J750" t="s">
        <v>33</v>
      </c>
      <c r="K750" t="s">
        <v>58</v>
      </c>
      <c r="L750">
        <v>15668.25</v>
      </c>
      <c r="M750" s="1">
        <v>43152</v>
      </c>
      <c r="N750" t="s">
        <v>24</v>
      </c>
      <c r="O750" t="s">
        <v>25</v>
      </c>
      <c r="Q750" s="1">
        <v>43852</v>
      </c>
    </row>
    <row r="751" spans="1:17" x14ac:dyDescent="0.35">
      <c r="A751" t="s">
        <v>401</v>
      </c>
      <c r="B751" t="s">
        <v>533</v>
      </c>
      <c r="C751" t="s">
        <v>19</v>
      </c>
      <c r="D751" s="1">
        <v>43199</v>
      </c>
      <c r="E751" s="1">
        <v>43654</v>
      </c>
      <c r="F751" t="s">
        <v>133</v>
      </c>
      <c r="G751">
        <v>13</v>
      </c>
      <c r="H751" t="s">
        <v>867</v>
      </c>
      <c r="I751" t="s">
        <v>22</v>
      </c>
      <c r="J751" t="s">
        <v>33</v>
      </c>
      <c r="K751" t="s">
        <v>58</v>
      </c>
      <c r="L751">
        <v>11239.38</v>
      </c>
      <c r="M751" s="1">
        <v>43199</v>
      </c>
      <c r="N751" t="s">
        <v>24</v>
      </c>
      <c r="O751" t="s">
        <v>25</v>
      </c>
      <c r="Q751" s="1">
        <v>43852</v>
      </c>
    </row>
    <row r="752" spans="1:17" x14ac:dyDescent="0.35">
      <c r="A752" t="s">
        <v>401</v>
      </c>
      <c r="B752" t="s">
        <v>533</v>
      </c>
      <c r="C752" t="s">
        <v>31</v>
      </c>
      <c r="D752" s="1">
        <v>43290</v>
      </c>
      <c r="E752" s="1">
        <v>43381</v>
      </c>
      <c r="F752" t="s">
        <v>133</v>
      </c>
      <c r="G752">
        <v>13</v>
      </c>
      <c r="H752" t="s">
        <v>867</v>
      </c>
      <c r="I752" t="s">
        <v>22</v>
      </c>
      <c r="J752" t="s">
        <v>33</v>
      </c>
      <c r="K752" t="s">
        <v>23</v>
      </c>
      <c r="L752">
        <v>11239.38</v>
      </c>
      <c r="M752" s="1">
        <v>43290</v>
      </c>
      <c r="N752" t="s">
        <v>24</v>
      </c>
      <c r="O752" t="s">
        <v>176</v>
      </c>
      <c r="P752" t="s">
        <v>280</v>
      </c>
      <c r="Q752" s="1">
        <v>43852</v>
      </c>
    </row>
    <row r="753" spans="1:17" x14ac:dyDescent="0.35">
      <c r="A753" t="s">
        <v>401</v>
      </c>
      <c r="B753" t="s">
        <v>533</v>
      </c>
      <c r="C753" t="s">
        <v>19</v>
      </c>
      <c r="D753" s="1">
        <v>43322</v>
      </c>
      <c r="E753" s="1">
        <v>43870</v>
      </c>
      <c r="F753" t="s">
        <v>133</v>
      </c>
      <c r="G753">
        <v>13</v>
      </c>
      <c r="H753" t="s">
        <v>867</v>
      </c>
      <c r="I753" t="s">
        <v>22</v>
      </c>
      <c r="J753" t="s">
        <v>33</v>
      </c>
      <c r="K753" t="s">
        <v>58</v>
      </c>
      <c r="L753">
        <v>21442.38</v>
      </c>
      <c r="M753" s="1">
        <v>43758</v>
      </c>
      <c r="N753" t="s">
        <v>24</v>
      </c>
      <c r="O753" t="s">
        <v>25</v>
      </c>
      <c r="Q753" s="1">
        <v>43852</v>
      </c>
    </row>
    <row r="754" spans="1:17" x14ac:dyDescent="0.35">
      <c r="A754" t="s">
        <v>401</v>
      </c>
      <c r="B754" t="s">
        <v>533</v>
      </c>
      <c r="C754" t="s">
        <v>19</v>
      </c>
      <c r="D754" s="1">
        <v>43322</v>
      </c>
      <c r="E754" s="1">
        <v>43870</v>
      </c>
      <c r="F754" t="s">
        <v>133</v>
      </c>
      <c r="G754">
        <v>13</v>
      </c>
      <c r="H754" t="s">
        <v>867</v>
      </c>
      <c r="I754" t="s">
        <v>22</v>
      </c>
      <c r="J754" t="s">
        <v>33</v>
      </c>
      <c r="K754" t="s">
        <v>58</v>
      </c>
      <c r="L754">
        <v>21442.75</v>
      </c>
      <c r="M754" s="1">
        <v>43431</v>
      </c>
      <c r="N754" t="s">
        <v>24</v>
      </c>
      <c r="O754" t="s">
        <v>25</v>
      </c>
      <c r="Q754" s="1">
        <v>43852</v>
      </c>
    </row>
    <row r="755" spans="1:17" x14ac:dyDescent="0.35">
      <c r="A755" t="s">
        <v>401</v>
      </c>
      <c r="B755" t="s">
        <v>533</v>
      </c>
      <c r="C755" t="s">
        <v>19</v>
      </c>
      <c r="D755" s="1">
        <v>43322</v>
      </c>
      <c r="E755" s="1">
        <v>43870</v>
      </c>
      <c r="F755" t="s">
        <v>133</v>
      </c>
      <c r="G755">
        <v>13</v>
      </c>
      <c r="H755" t="s">
        <v>867</v>
      </c>
      <c r="I755" t="s">
        <v>22</v>
      </c>
      <c r="J755" t="s">
        <v>33</v>
      </c>
      <c r="K755" t="s">
        <v>58</v>
      </c>
      <c r="L755">
        <v>21442.75</v>
      </c>
      <c r="M755" s="1">
        <v>43540</v>
      </c>
      <c r="N755" t="s">
        <v>24</v>
      </c>
      <c r="O755" t="s">
        <v>25</v>
      </c>
      <c r="Q755" s="1">
        <v>43852</v>
      </c>
    </row>
    <row r="756" spans="1:17" x14ac:dyDescent="0.35">
      <c r="A756" t="s">
        <v>401</v>
      </c>
      <c r="B756" t="s">
        <v>533</v>
      </c>
      <c r="C756" t="s">
        <v>19</v>
      </c>
      <c r="D756" s="1">
        <v>43322</v>
      </c>
      <c r="E756" s="1">
        <v>43870</v>
      </c>
      <c r="F756" t="s">
        <v>133</v>
      </c>
      <c r="G756">
        <v>13</v>
      </c>
      <c r="H756" t="s">
        <v>867</v>
      </c>
      <c r="I756" t="s">
        <v>22</v>
      </c>
      <c r="J756" t="s">
        <v>33</v>
      </c>
      <c r="K756" t="s">
        <v>58</v>
      </c>
      <c r="L756">
        <v>21442.75</v>
      </c>
      <c r="M756" s="1">
        <v>43649</v>
      </c>
      <c r="N756" t="s">
        <v>24</v>
      </c>
      <c r="O756" t="s">
        <v>25</v>
      </c>
      <c r="Q756" s="1">
        <v>43852</v>
      </c>
    </row>
    <row r="757" spans="1:17" x14ac:dyDescent="0.35">
      <c r="A757" t="s">
        <v>401</v>
      </c>
      <c r="B757" t="s">
        <v>533</v>
      </c>
      <c r="C757" t="s">
        <v>19</v>
      </c>
      <c r="D757" s="1">
        <v>43322</v>
      </c>
      <c r="E757" s="1">
        <v>43870</v>
      </c>
      <c r="F757" t="s">
        <v>133</v>
      </c>
      <c r="G757">
        <v>13</v>
      </c>
      <c r="H757" t="s">
        <v>867</v>
      </c>
      <c r="I757" t="s">
        <v>22</v>
      </c>
      <c r="J757" t="s">
        <v>33</v>
      </c>
      <c r="K757" t="s">
        <v>58</v>
      </c>
      <c r="L757">
        <v>27085.5</v>
      </c>
      <c r="M757" s="1">
        <v>43322</v>
      </c>
      <c r="N757" t="s">
        <v>24</v>
      </c>
      <c r="O757" t="s">
        <v>25</v>
      </c>
      <c r="Q757" s="1">
        <v>43852</v>
      </c>
    </row>
    <row r="758" spans="1:17" x14ac:dyDescent="0.35">
      <c r="A758" t="s">
        <v>401</v>
      </c>
      <c r="B758" t="s">
        <v>533</v>
      </c>
      <c r="C758" t="s">
        <v>19</v>
      </c>
      <c r="D758" s="1">
        <v>43322</v>
      </c>
      <c r="E758" s="1">
        <v>43870</v>
      </c>
      <c r="F758" t="s">
        <v>133</v>
      </c>
      <c r="G758">
        <v>13</v>
      </c>
      <c r="H758" t="s">
        <v>867</v>
      </c>
      <c r="I758" t="s">
        <v>22</v>
      </c>
      <c r="J758" t="s">
        <v>33</v>
      </c>
      <c r="K758" t="s">
        <v>58</v>
      </c>
      <c r="L758">
        <v>17949.04</v>
      </c>
      <c r="M758" s="1">
        <v>43431</v>
      </c>
      <c r="N758" t="s">
        <v>24</v>
      </c>
      <c r="O758" t="s">
        <v>25</v>
      </c>
      <c r="Q758" s="1">
        <v>43852</v>
      </c>
    </row>
    <row r="759" spans="1:17" x14ac:dyDescent="0.35">
      <c r="A759" t="s">
        <v>401</v>
      </c>
      <c r="B759" t="s">
        <v>533</v>
      </c>
      <c r="C759" t="s">
        <v>19</v>
      </c>
      <c r="D759" s="1">
        <v>43322</v>
      </c>
      <c r="E759" s="1">
        <v>43870</v>
      </c>
      <c r="F759" t="s">
        <v>133</v>
      </c>
      <c r="G759">
        <v>13</v>
      </c>
      <c r="H759" t="s">
        <v>867</v>
      </c>
      <c r="I759" t="s">
        <v>22</v>
      </c>
      <c r="J759" t="s">
        <v>33</v>
      </c>
      <c r="K759" t="s">
        <v>58</v>
      </c>
      <c r="L759">
        <v>17949.04</v>
      </c>
      <c r="M759" s="1">
        <v>43540</v>
      </c>
      <c r="N759" t="s">
        <v>24</v>
      </c>
      <c r="O759" t="s">
        <v>25</v>
      </c>
      <c r="Q759" s="1">
        <v>43852</v>
      </c>
    </row>
    <row r="760" spans="1:17" x14ac:dyDescent="0.35">
      <c r="A760" t="s">
        <v>401</v>
      </c>
      <c r="B760" t="s">
        <v>533</v>
      </c>
      <c r="C760" t="s">
        <v>19</v>
      </c>
      <c r="D760" s="1">
        <v>43322</v>
      </c>
      <c r="E760" s="1">
        <v>43870</v>
      </c>
      <c r="F760" t="s">
        <v>133</v>
      </c>
      <c r="G760">
        <v>13</v>
      </c>
      <c r="H760" t="s">
        <v>867</v>
      </c>
      <c r="I760" t="s">
        <v>22</v>
      </c>
      <c r="J760" t="s">
        <v>33</v>
      </c>
      <c r="K760" t="s">
        <v>58</v>
      </c>
      <c r="L760">
        <v>17949.04</v>
      </c>
      <c r="M760" s="1">
        <v>43649</v>
      </c>
      <c r="N760" t="s">
        <v>24</v>
      </c>
      <c r="O760" t="s">
        <v>25</v>
      </c>
      <c r="Q760" s="1">
        <v>43852</v>
      </c>
    </row>
    <row r="761" spans="1:17" x14ac:dyDescent="0.35">
      <c r="A761" t="s">
        <v>401</v>
      </c>
      <c r="B761" t="s">
        <v>533</v>
      </c>
      <c r="C761" t="s">
        <v>19</v>
      </c>
      <c r="D761" s="1">
        <v>43322</v>
      </c>
      <c r="E761" s="1">
        <v>43870</v>
      </c>
      <c r="F761" t="s">
        <v>133</v>
      </c>
      <c r="G761">
        <v>13</v>
      </c>
      <c r="H761" t="s">
        <v>867</v>
      </c>
      <c r="I761" t="s">
        <v>22</v>
      </c>
      <c r="J761" t="s">
        <v>33</v>
      </c>
      <c r="K761" t="s">
        <v>58</v>
      </c>
      <c r="L761">
        <v>17949.04</v>
      </c>
      <c r="M761" s="1">
        <v>43758</v>
      </c>
      <c r="N761" t="s">
        <v>24</v>
      </c>
      <c r="O761" t="s">
        <v>25</v>
      </c>
      <c r="Q761" s="1">
        <v>43852</v>
      </c>
    </row>
    <row r="762" spans="1:17" x14ac:dyDescent="0.35">
      <c r="A762" t="s">
        <v>401</v>
      </c>
      <c r="B762" t="s">
        <v>533</v>
      </c>
      <c r="C762" t="s">
        <v>19</v>
      </c>
      <c r="D762" s="1">
        <v>43322</v>
      </c>
      <c r="E762" s="1">
        <v>43870</v>
      </c>
      <c r="F762" t="s">
        <v>133</v>
      </c>
      <c r="G762">
        <v>13</v>
      </c>
      <c r="H762" t="s">
        <v>867</v>
      </c>
      <c r="I762" t="s">
        <v>22</v>
      </c>
      <c r="J762" t="s">
        <v>33</v>
      </c>
      <c r="K762" t="s">
        <v>58</v>
      </c>
      <c r="L762">
        <v>22672.47</v>
      </c>
      <c r="M762" s="1">
        <v>43322</v>
      </c>
      <c r="N762" t="s">
        <v>24</v>
      </c>
      <c r="O762" t="s">
        <v>25</v>
      </c>
      <c r="Q762" s="1">
        <v>43852</v>
      </c>
    </row>
    <row r="763" spans="1:17" x14ac:dyDescent="0.35">
      <c r="A763" t="s">
        <v>401</v>
      </c>
      <c r="B763" t="s">
        <v>533</v>
      </c>
      <c r="C763" t="s">
        <v>19</v>
      </c>
      <c r="D763" s="1">
        <v>43382</v>
      </c>
      <c r="E763" s="1">
        <v>43746</v>
      </c>
      <c r="F763" t="s">
        <v>133</v>
      </c>
      <c r="G763">
        <v>13</v>
      </c>
      <c r="H763" t="s">
        <v>867</v>
      </c>
      <c r="I763" t="s">
        <v>22</v>
      </c>
      <c r="J763" t="s">
        <v>33</v>
      </c>
      <c r="K763" t="s">
        <v>58</v>
      </c>
      <c r="L763">
        <v>11239.38</v>
      </c>
      <c r="M763" s="1">
        <v>43382</v>
      </c>
      <c r="N763" t="s">
        <v>24</v>
      </c>
      <c r="O763" t="s">
        <v>25</v>
      </c>
      <c r="Q763" s="1">
        <v>43852</v>
      </c>
    </row>
    <row r="764" spans="1:17" x14ac:dyDescent="0.35">
      <c r="A764" t="s">
        <v>401</v>
      </c>
      <c r="B764" t="s">
        <v>621</v>
      </c>
      <c r="C764" t="s">
        <v>19</v>
      </c>
      <c r="D764" s="1">
        <v>43565</v>
      </c>
      <c r="E764" s="1">
        <v>43625</v>
      </c>
      <c r="F764" t="s">
        <v>133</v>
      </c>
      <c r="G764">
        <v>13</v>
      </c>
      <c r="H764" t="s">
        <v>867</v>
      </c>
      <c r="I764" t="s">
        <v>22</v>
      </c>
      <c r="J764" t="s">
        <v>33</v>
      </c>
      <c r="K764" t="s">
        <v>58</v>
      </c>
      <c r="L764">
        <v>2212.38</v>
      </c>
      <c r="M764" s="1">
        <v>43565</v>
      </c>
      <c r="N764" t="s">
        <v>24</v>
      </c>
      <c r="O764" t="s">
        <v>25</v>
      </c>
      <c r="Q764" s="1">
        <v>43852</v>
      </c>
    </row>
    <row r="765" spans="1:17" x14ac:dyDescent="0.35">
      <c r="A765" t="s">
        <v>401</v>
      </c>
      <c r="B765" t="s">
        <v>405</v>
      </c>
      <c r="C765" t="s">
        <v>31</v>
      </c>
      <c r="D765" s="1">
        <v>43291</v>
      </c>
      <c r="E765" s="1">
        <v>43382</v>
      </c>
      <c r="F765" t="s">
        <v>34</v>
      </c>
      <c r="G765">
        <v>13</v>
      </c>
      <c r="H765" t="s">
        <v>867</v>
      </c>
      <c r="I765" t="s">
        <v>22</v>
      </c>
      <c r="J765" t="s">
        <v>35</v>
      </c>
      <c r="K765" t="s">
        <v>58</v>
      </c>
      <c r="L765">
        <v>1363</v>
      </c>
      <c r="M765" s="1">
        <v>43291</v>
      </c>
      <c r="N765" t="s">
        <v>24</v>
      </c>
      <c r="O765" t="s">
        <v>176</v>
      </c>
      <c r="P765" t="s">
        <v>280</v>
      </c>
      <c r="Q765" s="1">
        <v>43852</v>
      </c>
    </row>
    <row r="766" spans="1:17" x14ac:dyDescent="0.35">
      <c r="A766" t="s">
        <v>401</v>
      </c>
      <c r="B766" t="s">
        <v>406</v>
      </c>
      <c r="C766" t="s">
        <v>19</v>
      </c>
      <c r="D766" s="1">
        <v>43549</v>
      </c>
      <c r="E766" s="1">
        <v>43914</v>
      </c>
      <c r="F766" t="s">
        <v>306</v>
      </c>
      <c r="G766">
        <v>13</v>
      </c>
      <c r="H766" t="s">
        <v>867</v>
      </c>
      <c r="I766" t="s">
        <v>22</v>
      </c>
      <c r="J766" t="s">
        <v>306</v>
      </c>
      <c r="K766" t="s">
        <v>58</v>
      </c>
      <c r="L766">
        <v>157.5</v>
      </c>
      <c r="M766" s="1">
        <v>43549</v>
      </c>
      <c r="N766" t="s">
        <v>24</v>
      </c>
      <c r="O766" t="s">
        <v>25</v>
      </c>
      <c r="Q766" s="1">
        <v>43852</v>
      </c>
    </row>
    <row r="767" spans="1:17" x14ac:dyDescent="0.35">
      <c r="A767" t="s">
        <v>401</v>
      </c>
      <c r="B767" t="s">
        <v>407</v>
      </c>
      <c r="C767" t="s">
        <v>19</v>
      </c>
      <c r="D767" s="1">
        <v>43553</v>
      </c>
      <c r="E767" s="1">
        <v>43918</v>
      </c>
      <c r="F767" t="s">
        <v>306</v>
      </c>
      <c r="G767">
        <v>13</v>
      </c>
      <c r="H767" t="s">
        <v>867</v>
      </c>
      <c r="I767" t="s">
        <v>22</v>
      </c>
      <c r="J767" t="s">
        <v>306</v>
      </c>
      <c r="K767" t="s">
        <v>58</v>
      </c>
      <c r="L767">
        <v>1749.45</v>
      </c>
      <c r="M767" s="1">
        <v>43553</v>
      </c>
      <c r="N767" t="s">
        <v>24</v>
      </c>
      <c r="O767" t="s">
        <v>25</v>
      </c>
      <c r="Q767" s="1">
        <v>43852</v>
      </c>
    </row>
    <row r="768" spans="1:17" x14ac:dyDescent="0.35">
      <c r="A768" t="s">
        <v>401</v>
      </c>
      <c r="B768" t="s">
        <v>408</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5">
      <c r="A769" t="s">
        <v>401</v>
      </c>
      <c r="B769" t="s">
        <v>409</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5">
      <c r="A770" t="s">
        <v>401</v>
      </c>
      <c r="B770" t="s">
        <v>622</v>
      </c>
      <c r="C770" t="s">
        <v>19</v>
      </c>
      <c r="D770" s="1">
        <v>43661</v>
      </c>
      <c r="E770" s="1">
        <v>43844</v>
      </c>
      <c r="F770" t="s">
        <v>34</v>
      </c>
      <c r="G770">
        <v>13</v>
      </c>
      <c r="H770" t="s">
        <v>867</v>
      </c>
      <c r="I770" t="s">
        <v>22</v>
      </c>
      <c r="J770" t="s">
        <v>410</v>
      </c>
      <c r="K770" t="s">
        <v>58</v>
      </c>
      <c r="L770">
        <v>2788.75</v>
      </c>
      <c r="M770" s="1">
        <v>43661</v>
      </c>
      <c r="N770" t="s">
        <v>24</v>
      </c>
      <c r="O770" t="s">
        <v>25</v>
      </c>
      <c r="Q770" s="1">
        <v>43852</v>
      </c>
    </row>
    <row r="771" spans="1:17" x14ac:dyDescent="0.35">
      <c r="A771" t="s">
        <v>401</v>
      </c>
      <c r="B771" t="s">
        <v>623</v>
      </c>
      <c r="C771" t="s">
        <v>19</v>
      </c>
      <c r="D771" s="1">
        <v>43322</v>
      </c>
      <c r="E771" s="1">
        <v>43625</v>
      </c>
      <c r="F771" t="s">
        <v>34</v>
      </c>
      <c r="G771">
        <v>13</v>
      </c>
      <c r="H771" t="s">
        <v>867</v>
      </c>
      <c r="I771" t="s">
        <v>22</v>
      </c>
      <c r="J771" t="s">
        <v>35</v>
      </c>
      <c r="K771" t="s">
        <v>28</v>
      </c>
      <c r="L771">
        <v>7827.77</v>
      </c>
      <c r="M771" s="1">
        <v>43322</v>
      </c>
      <c r="N771" t="s">
        <v>24</v>
      </c>
      <c r="O771" t="s">
        <v>43</v>
      </c>
      <c r="Q771" s="1">
        <v>43852</v>
      </c>
    </row>
    <row r="772" spans="1:17" x14ac:dyDescent="0.35">
      <c r="A772" t="s">
        <v>401</v>
      </c>
      <c r="B772" t="s">
        <v>623</v>
      </c>
      <c r="C772" t="s">
        <v>19</v>
      </c>
      <c r="D772" s="1">
        <v>43322</v>
      </c>
      <c r="E772" s="1">
        <v>43625</v>
      </c>
      <c r="F772" t="s">
        <v>34</v>
      </c>
      <c r="G772">
        <v>13</v>
      </c>
      <c r="H772" t="s">
        <v>867</v>
      </c>
      <c r="I772" t="s">
        <v>22</v>
      </c>
      <c r="J772" t="s">
        <v>35</v>
      </c>
      <c r="K772" t="s">
        <v>28</v>
      </c>
      <c r="L772">
        <v>0</v>
      </c>
      <c r="M772" s="1">
        <v>43398</v>
      </c>
      <c r="N772" t="s">
        <v>44</v>
      </c>
      <c r="O772" t="s">
        <v>43</v>
      </c>
      <c r="Q772" s="1">
        <v>43852</v>
      </c>
    </row>
    <row r="773" spans="1:17" x14ac:dyDescent="0.35">
      <c r="A773" t="s">
        <v>401</v>
      </c>
      <c r="B773" t="s">
        <v>623</v>
      </c>
      <c r="C773" t="s">
        <v>19</v>
      </c>
      <c r="D773" s="1">
        <v>43322</v>
      </c>
      <c r="E773" s="1">
        <v>43625</v>
      </c>
      <c r="F773" t="s">
        <v>34</v>
      </c>
      <c r="G773">
        <v>13</v>
      </c>
      <c r="H773" t="s">
        <v>867</v>
      </c>
      <c r="I773" t="s">
        <v>22</v>
      </c>
      <c r="J773" t="s">
        <v>35</v>
      </c>
      <c r="K773" t="s">
        <v>28</v>
      </c>
      <c r="L773">
        <v>4194.8</v>
      </c>
      <c r="M773" s="1">
        <v>43487</v>
      </c>
      <c r="N773" t="s">
        <v>44</v>
      </c>
      <c r="O773" t="s">
        <v>43</v>
      </c>
      <c r="Q773" s="1">
        <v>43852</v>
      </c>
    </row>
    <row r="774" spans="1:17" x14ac:dyDescent="0.35">
      <c r="A774" t="s">
        <v>401</v>
      </c>
      <c r="B774" t="s">
        <v>624</v>
      </c>
      <c r="C774" t="s">
        <v>31</v>
      </c>
      <c r="D774" s="1">
        <v>43515</v>
      </c>
      <c r="E774" s="1">
        <v>43969</v>
      </c>
      <c r="F774" t="s">
        <v>34</v>
      </c>
      <c r="G774">
        <v>13</v>
      </c>
      <c r="H774" t="s">
        <v>867</v>
      </c>
      <c r="I774" t="s">
        <v>22</v>
      </c>
      <c r="J774" t="s">
        <v>35</v>
      </c>
      <c r="K774" t="s">
        <v>58</v>
      </c>
      <c r="L774">
        <v>1390.13</v>
      </c>
      <c r="M774" s="1">
        <v>43515</v>
      </c>
      <c r="N774" t="s">
        <v>24</v>
      </c>
      <c r="O774" t="s">
        <v>25</v>
      </c>
      <c r="Q774" s="1">
        <v>43852</v>
      </c>
    </row>
    <row r="775" spans="1:17" x14ac:dyDescent="0.35">
      <c r="A775" t="s">
        <v>401</v>
      </c>
      <c r="B775" t="s">
        <v>625</v>
      </c>
      <c r="C775" t="s">
        <v>19</v>
      </c>
      <c r="D775" s="1">
        <v>43969</v>
      </c>
      <c r="E775" s="1">
        <v>44061</v>
      </c>
      <c r="F775" t="s">
        <v>34</v>
      </c>
      <c r="G775">
        <v>13</v>
      </c>
      <c r="H775" t="s">
        <v>867</v>
      </c>
      <c r="I775" t="s">
        <v>22</v>
      </c>
      <c r="J775" t="s">
        <v>35</v>
      </c>
      <c r="K775" t="s">
        <v>58</v>
      </c>
      <c r="L775">
        <v>1390.13</v>
      </c>
      <c r="M775" s="1">
        <v>43969</v>
      </c>
      <c r="N775" t="s">
        <v>24</v>
      </c>
      <c r="O775" t="s">
        <v>23</v>
      </c>
      <c r="Q775" s="1">
        <v>43852</v>
      </c>
    </row>
    <row r="776" spans="1:17" x14ac:dyDescent="0.35">
      <c r="A776" t="s">
        <v>401</v>
      </c>
      <c r="B776" t="s">
        <v>626</v>
      </c>
      <c r="C776" t="s">
        <v>19</v>
      </c>
      <c r="D776" s="1">
        <v>43626</v>
      </c>
      <c r="E776" s="1">
        <v>43808</v>
      </c>
      <c r="F776" t="s">
        <v>34</v>
      </c>
      <c r="G776">
        <v>13</v>
      </c>
      <c r="H776" t="s">
        <v>867</v>
      </c>
      <c r="I776" t="s">
        <v>22</v>
      </c>
      <c r="J776" t="s">
        <v>35</v>
      </c>
      <c r="K776" t="s">
        <v>58</v>
      </c>
      <c r="L776">
        <v>7835.19</v>
      </c>
      <c r="M776" s="1">
        <v>43626</v>
      </c>
      <c r="N776" t="s">
        <v>24</v>
      </c>
      <c r="O776" t="s">
        <v>25</v>
      </c>
      <c r="Q776" s="1">
        <v>43852</v>
      </c>
    </row>
    <row r="777" spans="1:17" x14ac:dyDescent="0.35">
      <c r="A777" t="s">
        <v>401</v>
      </c>
      <c r="B777" t="s">
        <v>627</v>
      </c>
      <c r="C777" t="s">
        <v>19</v>
      </c>
      <c r="D777" s="1">
        <v>43627</v>
      </c>
      <c r="E777" s="1">
        <v>43809</v>
      </c>
      <c r="F777" t="s">
        <v>34</v>
      </c>
      <c r="G777">
        <v>13</v>
      </c>
      <c r="H777" t="s">
        <v>867</v>
      </c>
      <c r="I777" t="s">
        <v>22</v>
      </c>
      <c r="J777" t="s">
        <v>35</v>
      </c>
      <c r="K777" t="s">
        <v>58</v>
      </c>
      <c r="L777">
        <v>7782.56</v>
      </c>
      <c r="M777" s="1">
        <v>43627</v>
      </c>
      <c r="N777" t="s">
        <v>24</v>
      </c>
      <c r="O777" t="s">
        <v>25</v>
      </c>
      <c r="Q777" s="1">
        <v>43852</v>
      </c>
    </row>
    <row r="778" spans="1:17" x14ac:dyDescent="0.35">
      <c r="A778" t="s">
        <v>401</v>
      </c>
      <c r="B778" t="s">
        <v>619</v>
      </c>
      <c r="C778" t="s">
        <v>19</v>
      </c>
      <c r="D778" s="1">
        <v>43648</v>
      </c>
      <c r="E778" s="1">
        <v>44013</v>
      </c>
      <c r="F778" t="s">
        <v>34</v>
      </c>
      <c r="G778">
        <v>13</v>
      </c>
      <c r="H778" t="s">
        <v>867</v>
      </c>
      <c r="I778" t="s">
        <v>22</v>
      </c>
      <c r="J778" t="s">
        <v>35</v>
      </c>
      <c r="L778">
        <v>1558.76</v>
      </c>
      <c r="M778" s="1">
        <v>43648</v>
      </c>
      <c r="N778" t="s">
        <v>24</v>
      </c>
      <c r="O778" t="s">
        <v>25</v>
      </c>
      <c r="Q778" s="1">
        <v>43852</v>
      </c>
    </row>
    <row r="779" spans="1:17" x14ac:dyDescent="0.35">
      <c r="A779" t="s">
        <v>401</v>
      </c>
      <c r="B779" t="s">
        <v>534</v>
      </c>
      <c r="C779" t="s">
        <v>19</v>
      </c>
      <c r="D779" s="1">
        <v>43567</v>
      </c>
      <c r="E779" s="1">
        <v>43749</v>
      </c>
      <c r="F779" t="s">
        <v>133</v>
      </c>
      <c r="G779">
        <v>13</v>
      </c>
      <c r="H779" t="s">
        <v>867</v>
      </c>
      <c r="I779" t="s">
        <v>22</v>
      </c>
      <c r="J779" t="s">
        <v>33</v>
      </c>
      <c r="K779" t="s">
        <v>58</v>
      </c>
      <c r="L779">
        <v>3007.5</v>
      </c>
      <c r="M779" s="1">
        <v>43567</v>
      </c>
      <c r="N779" t="s">
        <v>24</v>
      </c>
      <c r="O779" t="s">
        <v>25</v>
      </c>
      <c r="Q779" s="1">
        <v>43852</v>
      </c>
    </row>
    <row r="780" spans="1:17" x14ac:dyDescent="0.35">
      <c r="A780" t="s">
        <v>401</v>
      </c>
      <c r="B780" t="s">
        <v>534</v>
      </c>
      <c r="C780" t="s">
        <v>19</v>
      </c>
      <c r="D780" s="1">
        <v>43788</v>
      </c>
      <c r="E780" s="1">
        <v>44153</v>
      </c>
      <c r="F780" t="s">
        <v>133</v>
      </c>
      <c r="G780">
        <v>13</v>
      </c>
      <c r="H780" t="s">
        <v>867</v>
      </c>
      <c r="I780" t="s">
        <v>22</v>
      </c>
      <c r="J780" t="s">
        <v>33</v>
      </c>
      <c r="K780" t="s">
        <v>58</v>
      </c>
      <c r="L780">
        <v>26804.5</v>
      </c>
      <c r="M780" s="1">
        <v>43788</v>
      </c>
      <c r="N780" t="s">
        <v>24</v>
      </c>
      <c r="O780" t="s">
        <v>25</v>
      </c>
      <c r="Q780" s="1">
        <v>43852</v>
      </c>
    </row>
    <row r="781" spans="1:17" x14ac:dyDescent="0.35">
      <c r="A781" t="s">
        <v>401</v>
      </c>
      <c r="B781" t="s">
        <v>411</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5">
      <c r="A782" t="s">
        <v>401</v>
      </c>
      <c r="B782" t="s">
        <v>411</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5">
      <c r="A783" t="s">
        <v>401</v>
      </c>
      <c r="B783" t="s">
        <v>411</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5">
      <c r="A784" t="s">
        <v>401</v>
      </c>
      <c r="B784" t="s">
        <v>412</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5">
      <c r="A785" t="s">
        <v>401</v>
      </c>
      <c r="B785" t="s">
        <v>412</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5">
      <c r="A786" t="s">
        <v>401</v>
      </c>
      <c r="B786" t="s">
        <v>412</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5">
      <c r="A787" t="s">
        <v>401</v>
      </c>
      <c r="B787" t="s">
        <v>413</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5">
      <c r="A788" t="s">
        <v>401</v>
      </c>
      <c r="B788" t="s">
        <v>413</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5">
      <c r="A789" t="s">
        <v>401</v>
      </c>
      <c r="B789" t="s">
        <v>413</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5">
      <c r="A790" t="s">
        <v>401</v>
      </c>
      <c r="B790" t="s">
        <v>414</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5">
      <c r="A791" t="s">
        <v>401</v>
      </c>
      <c r="B791" t="s">
        <v>414</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5">
      <c r="A792" t="s">
        <v>401</v>
      </c>
      <c r="B792" t="s">
        <v>414</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5">
      <c r="A793" t="s">
        <v>401</v>
      </c>
      <c r="B793" t="s">
        <v>415</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5">
      <c r="A794" t="s">
        <v>401</v>
      </c>
      <c r="B794" t="s">
        <v>415</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5">
      <c r="A795" t="s">
        <v>401</v>
      </c>
      <c r="B795" t="s">
        <v>415</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5">
      <c r="A796" t="s">
        <v>401</v>
      </c>
      <c r="B796" t="s">
        <v>416</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5">
      <c r="A797" t="s">
        <v>401</v>
      </c>
      <c r="B797" t="s">
        <v>417</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5">
      <c r="A798" t="s">
        <v>401</v>
      </c>
      <c r="B798" t="s">
        <v>417</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5">
      <c r="A799" t="s">
        <v>401</v>
      </c>
      <c r="B799" t="s">
        <v>417</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5">
      <c r="A800" t="s">
        <v>401</v>
      </c>
      <c r="B800" t="s">
        <v>416</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5">
      <c r="A801" t="s">
        <v>401</v>
      </c>
      <c r="B801" t="s">
        <v>416</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5">
      <c r="A802" t="s">
        <v>401</v>
      </c>
      <c r="B802" t="s">
        <v>418</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5">
      <c r="A803" t="s">
        <v>401</v>
      </c>
      <c r="B803" t="s">
        <v>419</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5">
      <c r="A804" t="s">
        <v>401</v>
      </c>
      <c r="B804" t="s">
        <v>628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5">
      <c r="A805" t="s">
        <v>401</v>
      </c>
      <c r="B805" t="s">
        <v>620</v>
      </c>
      <c r="C805" t="s">
        <v>31</v>
      </c>
      <c r="D805" s="1">
        <v>43185</v>
      </c>
      <c r="E805" s="1">
        <v>43641</v>
      </c>
      <c r="F805" t="s">
        <v>133</v>
      </c>
      <c r="G805">
        <v>13</v>
      </c>
      <c r="H805" t="s">
        <v>867</v>
      </c>
      <c r="I805" t="s">
        <v>22</v>
      </c>
      <c r="J805" t="s">
        <v>33</v>
      </c>
      <c r="K805" t="s">
        <v>28</v>
      </c>
      <c r="L805">
        <v>51965.88</v>
      </c>
      <c r="M805" s="1">
        <v>43185</v>
      </c>
      <c r="N805" t="s">
        <v>24</v>
      </c>
      <c r="O805" t="s">
        <v>176</v>
      </c>
      <c r="P805" t="s">
        <v>177</v>
      </c>
      <c r="Q805" s="1">
        <v>43852</v>
      </c>
    </row>
    <row r="806" spans="1:17" x14ac:dyDescent="0.35">
      <c r="A806" t="s">
        <v>401</v>
      </c>
      <c r="B806" t="s">
        <v>533</v>
      </c>
      <c r="C806" t="s">
        <v>31</v>
      </c>
      <c r="D806" s="1">
        <v>43258</v>
      </c>
      <c r="E806" s="1">
        <v>43622</v>
      </c>
      <c r="F806" t="s">
        <v>133</v>
      </c>
      <c r="G806">
        <v>13</v>
      </c>
      <c r="H806" t="s">
        <v>867</v>
      </c>
      <c r="I806" t="s">
        <v>22</v>
      </c>
      <c r="J806" t="s">
        <v>33</v>
      </c>
      <c r="K806" t="s">
        <v>58</v>
      </c>
      <c r="L806">
        <v>25619.25</v>
      </c>
      <c r="M806" s="1">
        <v>43258</v>
      </c>
      <c r="N806" t="s">
        <v>24</v>
      </c>
      <c r="O806" t="s">
        <v>176</v>
      </c>
      <c r="P806" t="s">
        <v>177</v>
      </c>
      <c r="Q806" s="1">
        <v>43852</v>
      </c>
    </row>
    <row r="807" spans="1:17" x14ac:dyDescent="0.35">
      <c r="A807" t="s">
        <v>401</v>
      </c>
      <c r="B807" t="s">
        <v>534</v>
      </c>
      <c r="C807" t="s">
        <v>19</v>
      </c>
      <c r="D807" s="1">
        <v>43642</v>
      </c>
      <c r="E807" s="1">
        <v>43824</v>
      </c>
      <c r="F807" t="s">
        <v>133</v>
      </c>
      <c r="G807">
        <v>13</v>
      </c>
      <c r="H807" t="s">
        <v>867</v>
      </c>
      <c r="I807" t="s">
        <v>22</v>
      </c>
      <c r="J807" t="s">
        <v>33</v>
      </c>
      <c r="K807" t="s">
        <v>58</v>
      </c>
      <c r="L807">
        <v>25598</v>
      </c>
      <c r="M807" s="1">
        <v>43642</v>
      </c>
      <c r="N807" t="s">
        <v>24</v>
      </c>
      <c r="O807" t="s">
        <v>25</v>
      </c>
      <c r="Q807" s="1">
        <v>43852</v>
      </c>
    </row>
    <row r="808" spans="1:17" x14ac:dyDescent="0.35">
      <c r="A808" t="s">
        <v>401</v>
      </c>
      <c r="B808" t="s">
        <v>534</v>
      </c>
      <c r="C808" t="s">
        <v>19</v>
      </c>
      <c r="D808" s="1">
        <v>43642</v>
      </c>
      <c r="E808" s="1">
        <v>43824</v>
      </c>
      <c r="F808" t="s">
        <v>133</v>
      </c>
      <c r="G808">
        <v>13</v>
      </c>
      <c r="H808" t="s">
        <v>867</v>
      </c>
      <c r="I808" t="s">
        <v>22</v>
      </c>
      <c r="J808" t="s">
        <v>33</v>
      </c>
      <c r="K808" t="s">
        <v>58</v>
      </c>
      <c r="L808">
        <v>25598</v>
      </c>
      <c r="M808" s="1">
        <v>43642</v>
      </c>
      <c r="N808" t="s">
        <v>24</v>
      </c>
      <c r="O808" t="s">
        <v>25</v>
      </c>
      <c r="Q808" s="1">
        <v>43852</v>
      </c>
    </row>
    <row r="809" spans="1:17" x14ac:dyDescent="0.35">
      <c r="A809" t="s">
        <v>401</v>
      </c>
      <c r="B809" t="s">
        <v>534</v>
      </c>
      <c r="C809" t="s">
        <v>19</v>
      </c>
      <c r="D809" s="1">
        <v>43791</v>
      </c>
      <c r="E809" s="1">
        <v>43911</v>
      </c>
      <c r="F809" t="s">
        <v>133</v>
      </c>
      <c r="G809">
        <v>13</v>
      </c>
      <c r="H809" t="s">
        <v>867</v>
      </c>
      <c r="I809" t="s">
        <v>22</v>
      </c>
      <c r="J809" t="s">
        <v>33</v>
      </c>
      <c r="K809" t="s">
        <v>28</v>
      </c>
      <c r="L809">
        <v>12643.38</v>
      </c>
      <c r="M809" s="1">
        <v>43791</v>
      </c>
      <c r="N809" t="s">
        <v>24</v>
      </c>
      <c r="O809" t="s">
        <v>25</v>
      </c>
      <c r="Q809" s="1">
        <v>43852</v>
      </c>
    </row>
    <row r="810" spans="1:17" x14ac:dyDescent="0.35">
      <c r="A810" t="s">
        <v>401</v>
      </c>
      <c r="B810" t="s">
        <v>534</v>
      </c>
      <c r="C810" t="s">
        <v>19</v>
      </c>
      <c r="D810" s="1">
        <v>43825</v>
      </c>
      <c r="E810" s="1">
        <v>44007</v>
      </c>
      <c r="F810" t="s">
        <v>133</v>
      </c>
      <c r="G810">
        <v>13</v>
      </c>
      <c r="H810" t="s">
        <v>867</v>
      </c>
      <c r="I810" t="s">
        <v>22</v>
      </c>
      <c r="J810" t="s">
        <v>33</v>
      </c>
      <c r="K810" t="s">
        <v>58</v>
      </c>
      <c r="L810">
        <v>25598</v>
      </c>
      <c r="M810" s="1">
        <v>43825</v>
      </c>
      <c r="N810" t="s">
        <v>24</v>
      </c>
      <c r="O810" t="s">
        <v>25</v>
      </c>
      <c r="Q810" s="1">
        <v>43852</v>
      </c>
    </row>
    <row r="811" spans="1:17" x14ac:dyDescent="0.35">
      <c r="A811" t="s">
        <v>401</v>
      </c>
      <c r="B811" t="s">
        <v>420</v>
      </c>
      <c r="C811" t="s">
        <v>31</v>
      </c>
      <c r="D811" s="1">
        <v>43101</v>
      </c>
      <c r="E811" s="1">
        <v>43465</v>
      </c>
      <c r="F811" t="s">
        <v>38</v>
      </c>
      <c r="G811">
        <v>10</v>
      </c>
      <c r="H811" t="s">
        <v>39</v>
      </c>
      <c r="I811" t="s">
        <v>22</v>
      </c>
      <c r="J811" t="s">
        <v>40</v>
      </c>
      <c r="K811" t="s">
        <v>23</v>
      </c>
      <c r="L811">
        <v>1474120.36</v>
      </c>
      <c r="M811" s="1">
        <v>43101</v>
      </c>
      <c r="N811" t="s">
        <v>24</v>
      </c>
      <c r="O811" t="s">
        <v>176</v>
      </c>
      <c r="P811" t="s">
        <v>206</v>
      </c>
      <c r="Q811" s="1">
        <v>43852</v>
      </c>
    </row>
    <row r="812" spans="1:17" x14ac:dyDescent="0.35">
      <c r="A812" t="s">
        <v>401</v>
      </c>
      <c r="B812" t="s">
        <v>420</v>
      </c>
      <c r="C812" t="s">
        <v>31</v>
      </c>
      <c r="D812" s="1">
        <v>43101</v>
      </c>
      <c r="E812" s="1">
        <v>43465</v>
      </c>
      <c r="F812" t="s">
        <v>38</v>
      </c>
      <c r="G812">
        <v>10</v>
      </c>
      <c r="H812" t="s">
        <v>39</v>
      </c>
      <c r="I812" t="s">
        <v>22</v>
      </c>
      <c r="J812" t="s">
        <v>40</v>
      </c>
      <c r="K812" t="s">
        <v>23</v>
      </c>
      <c r="M812" s="1">
        <v>43371</v>
      </c>
      <c r="N812" t="s">
        <v>44</v>
      </c>
      <c r="O812" t="s">
        <v>176</v>
      </c>
      <c r="Q812" s="1">
        <v>43852</v>
      </c>
    </row>
    <row r="813" spans="1:17" x14ac:dyDescent="0.35">
      <c r="A813" t="s">
        <v>401</v>
      </c>
      <c r="B813" t="s">
        <v>421</v>
      </c>
      <c r="C813" t="s">
        <v>31</v>
      </c>
      <c r="D813" s="1">
        <v>43101</v>
      </c>
      <c r="E813" s="1">
        <v>43465</v>
      </c>
      <c r="F813" t="s">
        <v>38</v>
      </c>
      <c r="G813">
        <v>10</v>
      </c>
      <c r="H813" t="s">
        <v>39</v>
      </c>
      <c r="I813" t="s">
        <v>22</v>
      </c>
      <c r="J813" t="s">
        <v>40</v>
      </c>
      <c r="K813" t="s">
        <v>23</v>
      </c>
      <c r="L813">
        <v>34349.81</v>
      </c>
      <c r="M813" s="1">
        <v>43101</v>
      </c>
      <c r="N813" t="s">
        <v>24</v>
      </c>
      <c r="O813" t="s">
        <v>176</v>
      </c>
      <c r="P813" t="s">
        <v>206</v>
      </c>
      <c r="Q813" s="1">
        <v>43852</v>
      </c>
    </row>
    <row r="814" spans="1:17" x14ac:dyDescent="0.35">
      <c r="A814" t="s">
        <v>401</v>
      </c>
      <c r="B814" t="s">
        <v>629</v>
      </c>
      <c r="C814" t="s">
        <v>31</v>
      </c>
      <c r="D814" s="1">
        <v>43101</v>
      </c>
      <c r="E814" s="1">
        <v>43465</v>
      </c>
      <c r="F814" t="s">
        <v>38</v>
      </c>
      <c r="G814">
        <v>10</v>
      </c>
      <c r="H814" t="s">
        <v>39</v>
      </c>
      <c r="I814" t="s">
        <v>22</v>
      </c>
      <c r="J814" t="s">
        <v>40</v>
      </c>
      <c r="K814" t="s">
        <v>23</v>
      </c>
      <c r="L814">
        <v>51883.58</v>
      </c>
      <c r="M814" s="1">
        <v>43101</v>
      </c>
      <c r="N814" t="s">
        <v>24</v>
      </c>
      <c r="O814" t="s">
        <v>176</v>
      </c>
      <c r="P814" t="s">
        <v>206</v>
      </c>
      <c r="Q814" s="1">
        <v>43852</v>
      </c>
    </row>
    <row r="815" spans="1:17" x14ac:dyDescent="0.35">
      <c r="A815" t="s">
        <v>401</v>
      </c>
      <c r="B815" t="s">
        <v>630</v>
      </c>
      <c r="C815" t="s">
        <v>31</v>
      </c>
      <c r="D815" s="1">
        <v>42919</v>
      </c>
      <c r="E815" s="1">
        <v>43283</v>
      </c>
      <c r="F815" t="s">
        <v>34</v>
      </c>
      <c r="G815">
        <v>13</v>
      </c>
      <c r="H815" t="s">
        <v>867</v>
      </c>
      <c r="I815" t="s">
        <v>22</v>
      </c>
      <c r="J815" t="s">
        <v>40</v>
      </c>
      <c r="K815" t="s">
        <v>23</v>
      </c>
      <c r="L815">
        <v>15963.92</v>
      </c>
      <c r="M815" s="1">
        <v>42919</v>
      </c>
      <c r="N815" t="s">
        <v>24</v>
      </c>
      <c r="O815" t="s">
        <v>25</v>
      </c>
      <c r="Q815" s="1">
        <v>43852</v>
      </c>
    </row>
    <row r="816" spans="1:17" x14ac:dyDescent="0.35">
      <c r="A816" t="s">
        <v>401</v>
      </c>
      <c r="B816" t="s">
        <v>631</v>
      </c>
      <c r="C816" t="s">
        <v>31</v>
      </c>
      <c r="D816" s="1">
        <v>43284</v>
      </c>
      <c r="E816" s="1">
        <v>43648</v>
      </c>
      <c r="F816" t="s">
        <v>34</v>
      </c>
      <c r="G816">
        <v>13</v>
      </c>
      <c r="H816" t="s">
        <v>867</v>
      </c>
      <c r="I816" t="s">
        <v>22</v>
      </c>
      <c r="J816" t="s">
        <v>40</v>
      </c>
      <c r="K816" t="s">
        <v>23</v>
      </c>
      <c r="L816">
        <v>0</v>
      </c>
      <c r="M816" s="1">
        <v>43284</v>
      </c>
      <c r="N816" t="s">
        <v>24</v>
      </c>
      <c r="O816" t="s">
        <v>23</v>
      </c>
      <c r="Q816" s="1">
        <v>43852</v>
      </c>
    </row>
    <row r="817" spans="1:17" x14ac:dyDescent="0.35">
      <c r="A817" t="s">
        <v>401</v>
      </c>
      <c r="B817" t="s">
        <v>632</v>
      </c>
      <c r="C817" t="s">
        <v>19</v>
      </c>
      <c r="D817" s="1">
        <v>43649</v>
      </c>
      <c r="E817" s="1">
        <v>43740</v>
      </c>
      <c r="F817" t="s">
        <v>34</v>
      </c>
      <c r="G817">
        <v>13</v>
      </c>
      <c r="H817" t="s">
        <v>867</v>
      </c>
      <c r="I817" t="s">
        <v>22</v>
      </c>
      <c r="J817" t="s">
        <v>40</v>
      </c>
      <c r="K817" t="s">
        <v>23</v>
      </c>
      <c r="L817">
        <v>956.34</v>
      </c>
      <c r="M817" s="1">
        <v>43649</v>
      </c>
      <c r="N817" t="s">
        <v>24</v>
      </c>
      <c r="O817" t="s">
        <v>23</v>
      </c>
      <c r="Q817" s="1">
        <v>43852</v>
      </c>
    </row>
    <row r="818" spans="1:17" x14ac:dyDescent="0.35">
      <c r="A818" t="s">
        <v>401</v>
      </c>
      <c r="B818" t="s">
        <v>633</v>
      </c>
      <c r="C818" t="s">
        <v>31</v>
      </c>
      <c r="D818" s="1">
        <v>43112</v>
      </c>
      <c r="E818" s="1">
        <v>43476</v>
      </c>
      <c r="F818" t="s">
        <v>32</v>
      </c>
      <c r="G818">
        <v>13</v>
      </c>
      <c r="H818" t="s">
        <v>867</v>
      </c>
      <c r="I818" t="s">
        <v>22</v>
      </c>
      <c r="J818" t="s">
        <v>48</v>
      </c>
      <c r="K818" t="s">
        <v>28</v>
      </c>
      <c r="L818">
        <v>5416.62</v>
      </c>
      <c r="M818" s="1">
        <v>43112</v>
      </c>
      <c r="N818" t="s">
        <v>24</v>
      </c>
      <c r="O818" t="s">
        <v>25</v>
      </c>
      <c r="Q818" s="1">
        <v>43852</v>
      </c>
    </row>
    <row r="819" spans="1:17" x14ac:dyDescent="0.35">
      <c r="A819" t="s">
        <v>401</v>
      </c>
      <c r="B819" t="s">
        <v>634</v>
      </c>
      <c r="C819" t="s">
        <v>31</v>
      </c>
      <c r="D819" s="1">
        <v>43112</v>
      </c>
      <c r="E819" s="1">
        <v>43476</v>
      </c>
      <c r="F819" t="s">
        <v>20</v>
      </c>
      <c r="G819">
        <v>13</v>
      </c>
      <c r="H819" t="s">
        <v>867</v>
      </c>
      <c r="I819" t="s">
        <v>22</v>
      </c>
      <c r="J819" t="s">
        <v>20</v>
      </c>
      <c r="K819" t="s">
        <v>28</v>
      </c>
      <c r="L819">
        <v>6195.75</v>
      </c>
      <c r="M819" s="1">
        <v>43112</v>
      </c>
      <c r="N819" t="s">
        <v>24</v>
      </c>
      <c r="O819" t="s">
        <v>25</v>
      </c>
      <c r="Q819" s="1">
        <v>43852</v>
      </c>
    </row>
    <row r="820" spans="1:17" x14ac:dyDescent="0.35">
      <c r="A820" t="s">
        <v>401</v>
      </c>
      <c r="B820" t="s">
        <v>635</v>
      </c>
      <c r="C820" t="s">
        <v>31</v>
      </c>
      <c r="D820" s="1">
        <v>43112</v>
      </c>
      <c r="E820" s="1">
        <v>43476</v>
      </c>
      <c r="F820" t="s">
        <v>34</v>
      </c>
      <c r="G820">
        <v>13</v>
      </c>
      <c r="H820" t="s">
        <v>867</v>
      </c>
      <c r="I820" t="s">
        <v>22</v>
      </c>
      <c r="J820" t="s">
        <v>48</v>
      </c>
      <c r="K820" t="s">
        <v>58</v>
      </c>
      <c r="L820">
        <v>518.13</v>
      </c>
      <c r="M820" s="1">
        <v>43112</v>
      </c>
      <c r="N820" t="s">
        <v>24</v>
      </c>
      <c r="O820" t="s">
        <v>25</v>
      </c>
      <c r="Q820" s="1">
        <v>43852</v>
      </c>
    </row>
    <row r="821" spans="1:17" x14ac:dyDescent="0.35">
      <c r="A821" t="s">
        <v>401</v>
      </c>
      <c r="B821" t="s">
        <v>636</v>
      </c>
      <c r="C821" t="s">
        <v>31</v>
      </c>
      <c r="D821" s="1">
        <v>43392</v>
      </c>
      <c r="E821" s="1">
        <v>43756</v>
      </c>
      <c r="F821" t="s">
        <v>34</v>
      </c>
      <c r="G821">
        <v>13</v>
      </c>
      <c r="H821" t="s">
        <v>867</v>
      </c>
      <c r="I821" t="s">
        <v>22</v>
      </c>
      <c r="J821" t="s">
        <v>35</v>
      </c>
      <c r="K821" t="s">
        <v>58</v>
      </c>
      <c r="L821">
        <v>2767.5</v>
      </c>
      <c r="M821" s="1">
        <v>43392</v>
      </c>
      <c r="N821" t="s">
        <v>24</v>
      </c>
      <c r="O821" t="s">
        <v>176</v>
      </c>
      <c r="P821" t="s">
        <v>280</v>
      </c>
      <c r="Q821" s="1">
        <v>43852</v>
      </c>
    </row>
    <row r="822" spans="1:17" x14ac:dyDescent="0.35">
      <c r="A822" t="s">
        <v>401</v>
      </c>
      <c r="B822" t="s">
        <v>637</v>
      </c>
      <c r="C822" t="s">
        <v>19</v>
      </c>
      <c r="D822" s="1">
        <v>43763</v>
      </c>
      <c r="E822" s="1">
        <v>44128</v>
      </c>
      <c r="F822" t="s">
        <v>34</v>
      </c>
      <c r="G822">
        <v>13</v>
      </c>
      <c r="H822" t="s">
        <v>867</v>
      </c>
      <c r="I822" t="s">
        <v>22</v>
      </c>
      <c r="J822" t="s">
        <v>35</v>
      </c>
      <c r="K822" t="s">
        <v>58</v>
      </c>
      <c r="L822">
        <v>8198.25</v>
      </c>
      <c r="M822" s="1">
        <v>43763</v>
      </c>
      <c r="N822" t="s">
        <v>24</v>
      </c>
      <c r="O822" t="s">
        <v>25</v>
      </c>
      <c r="Q822" s="1">
        <v>43852</v>
      </c>
    </row>
    <row r="823" spans="1:17" x14ac:dyDescent="0.35">
      <c r="A823" t="s">
        <v>401</v>
      </c>
      <c r="B823" t="s">
        <v>422</v>
      </c>
      <c r="C823" t="s">
        <v>19</v>
      </c>
      <c r="D823" s="1">
        <v>43477</v>
      </c>
      <c r="E823" s="1">
        <v>43841</v>
      </c>
      <c r="F823" t="s">
        <v>20</v>
      </c>
      <c r="G823">
        <v>13</v>
      </c>
      <c r="H823" t="s">
        <v>867</v>
      </c>
      <c r="I823" t="s">
        <v>22</v>
      </c>
      <c r="J823" t="s">
        <v>20</v>
      </c>
      <c r="K823" t="s">
        <v>28</v>
      </c>
      <c r="L823">
        <v>9075</v>
      </c>
      <c r="M823" s="1">
        <v>43477</v>
      </c>
      <c r="N823" t="s">
        <v>24</v>
      </c>
      <c r="O823" t="s">
        <v>23</v>
      </c>
      <c r="Q823" s="1">
        <v>43852</v>
      </c>
    </row>
    <row r="824" spans="1:17" x14ac:dyDescent="0.35">
      <c r="A824" t="s">
        <v>401</v>
      </c>
      <c r="B824" t="s">
        <v>422</v>
      </c>
      <c r="C824" t="s">
        <v>19</v>
      </c>
      <c r="D824" s="1">
        <v>43477</v>
      </c>
      <c r="E824" s="1">
        <v>43841</v>
      </c>
      <c r="F824" t="s">
        <v>20</v>
      </c>
      <c r="G824">
        <v>13</v>
      </c>
      <c r="H824" t="s">
        <v>867</v>
      </c>
      <c r="I824" t="s">
        <v>22</v>
      </c>
      <c r="J824" t="s">
        <v>20</v>
      </c>
      <c r="K824" t="s">
        <v>28</v>
      </c>
      <c r="L824">
        <v>9075</v>
      </c>
      <c r="M824" s="1">
        <v>43477</v>
      </c>
      <c r="N824" t="s">
        <v>24</v>
      </c>
      <c r="O824" t="s">
        <v>23</v>
      </c>
      <c r="Q824" s="1">
        <v>43852</v>
      </c>
    </row>
    <row r="825" spans="1:17" x14ac:dyDescent="0.35">
      <c r="A825" t="s">
        <v>401</v>
      </c>
      <c r="B825" t="s">
        <v>423</v>
      </c>
      <c r="C825" t="s">
        <v>19</v>
      </c>
      <c r="D825" s="1">
        <v>43477</v>
      </c>
      <c r="E825" s="1">
        <v>43841</v>
      </c>
      <c r="F825" t="s">
        <v>34</v>
      </c>
      <c r="G825">
        <v>13</v>
      </c>
      <c r="H825" t="s">
        <v>867</v>
      </c>
      <c r="I825" t="s">
        <v>22</v>
      </c>
      <c r="J825" t="s">
        <v>48</v>
      </c>
      <c r="K825" t="s">
        <v>58</v>
      </c>
      <c r="L825">
        <v>521.25</v>
      </c>
      <c r="M825" s="1">
        <v>43477</v>
      </c>
      <c r="N825" t="s">
        <v>24</v>
      </c>
      <c r="O825" t="s">
        <v>23</v>
      </c>
      <c r="Q825" s="1">
        <v>43852</v>
      </c>
    </row>
    <row r="826" spans="1:17" x14ac:dyDescent="0.35">
      <c r="A826" t="s">
        <v>401</v>
      </c>
      <c r="B826" t="s">
        <v>424</v>
      </c>
      <c r="C826" t="s">
        <v>19</v>
      </c>
      <c r="D826" s="1">
        <v>43477</v>
      </c>
      <c r="E826" s="1">
        <v>43841</v>
      </c>
      <c r="F826" t="s">
        <v>32</v>
      </c>
      <c r="G826">
        <v>13</v>
      </c>
      <c r="H826" t="s">
        <v>867</v>
      </c>
      <c r="I826" t="s">
        <v>22</v>
      </c>
      <c r="J826" t="s">
        <v>48</v>
      </c>
      <c r="K826" t="s">
        <v>28</v>
      </c>
      <c r="L826">
        <v>7889.31</v>
      </c>
      <c r="M826" s="1">
        <v>43477</v>
      </c>
      <c r="N826" t="s">
        <v>24</v>
      </c>
      <c r="O826" t="s">
        <v>23</v>
      </c>
      <c r="Q826" s="1">
        <v>43852</v>
      </c>
    </row>
    <row r="827" spans="1:17" x14ac:dyDescent="0.35">
      <c r="A827" t="s">
        <v>401</v>
      </c>
      <c r="B827" t="s">
        <v>638</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5">
      <c r="A828" t="s">
        <v>401</v>
      </c>
      <c r="B828" t="s">
        <v>639</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5">
      <c r="A829" t="s">
        <v>401</v>
      </c>
      <c r="B829" t="s">
        <v>640</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5">
      <c r="A830" t="s">
        <v>401</v>
      </c>
      <c r="B830" t="s">
        <v>641</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5">
      <c r="A831" t="s">
        <v>401</v>
      </c>
      <c r="B831" t="s">
        <v>425</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5">
      <c r="A832" t="s">
        <v>401</v>
      </c>
      <c r="B832" t="s">
        <v>426</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5">
      <c r="A833" t="s">
        <v>401</v>
      </c>
      <c r="B833" t="s">
        <v>427</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5">
      <c r="A834" t="s">
        <v>401</v>
      </c>
      <c r="B834" t="s">
        <v>428</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5">
      <c r="A835" t="s">
        <v>401</v>
      </c>
      <c r="B835" t="s">
        <v>642</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5">
      <c r="A836" t="s">
        <v>401</v>
      </c>
      <c r="B836" t="s">
        <v>429</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5">
      <c r="A837" t="s">
        <v>401</v>
      </c>
      <c r="B837" t="s">
        <v>429</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5">
      <c r="A838" t="s">
        <v>401</v>
      </c>
      <c r="B838" t="s">
        <v>429</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5">
      <c r="A839" t="s">
        <v>401</v>
      </c>
      <c r="B839" t="s">
        <v>429</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5">
      <c r="A840" t="s">
        <v>401</v>
      </c>
      <c r="B840" t="s">
        <v>429</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5">
      <c r="A841" t="s">
        <v>401</v>
      </c>
      <c r="B841" t="s">
        <v>429</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5">
      <c r="A842" t="s">
        <v>401</v>
      </c>
      <c r="B842" t="s">
        <v>429</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5">
      <c r="A843" t="s">
        <v>401</v>
      </c>
      <c r="B843" t="s">
        <v>429</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5">
      <c r="A844" t="s">
        <v>401</v>
      </c>
      <c r="B844" t="s">
        <v>429</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5">
      <c r="A845" t="s">
        <v>401</v>
      </c>
      <c r="B845" t="s">
        <v>429</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5">
      <c r="A846" t="s">
        <v>401</v>
      </c>
      <c r="B846" t="s">
        <v>429</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5">
      <c r="A847" t="s">
        <v>401</v>
      </c>
      <c r="B847" t="s">
        <v>429</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5">
      <c r="A848" t="s">
        <v>401</v>
      </c>
      <c r="B848" t="s">
        <v>429</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5">
      <c r="A849" t="s">
        <v>401</v>
      </c>
      <c r="B849" t="s">
        <v>430</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5">
      <c r="A850" t="s">
        <v>401</v>
      </c>
      <c r="B850" t="s">
        <v>430</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5">
      <c r="A851" t="s">
        <v>401</v>
      </c>
      <c r="B851" t="s">
        <v>430</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5">
      <c r="A852" t="s">
        <v>401</v>
      </c>
      <c r="B852" t="s">
        <v>430</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5">
      <c r="A853" t="s">
        <v>401</v>
      </c>
      <c r="B853" t="s">
        <v>431</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5">
      <c r="A854" t="s">
        <v>401</v>
      </c>
      <c r="B854" t="s">
        <v>432</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5">
      <c r="A855" t="s">
        <v>401</v>
      </c>
      <c r="B855" t="s">
        <v>643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5">
      <c r="A856" t="s">
        <v>401</v>
      </c>
      <c r="B856" t="s">
        <v>433</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5">
      <c r="A857" t="s">
        <v>401</v>
      </c>
      <c r="B857" t="s">
        <v>433</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5">
      <c r="A858" t="s">
        <v>401</v>
      </c>
      <c r="B858" t="s">
        <v>434</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5">
      <c r="A859" t="s">
        <v>401</v>
      </c>
      <c r="B859" t="s">
        <v>434</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5">
      <c r="A860" t="s">
        <v>401</v>
      </c>
      <c r="B860" t="s">
        <v>435</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5">
      <c r="A861" t="s">
        <v>401</v>
      </c>
      <c r="B861" t="s">
        <v>436</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5">
      <c r="A862" t="s">
        <v>401</v>
      </c>
      <c r="B862" t="s">
        <v>437</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5">
      <c r="A863" t="s">
        <v>401</v>
      </c>
      <c r="B863" t="s">
        <v>437</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5">
      <c r="A864" t="s">
        <v>401</v>
      </c>
      <c r="B864" t="s">
        <v>438</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5">
      <c r="A865" t="s">
        <v>401</v>
      </c>
      <c r="B865" t="s">
        <v>438</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5">
      <c r="A866" t="s">
        <v>401</v>
      </c>
      <c r="B866" t="s">
        <v>439</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5">
      <c r="A867" t="s">
        <v>401</v>
      </c>
      <c r="B867" t="s">
        <v>439</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5">
      <c r="A868" t="s">
        <v>401</v>
      </c>
      <c r="B868" t="s">
        <v>440</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5">
      <c r="A869" t="s">
        <v>401</v>
      </c>
      <c r="B869" t="s">
        <v>440</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5">
      <c r="A870" t="s">
        <v>401</v>
      </c>
      <c r="B870" t="s">
        <v>441</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5">
      <c r="A871" t="s">
        <v>401</v>
      </c>
      <c r="B871" t="s">
        <v>441</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5">
      <c r="A872" t="s">
        <v>401</v>
      </c>
      <c r="B872" t="s">
        <v>442</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5">
      <c r="A873" t="s">
        <v>401</v>
      </c>
      <c r="B873" t="s">
        <v>443</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5">
      <c r="A874" t="s">
        <v>401</v>
      </c>
      <c r="B874" t="s">
        <v>443</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5">
      <c r="A875" t="s">
        <v>401</v>
      </c>
      <c r="B875" t="s">
        <v>444</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5">
      <c r="A876" t="s">
        <v>401</v>
      </c>
      <c r="B876" t="s">
        <v>644</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5">
      <c r="A877" t="s">
        <v>401</v>
      </c>
      <c r="B877" t="s">
        <v>445</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5">
      <c r="A878" t="s">
        <v>401</v>
      </c>
      <c r="B878" t="s">
        <v>446</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5">
      <c r="A879" t="s">
        <v>401</v>
      </c>
      <c r="B879" t="s">
        <v>447</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5">
      <c r="A880" t="s">
        <v>401</v>
      </c>
      <c r="B880" t="s">
        <v>448</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5">
      <c r="A881" t="s">
        <v>401</v>
      </c>
      <c r="B881" t="s">
        <v>449</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5">
      <c r="A882" t="s">
        <v>401</v>
      </c>
      <c r="B882" t="s">
        <v>450</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5">
      <c r="A883" t="s">
        <v>401</v>
      </c>
      <c r="B883" t="s">
        <v>451</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5">
      <c r="A884" t="s">
        <v>401</v>
      </c>
      <c r="B884" t="s">
        <v>451</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5">
      <c r="A885" t="s">
        <v>401</v>
      </c>
      <c r="B885" t="s">
        <v>452</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5">
      <c r="A886" t="s">
        <v>401</v>
      </c>
      <c r="B886" t="s">
        <v>453</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5">
      <c r="A887" t="s">
        <v>401</v>
      </c>
      <c r="B887" t="s">
        <v>454</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5">
      <c r="A888" t="s">
        <v>401</v>
      </c>
      <c r="B888" t="s">
        <v>455</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5">
      <c r="A889" t="s">
        <v>401</v>
      </c>
      <c r="B889" t="s">
        <v>645</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5">
      <c r="A890" t="s">
        <v>401</v>
      </c>
      <c r="B890" t="s">
        <v>646</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5">
      <c r="A891" t="s">
        <v>401</v>
      </c>
      <c r="B891" t="s">
        <v>646</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5">
      <c r="A892" t="s">
        <v>401</v>
      </c>
      <c r="B892" t="s">
        <v>646</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5">
      <c r="A893" t="s">
        <v>401</v>
      </c>
      <c r="B893" t="s">
        <v>646</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5">
      <c r="A894" t="s">
        <v>401</v>
      </c>
      <c r="B894" t="s">
        <v>646</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5">
      <c r="A895" t="s">
        <v>401</v>
      </c>
      <c r="B895" t="s">
        <v>647</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5">
      <c r="A896" t="s">
        <v>401</v>
      </c>
      <c r="B896" t="s">
        <v>648</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5">
      <c r="A897" t="s">
        <v>401</v>
      </c>
      <c r="B897" t="s">
        <v>456</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5">
      <c r="A898" t="s">
        <v>401</v>
      </c>
      <c r="B898" t="s">
        <v>649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5">
      <c r="A899" t="s">
        <v>401</v>
      </c>
      <c r="B899" t="s">
        <v>650</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5">
      <c r="A900" t="s">
        <v>401</v>
      </c>
      <c r="B900" t="s">
        <v>457</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5">
      <c r="A901" t="s">
        <v>401</v>
      </c>
      <c r="B901" t="s">
        <v>651</v>
      </c>
      <c r="C901" t="s">
        <v>31</v>
      </c>
      <c r="D901" s="1">
        <v>43254</v>
      </c>
      <c r="E901" s="1">
        <v>43618</v>
      </c>
      <c r="F901" t="s">
        <v>35</v>
      </c>
      <c r="G901">
        <v>13</v>
      </c>
      <c r="H901" t="s">
        <v>867</v>
      </c>
      <c r="I901" t="s">
        <v>22</v>
      </c>
      <c r="J901" t="s">
        <v>35</v>
      </c>
      <c r="K901" t="s">
        <v>23</v>
      </c>
      <c r="L901">
        <v>2930.9</v>
      </c>
      <c r="M901" s="1">
        <v>43254</v>
      </c>
      <c r="N901" t="s">
        <v>24</v>
      </c>
      <c r="O901" t="s">
        <v>25</v>
      </c>
      <c r="Q901" s="1">
        <v>43852</v>
      </c>
    </row>
    <row r="902" spans="1:17" x14ac:dyDescent="0.35">
      <c r="A902" t="s">
        <v>401</v>
      </c>
      <c r="B902" t="s">
        <v>652</v>
      </c>
      <c r="C902" t="s">
        <v>19</v>
      </c>
      <c r="D902" s="1">
        <v>43649</v>
      </c>
      <c r="E902" s="1">
        <v>44014</v>
      </c>
      <c r="F902" t="s">
        <v>35</v>
      </c>
      <c r="G902">
        <v>13</v>
      </c>
      <c r="H902" t="s">
        <v>867</v>
      </c>
      <c r="I902" t="s">
        <v>22</v>
      </c>
      <c r="J902" t="s">
        <v>35</v>
      </c>
      <c r="K902" t="s">
        <v>23</v>
      </c>
      <c r="L902">
        <v>6213.24</v>
      </c>
      <c r="M902" s="1">
        <v>43649</v>
      </c>
      <c r="N902" t="s">
        <v>24</v>
      </c>
      <c r="O902" t="s">
        <v>23</v>
      </c>
      <c r="Q902" s="1">
        <v>43852</v>
      </c>
    </row>
    <row r="903" spans="1:17" x14ac:dyDescent="0.35">
      <c r="A903" t="s">
        <v>401</v>
      </c>
      <c r="B903" t="s">
        <v>653</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5">
      <c r="A904" t="s">
        <v>401</v>
      </c>
      <c r="B904" t="s">
        <v>654</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5">
      <c r="A905" t="s">
        <v>401</v>
      </c>
      <c r="B905" t="s">
        <v>458</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5">
      <c r="A906" t="s">
        <v>401</v>
      </c>
      <c r="B906" t="s">
        <v>458</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5">
      <c r="A907" t="s">
        <v>401</v>
      </c>
      <c r="B907" t="s">
        <v>459</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5">
      <c r="A908" t="s">
        <v>401</v>
      </c>
      <c r="B908" t="s">
        <v>460</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5">
      <c r="A909" t="s">
        <v>401</v>
      </c>
      <c r="B909" t="s">
        <v>461</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5">
      <c r="A910" t="s">
        <v>401</v>
      </c>
      <c r="B910" t="s">
        <v>462</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5">
      <c r="A911" t="s">
        <v>401</v>
      </c>
      <c r="B911" t="s">
        <v>463</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5">
      <c r="A912" t="s">
        <v>401</v>
      </c>
      <c r="B912" t="s">
        <v>464</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5">
      <c r="A913" t="s">
        <v>401</v>
      </c>
      <c r="B913" t="s">
        <v>465</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5">
      <c r="A914" t="s">
        <v>401</v>
      </c>
      <c r="B914" t="s">
        <v>466</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5">
      <c r="A915" t="s">
        <v>467</v>
      </c>
      <c r="B915" t="s">
        <v>655</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5">
      <c r="A916" t="s">
        <v>467</v>
      </c>
      <c r="B916" t="s">
        <v>468</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5">
      <c r="A917" t="s">
        <v>467</v>
      </c>
      <c r="B917" t="s">
        <v>469</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5">
      <c r="A918" t="s">
        <v>467</v>
      </c>
      <c r="B918" t="s">
        <v>470</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5">
      <c r="A919" t="s">
        <v>467</v>
      </c>
      <c r="B919" t="s">
        <v>471</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5">
      <c r="A920" t="s">
        <v>467</v>
      </c>
      <c r="B920" t="s">
        <v>472</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5">
      <c r="A921" t="s">
        <v>467</v>
      </c>
      <c r="B921" t="s">
        <v>656</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5">
      <c r="A922" t="s">
        <v>467</v>
      </c>
      <c r="B922" t="s">
        <v>656</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5">
      <c r="A923" t="s">
        <v>467</v>
      </c>
      <c r="B923" t="s">
        <v>656</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5">
      <c r="A924" t="s">
        <v>467</v>
      </c>
      <c r="B924" t="s">
        <v>657</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5">
      <c r="A925" t="s">
        <v>467</v>
      </c>
      <c r="B925" t="s">
        <v>658</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5">
      <c r="A926" t="s">
        <v>467</v>
      </c>
      <c r="B926" t="s">
        <v>659</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5">
      <c r="A927" t="s">
        <v>467</v>
      </c>
      <c r="B927" t="s">
        <v>473</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5">
      <c r="A928" t="s">
        <v>467</v>
      </c>
      <c r="B928" t="s">
        <v>473</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5">
      <c r="A929" t="s">
        <v>467</v>
      </c>
      <c r="B929" t="s">
        <v>473</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5">
      <c r="A930" t="s">
        <v>467</v>
      </c>
      <c r="B930" t="s">
        <v>473</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5">
      <c r="A931" t="s">
        <v>467</v>
      </c>
      <c r="B931" t="s">
        <v>474</v>
      </c>
      <c r="C931" t="s">
        <v>31</v>
      </c>
      <c r="D931" s="1">
        <v>43102</v>
      </c>
      <c r="E931" s="1">
        <v>43466</v>
      </c>
      <c r="F931" t="s">
        <v>38</v>
      </c>
      <c r="G931">
        <v>10</v>
      </c>
      <c r="H931" t="s">
        <v>39</v>
      </c>
      <c r="I931" t="s">
        <v>22</v>
      </c>
      <c r="J931" t="s">
        <v>40</v>
      </c>
      <c r="K931" t="s">
        <v>23</v>
      </c>
      <c r="L931">
        <v>64155.3</v>
      </c>
      <c r="M931" s="1">
        <v>43102</v>
      </c>
      <c r="N931" t="s">
        <v>24</v>
      </c>
      <c r="O931" t="s">
        <v>176</v>
      </c>
      <c r="P931" t="s">
        <v>177</v>
      </c>
      <c r="Q931" s="1">
        <v>43852</v>
      </c>
    </row>
    <row r="932" spans="1:17" x14ac:dyDescent="0.35">
      <c r="A932" t="s">
        <v>467</v>
      </c>
      <c r="B932" t="s">
        <v>475</v>
      </c>
      <c r="C932" t="s">
        <v>31</v>
      </c>
      <c r="D932" s="1">
        <v>43102</v>
      </c>
      <c r="E932" s="1">
        <v>43466</v>
      </c>
      <c r="F932" t="s">
        <v>38</v>
      </c>
      <c r="G932">
        <v>10</v>
      </c>
      <c r="H932" t="s">
        <v>39</v>
      </c>
      <c r="I932" t="s">
        <v>22</v>
      </c>
      <c r="J932" t="s">
        <v>40</v>
      </c>
      <c r="K932" t="s">
        <v>23</v>
      </c>
      <c r="L932">
        <v>5404.95</v>
      </c>
      <c r="M932" s="1">
        <v>43102</v>
      </c>
      <c r="N932" t="s">
        <v>24</v>
      </c>
      <c r="O932" t="s">
        <v>176</v>
      </c>
      <c r="P932" t="s">
        <v>177</v>
      </c>
      <c r="Q932" s="1">
        <v>43852</v>
      </c>
    </row>
    <row r="933" spans="1:17" x14ac:dyDescent="0.35">
      <c r="A933" t="s">
        <v>467</v>
      </c>
      <c r="B933" t="s">
        <v>476</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5">
      <c r="A934" t="s">
        <v>467</v>
      </c>
      <c r="B934" t="s">
        <v>477</v>
      </c>
      <c r="C934" t="s">
        <v>19</v>
      </c>
      <c r="D934" s="1">
        <v>43716</v>
      </c>
      <c r="E934" s="1">
        <v>44081</v>
      </c>
      <c r="F934" t="s">
        <v>35</v>
      </c>
      <c r="G934">
        <v>13</v>
      </c>
      <c r="H934" t="s">
        <v>867</v>
      </c>
      <c r="I934" t="s">
        <v>22</v>
      </c>
      <c r="J934" t="s">
        <v>35</v>
      </c>
      <c r="K934" t="s">
        <v>23</v>
      </c>
      <c r="L934">
        <v>18750</v>
      </c>
      <c r="M934" s="1">
        <v>43716</v>
      </c>
      <c r="N934" t="s">
        <v>24</v>
      </c>
      <c r="O934" t="s">
        <v>25</v>
      </c>
      <c r="Q934" s="1">
        <v>43852</v>
      </c>
    </row>
    <row r="935" spans="1:17" x14ac:dyDescent="0.35">
      <c r="A935" t="s">
        <v>467</v>
      </c>
      <c r="B935" t="s">
        <v>660</v>
      </c>
      <c r="C935" t="s">
        <v>19</v>
      </c>
      <c r="D935" s="1">
        <v>43556</v>
      </c>
      <c r="E935" s="1">
        <v>43921</v>
      </c>
      <c r="F935" t="s">
        <v>35</v>
      </c>
      <c r="G935">
        <v>13</v>
      </c>
      <c r="H935" t="s">
        <v>867</v>
      </c>
      <c r="I935" t="s">
        <v>22</v>
      </c>
      <c r="J935" t="s">
        <v>35</v>
      </c>
      <c r="K935" t="s">
        <v>58</v>
      </c>
      <c r="L935">
        <v>74250</v>
      </c>
      <c r="M935" s="1">
        <v>43556</v>
      </c>
      <c r="N935" t="s">
        <v>24</v>
      </c>
      <c r="O935" t="s">
        <v>25</v>
      </c>
      <c r="Q935" s="1">
        <v>43852</v>
      </c>
    </row>
    <row r="936" spans="1:17" x14ac:dyDescent="0.35">
      <c r="A936" t="s">
        <v>467</v>
      </c>
      <c r="B936" t="s">
        <v>661</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5">
      <c r="A937" t="s">
        <v>467</v>
      </c>
      <c r="B937" t="s">
        <v>662</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5">
      <c r="A938" t="s">
        <v>467</v>
      </c>
      <c r="B938" t="s">
        <v>478</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5">
      <c r="A939" t="s">
        <v>467</v>
      </c>
      <c r="B939" t="s">
        <v>479</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5">
      <c r="A940" t="s">
        <v>467</v>
      </c>
      <c r="B940" t="s">
        <v>480</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5">
      <c r="A941" t="s">
        <v>467</v>
      </c>
      <c r="B941" t="s">
        <v>481</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5">
      <c r="A942" t="s">
        <v>467</v>
      </c>
      <c r="B942" t="s">
        <v>663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5">
      <c r="A943" t="s">
        <v>467</v>
      </c>
      <c r="B943" t="s">
        <v>482</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5">
      <c r="A944" t="s">
        <v>467</v>
      </c>
      <c r="B944" t="s">
        <v>664</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5">
      <c r="A945" t="s">
        <v>467</v>
      </c>
      <c r="B945" t="s">
        <v>664</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5">
      <c r="A946" t="s">
        <v>467</v>
      </c>
      <c r="B946" t="s">
        <v>665</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5">
      <c r="A947" t="s">
        <v>467</v>
      </c>
      <c r="B947" t="s">
        <v>665</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5">
      <c r="A948" t="s">
        <v>467</v>
      </c>
      <c r="B948" t="s">
        <v>665</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5">
      <c r="A949" t="s">
        <v>467</v>
      </c>
      <c r="B949" t="s">
        <v>665</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5">
      <c r="A950" t="s">
        <v>467</v>
      </c>
      <c r="B950" t="s">
        <v>666</v>
      </c>
      <c r="C950" t="s">
        <v>31</v>
      </c>
      <c r="D950" s="1">
        <v>43263</v>
      </c>
      <c r="E950" s="1">
        <v>43627</v>
      </c>
      <c r="F950" t="s">
        <v>38</v>
      </c>
      <c r="G950">
        <v>10</v>
      </c>
      <c r="H950" t="s">
        <v>39</v>
      </c>
      <c r="I950" t="s">
        <v>22</v>
      </c>
      <c r="J950" t="s">
        <v>40</v>
      </c>
      <c r="K950" t="s">
        <v>58</v>
      </c>
      <c r="L950">
        <v>63872.4</v>
      </c>
      <c r="M950" s="1">
        <v>43263</v>
      </c>
      <c r="N950" t="s">
        <v>24</v>
      </c>
      <c r="O950" t="s">
        <v>176</v>
      </c>
      <c r="P950" t="s">
        <v>177</v>
      </c>
      <c r="Q950" s="1">
        <v>43852</v>
      </c>
    </row>
    <row r="951" spans="1:17" x14ac:dyDescent="0.35">
      <c r="A951" t="s">
        <v>467</v>
      </c>
      <c r="B951" t="s">
        <v>666</v>
      </c>
      <c r="C951" t="s">
        <v>31</v>
      </c>
      <c r="D951" s="1">
        <v>43263</v>
      </c>
      <c r="E951" s="1">
        <v>43627</v>
      </c>
      <c r="F951" t="s">
        <v>38</v>
      </c>
      <c r="G951">
        <v>10</v>
      </c>
      <c r="H951" t="s">
        <v>39</v>
      </c>
      <c r="I951" t="s">
        <v>22</v>
      </c>
      <c r="J951" t="s">
        <v>40</v>
      </c>
      <c r="K951" t="s">
        <v>58</v>
      </c>
      <c r="M951" s="1">
        <v>43318</v>
      </c>
      <c r="N951" t="s">
        <v>44</v>
      </c>
      <c r="O951" t="s">
        <v>176</v>
      </c>
      <c r="Q951" s="1">
        <v>43852</v>
      </c>
    </row>
    <row r="952" spans="1:17" x14ac:dyDescent="0.35">
      <c r="A952" t="s">
        <v>467</v>
      </c>
      <c r="B952" t="s">
        <v>667</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5">
      <c r="A953" t="s">
        <v>467</v>
      </c>
      <c r="B953" t="s">
        <v>483</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5">
      <c r="A954" t="s">
        <v>467</v>
      </c>
      <c r="B954" t="s">
        <v>483</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5">
      <c r="A955" t="s">
        <v>467</v>
      </c>
      <c r="B955" t="s">
        <v>483</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5">
      <c r="A956" t="s">
        <v>467</v>
      </c>
      <c r="B956" t="s">
        <v>483</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5">
      <c r="A957" t="s">
        <v>467</v>
      </c>
      <c r="B957" t="s">
        <v>483</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5">
      <c r="A958" t="s">
        <v>467</v>
      </c>
      <c r="B958" t="s">
        <v>483</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5">
      <c r="A959" t="s">
        <v>467</v>
      </c>
      <c r="B959" t="s">
        <v>483</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5">
      <c r="A960" t="s">
        <v>467</v>
      </c>
      <c r="B960" t="s">
        <v>483</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5">
      <c r="A961" t="s">
        <v>467</v>
      </c>
      <c r="B961" t="s">
        <v>484</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5">
      <c r="A962" t="s">
        <v>467</v>
      </c>
      <c r="B962" t="s">
        <v>668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8703-E758-41FA-8778-027286C2C081}">
  <sheetPr codeName="Sheet7"/>
  <dimension ref="A1:E163"/>
  <sheetViews>
    <sheetView topLeftCell="A2" workbookViewId="0">
      <selection activeCell="D14" sqref="D14"/>
    </sheetView>
  </sheetViews>
  <sheetFormatPr defaultRowHeight="14.5" x14ac:dyDescent="0.35"/>
  <cols>
    <col min="1" max="1" width="15.6328125" bestFit="1" customWidth="1"/>
    <col min="2" max="2" width="16.7265625" bestFit="1" customWidth="1"/>
    <col min="3" max="3" width="13.453125" bestFit="1" customWidth="1"/>
    <col min="4" max="4" width="11.6328125" bestFit="1" customWidth="1"/>
    <col min="5" max="5" width="10.81640625" bestFit="1" customWidth="1"/>
  </cols>
  <sheetData>
    <row r="1" spans="1:5" x14ac:dyDescent="0.35">
      <c r="A1" t="s">
        <v>7</v>
      </c>
      <c r="B1" t="s">
        <v>851</v>
      </c>
      <c r="C1" t="s">
        <v>849</v>
      </c>
      <c r="D1" t="s">
        <v>855</v>
      </c>
      <c r="E1" t="s">
        <v>11</v>
      </c>
    </row>
    <row r="2" spans="1:5" x14ac:dyDescent="0.35">
      <c r="A2">
        <v>1</v>
      </c>
      <c r="B2" t="s">
        <v>21</v>
      </c>
      <c r="C2" t="s">
        <v>58</v>
      </c>
      <c r="D2" t="s">
        <v>846</v>
      </c>
      <c r="E2">
        <v>411833</v>
      </c>
    </row>
    <row r="3" spans="1:5" x14ac:dyDescent="0.35">
      <c r="A3">
        <v>1</v>
      </c>
      <c r="B3" t="s">
        <v>21</v>
      </c>
      <c r="C3" t="s">
        <v>58</v>
      </c>
      <c r="D3" t="s">
        <v>847</v>
      </c>
      <c r="E3">
        <v>9673798.8699999973</v>
      </c>
    </row>
    <row r="4" spans="1:5" x14ac:dyDescent="0.35">
      <c r="A4">
        <v>1</v>
      </c>
      <c r="B4" t="s">
        <v>21</v>
      </c>
      <c r="C4" t="s">
        <v>58</v>
      </c>
      <c r="D4" t="s">
        <v>848</v>
      </c>
      <c r="E4">
        <v>250000</v>
      </c>
    </row>
    <row r="5" spans="1:5" x14ac:dyDescent="0.35">
      <c r="A5">
        <v>2</v>
      </c>
      <c r="B5" t="s">
        <v>27</v>
      </c>
      <c r="C5" t="s">
        <v>58</v>
      </c>
      <c r="D5" t="s">
        <v>846</v>
      </c>
      <c r="E5">
        <v>1012346</v>
      </c>
    </row>
    <row r="6" spans="1:5" x14ac:dyDescent="0.35">
      <c r="A6">
        <v>2</v>
      </c>
      <c r="B6" t="s">
        <v>27</v>
      </c>
      <c r="C6" t="s">
        <v>58</v>
      </c>
      <c r="D6" t="s">
        <v>847</v>
      </c>
      <c r="E6">
        <v>276419.29000000004</v>
      </c>
    </row>
    <row r="7" spans="1:5" x14ac:dyDescent="0.35">
      <c r="A7">
        <v>2</v>
      </c>
      <c r="B7" t="s">
        <v>27</v>
      </c>
      <c r="C7" t="s">
        <v>58</v>
      </c>
      <c r="D7" t="s">
        <v>848</v>
      </c>
      <c r="E7">
        <v>129000</v>
      </c>
    </row>
    <row r="8" spans="1:5" x14ac:dyDescent="0.35">
      <c r="A8">
        <v>10</v>
      </c>
      <c r="B8" t="s">
        <v>39</v>
      </c>
      <c r="C8" t="s">
        <v>58</v>
      </c>
      <c r="D8" t="s">
        <v>846</v>
      </c>
      <c r="E8">
        <v>90530</v>
      </c>
    </row>
    <row r="9" spans="1:5" x14ac:dyDescent="0.35">
      <c r="A9">
        <v>10</v>
      </c>
      <c r="B9" t="s">
        <v>39</v>
      </c>
      <c r="C9" t="s">
        <v>58</v>
      </c>
      <c r="D9" t="s">
        <v>847</v>
      </c>
      <c r="E9">
        <v>63872.4</v>
      </c>
    </row>
    <row r="10" spans="1:5" x14ac:dyDescent="0.35">
      <c r="A10">
        <v>10</v>
      </c>
      <c r="B10" t="s">
        <v>39</v>
      </c>
      <c r="C10" t="s">
        <v>58</v>
      </c>
      <c r="D10" t="s">
        <v>848</v>
      </c>
      <c r="E10">
        <v>128777</v>
      </c>
    </row>
    <row r="11" spans="1:5" x14ac:dyDescent="0.35">
      <c r="A11">
        <v>9</v>
      </c>
      <c r="B11" t="s">
        <v>53</v>
      </c>
      <c r="C11" t="s">
        <v>58</v>
      </c>
      <c r="D11" t="s">
        <v>846</v>
      </c>
      <c r="E11">
        <v>0</v>
      </c>
    </row>
    <row r="12" spans="1:5" x14ac:dyDescent="0.35">
      <c r="A12">
        <v>9</v>
      </c>
      <c r="B12" t="s">
        <v>53</v>
      </c>
      <c r="C12" t="s">
        <v>58</v>
      </c>
      <c r="D12" t="s">
        <v>847</v>
      </c>
      <c r="E12">
        <v>36357.090000000004</v>
      </c>
    </row>
    <row r="13" spans="1:5" x14ac:dyDescent="0.35">
      <c r="A13">
        <v>9</v>
      </c>
      <c r="B13" t="s">
        <v>53</v>
      </c>
      <c r="C13" t="s">
        <v>58</v>
      </c>
      <c r="D13" t="s">
        <v>848</v>
      </c>
      <c r="E13">
        <v>750000</v>
      </c>
    </row>
    <row r="14" spans="1:5" x14ac:dyDescent="0.35">
      <c r="A14">
        <v>3</v>
      </c>
      <c r="B14" t="s">
        <v>56</v>
      </c>
      <c r="C14" t="s">
        <v>58</v>
      </c>
      <c r="D14" t="s">
        <v>846</v>
      </c>
      <c r="E14">
        <v>443901</v>
      </c>
    </row>
    <row r="15" spans="1:5" x14ac:dyDescent="0.35">
      <c r="A15">
        <v>3</v>
      </c>
      <c r="B15" t="s">
        <v>56</v>
      </c>
      <c r="C15" t="s">
        <v>58</v>
      </c>
      <c r="D15" t="s">
        <v>847</v>
      </c>
      <c r="E15">
        <v>593114.77999999991</v>
      </c>
    </row>
    <row r="16" spans="1:5" x14ac:dyDescent="0.35">
      <c r="A16">
        <v>3</v>
      </c>
      <c r="B16" t="s">
        <v>56</v>
      </c>
      <c r="C16" t="s">
        <v>58</v>
      </c>
      <c r="D16" t="s">
        <v>848</v>
      </c>
      <c r="E16">
        <v>12365300</v>
      </c>
    </row>
    <row r="17" spans="1:5" x14ac:dyDescent="0.35">
      <c r="A17">
        <v>12</v>
      </c>
      <c r="B17" t="s">
        <v>66</v>
      </c>
      <c r="C17" t="s">
        <v>58</v>
      </c>
      <c r="D17" t="s">
        <v>846</v>
      </c>
      <c r="E17">
        <v>0</v>
      </c>
    </row>
    <row r="18" spans="1:5" x14ac:dyDescent="0.35">
      <c r="A18">
        <v>12</v>
      </c>
      <c r="B18" t="s">
        <v>66</v>
      </c>
      <c r="C18" t="s">
        <v>58</v>
      </c>
      <c r="D18" t="s">
        <v>847</v>
      </c>
      <c r="E18">
        <v>22047</v>
      </c>
    </row>
    <row r="19" spans="1:5" x14ac:dyDescent="0.35">
      <c r="A19">
        <v>12</v>
      </c>
      <c r="B19" t="s">
        <v>66</v>
      </c>
      <c r="C19" t="s">
        <v>58</v>
      </c>
      <c r="D19" t="s">
        <v>848</v>
      </c>
      <c r="E19">
        <v>0</v>
      </c>
    </row>
    <row r="20" spans="1:5" x14ac:dyDescent="0.35">
      <c r="A20">
        <v>6</v>
      </c>
      <c r="B20" t="s">
        <v>77</v>
      </c>
      <c r="C20" t="s">
        <v>58</v>
      </c>
      <c r="D20" t="s">
        <v>846</v>
      </c>
      <c r="E20">
        <v>0</v>
      </c>
    </row>
    <row r="21" spans="1:5" x14ac:dyDescent="0.35">
      <c r="A21">
        <v>6</v>
      </c>
      <c r="B21" t="s">
        <v>77</v>
      </c>
      <c r="C21" t="s">
        <v>58</v>
      </c>
      <c r="D21" t="s">
        <v>847</v>
      </c>
      <c r="E21">
        <v>28087.5</v>
      </c>
    </row>
    <row r="22" spans="1:5" x14ac:dyDescent="0.35">
      <c r="A22">
        <v>6</v>
      </c>
      <c r="B22" t="s">
        <v>77</v>
      </c>
      <c r="C22" t="s">
        <v>58</v>
      </c>
      <c r="D22" t="s">
        <v>848</v>
      </c>
      <c r="E22">
        <v>1250000</v>
      </c>
    </row>
    <row r="23" spans="1:5" x14ac:dyDescent="0.35">
      <c r="A23">
        <v>5</v>
      </c>
      <c r="B23" t="s">
        <v>96</v>
      </c>
      <c r="C23" t="s">
        <v>58</v>
      </c>
      <c r="D23" t="s">
        <v>846</v>
      </c>
      <c r="E23">
        <v>0</v>
      </c>
    </row>
    <row r="24" spans="1:5" x14ac:dyDescent="0.35">
      <c r="A24">
        <v>5</v>
      </c>
      <c r="B24" t="s">
        <v>96</v>
      </c>
      <c r="C24" t="s">
        <v>58</v>
      </c>
      <c r="D24" t="s">
        <v>847</v>
      </c>
      <c r="E24">
        <v>417</v>
      </c>
    </row>
    <row r="25" spans="1:5" x14ac:dyDescent="0.35">
      <c r="A25">
        <v>5</v>
      </c>
      <c r="B25" t="s">
        <v>96</v>
      </c>
      <c r="C25" t="s">
        <v>58</v>
      </c>
      <c r="D25" t="s">
        <v>848</v>
      </c>
      <c r="E25">
        <v>3500000</v>
      </c>
    </row>
    <row r="26" spans="1:5" x14ac:dyDescent="0.35">
      <c r="A26">
        <v>11</v>
      </c>
      <c r="B26" t="s">
        <v>99</v>
      </c>
      <c r="C26" t="s">
        <v>58</v>
      </c>
      <c r="D26" t="s">
        <v>846</v>
      </c>
      <c r="E26">
        <v>0</v>
      </c>
    </row>
    <row r="27" spans="1:5" x14ac:dyDescent="0.35">
      <c r="A27">
        <v>11</v>
      </c>
      <c r="B27" t="s">
        <v>99</v>
      </c>
      <c r="C27" t="s">
        <v>58</v>
      </c>
      <c r="D27" t="s">
        <v>847</v>
      </c>
      <c r="E27">
        <v>821261.22</v>
      </c>
    </row>
    <row r="28" spans="1:5" x14ac:dyDescent="0.35">
      <c r="A28">
        <v>11</v>
      </c>
      <c r="B28" t="s">
        <v>99</v>
      </c>
      <c r="C28" t="s">
        <v>58</v>
      </c>
      <c r="D28" t="s">
        <v>848</v>
      </c>
      <c r="E28">
        <v>0</v>
      </c>
    </row>
    <row r="29" spans="1:5" x14ac:dyDescent="0.35">
      <c r="B29" t="s">
        <v>685</v>
      </c>
      <c r="C29" t="s">
        <v>58</v>
      </c>
      <c r="D29" t="s">
        <v>846</v>
      </c>
      <c r="E29">
        <v>895232</v>
      </c>
    </row>
    <row r="30" spans="1:5" x14ac:dyDescent="0.35">
      <c r="B30" t="s">
        <v>685</v>
      </c>
      <c r="C30" t="s">
        <v>58</v>
      </c>
      <c r="D30" t="s">
        <v>847</v>
      </c>
      <c r="E30">
        <v>0</v>
      </c>
    </row>
    <row r="31" spans="1:5" x14ac:dyDescent="0.35">
      <c r="B31" t="s">
        <v>685</v>
      </c>
      <c r="C31" t="s">
        <v>58</v>
      </c>
      <c r="D31" t="s">
        <v>848</v>
      </c>
      <c r="E31">
        <v>1040000</v>
      </c>
    </row>
    <row r="32" spans="1:5" x14ac:dyDescent="0.35">
      <c r="A32">
        <v>8</v>
      </c>
      <c r="B32" t="s">
        <v>242</v>
      </c>
      <c r="C32" t="s">
        <v>58</v>
      </c>
      <c r="D32" t="s">
        <v>846</v>
      </c>
      <c r="E32">
        <v>0</v>
      </c>
    </row>
    <row r="33" spans="1:5" x14ac:dyDescent="0.35">
      <c r="A33">
        <v>8</v>
      </c>
      <c r="B33" t="s">
        <v>242</v>
      </c>
      <c r="C33" t="s">
        <v>58</v>
      </c>
      <c r="D33" t="s">
        <v>847</v>
      </c>
      <c r="E33">
        <v>0</v>
      </c>
    </row>
    <row r="34" spans="1:5" x14ac:dyDescent="0.35">
      <c r="A34">
        <v>8</v>
      </c>
      <c r="B34" t="s">
        <v>242</v>
      </c>
      <c r="C34" t="s">
        <v>58</v>
      </c>
      <c r="D34" t="s">
        <v>848</v>
      </c>
      <c r="E34">
        <v>170034</v>
      </c>
    </row>
    <row r="35" spans="1:5" x14ac:dyDescent="0.35">
      <c r="A35">
        <v>4</v>
      </c>
      <c r="B35" t="s">
        <v>243</v>
      </c>
      <c r="C35" t="s">
        <v>58</v>
      </c>
      <c r="D35" t="s">
        <v>846</v>
      </c>
      <c r="E35">
        <v>0</v>
      </c>
    </row>
    <row r="36" spans="1:5" x14ac:dyDescent="0.35">
      <c r="A36">
        <v>4</v>
      </c>
      <c r="B36" t="s">
        <v>243</v>
      </c>
      <c r="C36" t="s">
        <v>58</v>
      </c>
      <c r="D36" t="s">
        <v>847</v>
      </c>
      <c r="E36">
        <v>0</v>
      </c>
    </row>
    <row r="37" spans="1:5" x14ac:dyDescent="0.35">
      <c r="A37">
        <v>4</v>
      </c>
      <c r="B37" t="s">
        <v>243</v>
      </c>
      <c r="C37" t="s">
        <v>58</v>
      </c>
      <c r="D37" t="s">
        <v>848</v>
      </c>
      <c r="E37">
        <v>500000</v>
      </c>
    </row>
    <row r="38" spans="1:5" x14ac:dyDescent="0.35">
      <c r="B38" t="s">
        <v>689</v>
      </c>
      <c r="C38" t="s">
        <v>58</v>
      </c>
      <c r="D38" t="s">
        <v>846</v>
      </c>
      <c r="E38">
        <v>0</v>
      </c>
    </row>
    <row r="39" spans="1:5" x14ac:dyDescent="0.35">
      <c r="B39" t="s">
        <v>689</v>
      </c>
      <c r="C39" t="s">
        <v>58</v>
      </c>
      <c r="D39" t="s">
        <v>847</v>
      </c>
      <c r="E39">
        <v>0</v>
      </c>
    </row>
    <row r="40" spans="1:5" x14ac:dyDescent="0.35">
      <c r="B40" t="s">
        <v>689</v>
      </c>
      <c r="C40" t="s">
        <v>58</v>
      </c>
      <c r="D40" t="s">
        <v>848</v>
      </c>
      <c r="E40">
        <v>0</v>
      </c>
    </row>
    <row r="41" spans="1:5" x14ac:dyDescent="0.35">
      <c r="B41" t="s">
        <v>690</v>
      </c>
      <c r="C41" t="s">
        <v>58</v>
      </c>
      <c r="D41" t="s">
        <v>846</v>
      </c>
      <c r="E41">
        <v>0</v>
      </c>
    </row>
    <row r="42" spans="1:5" x14ac:dyDescent="0.35">
      <c r="B42" t="s">
        <v>690</v>
      </c>
      <c r="C42" t="s">
        <v>58</v>
      </c>
      <c r="D42" t="s">
        <v>847</v>
      </c>
      <c r="E42">
        <v>0</v>
      </c>
    </row>
    <row r="43" spans="1:5" x14ac:dyDescent="0.35">
      <c r="B43" t="s">
        <v>690</v>
      </c>
      <c r="C43" t="s">
        <v>58</v>
      </c>
      <c r="D43" t="s">
        <v>848</v>
      </c>
      <c r="E43">
        <v>0</v>
      </c>
    </row>
    <row r="44" spans="1:5" x14ac:dyDescent="0.35">
      <c r="B44" t="s">
        <v>691</v>
      </c>
      <c r="C44" t="s">
        <v>58</v>
      </c>
      <c r="D44" t="s">
        <v>846</v>
      </c>
      <c r="E44">
        <v>0</v>
      </c>
    </row>
    <row r="45" spans="1:5" x14ac:dyDescent="0.35">
      <c r="B45" t="s">
        <v>691</v>
      </c>
      <c r="C45" t="s">
        <v>58</v>
      </c>
      <c r="D45" t="s">
        <v>847</v>
      </c>
      <c r="E45">
        <v>0</v>
      </c>
    </row>
    <row r="46" spans="1:5" x14ac:dyDescent="0.35">
      <c r="B46" t="s">
        <v>691</v>
      </c>
      <c r="C46" t="s">
        <v>58</v>
      </c>
      <c r="D46" t="s">
        <v>848</v>
      </c>
      <c r="E46">
        <v>0</v>
      </c>
    </row>
    <row r="47" spans="1:5" x14ac:dyDescent="0.35">
      <c r="B47" t="s">
        <v>692</v>
      </c>
      <c r="C47" t="s">
        <v>58</v>
      </c>
      <c r="D47" t="s">
        <v>846</v>
      </c>
      <c r="E47">
        <v>0</v>
      </c>
    </row>
    <row r="48" spans="1:5" x14ac:dyDescent="0.35">
      <c r="B48" t="s">
        <v>692</v>
      </c>
      <c r="C48" t="s">
        <v>58</v>
      </c>
      <c r="D48" t="s">
        <v>847</v>
      </c>
      <c r="E48">
        <v>0</v>
      </c>
    </row>
    <row r="49" spans="1:5" x14ac:dyDescent="0.35">
      <c r="B49" t="s">
        <v>692</v>
      </c>
      <c r="C49" t="s">
        <v>58</v>
      </c>
      <c r="D49" t="s">
        <v>848</v>
      </c>
      <c r="E49">
        <v>0</v>
      </c>
    </row>
    <row r="50" spans="1:5" x14ac:dyDescent="0.35">
      <c r="B50" t="s">
        <v>694</v>
      </c>
      <c r="C50" t="s">
        <v>58</v>
      </c>
      <c r="D50" t="s">
        <v>846</v>
      </c>
      <c r="E50">
        <v>0</v>
      </c>
    </row>
    <row r="51" spans="1:5" x14ac:dyDescent="0.35">
      <c r="B51" t="s">
        <v>694</v>
      </c>
      <c r="C51" t="s">
        <v>58</v>
      </c>
      <c r="D51" t="s">
        <v>847</v>
      </c>
      <c r="E51">
        <v>0</v>
      </c>
    </row>
    <row r="52" spans="1:5" x14ac:dyDescent="0.35">
      <c r="B52" t="s">
        <v>694</v>
      </c>
      <c r="C52" t="s">
        <v>58</v>
      </c>
      <c r="D52" t="s">
        <v>848</v>
      </c>
      <c r="E52">
        <v>0</v>
      </c>
    </row>
    <row r="53" spans="1:5" x14ac:dyDescent="0.35">
      <c r="B53" t="s">
        <v>695</v>
      </c>
      <c r="C53" t="s">
        <v>58</v>
      </c>
      <c r="D53" t="s">
        <v>846</v>
      </c>
      <c r="E53">
        <v>0</v>
      </c>
    </row>
    <row r="54" spans="1:5" x14ac:dyDescent="0.35">
      <c r="B54" t="s">
        <v>695</v>
      </c>
      <c r="C54" t="s">
        <v>58</v>
      </c>
      <c r="D54" t="s">
        <v>847</v>
      </c>
      <c r="E54">
        <v>0</v>
      </c>
    </row>
    <row r="55" spans="1:5" x14ac:dyDescent="0.35">
      <c r="B55" t="s">
        <v>695</v>
      </c>
      <c r="C55" t="s">
        <v>58</v>
      </c>
      <c r="D55" t="s">
        <v>848</v>
      </c>
      <c r="E55">
        <v>0</v>
      </c>
    </row>
    <row r="56" spans="1:5" x14ac:dyDescent="0.35">
      <c r="A56">
        <v>1</v>
      </c>
      <c r="B56" t="s">
        <v>21</v>
      </c>
      <c r="C56" t="s">
        <v>28</v>
      </c>
      <c r="D56" t="s">
        <v>846</v>
      </c>
      <c r="E56">
        <v>0</v>
      </c>
    </row>
    <row r="57" spans="1:5" x14ac:dyDescent="0.35">
      <c r="A57">
        <v>1</v>
      </c>
      <c r="B57" t="s">
        <v>21</v>
      </c>
      <c r="C57" t="s">
        <v>28</v>
      </c>
      <c r="D57" t="s">
        <v>847</v>
      </c>
      <c r="E57">
        <v>1411068.5399999996</v>
      </c>
    </row>
    <row r="58" spans="1:5" x14ac:dyDescent="0.35">
      <c r="A58">
        <v>1</v>
      </c>
      <c r="B58" t="s">
        <v>21</v>
      </c>
      <c r="C58" t="s">
        <v>28</v>
      </c>
      <c r="D58" t="s">
        <v>848</v>
      </c>
      <c r="E58">
        <v>12788092</v>
      </c>
    </row>
    <row r="59" spans="1:5" x14ac:dyDescent="0.35">
      <c r="A59">
        <v>2</v>
      </c>
      <c r="B59" t="s">
        <v>27</v>
      </c>
      <c r="C59" t="s">
        <v>28</v>
      </c>
      <c r="D59" t="s">
        <v>846</v>
      </c>
      <c r="E59">
        <v>0</v>
      </c>
    </row>
    <row r="60" spans="1:5" x14ac:dyDescent="0.35">
      <c r="A60">
        <v>2</v>
      </c>
      <c r="B60" t="s">
        <v>27</v>
      </c>
      <c r="C60" t="s">
        <v>28</v>
      </c>
      <c r="D60" t="s">
        <v>847</v>
      </c>
      <c r="E60">
        <v>742953.46</v>
      </c>
    </row>
    <row r="61" spans="1:5" x14ac:dyDescent="0.35">
      <c r="A61">
        <v>2</v>
      </c>
      <c r="B61" t="s">
        <v>27</v>
      </c>
      <c r="C61" t="s">
        <v>28</v>
      </c>
      <c r="D61" t="s">
        <v>848</v>
      </c>
      <c r="E61">
        <v>129902</v>
      </c>
    </row>
    <row r="62" spans="1:5" x14ac:dyDescent="0.35">
      <c r="A62">
        <v>10</v>
      </c>
      <c r="B62" t="s">
        <v>39</v>
      </c>
      <c r="C62" t="s">
        <v>28</v>
      </c>
      <c r="D62" t="s">
        <v>846</v>
      </c>
      <c r="E62">
        <v>0</v>
      </c>
    </row>
    <row r="63" spans="1:5" x14ac:dyDescent="0.35">
      <c r="A63">
        <v>10</v>
      </c>
      <c r="B63" t="s">
        <v>39</v>
      </c>
      <c r="C63" t="s">
        <v>28</v>
      </c>
      <c r="D63" t="s">
        <v>847</v>
      </c>
      <c r="E63">
        <v>0</v>
      </c>
    </row>
    <row r="64" spans="1:5" x14ac:dyDescent="0.35">
      <c r="A64">
        <v>10</v>
      </c>
      <c r="B64" t="s">
        <v>39</v>
      </c>
      <c r="C64" t="s">
        <v>28</v>
      </c>
      <c r="D64" t="s">
        <v>848</v>
      </c>
      <c r="E64">
        <v>19888</v>
      </c>
    </row>
    <row r="65" spans="1:5" x14ac:dyDescent="0.35">
      <c r="A65">
        <v>9</v>
      </c>
      <c r="B65" t="s">
        <v>53</v>
      </c>
      <c r="C65" t="s">
        <v>28</v>
      </c>
      <c r="D65" t="s">
        <v>846</v>
      </c>
      <c r="E65">
        <v>0</v>
      </c>
    </row>
    <row r="66" spans="1:5" x14ac:dyDescent="0.35">
      <c r="A66">
        <v>9</v>
      </c>
      <c r="B66" t="s">
        <v>53</v>
      </c>
      <c r="C66" t="s">
        <v>28</v>
      </c>
      <c r="D66" t="s">
        <v>847</v>
      </c>
      <c r="E66">
        <v>0</v>
      </c>
    </row>
    <row r="67" spans="1:5" x14ac:dyDescent="0.35">
      <c r="A67">
        <v>9</v>
      </c>
      <c r="B67" t="s">
        <v>53</v>
      </c>
      <c r="C67" t="s">
        <v>28</v>
      </c>
      <c r="D67" t="s">
        <v>848</v>
      </c>
      <c r="E67">
        <v>1350000</v>
      </c>
    </row>
    <row r="68" spans="1:5" x14ac:dyDescent="0.35">
      <c r="A68">
        <v>3</v>
      </c>
      <c r="B68" t="s">
        <v>56</v>
      </c>
      <c r="C68" t="s">
        <v>28</v>
      </c>
      <c r="D68" t="s">
        <v>846</v>
      </c>
      <c r="E68">
        <v>0</v>
      </c>
    </row>
    <row r="69" spans="1:5" x14ac:dyDescent="0.35">
      <c r="A69">
        <v>3</v>
      </c>
      <c r="B69" t="s">
        <v>56</v>
      </c>
      <c r="C69" t="s">
        <v>28</v>
      </c>
      <c r="D69" t="s">
        <v>847</v>
      </c>
      <c r="E69">
        <v>55107.13</v>
      </c>
    </row>
    <row r="70" spans="1:5" x14ac:dyDescent="0.35">
      <c r="A70">
        <v>3</v>
      </c>
      <c r="B70" t="s">
        <v>56</v>
      </c>
      <c r="C70" t="s">
        <v>28</v>
      </c>
      <c r="D70" t="s">
        <v>848</v>
      </c>
      <c r="E70">
        <v>1278023</v>
      </c>
    </row>
    <row r="71" spans="1:5" x14ac:dyDescent="0.35">
      <c r="A71">
        <v>12</v>
      </c>
      <c r="B71" t="s">
        <v>66</v>
      </c>
      <c r="C71" t="s">
        <v>28</v>
      </c>
      <c r="D71" t="s">
        <v>846</v>
      </c>
      <c r="E71">
        <v>0</v>
      </c>
    </row>
    <row r="72" spans="1:5" x14ac:dyDescent="0.35">
      <c r="A72">
        <v>12</v>
      </c>
      <c r="B72" t="s">
        <v>66</v>
      </c>
      <c r="C72" t="s">
        <v>28</v>
      </c>
      <c r="D72" t="s">
        <v>847</v>
      </c>
      <c r="E72">
        <v>0</v>
      </c>
    </row>
    <row r="73" spans="1:5" x14ac:dyDescent="0.35">
      <c r="A73">
        <v>12</v>
      </c>
      <c r="B73" t="s">
        <v>66</v>
      </c>
      <c r="C73" t="s">
        <v>28</v>
      </c>
      <c r="D73" t="s">
        <v>848</v>
      </c>
      <c r="E73">
        <v>0</v>
      </c>
    </row>
    <row r="74" spans="1:5" x14ac:dyDescent="0.35">
      <c r="A74">
        <v>6</v>
      </c>
      <c r="B74" t="s">
        <v>77</v>
      </c>
      <c r="C74" t="s">
        <v>28</v>
      </c>
      <c r="D74" t="s">
        <v>846</v>
      </c>
      <c r="E74">
        <v>0</v>
      </c>
    </row>
    <row r="75" spans="1:5" x14ac:dyDescent="0.35">
      <c r="A75">
        <v>6</v>
      </c>
      <c r="B75" t="s">
        <v>77</v>
      </c>
      <c r="C75" t="s">
        <v>28</v>
      </c>
      <c r="D75" t="s">
        <v>847</v>
      </c>
      <c r="E75">
        <v>743804.30999999994</v>
      </c>
    </row>
    <row r="76" spans="1:5" x14ac:dyDescent="0.35">
      <c r="A76">
        <v>6</v>
      </c>
      <c r="B76" t="s">
        <v>77</v>
      </c>
      <c r="C76" t="s">
        <v>28</v>
      </c>
      <c r="D76" t="s">
        <v>848</v>
      </c>
      <c r="E76">
        <v>500000</v>
      </c>
    </row>
    <row r="77" spans="1:5" x14ac:dyDescent="0.35">
      <c r="A77">
        <v>5</v>
      </c>
      <c r="B77" t="s">
        <v>96</v>
      </c>
      <c r="C77" t="s">
        <v>28</v>
      </c>
      <c r="D77" t="s">
        <v>846</v>
      </c>
      <c r="E77">
        <v>0</v>
      </c>
    </row>
    <row r="78" spans="1:5" x14ac:dyDescent="0.35">
      <c r="A78">
        <v>5</v>
      </c>
      <c r="B78" t="s">
        <v>96</v>
      </c>
      <c r="C78" t="s">
        <v>28</v>
      </c>
      <c r="D78" t="s">
        <v>847</v>
      </c>
      <c r="E78">
        <v>150230.04999999999</v>
      </c>
    </row>
    <row r="79" spans="1:5" x14ac:dyDescent="0.35">
      <c r="A79">
        <v>5</v>
      </c>
      <c r="B79" t="s">
        <v>96</v>
      </c>
      <c r="C79" t="s">
        <v>28</v>
      </c>
      <c r="D79" t="s">
        <v>848</v>
      </c>
      <c r="E79">
        <v>1250000</v>
      </c>
    </row>
    <row r="80" spans="1:5" x14ac:dyDescent="0.35">
      <c r="A80">
        <v>11</v>
      </c>
      <c r="B80" t="s">
        <v>99</v>
      </c>
      <c r="C80" t="s">
        <v>28</v>
      </c>
      <c r="D80" t="s">
        <v>846</v>
      </c>
      <c r="E80">
        <v>0</v>
      </c>
    </row>
    <row r="81" spans="1:5" x14ac:dyDescent="0.35">
      <c r="A81">
        <v>11</v>
      </c>
      <c r="B81" t="s">
        <v>99</v>
      </c>
      <c r="C81" t="s">
        <v>28</v>
      </c>
      <c r="D81" t="s">
        <v>847</v>
      </c>
      <c r="E81">
        <v>100000</v>
      </c>
    </row>
    <row r="82" spans="1:5" x14ac:dyDescent="0.35">
      <c r="A82">
        <v>11</v>
      </c>
      <c r="B82" t="s">
        <v>99</v>
      </c>
      <c r="C82" t="s">
        <v>28</v>
      </c>
      <c r="D82" t="s">
        <v>848</v>
      </c>
      <c r="E82">
        <v>0</v>
      </c>
    </row>
    <row r="83" spans="1:5" x14ac:dyDescent="0.35">
      <c r="A83">
        <v>13</v>
      </c>
      <c r="B83" t="s">
        <v>685</v>
      </c>
      <c r="C83" t="s">
        <v>28</v>
      </c>
      <c r="D83" t="s">
        <v>846</v>
      </c>
      <c r="E83">
        <v>0</v>
      </c>
    </row>
    <row r="84" spans="1:5" x14ac:dyDescent="0.35">
      <c r="A84">
        <v>13</v>
      </c>
      <c r="B84" t="s">
        <v>685</v>
      </c>
      <c r="C84" t="s">
        <v>28</v>
      </c>
      <c r="D84" t="s">
        <v>847</v>
      </c>
      <c r="E84">
        <v>0</v>
      </c>
    </row>
    <row r="85" spans="1:5" x14ac:dyDescent="0.35">
      <c r="A85">
        <v>13</v>
      </c>
      <c r="B85" t="s">
        <v>685</v>
      </c>
      <c r="C85" t="s">
        <v>28</v>
      </c>
      <c r="D85" t="s">
        <v>848</v>
      </c>
      <c r="E85">
        <v>12888</v>
      </c>
    </row>
    <row r="86" spans="1:5" x14ac:dyDescent="0.35">
      <c r="A86">
        <v>8</v>
      </c>
      <c r="B86" t="s">
        <v>242</v>
      </c>
      <c r="C86" t="s">
        <v>28</v>
      </c>
      <c r="D86" t="s">
        <v>846</v>
      </c>
      <c r="E86">
        <v>0</v>
      </c>
    </row>
    <row r="87" spans="1:5" x14ac:dyDescent="0.35">
      <c r="A87">
        <v>8</v>
      </c>
      <c r="B87" t="s">
        <v>242</v>
      </c>
      <c r="C87" t="s">
        <v>28</v>
      </c>
      <c r="D87" t="s">
        <v>847</v>
      </c>
      <c r="E87">
        <v>0</v>
      </c>
    </row>
    <row r="88" spans="1:5" x14ac:dyDescent="0.35">
      <c r="A88">
        <v>8</v>
      </c>
      <c r="B88" t="s">
        <v>242</v>
      </c>
      <c r="C88" t="s">
        <v>28</v>
      </c>
      <c r="D88" t="s">
        <v>848</v>
      </c>
      <c r="E88">
        <v>1345000</v>
      </c>
    </row>
    <row r="89" spans="1:5" x14ac:dyDescent="0.35">
      <c r="A89">
        <v>4</v>
      </c>
      <c r="B89" t="s">
        <v>243</v>
      </c>
      <c r="C89" t="s">
        <v>28</v>
      </c>
      <c r="D89" t="s">
        <v>846</v>
      </c>
      <c r="E89">
        <v>0</v>
      </c>
    </row>
    <row r="90" spans="1:5" x14ac:dyDescent="0.35">
      <c r="A90">
        <v>4</v>
      </c>
      <c r="B90" t="s">
        <v>243</v>
      </c>
      <c r="C90" t="s">
        <v>28</v>
      </c>
      <c r="D90" t="s">
        <v>847</v>
      </c>
      <c r="E90">
        <v>0</v>
      </c>
    </row>
    <row r="91" spans="1:5" x14ac:dyDescent="0.35">
      <c r="A91">
        <v>4</v>
      </c>
      <c r="B91" t="s">
        <v>243</v>
      </c>
      <c r="C91" t="s">
        <v>28</v>
      </c>
      <c r="D91" t="s">
        <v>848</v>
      </c>
      <c r="E91">
        <v>1000000</v>
      </c>
    </row>
    <row r="92" spans="1:5" x14ac:dyDescent="0.35">
      <c r="B92" t="s">
        <v>689</v>
      </c>
      <c r="C92" t="s">
        <v>28</v>
      </c>
      <c r="D92" t="s">
        <v>846</v>
      </c>
      <c r="E92">
        <v>84746</v>
      </c>
    </row>
    <row r="93" spans="1:5" x14ac:dyDescent="0.35">
      <c r="B93" t="s">
        <v>689</v>
      </c>
      <c r="C93" t="s">
        <v>28</v>
      </c>
      <c r="D93" t="s">
        <v>847</v>
      </c>
      <c r="E93">
        <v>0</v>
      </c>
    </row>
    <row r="94" spans="1:5" x14ac:dyDescent="0.35">
      <c r="B94" t="s">
        <v>689</v>
      </c>
      <c r="C94" t="s">
        <v>28</v>
      </c>
      <c r="D94" t="s">
        <v>848</v>
      </c>
      <c r="E94">
        <v>0</v>
      </c>
    </row>
    <row r="95" spans="1:5" x14ac:dyDescent="0.35">
      <c r="B95" t="s">
        <v>690</v>
      </c>
      <c r="C95" t="s">
        <v>28</v>
      </c>
      <c r="D95" t="s">
        <v>846</v>
      </c>
      <c r="E95">
        <v>0</v>
      </c>
    </row>
    <row r="96" spans="1:5" x14ac:dyDescent="0.35">
      <c r="B96" t="s">
        <v>690</v>
      </c>
      <c r="C96" t="s">
        <v>28</v>
      </c>
      <c r="D96" t="s">
        <v>847</v>
      </c>
      <c r="E96">
        <v>0</v>
      </c>
    </row>
    <row r="97" spans="1:5" x14ac:dyDescent="0.35">
      <c r="B97" t="s">
        <v>690</v>
      </c>
      <c r="C97" t="s">
        <v>28</v>
      </c>
      <c r="D97" t="s">
        <v>848</v>
      </c>
      <c r="E97">
        <v>0</v>
      </c>
    </row>
    <row r="98" spans="1:5" x14ac:dyDescent="0.35">
      <c r="B98" t="s">
        <v>691</v>
      </c>
      <c r="C98" t="s">
        <v>28</v>
      </c>
      <c r="D98" t="s">
        <v>846</v>
      </c>
      <c r="E98">
        <v>224533</v>
      </c>
    </row>
    <row r="99" spans="1:5" x14ac:dyDescent="0.35">
      <c r="B99" t="s">
        <v>691</v>
      </c>
      <c r="C99" t="s">
        <v>28</v>
      </c>
      <c r="D99" t="s">
        <v>847</v>
      </c>
      <c r="E99">
        <v>0</v>
      </c>
    </row>
    <row r="100" spans="1:5" x14ac:dyDescent="0.35">
      <c r="B100" t="s">
        <v>691</v>
      </c>
      <c r="C100" t="s">
        <v>28</v>
      </c>
      <c r="D100" t="s">
        <v>848</v>
      </c>
      <c r="E100">
        <v>0</v>
      </c>
    </row>
    <row r="101" spans="1:5" x14ac:dyDescent="0.35">
      <c r="B101" t="s">
        <v>692</v>
      </c>
      <c r="C101" t="s">
        <v>28</v>
      </c>
      <c r="D101" t="s">
        <v>846</v>
      </c>
      <c r="E101">
        <v>0</v>
      </c>
    </row>
    <row r="102" spans="1:5" x14ac:dyDescent="0.35">
      <c r="B102" t="s">
        <v>692</v>
      </c>
      <c r="C102" t="s">
        <v>28</v>
      </c>
      <c r="D102" t="s">
        <v>847</v>
      </c>
      <c r="E102">
        <v>0</v>
      </c>
    </row>
    <row r="103" spans="1:5" x14ac:dyDescent="0.35">
      <c r="B103" t="s">
        <v>692</v>
      </c>
      <c r="C103" t="s">
        <v>28</v>
      </c>
      <c r="D103" t="s">
        <v>848</v>
      </c>
      <c r="E103">
        <v>0</v>
      </c>
    </row>
    <row r="104" spans="1:5" x14ac:dyDescent="0.35">
      <c r="B104" t="s">
        <v>694</v>
      </c>
      <c r="C104" t="s">
        <v>28</v>
      </c>
      <c r="D104" t="s">
        <v>846</v>
      </c>
      <c r="E104">
        <v>0</v>
      </c>
    </row>
    <row r="105" spans="1:5" x14ac:dyDescent="0.35">
      <c r="B105" t="s">
        <v>694</v>
      </c>
      <c r="C105" t="s">
        <v>28</v>
      </c>
      <c r="D105" t="s">
        <v>847</v>
      </c>
      <c r="E105">
        <v>0</v>
      </c>
    </row>
    <row r="106" spans="1:5" x14ac:dyDescent="0.35">
      <c r="B106" t="s">
        <v>694</v>
      </c>
      <c r="C106" t="s">
        <v>28</v>
      </c>
      <c r="D106" t="s">
        <v>848</v>
      </c>
      <c r="E106">
        <v>0</v>
      </c>
    </row>
    <row r="107" spans="1:5" x14ac:dyDescent="0.35">
      <c r="B107" t="s">
        <v>695</v>
      </c>
      <c r="C107" t="s">
        <v>28</v>
      </c>
      <c r="D107" t="s">
        <v>846</v>
      </c>
      <c r="E107">
        <v>260536</v>
      </c>
    </row>
    <row r="108" spans="1:5" x14ac:dyDescent="0.35">
      <c r="B108" t="s">
        <v>695</v>
      </c>
      <c r="C108" t="s">
        <v>28</v>
      </c>
      <c r="D108" t="s">
        <v>847</v>
      </c>
      <c r="E108">
        <v>0</v>
      </c>
    </row>
    <row r="109" spans="1:5" x14ac:dyDescent="0.35">
      <c r="B109" t="s">
        <v>695</v>
      </c>
      <c r="C109" t="s">
        <v>28</v>
      </c>
      <c r="D109" t="s">
        <v>848</v>
      </c>
      <c r="E109">
        <v>0</v>
      </c>
    </row>
    <row r="110" spans="1:5" x14ac:dyDescent="0.35">
      <c r="A110">
        <v>1</v>
      </c>
      <c r="B110" t="s">
        <v>21</v>
      </c>
      <c r="C110" t="s">
        <v>23</v>
      </c>
      <c r="D110" t="s">
        <v>846</v>
      </c>
      <c r="E110">
        <v>0</v>
      </c>
    </row>
    <row r="111" spans="1:5" x14ac:dyDescent="0.35">
      <c r="A111">
        <v>1</v>
      </c>
      <c r="B111" t="s">
        <v>21</v>
      </c>
      <c r="C111" t="s">
        <v>23</v>
      </c>
      <c r="D111" t="s">
        <v>847</v>
      </c>
      <c r="E111">
        <v>4356882.6899999976</v>
      </c>
    </row>
    <row r="112" spans="1:5" x14ac:dyDescent="0.35">
      <c r="A112">
        <v>1</v>
      </c>
      <c r="B112" t="s">
        <v>21</v>
      </c>
      <c r="C112" t="s">
        <v>23</v>
      </c>
      <c r="D112" t="s">
        <v>848</v>
      </c>
      <c r="E112">
        <v>1500000</v>
      </c>
    </row>
    <row r="113" spans="1:5" x14ac:dyDescent="0.35">
      <c r="A113">
        <v>2</v>
      </c>
      <c r="B113" t="s">
        <v>27</v>
      </c>
      <c r="C113" t="s">
        <v>23</v>
      </c>
      <c r="D113" t="s">
        <v>846</v>
      </c>
      <c r="E113">
        <v>0</v>
      </c>
    </row>
    <row r="114" spans="1:5" x14ac:dyDescent="0.35">
      <c r="A114">
        <v>2</v>
      </c>
      <c r="B114" t="s">
        <v>27</v>
      </c>
      <c r="C114" t="s">
        <v>23</v>
      </c>
      <c r="D114" t="s">
        <v>847</v>
      </c>
      <c r="E114">
        <v>109812.12</v>
      </c>
    </row>
    <row r="115" spans="1:5" x14ac:dyDescent="0.35">
      <c r="A115">
        <v>2</v>
      </c>
      <c r="B115" t="s">
        <v>27</v>
      </c>
      <c r="C115" t="s">
        <v>23</v>
      </c>
      <c r="D115" t="s">
        <v>848</v>
      </c>
      <c r="E115">
        <v>1289000</v>
      </c>
    </row>
    <row r="116" spans="1:5" x14ac:dyDescent="0.35">
      <c r="A116">
        <v>10</v>
      </c>
      <c r="B116" t="s">
        <v>39</v>
      </c>
      <c r="C116" t="s">
        <v>23</v>
      </c>
      <c r="D116" t="s">
        <v>846</v>
      </c>
      <c r="E116">
        <v>0</v>
      </c>
    </row>
    <row r="117" spans="1:5" x14ac:dyDescent="0.35">
      <c r="A117">
        <v>10</v>
      </c>
      <c r="B117" t="s">
        <v>39</v>
      </c>
      <c r="C117" t="s">
        <v>23</v>
      </c>
      <c r="D117" t="s">
        <v>847</v>
      </c>
      <c r="E117">
        <v>5061503.1500000032</v>
      </c>
    </row>
    <row r="118" spans="1:5" x14ac:dyDescent="0.35">
      <c r="A118">
        <v>10</v>
      </c>
      <c r="B118" t="s">
        <v>39</v>
      </c>
      <c r="C118" t="s">
        <v>23</v>
      </c>
      <c r="D118" t="s">
        <v>848</v>
      </c>
      <c r="E118">
        <v>198882</v>
      </c>
    </row>
    <row r="119" spans="1:5" x14ac:dyDescent="0.35">
      <c r="A119">
        <v>9</v>
      </c>
      <c r="B119" t="s">
        <v>53</v>
      </c>
      <c r="C119" t="s">
        <v>23</v>
      </c>
      <c r="D119" t="s">
        <v>846</v>
      </c>
      <c r="E119">
        <v>0</v>
      </c>
    </row>
    <row r="120" spans="1:5" x14ac:dyDescent="0.35">
      <c r="A120">
        <v>9</v>
      </c>
      <c r="B120" t="s">
        <v>53</v>
      </c>
      <c r="C120" t="s">
        <v>23</v>
      </c>
      <c r="D120" t="s">
        <v>847</v>
      </c>
      <c r="E120">
        <v>29928.34</v>
      </c>
    </row>
    <row r="121" spans="1:5" x14ac:dyDescent="0.35">
      <c r="A121">
        <v>9</v>
      </c>
      <c r="B121" t="s">
        <v>53</v>
      </c>
      <c r="C121" t="s">
        <v>23</v>
      </c>
      <c r="D121" t="s">
        <v>848</v>
      </c>
      <c r="E121">
        <v>750000</v>
      </c>
    </row>
    <row r="122" spans="1:5" x14ac:dyDescent="0.35">
      <c r="A122">
        <v>3</v>
      </c>
      <c r="B122" t="s">
        <v>56</v>
      </c>
      <c r="C122" t="s">
        <v>23</v>
      </c>
      <c r="D122" t="s">
        <v>846</v>
      </c>
      <c r="E122">
        <v>0</v>
      </c>
    </row>
    <row r="123" spans="1:5" x14ac:dyDescent="0.35">
      <c r="A123">
        <v>3</v>
      </c>
      <c r="B123" t="s">
        <v>56</v>
      </c>
      <c r="C123" t="s">
        <v>23</v>
      </c>
      <c r="D123" t="s">
        <v>847</v>
      </c>
      <c r="E123">
        <v>6413431.4100000001</v>
      </c>
    </row>
    <row r="124" spans="1:5" x14ac:dyDescent="0.35">
      <c r="A124">
        <v>3</v>
      </c>
      <c r="B124" t="s">
        <v>56</v>
      </c>
      <c r="C124" t="s">
        <v>23</v>
      </c>
      <c r="D124" t="s">
        <v>848</v>
      </c>
      <c r="E124">
        <v>12900</v>
      </c>
    </row>
    <row r="125" spans="1:5" x14ac:dyDescent="0.35">
      <c r="A125">
        <v>12</v>
      </c>
      <c r="B125" t="s">
        <v>66</v>
      </c>
      <c r="C125" t="s">
        <v>23</v>
      </c>
      <c r="D125" t="s">
        <v>846</v>
      </c>
      <c r="E125">
        <v>0</v>
      </c>
    </row>
    <row r="126" spans="1:5" x14ac:dyDescent="0.35">
      <c r="A126">
        <v>12</v>
      </c>
      <c r="B126" t="s">
        <v>66</v>
      </c>
      <c r="C126" t="s">
        <v>23</v>
      </c>
      <c r="D126" t="s">
        <v>847</v>
      </c>
      <c r="E126">
        <v>902809.59999999998</v>
      </c>
    </row>
    <row r="127" spans="1:5" x14ac:dyDescent="0.35">
      <c r="A127">
        <v>12</v>
      </c>
      <c r="B127" t="s">
        <v>66</v>
      </c>
      <c r="C127" t="s">
        <v>23</v>
      </c>
      <c r="D127" t="s">
        <v>848</v>
      </c>
      <c r="E127">
        <v>0</v>
      </c>
    </row>
    <row r="128" spans="1:5" x14ac:dyDescent="0.35">
      <c r="A128">
        <v>6</v>
      </c>
      <c r="B128" t="s">
        <v>77</v>
      </c>
      <c r="C128" t="s">
        <v>23</v>
      </c>
      <c r="D128" t="s">
        <v>846</v>
      </c>
      <c r="E128">
        <v>0</v>
      </c>
    </row>
    <row r="129" spans="1:5" x14ac:dyDescent="0.35">
      <c r="A129">
        <v>6</v>
      </c>
      <c r="B129" t="s">
        <v>77</v>
      </c>
      <c r="C129" t="s">
        <v>23</v>
      </c>
      <c r="D129" t="s">
        <v>847</v>
      </c>
      <c r="E129">
        <v>369095.49</v>
      </c>
    </row>
    <row r="130" spans="1:5" x14ac:dyDescent="0.35">
      <c r="A130">
        <v>6</v>
      </c>
      <c r="B130" t="s">
        <v>77</v>
      </c>
      <c r="C130" t="s">
        <v>23</v>
      </c>
      <c r="D130" t="s">
        <v>848</v>
      </c>
      <c r="E130">
        <v>500000</v>
      </c>
    </row>
    <row r="131" spans="1:5" x14ac:dyDescent="0.35">
      <c r="A131">
        <v>5</v>
      </c>
      <c r="B131" t="s">
        <v>96</v>
      </c>
      <c r="C131" t="s">
        <v>23</v>
      </c>
      <c r="D131" t="s">
        <v>846</v>
      </c>
      <c r="E131">
        <v>0</v>
      </c>
    </row>
    <row r="132" spans="1:5" x14ac:dyDescent="0.35">
      <c r="A132">
        <v>5</v>
      </c>
      <c r="B132" t="s">
        <v>96</v>
      </c>
      <c r="C132" t="s">
        <v>23</v>
      </c>
      <c r="D132" t="s">
        <v>847</v>
      </c>
      <c r="E132">
        <v>149485.39000000001</v>
      </c>
    </row>
    <row r="133" spans="1:5" x14ac:dyDescent="0.35">
      <c r="A133">
        <v>5</v>
      </c>
      <c r="B133" t="s">
        <v>96</v>
      </c>
      <c r="C133" t="s">
        <v>23</v>
      </c>
      <c r="D133" t="s">
        <v>848</v>
      </c>
      <c r="E133">
        <v>750000</v>
      </c>
    </row>
    <row r="134" spans="1:5" x14ac:dyDescent="0.35">
      <c r="A134">
        <v>11</v>
      </c>
      <c r="B134" t="s">
        <v>99</v>
      </c>
      <c r="C134" t="s">
        <v>23</v>
      </c>
      <c r="D134" t="s">
        <v>846</v>
      </c>
      <c r="E134">
        <v>0</v>
      </c>
    </row>
    <row r="135" spans="1:5" x14ac:dyDescent="0.35">
      <c r="A135">
        <v>11</v>
      </c>
      <c r="B135" t="s">
        <v>99</v>
      </c>
      <c r="C135" t="s">
        <v>23</v>
      </c>
      <c r="D135" t="s">
        <v>847</v>
      </c>
      <c r="E135">
        <v>452577.19</v>
      </c>
    </row>
    <row r="136" spans="1:5" x14ac:dyDescent="0.35">
      <c r="A136">
        <v>11</v>
      </c>
      <c r="B136" t="s">
        <v>99</v>
      </c>
      <c r="C136" t="s">
        <v>23</v>
      </c>
      <c r="D136" t="s">
        <v>848</v>
      </c>
      <c r="E136">
        <v>0</v>
      </c>
    </row>
    <row r="137" spans="1:5" x14ac:dyDescent="0.35">
      <c r="A137">
        <v>13</v>
      </c>
      <c r="B137" t="s">
        <v>685</v>
      </c>
      <c r="C137" t="s">
        <v>23</v>
      </c>
      <c r="D137" t="s">
        <v>846</v>
      </c>
      <c r="E137">
        <v>1549162</v>
      </c>
    </row>
    <row r="138" spans="1:5" x14ac:dyDescent="0.35">
      <c r="A138">
        <v>13</v>
      </c>
      <c r="B138" t="s">
        <v>685</v>
      </c>
      <c r="C138" t="s">
        <v>23</v>
      </c>
      <c r="D138" t="s">
        <v>847</v>
      </c>
      <c r="E138">
        <v>0</v>
      </c>
    </row>
    <row r="139" spans="1:5" x14ac:dyDescent="0.35">
      <c r="A139">
        <v>13</v>
      </c>
      <c r="B139" t="s">
        <v>685</v>
      </c>
      <c r="C139" t="s">
        <v>23</v>
      </c>
      <c r="D139" t="s">
        <v>848</v>
      </c>
      <c r="E139">
        <v>5010000</v>
      </c>
    </row>
    <row r="140" spans="1:5" x14ac:dyDescent="0.35">
      <c r="A140">
        <v>8</v>
      </c>
      <c r="B140" t="s">
        <v>242</v>
      </c>
      <c r="C140" t="s">
        <v>23</v>
      </c>
      <c r="D140" t="s">
        <v>846</v>
      </c>
      <c r="E140">
        <v>0</v>
      </c>
    </row>
    <row r="141" spans="1:5" x14ac:dyDescent="0.35">
      <c r="A141">
        <v>8</v>
      </c>
      <c r="B141" t="s">
        <v>242</v>
      </c>
      <c r="C141" t="s">
        <v>23</v>
      </c>
      <c r="D141" t="s">
        <v>847</v>
      </c>
      <c r="E141">
        <v>130049.5</v>
      </c>
    </row>
    <row r="142" spans="1:5" x14ac:dyDescent="0.35">
      <c r="A142">
        <v>8</v>
      </c>
      <c r="B142" t="s">
        <v>242</v>
      </c>
      <c r="C142" t="s">
        <v>23</v>
      </c>
      <c r="D142" t="s">
        <v>848</v>
      </c>
      <c r="E142">
        <v>1298673</v>
      </c>
    </row>
    <row r="143" spans="1:5" x14ac:dyDescent="0.35">
      <c r="A143">
        <v>4</v>
      </c>
      <c r="B143" t="s">
        <v>243</v>
      </c>
      <c r="C143" t="s">
        <v>23</v>
      </c>
      <c r="D143" t="s">
        <v>846</v>
      </c>
      <c r="E143">
        <v>0</v>
      </c>
    </row>
    <row r="144" spans="1:5" x14ac:dyDescent="0.35">
      <c r="A144">
        <v>4</v>
      </c>
      <c r="B144" t="s">
        <v>243</v>
      </c>
      <c r="C144" t="s">
        <v>23</v>
      </c>
      <c r="D144" t="s">
        <v>847</v>
      </c>
      <c r="E144">
        <v>386738.25</v>
      </c>
    </row>
    <row r="145" spans="1:5" x14ac:dyDescent="0.35">
      <c r="A145">
        <v>4</v>
      </c>
      <c r="B145" t="s">
        <v>243</v>
      </c>
      <c r="C145" t="s">
        <v>23</v>
      </c>
      <c r="D145" t="s">
        <v>848</v>
      </c>
      <c r="E145">
        <v>1010000</v>
      </c>
    </row>
    <row r="146" spans="1:5" x14ac:dyDescent="0.35">
      <c r="B146" t="s">
        <v>689</v>
      </c>
      <c r="C146" t="s">
        <v>23</v>
      </c>
      <c r="D146" t="s">
        <v>846</v>
      </c>
      <c r="E146">
        <v>0</v>
      </c>
    </row>
    <row r="147" spans="1:5" x14ac:dyDescent="0.35">
      <c r="B147" t="s">
        <v>689</v>
      </c>
      <c r="C147" t="s">
        <v>23</v>
      </c>
      <c r="D147" t="s">
        <v>847</v>
      </c>
      <c r="E147">
        <v>0</v>
      </c>
    </row>
    <row r="148" spans="1:5" x14ac:dyDescent="0.35">
      <c r="B148" t="s">
        <v>689</v>
      </c>
      <c r="C148" t="s">
        <v>23</v>
      </c>
      <c r="D148" t="s">
        <v>848</v>
      </c>
      <c r="E148">
        <v>0</v>
      </c>
    </row>
    <row r="149" spans="1:5" x14ac:dyDescent="0.35">
      <c r="B149" t="s">
        <v>690</v>
      </c>
      <c r="C149" t="s">
        <v>23</v>
      </c>
      <c r="D149" t="s">
        <v>846</v>
      </c>
      <c r="E149">
        <v>4351921</v>
      </c>
    </row>
    <row r="150" spans="1:5" x14ac:dyDescent="0.35">
      <c r="B150" t="s">
        <v>690</v>
      </c>
      <c r="C150" t="s">
        <v>23</v>
      </c>
      <c r="D150" t="s">
        <v>847</v>
      </c>
      <c r="E150">
        <v>0</v>
      </c>
    </row>
    <row r="151" spans="1:5" x14ac:dyDescent="0.35">
      <c r="B151" t="s">
        <v>690</v>
      </c>
      <c r="C151" t="s">
        <v>23</v>
      </c>
      <c r="D151" t="s">
        <v>848</v>
      </c>
      <c r="E151">
        <v>0</v>
      </c>
    </row>
    <row r="152" spans="1:5" x14ac:dyDescent="0.35">
      <c r="B152" t="s">
        <v>691</v>
      </c>
      <c r="C152" t="s">
        <v>23</v>
      </c>
      <c r="D152" t="s">
        <v>846</v>
      </c>
      <c r="E152">
        <v>56098</v>
      </c>
    </row>
    <row r="153" spans="1:5" x14ac:dyDescent="0.35">
      <c r="B153" t="s">
        <v>691</v>
      </c>
      <c r="C153" t="s">
        <v>23</v>
      </c>
      <c r="D153" t="s">
        <v>847</v>
      </c>
      <c r="E153">
        <v>0</v>
      </c>
    </row>
    <row r="154" spans="1:5" x14ac:dyDescent="0.35">
      <c r="B154" t="s">
        <v>691</v>
      </c>
      <c r="C154" t="s">
        <v>23</v>
      </c>
      <c r="D154" t="s">
        <v>848</v>
      </c>
      <c r="E154">
        <v>0</v>
      </c>
    </row>
    <row r="155" spans="1:5" x14ac:dyDescent="0.35">
      <c r="B155" t="s">
        <v>692</v>
      </c>
      <c r="C155" t="s">
        <v>23</v>
      </c>
      <c r="D155" t="s">
        <v>846</v>
      </c>
      <c r="E155">
        <v>1981422</v>
      </c>
    </row>
    <row r="156" spans="1:5" x14ac:dyDescent="0.35">
      <c r="B156" t="s">
        <v>692</v>
      </c>
      <c r="C156" t="s">
        <v>23</v>
      </c>
      <c r="D156" t="s">
        <v>847</v>
      </c>
      <c r="E156">
        <v>0</v>
      </c>
    </row>
    <row r="157" spans="1:5" x14ac:dyDescent="0.35">
      <c r="B157" t="s">
        <v>692</v>
      </c>
      <c r="C157" t="s">
        <v>23</v>
      </c>
      <c r="D157" t="s">
        <v>848</v>
      </c>
      <c r="E157">
        <v>0</v>
      </c>
    </row>
    <row r="158" spans="1:5" x14ac:dyDescent="0.35">
      <c r="B158" t="s">
        <v>694</v>
      </c>
      <c r="C158" t="s">
        <v>23</v>
      </c>
      <c r="D158" t="s">
        <v>846</v>
      </c>
      <c r="E158">
        <v>305707</v>
      </c>
    </row>
    <row r="159" spans="1:5" x14ac:dyDescent="0.35">
      <c r="B159" t="s">
        <v>694</v>
      </c>
      <c r="C159" t="s">
        <v>23</v>
      </c>
      <c r="D159" t="s">
        <v>847</v>
      </c>
      <c r="E159">
        <v>0</v>
      </c>
    </row>
    <row r="160" spans="1:5" x14ac:dyDescent="0.35">
      <c r="B160" t="s">
        <v>694</v>
      </c>
      <c r="C160" t="s">
        <v>23</v>
      </c>
      <c r="D160" t="s">
        <v>848</v>
      </c>
      <c r="E160">
        <v>0</v>
      </c>
    </row>
    <row r="161" spans="2:5" x14ac:dyDescent="0.35">
      <c r="B161" t="s">
        <v>695</v>
      </c>
      <c r="C161" t="s">
        <v>23</v>
      </c>
      <c r="D161" t="s">
        <v>846</v>
      </c>
      <c r="E161">
        <v>0</v>
      </c>
    </row>
    <row r="162" spans="2:5" x14ac:dyDescent="0.35">
      <c r="B162" t="s">
        <v>695</v>
      </c>
      <c r="C162" t="s">
        <v>23</v>
      </c>
      <c r="D162" t="s">
        <v>847</v>
      </c>
      <c r="E162">
        <v>0</v>
      </c>
    </row>
    <row r="163" spans="2:5" x14ac:dyDescent="0.35">
      <c r="B163" t="s">
        <v>695</v>
      </c>
      <c r="C163" t="s">
        <v>23</v>
      </c>
      <c r="D163" t="s">
        <v>848</v>
      </c>
      <c r="E163">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685F-FBA3-45B1-B59F-561E929E5B79}">
  <sheetPr codeName="Sheet8"/>
  <dimension ref="A1:C19"/>
  <sheetViews>
    <sheetView showGridLines="0" workbookViewId="0">
      <selection activeCell="E13" sqref="E13"/>
    </sheetView>
  </sheetViews>
  <sheetFormatPr defaultColWidth="29.453125" defaultRowHeight="14.5" x14ac:dyDescent="0.35"/>
  <cols>
    <col min="1" max="1" width="12.36328125" style="19" bestFit="1" customWidth="1"/>
    <col min="2" max="2" width="14" style="19" bestFit="1" customWidth="1"/>
    <col min="3" max="3" width="20.6328125" style="30" customWidth="1"/>
    <col min="4" max="16384" width="29.453125" style="19"/>
  </cols>
  <sheetData>
    <row r="1" spans="1:2" x14ac:dyDescent="0.35">
      <c r="A1" s="18" t="s">
        <v>849</v>
      </c>
      <c r="B1" s="19" t="s" vm="1">
        <v>58</v>
      </c>
    </row>
    <row r="3" spans="1:2" x14ac:dyDescent="0.35">
      <c r="A3" s="18" t="s">
        <v>854</v>
      </c>
      <c r="B3" s="19" t="s">
        <v>856</v>
      </c>
    </row>
    <row r="4" spans="1:2" x14ac:dyDescent="0.35">
      <c r="A4" s="20" t="s">
        <v>848</v>
      </c>
      <c r="B4" s="21">
        <v>20083111</v>
      </c>
    </row>
    <row r="5" spans="1:2" x14ac:dyDescent="0.35">
      <c r="A5" s="20" t="s">
        <v>847</v>
      </c>
      <c r="B5" s="21">
        <v>12644773.299999997</v>
      </c>
    </row>
    <row r="6" spans="1:2" x14ac:dyDescent="0.35">
      <c r="A6" s="20" t="s">
        <v>846</v>
      </c>
      <c r="B6" s="21">
        <v>2853842</v>
      </c>
    </row>
    <row r="7" spans="1:2" x14ac:dyDescent="0.35">
      <c r="A7" s="20" t="s">
        <v>853</v>
      </c>
      <c r="B7" s="22">
        <v>35581726.299999997</v>
      </c>
    </row>
    <row r="11" spans="1:2" x14ac:dyDescent="0.35">
      <c r="B11" s="23">
        <f>GETPIVOTDATA("[Measures].[Sum of Amount]",$A$3,"[Table1_1].[Attribute]","[Table1_1].[Attribute].&amp;[Target]")</f>
        <v>20083111</v>
      </c>
    </row>
    <row r="12" spans="1:2" x14ac:dyDescent="0.35">
      <c r="B12" s="21">
        <f>GETPIVOTDATA("[Measures].[Sum of Amount]",$A$3,"[Table1_1].[Attribute]","[Table1_1].[Attribute].&amp;[Achievement]")</f>
        <v>12644773.299999997</v>
      </c>
    </row>
    <row r="13" spans="1:2" x14ac:dyDescent="0.35">
      <c r="B13" s="21">
        <f>GETPIVOTDATA("[Measures].[Sum of Amount]",$A$3,"[Table1_1].[Attribute]","[Table1_1].[Attribute].&amp;[Invoice]")</f>
        <v>2853842</v>
      </c>
    </row>
    <row r="15" spans="1:2" x14ac:dyDescent="0.35">
      <c r="A15" s="19" t="s">
        <v>857</v>
      </c>
      <c r="B15" s="24">
        <f>IF(B12=0,0,B12/B11)</f>
        <v>0.62962223830760067</v>
      </c>
    </row>
    <row r="16" spans="1:2" x14ac:dyDescent="0.35">
      <c r="A16" s="19" t="s">
        <v>858</v>
      </c>
      <c r="B16" s="24">
        <f>IF(B13=0,0,B13/B11)</f>
        <v>0.14210158973876108</v>
      </c>
    </row>
    <row r="18" spans="2:3" ht="26" x14ac:dyDescent="0.6">
      <c r="B18" s="28" t="str">
        <f>IF(B15&gt;=1,TEXT(B15,"0.00%")&amp;"▲",TEXT(B15,"0.00%")&amp; "▼")</f>
        <v>62.96%▼</v>
      </c>
      <c r="C18" s="29" t="str">
        <f>IF(B15&gt;=1,TEXT(B15,"0.00%")&amp;"▲",TEXT(B15,"0.00%")&amp; "▼")</f>
        <v>62.96%▼</v>
      </c>
    </row>
    <row r="19" spans="2:3" ht="26" x14ac:dyDescent="0.6">
      <c r="B19" s="27" t="str">
        <f>IF(B16&gt;=1,TEXT(B16,"0.00%")&amp;"▲",TEXT(B16,"0.00%")&amp; "▼")</f>
        <v>14.21%▼</v>
      </c>
      <c r="C19" s="29" t="str">
        <f>IF(B16&gt;=1,TEXT(B16,"0.00%")&amp;"▲",TEXT(B16,"0.00%")&amp; "▼")</f>
        <v>14.21%▼</v>
      </c>
    </row>
  </sheetData>
  <conditionalFormatting sqref="C18">
    <cfRule type="expression" dxfId="243" priority="1">
      <formula>$B$15=0</formula>
    </cfRule>
    <cfRule type="expression" dxfId="242" priority="2">
      <formula>$B$15&lt;1</formula>
    </cfRule>
    <cfRule type="expression" dxfId="241" priority="9">
      <formula>$B$15&gt;=1</formula>
    </cfRule>
  </conditionalFormatting>
  <conditionalFormatting sqref="C19">
    <cfRule type="expression" dxfId="240" priority="3">
      <formula>$B$16=0</formula>
    </cfRule>
    <cfRule type="expression" dxfId="239" priority="4">
      <formula>$B$16&lt;1</formula>
    </cfRule>
    <cfRule type="expression" dxfId="238" priority="6">
      <formula>$B$16&gt;=1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F4AC-7669-42D1-B7D8-C731B5B28BA2}">
  <sheetPr codeName="Sheet9"/>
  <dimension ref="A1:C17"/>
  <sheetViews>
    <sheetView showGridLines="0" workbookViewId="0">
      <selection activeCell="B3" sqref="B3"/>
    </sheetView>
  </sheetViews>
  <sheetFormatPr defaultRowHeight="14.5" x14ac:dyDescent="0.35"/>
  <cols>
    <col min="1" max="1" width="12.36328125" style="19" bestFit="1" customWidth="1"/>
    <col min="2" max="2" width="14" style="19" customWidth="1"/>
    <col min="3" max="3" width="20.6328125" style="19" customWidth="1"/>
    <col min="4" max="10" width="8.7265625" style="19"/>
    <col min="11" max="11" width="12.36328125" style="19" bestFit="1" customWidth="1"/>
    <col min="12" max="12" width="14" style="19" bestFit="1" customWidth="1"/>
    <col min="13" max="16384" width="8.7265625" style="19"/>
  </cols>
  <sheetData>
    <row r="1" spans="1:3" x14ac:dyDescent="0.35">
      <c r="A1" s="7" t="s">
        <v>849</v>
      </c>
      <c r="B1" t="s" vm="2">
        <v>28</v>
      </c>
    </row>
    <row r="3" spans="1:3" x14ac:dyDescent="0.35">
      <c r="A3" s="7" t="s">
        <v>854</v>
      </c>
      <c r="B3" t="s">
        <v>856</v>
      </c>
    </row>
    <row r="4" spans="1:3" x14ac:dyDescent="0.35">
      <c r="A4" s="8" t="s">
        <v>848</v>
      </c>
      <c r="B4" s="9">
        <v>19673793</v>
      </c>
    </row>
    <row r="5" spans="1:3" x14ac:dyDescent="0.35">
      <c r="A5" s="8" t="s">
        <v>847</v>
      </c>
      <c r="B5" s="9">
        <v>3531629.3099999991</v>
      </c>
    </row>
    <row r="6" spans="1:3" x14ac:dyDescent="0.35">
      <c r="A6" s="8" t="s">
        <v>846</v>
      </c>
      <c r="B6" s="9">
        <v>569815</v>
      </c>
    </row>
    <row r="7" spans="1:3" x14ac:dyDescent="0.35">
      <c r="A7" s="8" t="s">
        <v>853</v>
      </c>
      <c r="B7" s="17">
        <v>23775237.310000002</v>
      </c>
    </row>
    <row r="10" spans="1:3" x14ac:dyDescent="0.35">
      <c r="B10" s="21">
        <f>GETPIVOTDATA("[Measures].[Sum of Amount]",$A$3,"[Table1_1].[Attribute]","[Table1_1].[Attribute].&amp;[Target]")</f>
        <v>19673793</v>
      </c>
    </row>
    <row r="11" spans="1:3" x14ac:dyDescent="0.35">
      <c r="B11" s="21">
        <f>GETPIVOTDATA("[Measures].[Sum of Amount]",$A$3,"[Table1_1].[Attribute]","[Table1_1].[Attribute].&amp;[Achievement]")</f>
        <v>3531629.3099999991</v>
      </c>
    </row>
    <row r="12" spans="1:3" x14ac:dyDescent="0.35">
      <c r="B12" s="21">
        <f>GETPIVOTDATA("[Measures].[Sum of Amount]",$A$3,"[Table1_1].[Attribute]","[Table1_1].[Attribute].&amp;[Invoice]")</f>
        <v>569815</v>
      </c>
    </row>
    <row r="13" spans="1:3" x14ac:dyDescent="0.35">
      <c r="A13" s="19" t="s">
        <v>857</v>
      </c>
      <c r="B13" s="24">
        <f>IF(B11=0,0,B11/B10)</f>
        <v>0.17950932542596129</v>
      </c>
    </row>
    <row r="14" spans="1:3" x14ac:dyDescent="0.35">
      <c r="A14" s="19" t="s">
        <v>858</v>
      </c>
      <c r="B14" s="24">
        <f>IF(B12=0,0,B12/B10)</f>
        <v>2.8963149098905329E-2</v>
      </c>
    </row>
    <row r="16" spans="1:3" ht="26" x14ac:dyDescent="0.6">
      <c r="B16" s="25" t="str">
        <f>IF(B13&gt;=1,TEXT(B13,"0.00%")&amp;"▲",TEXT(B13,"0.00%")&amp; "▼")</f>
        <v>17.95%▼</v>
      </c>
      <c r="C16" s="26" t="str">
        <f>IF(B13&gt;=1,TEXT(B13,"0.00%")&amp;"▲",TEXT(B13,"0.00%")&amp; "▼")</f>
        <v>17.95%▼</v>
      </c>
    </row>
    <row r="17" spans="2:3" ht="26" x14ac:dyDescent="0.6">
      <c r="B17" s="25" t="str">
        <f>IF(B14&gt;=1,TEXT(B14,"0.00%")&amp;"▲",TEXT(B14,"0.00%")&amp; "▼")</f>
        <v>2.90%▼</v>
      </c>
      <c r="C17" s="26" t="str">
        <f>IF(B14&gt;=1,TEXT(B14,"0.00%")&amp;"▲",TEXT(B14,"0.00%")&amp; "▼")</f>
        <v>2.90%▼</v>
      </c>
    </row>
  </sheetData>
  <conditionalFormatting sqref="C16">
    <cfRule type="expression" dxfId="237" priority="4">
      <formula>$B$13=0</formula>
    </cfRule>
    <cfRule type="expression" dxfId="236" priority="5">
      <formula>$B$13&lt;1</formula>
    </cfRule>
    <cfRule type="expression" dxfId="235" priority="6">
      <formula>$B$13&gt;=1</formula>
    </cfRule>
  </conditionalFormatting>
  <conditionalFormatting sqref="C17">
    <cfRule type="expression" dxfId="234" priority="1">
      <formula>$B$14=0</formula>
    </cfRule>
    <cfRule type="expression" dxfId="233" priority="2">
      <formula>$B$14&lt;1</formula>
    </cfRule>
    <cfRule type="expression" dxfId="232" priority="3">
      <formula>$B$14&gt;=1</formula>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xml>��< ? x m l   v e r s i o n = " 1 . 0 "   e n c o d i n g = " U T F - 1 6 " ? > < G e m i n i   x m l n s = " h t t p : / / g e m i n i / p i v o t c u s t o m i z a t i o n / T a b l e X M 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 S a l e s   p e r s o n   I D < / s t r i n g > < / k e y > < v a l u e > < i n t > 1 8 9 < / 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B u d g e t , T a b l e 1 _ 1 , o p p o r t u n i t y , m e e t i n g _ l i s t , T a b l e 9 , i n v o i c e ] ] > < / C u s t o m C o n t e n t > < / G e m i n i > 
</file>

<file path=customXml/item13.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  I D 2 < / s t r i n g > < / k e y > < v a l u e > < i n t > 1 9 5 < / i n t > < / v a l u e > < / i t e m > < / C o l u m n W i d t h s > < C o l u m n D i s p l a y I n d e x > < i t e m > < k e y > < s t r i n g > A c c o u n t   E x e   I D < / s t r i n g > < / k e y > < v a l u e > < i n t > 0 < / i n t > < / v a l u e > < / i t e m > < i t e m > < k e y > < s t r i n g > A c c o u n t   E x e   I D 2 < / 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K e y > < V a l u e   x m l n s : a = " h t t p : / / s c h e m a s . d a t a c o n t r a c t . o r g / 2 0 0 4 / 0 7 / M i c r o s o f t . A n a l y s i s S e r v i c e s . C o m m o n " > < a : H a s F o c u s > t r u e < / a : H a s F o c u s > < a : S i z e A t D p i 9 6 > 1 4 3 < / a : S i z e A t D p i 9 6 > < a : V i s i b l e > t r u e < / a : V i s i b l e > < / V a l u e > < / K e y V a l u e O f s t r i n g S a n d b o x E d i t o r . M e a s u r e G r i d S t a t e S c d E 3 5 R y > < K e y V a l u e O f s t r i n g S a n d b o x E d i t o r . M e a s u r e G r i d S t a t e S c d E 3 5 R y > < K e y > T a b l e 1 _ 1 < / K e y > < V a l u e   x m l n s : a = " h t t p : / / s c h e m a s . d a t a c o n t r a c t . o r g / 2 0 0 4 / 0 7 / M i c r o s o f t . A n a l y s i s S e r v i c e s . C o m m o n " > < a : H a s F o c u s > t r u e < / a : H a s F o c u s > < a : S i z e A t D p i 9 6 > 1 4 3 < / a : S i z e A t D p i 9 6 > < a : V i s i b l e > t r u e < / a : V i s i b l e > < / V a l u e > < / K e y V a l u e O f s t r i n g S a n d b o x E d i t o r . M e a s u r e G r i d S t a t e S c d E 3 5 R y > < K e y V a l u e O f s t r i n g S a n d b o x E d i t o r . M e a s u r e G r i d S t a t e S c d E 3 5 R y > < K e y > o p p o r t u n i t y < / K e y > < V a l u e   x m l n s : a = " h t t p : / / s c h e m a s . d a t a c o n t r a c t . o r g / 2 0 0 4 / 0 7 / M i c r o s o f t . A n a l y s i s S e r v i c e s . C o m m o n " > < a : H a s F o c u s > t r u e < / a : H a s F o c u s > < a : S i z e A t D p i 9 6 > 1 4 3 < / a : S i z e A t D p i 9 6 > < a : V i s i b l e > t r u e < / a : V i s i b l e > < / V a l u e > < / K e y V a l u e O f s t r i n g S a n d b o x E d i t o r . M e a s u r e G r i d S t a t e S c d E 3 5 R y > < K e y V a l u e O f s t r i n g S a n d b o x E d i t o r . M e a s u r e G r i d S t a t e S c d E 3 5 R y > < K e y > m e e t i n g _ l i s t < / K e y > < V a l u e   x m l n s : a = " h t t p : / / s c h e m a s . d a t a c o n t r a c t . o r g / 2 0 0 4 / 0 7 / M i c r o s o f t . A n a l y s i s S e r v i c e s . C o m m o n " > < a : H a s F o c u s > t r u e < / a : H a s F o c u s > < a : S i z e A t D p i 9 6 > 1 4 3 < / a : S i z e A t D p i 9 6 > < a : V i s i b l e > t r u e < / a : V i s i b l e > < / V a l u e > < / K e y V a l u e O f s t r i n g S a n d b o x E d i t o r . M e a s u r e G r i d S t a t e S c d E 3 5 R y > < K e y V a l u e O f s t r i n g S a n d b o x E d i t o r . M e a s u r e G r i d S t a t e S c d E 3 5 R y > < K e y > T a b l e 9 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  I d < / s t r i n g > < / k e y > < v a l u e > < i n t > 1 8 2 < / 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  I D 2 < / K e y > < / D i a g r a m O b j e c t K e y > < D i a g r a m O b j e c t K e y > < K e y > C o l u m n s \ I n v o i c e   T y p e < / K e y > < / D i a g r a m O b j e c t K e y > < D i a g r a m O b j e c t K e y > < K e y > C o l u m n s \ A t t r i b u t e 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  I D 2 < / K e y > < / a : K e y > < a : V a l u e   i : t y p e = " M e a s u r e G r i d N o d e V i e w S t a t e " > < C o l u m n > 1 < / C o l u m n > < L a y e d O u t > t r u e < / L a y e d O u t > < / a : V a l u e > < / a : K e y V a l u e O f D i a g r a m O b j e c t K e y a n y T y p e z b w N T n L X > < a : K e y V a l u e O f D i a g r a m O b j e c t K e y a n y T y p e z b w N T n L X > < a : K e y > < K e y > C o l u m n s \ I n v o i c e   T y p e < / K e y > < / a : K e y > < a : V a l u e   i : t y p e = " M e a s u r e G r i d N o d e V i e w S t a t e " > < C o l u m n > 2 < / C o l u m n > < L a y e d O u t > t r u e < / L a y e d O u t > < / a : V a l u e > < / a : K e y V a l u e O f D i a g r a m O b j e c t K e y a n y T y p e z b w N T n L X > < a : K e y V a l u e O f D i a g r a m O b j e c t K e y a n y T y p e z b w N T n L X > < a : K e y > < K e y > C o l u m n s \ A t t r i b u t e 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  I D 2 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  I D 2 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 T a g s \ T a b l e s \ & l t ; T a b l e s \ T a b l e 1 _ 1 & g t ; < / K e y > < / D i a g r a m O b j e c t K e y > < D i a g r a m O b j e c t K e y > < K e y > D y n a m i c   T a g s \ T a b l e s \ & l t ; T a b l e s \ o p p o r t u n i t y & g t ; < / K e y > < / D i a g r a m O b j e c t K e y > < D i a g r a m O b j e c t K e y > < K e y > D y n a m i c   T a g s \ T a b l e s \ & l t ; T a b l e s \ m e e t i n g _ l i s t & g t ; < / K e y > < / D i a g r a m O b j e c t K e y > < D i a g r a m O b j e c t K e y > < K e y > D y n a m i c   T a g s \ T a b l e s \ & l t ; T a b l e s \ T a b l e 9 & g t ; < / K e y > < / D i a g r a m O b j e c t K e y > < D i a g r a m O b j e c t K e y > < K e y > D y n a m i c   T a g s \ T a b l e s \ & l t ; T a b l e s \ i n v o i c e & g t ; < / K e y > < / D i a g r a m O b j e c t K e y > < D i a g r a m O b j e c t K e y > < K e y > T a b l e s \ B u d g e t < / K e y > < / D i a g r a m O b j e c t K e y > < D i a g r a m O b j e c t K e y > < K e y > T a b l e s \ B u d g e t \ C o l u m n s \ B r a n c h < / K e y > < / D i a g r a m O b j e c t K e y > < D i a g r a m O b j e c t K e y > < K e y > T a b l e s \ B u d g e t \ C o l u m n s \ S a l e s   p e r s o n   I D < / K e y > < / D i a g r a m O b j e c t K e y > < D i a g r a m O b j e c t K e y > < K e y > T a b l e s \ B u d g e t \ C o l u m n s \ E m p l o y e e   N a m e < / K e y > < / D i a g r a m O b j e c t K e y > < D i a g r a m O b j e c t K e y > < K e y > T a b l e s \ B u d g e t \ C o l u m n s \ N e w   R o l e 2 < / K e y > < / D i a g r a m O b j e c t K e y > < D i a g r a m O b j e c t K e y > < K e y > T a b l e s \ B u d g e t \ C o l u m n s \ N e w   B u d g e t < / K e y > < / D i a g r a m O b j e c t K e y > < D i a g r a m O b j e c t K e y > < K e y > T a b l e s \ B u d g e t \ C o l u m n s \ C r o s s   s e l l   b u g d e t < / K e y > < / D i a g r a m O b j e c t K e y > < D i a g r a m O b j e c t K e y > < K e y > T a b l e s \ B u d g e t \ C o l u m n s \ R e n e w a l   B u d g e t < / K e y > < / D i a g r a m O b j e c t K e y > < D i a g r a m O b j e c t K e y > < K e y > T a b l e s \ T a b l e 1 _ 1 < / K e y > < / D i a g r a m O b j e c t K e y > < D i a g r a m O b j e c t K e y > < K e y > T a b l e s \ T a b l e 1 _ 1 \ C o l u m n s \ A c c o u n t   E x e   I D < / K e y > < / D i a g r a m O b j e c t K e y > < D i a g r a m O b j e c t K e y > < K e y > T a b l e s \ T a b l e 1 _ 1 \ C o l u m n s \ A c c o u n t   E x e   I D 2 < / K e y > < / D i a g r a m O b j e c t K e y > < D i a g r a m O b j e c t K e y > < K e y > T a b l e s \ T a b l e 1 _ 1 \ C o l u m n s \ I n v o i c e   T y p e < / K e y > < / D i a g r a m O b j e c t K e y > < D i a g r a m O b j e c t K e y > < K e y > T a b l e s \ T a b l e 1 _ 1 \ C o l u m n s \ A t t r i b u t e < / K e y > < / D i a g r a m O b j e c t K e y > < D i a g r a m O b j e c t K e y > < K e y > T a b l e s \ T a b l e 1 _ 1 \ C o l u m n s \ A m o u n t < / K e y > < / D i a g r a m O b j e c t K e y > < D i a g r a m O b j e c t K e y > < K e y > T a b l e s \ T a b l e 1 _ 1 \ M e a s u r e s \ S u m   o f   A m o u n t < / K e y > < / D i a g r a m O b j e c t K e y > < D i a g r a m O b j e c t K e y > < K e y > T a b l e s \ T a b l e 1 _ 1 \ S u m   o f   A m o u n t \ A d d i t i o n a l 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 o p p o r t u n i t y _ i d < / K e y > < / D i a g r a m O b j e c t K e y > < D i a g r a m O b j e c t K e y > < K e y > T a b l e s \ o p p o r t u n i t y \ C o u n t   o f   o p p o r t u n i t y _ i d \ A d d i t i o n a l   I n f o \ I m p l i c i t   M e a s u r e < / K e y > < / D i a g r a m O b j e c t K e y > < D i a g r a m O b j e c t K e y > < K e y > T a b l e s \ o p p o r t u n i t y \ M e a s u r e s \ C o u n t   o f   o p p o r t u n i t y _ n a m e < / K e y > < / D i a g r a m O b j e c t K e y > < D i a g r a m O b j e c t K e y > < K e y > T a b l e s \ o p p o r t u n i t y \ C o u n t   o f   o p p o r t u n i t y _ n a m e \ A d d i t i o n a l 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K e y > < / D i a g r a m O b j e c t K e y > < D i a g r a m O b j e c t K e y > < K e y > T a b l e s \ m e e t i n g _ l i s t \ C o u n t   o f   m e e t i n g _ d a t e \ A d d i t i o n a l   I n f o \ I m p l i c i t   M e a s u r e < / K e y > < / D i a g r a m O b j e c t K e y > < D i a g r a m O b j e c t K e y > < K e y > T a b l e s \ T a b l e 9 < / K e y > < / D i a g r a m O b j e c t K e y > < D i a g r a m O b j e c t K e y > < K e y > T a b l e s \ T a b l e 9 \ C o l u m n s \ A c c o u n t   E x e   I D < / K e y > < / D i a g r a m O b j e c t K e y > < D i a g r a m O b j e c t K e y > < K e y > T a b l e s \ T a b l e 9 \ C o l u m n s \ A c c o u n t   E x e   I D 2 < / 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 R e l a t i o n s h i p s \ & l t ; T a b l e s \ T a b l e 1 _ 1 \ C o l u m n s \ A c c o u n t   E x e   I D 2 & g t ; - & l t ; T a b l e s \ T a b l e 9 \ C o l u m n s \ A c c o u n t   E x e   I D 2 & g t ; < / K e y > < / D i a g r a m O b j e c t K e y > < D i a g r a m O b j e c t K e y > < K e y > R e l a t i o n s h i p s \ & l t ; T a b l e s \ T a b l e 1 _ 1 \ C o l u m n s \ A c c o u n t   E x e   I D 2 & g t ; - & l t ; T a b l e s \ T a b l e 9 \ C o l u m n s \ A c c o u n t   E x e   I D 2 & g t ; \ F K < / K e y > < / D i a g r a m O b j e c t K e y > < D i a g r a m O b j e c t K e y > < K e y > R e l a t i o n s h i p s \ & l t ; T a b l e s \ T a b l e 1 _ 1 \ C o l u m n s \ A c c o u n t   E x e   I D 2 & g t ; - & l t ; T a b l e s \ T a b l e 9 \ C o l u m n s \ A c c o u n t   E x e   I D 2 & g t ; \ P K < / K e y > < / D i a g r a m O b j e c t K e y > < D i a g r a m O b j e c t K e y > < K e y > R e l a t i o n s h i p s \ & l t ; T a b l e s \ T a b l e 1 _ 1 \ C o l u m n s \ A c c o u n t   E x e   I D 2 & g t ; - & l t ; T a b l e s \ T a b l e 9 \ C o l u m n s \ A c c o u n t   E x e   I D 2 & g t ; \ C r o s s F i l t e r < / K e y > < / D i a g r a m O b j e c t K e y > < D i a g r a m O b j e c t K e y > < K e y > R e l a t i o n s h i p s \ & l t ; T a b l e s \ o p p o r t u n i t y \ C o l u m n s \ A c c o u n t   E x e c u t i v e & g t ; - & l t ; T a b l e s \ T a b l e 9 \ C o l u m n s \ A c c o u n t   E x e   I D 2 & g t ; < / K e y > < / D i a g r a m O b j e c t K e y > < D i a g r a m O b j e c t K e y > < K e y > R e l a t i o n s h i p s \ & l t ; T a b l e s \ o p p o r t u n i t y \ C o l u m n s \ A c c o u n t   E x e c u t i v e & g t ; - & l t ; T a b l e s \ T a b l e 9 \ C o l u m n s \ A c c o u n t   E x e   I D 2 & g t ; \ F K < / K e y > < / D i a g r a m O b j e c t K e y > < D i a g r a m O b j e c t K e y > < K e y > R e l a t i o n s h i p s \ & l t ; T a b l e s \ o p p o r t u n i t y \ C o l u m n s \ A c c o u n t   E x e c u t i v e & g t ; - & l t ; T a b l e s \ T a b l e 9 \ C o l u m n s \ A c c o u n t   E x e   I D 2 & g t ; \ P K < / K e y > < / D i a g r a m O b j e c t K e y > < D i a g r a m O b j e c t K e y > < K e y > R e l a t i o n s h i p s \ & l t ; T a b l e s \ o p p o r t u n i t y \ C o l u m n s \ A c c o u n t   E x e c u t i v e & g t ; - & l t ; T a b l e s \ T a b l e 9 \ C o l u m n s \ A c c o u n t   E x e   I D 2 & g t ; \ C r o s s F i l t e r < / K e y > < / D i a g r a m O b j e c t K e y > < D i a g r a m O b j e c t K e y > < K e y > R e l a t i o n s h i p s \ & l t ; T a b l e s \ m e e t i n g _ l i s t \ C o l u m n s \ A c c o u n t   E x e c u t i v e & g t ; - & l t ; T a b l e s \ T a b l e 9 \ C o l u m n s \ A c c o u n t   E x e   I D 2 & g t ; < / K e y > < / D i a g r a m O b j e c t K e y > < D i a g r a m O b j e c t K e y > < K e y > R e l a t i o n s h i p s \ & l t ; T a b l e s \ m e e t i n g _ l i s t \ C o l u m n s \ A c c o u n t   E x e c u t i v e & g t ; - & l t ; T a b l e s \ T a b l e 9 \ C o l u m n s \ A c c o u n t   E x e   I D 2 & g t ; \ F K < / K e y > < / D i a g r a m O b j e c t K e y > < D i a g r a m O b j e c t K e y > < K e y > R e l a t i o n s h i p s \ & l t ; T a b l e s \ m e e t i n g _ l i s t \ C o l u m n s \ A c c o u n t   E x e c u t i v e & g t ; - & l t ; T a b l e s \ T a b l e 9 \ C o l u m n s \ A c c o u n t   E x e   I D 2 & g t ; \ P K < / K e y > < / D i a g r a m O b j e c t K e y > < D i a g r a m O b j e c t K e y > < K e y > R e l a t i o n s h i p s \ & l t ; T a b l e s \ m e e t i n g _ l i s t \ C o l u m n s \ A c c o u n t   E x e c u t i v e & g t ; - & l t ; T a b l e s \ T a b l e 9 \ C o l u m n s \ A c c o u n t   E x e   I D 2 & g t ; \ C r o s s F i l t e r < / K e y > < / D i a g r a m O b j e c t K e y > < / A l l K e y s > < S e l e c t e d K e y s > < D i a g r a m O b j e c t K e y > < K e y > R e l a t i o n s h i p s \ & l t ; T a b l e s \ T a b l e 1 _ 1 \ C o l u m n s \ A c c o u n t   E x e   I D 2 & g t ; - & l t ; T a b l e s \ T a b l e 9 \ C o l u m n s \ A c c o u n t   E x e   I D 2 & g t ; \ C r o s s F i l t e r 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 T a g s \ T a b l e s \ & l t ; T a b l e s \ T a b l e 1 _ 1 & g t ; 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W i d t h > 2 0 0 < / W i d t h > < / a : V a l u e > < / a : K e y V a l u e O f D i a g r a m O b j e c t K e y a n y T y p e z b w N T n L X > < a : K e y V a l u e O f D i a g r a m O b j e c t K e y a n y T y p e z b w N T n L X > < a : K e y > < K e y > T a b l e s \ B u d g e t \ C o l u m n s \ B r a n c h < / K e y > < / a : K e y > < a : V a l u e   i : t y p e = " D i a g r a m D i s p l a y N o d e V i e w S t a t e " > < H e i g h t > 1 5 0 < / H e i g h t > < I s E x p a n d e d > t r u e < / I s E x p a n d e d > < W i d t h > 2 0 0 < / W i d t h > < / a : V a l u e > < / a : K e y V a l u e O f D i a g r a m O b j e c t K e y a n y T y p e z b w N T n L X > < a : K e y V a l u e O f D i a g r a m O b j e c t K e y a n y T y p e z b w N T n L X > < a : K e y > < K e y > T a b l e s \ B u d g e t \ C o l u m n s \ S a l e s   p e r s o n   I D < / K e y > < / a : K e y > < a : V a l u e   i : t y p e = " D i a g r a m D i s p l a y N o d e V i e w S t a t e " > < H e i g h t > 1 5 0 < / H e i g h t > < I s E x p a n d e d > t r u e < / I s E x p a n d e d > < W i d t h > 2 0 0 < / W i d t h > < / a : V a l u e > < / a : K e y V a l u e O f D i a g r a m O b j e c t K e y a n y T y p e z b w N T n L X > < a : K e y V a l u e O f D i a g r a m O b j e c t K e y a n y T y p e z b w N T n L X > < a : K e y > < K e y > T a b l e s \ B u d g e t \ C o l u m n s \ E m p l o y e e   N a m e < / K e y > < / a : K e y > < a : V a l u e   i : t y p e = " D i a g r a m D i s p l a y N o d e V i e w S t a t e " > < H e i g h t > 1 5 0 < / H e i g h t > < I s E x p a n d e d > t r u e < / I s E x p a n d e d > < W i d t h > 2 0 0 < / W i d t h > < / a : V a l u e > < / a : K e y V a l u e O f D i a g r a m O b j e c t K e y a n y T y p e z b w N T n L X > < a : K e y V a l u e O f D i a g r a m O b j e c t K e y a n y T y p e z b w N T n L X > < a : K e y > < K e y > T a b l e s \ B u d g e t \ C o l u m n s \ N e w   R o l e 2 < / K e y > < / a : K e y > < a : V a l u e   i : t y p e = " D i a g r a m D i s p l a y N o d e V i e w S t a t e " > < H e i g h t > 1 5 0 < / H e i g h t > < I s E x p a n d e d > t r u e < / I s E x p a n d e d > < W i d t h > 2 0 0 < / W i d t h > < / a : V a l u e > < / a : K e y V a l u e O f D i a g r a m O b j e c t K e y a n y T y p e z b w N T n L X > < a : K e y V a l u e O f D i a g r a m O b j e c t K e y a n y T y p e z b w N T n L X > < a : K e y > < K e y > T a b l e s \ B u d g e t \ C o l u m n s \ N e w   B u d g e t < / K e y > < / a : K e y > < a : V a l u e   i : t y p e = " D i a g r a m D i s p l a y N o d e V i e w S t a t e " > < H e i g h t > 1 5 0 < / H e i g h t > < I s E x p a n d e d > t r u e < / I s E x p a n d e d > < W i d t h > 2 0 0 < / W i d t h > < / a : V a l u e > < / a : K e y V a l u e O f D i a g r a m O b j e c t K e y a n y T y p e z b w N T n L X > < a : K e y V a l u e O f D i a g r a m O b j e c t K e y a n y T y p e z b w N T n L X > < a : K e y > < K e y > T a b l e s \ B u d g e t \ C o l u m n s \ C r o s s   s e l l   b u g d e t < / K e y > < / a : K e y > < a : V a l u e   i : t y p e = " D i a g r a m D i s p l a y N o d e V i e w S t a t e " > < H e i g h t > 1 5 0 < / H e i g h t > < I s E x p a n d e d > t r u e < / I s E x p a n d e d > < W i d t h > 2 0 0 < / W i d t h > < / a : V a l u e > < / a : K e y V a l u e O f D i a g r a m O b j e c t K e y a n y T y p e z b w N T n L X > < a : K e y V a l u e O f D i a g r a m O b j e c t K e y a n y T y p e z b w N T n L X > < a : K e y > < K e y > T a b l e s \ B u d g e t \ C o l u m n s \ R e n e w a l   B u d g e t < / K e y > < / a : K e y > < a : V a l u e   i : t y p e = " D i a g r a m D i s p l a y N o d e V i e w S t a t e " > < H e i g h t > 1 5 0 < / H e i g h t > < I s E x p a n d e d > t r u e < / I s E x p a n d e d > < W i d t h > 2 0 0 < / W i d t h > < / a : V a l u e > < / a : K e y V a l u e O f D i a g r a m O b j e c t K e y a n y T y p e z b w N T n L X > < a : K e y V a l u e O f D i a g r a m O b j e c t K e y a n y T y p e z b w N T n L X > < a : K e y > < K e y > T a b l e s \ T a b l e 1 _ 1 < / K e y > < / a : K e y > < a : V a l u e   i : t y p e = " D i a g r a m D i s p l a y N o d e V i e w S t a t e " > < H e i g h t > 1 5 0 < / H e i g h t > < I s E x p a n d e d > t r u e < / I s E x p a n d e d > < L a y e d O u t > t r u e < / L a y e d O u t > < L e f t > 3 2 9 . 9 0 3 8 1 0 5 6 7 6 6 5 8 < / L e f t > < T a b I n d e x > 1 < / T a b I n d e x > < W i d t h > 2 0 0 < / W i d t h > < / a : V a l u e > < / a : K e y V a l u e O f D i a g r a m O b j e c t K e y a n y T y p e z b w N T n L X > < a : K e y V a l u e O f D i a g r a m O b j e c t K e y a n y T y p e z b w N T n L X > < a : K e y > < K e y > T a b l e s \ T a b l e 1 _ 1 \ C o l u m n s \ A c c o u n t   E x e   I D < / K e y > < / a : K e y > < a : V a l u e   i : t y p e = " D i a g r a m D i s p l a y N o d e V i e w S t a t e " > < H e i g h t > 1 5 0 < / H e i g h t > < I s E x p a n d e d > t r u e < / I s E x p a n d e d > < W i d t h > 2 0 0 < / W i d t h > < / a : V a l u e > < / a : K e y V a l u e O f D i a g r a m O b j e c t K e y a n y T y p e z b w N T n L X > < a : K e y V a l u e O f D i a g r a m O b j e c t K e y a n y T y p e z b w N T n L X > < a : K e y > < K e y > T a b l e s \ T a b l e 1 _ 1 \ C o l u m n s \ A c c o u n t   E x e   I D 2 < / K e y > < / a : K e y > < a : V a l u e   i : t y p e = " D i a g r a m D i s p l a y N o d e V i e w S t a t e " > < H e i g h t > 1 5 0 < / H e i g h t > < I s E x p a n d e d > t r u e < / I s E x p a n d e d > < W i d t h > 2 0 0 < / W i d t h > < / a : V a l u e > < / a : K e y V a l u e O f D i a g r a m O b j e c t K e y a n y T y p e z b w N T n L X > < a : K e y V a l u e O f D i a g r a m O b j e c t K e y a n y T y p e z b w N T n L X > < a : K e y > < K e y > T a b l e s \ T a b l e 1 _ 1 \ C o l u m n s \ I n v o i c e   T y p e < / K e y > < / a : K e y > < a : V a l u e   i : t y p e = " D i a g r a m D i s p l a y N o d e V i e w S t a t e " > < H e i g h t > 1 5 0 < / H e i g h t > < I s E x p a n d e d > t r u e < / I s E x p a n d e d > < W i d t h > 2 0 0 < / W i d t h > < / a : V a l u e > < / a : K e y V a l u e O f D i a g r a m O b j e c t K e y a n y T y p e z b w N T n L X > < a : K e y V a l u e O f D i a g r a m O b j e c t K e y a n y T y p e z b w N T n L X > < a : K e y > < K e y > T a b l e s \ T a b l e 1 _ 1 \ C o l u m n s \ A t t r i b u t e < / K e y > < / a : K e y > < a : V a l u e   i : t y p e = " D i a g r a m D i s p l a y N o d e V i e w S t a t e " > < H e i g h t > 1 5 0 < / H e i g h t > < I s E x p a n d e d > t r u e < / I s E x p a n d e d > < W i d t h > 2 0 0 < / W i d t h > < / a : V a l u e > < / a : K e y V a l u e O f D i a g r a m O b j e c t K e y a n y T y p e z b w N T n L X > < a : K e y V a l u e O f D i a g r a m O b j e c t K e y a n y T y p e z b w N T n L X > < a : K e y > < K e y > T a b l e s \ T a b l e 1 _ 1 \ C o l u m n s \ A m o u n t < / K e y > < / a : K e y > < a : V a l u e   i : t y p e = " D i a g r a m D i s p l a y N o d e V i e w S t a t e " > < H e i g h t > 1 5 0 < / H e i g h t > < I s E x p a n d e d > t r u e < / I s E x p a n d e d > < W i d t h > 2 0 0 < / W i d t h > < / a : V a l u e > < / a : K e y V a l u e O f D i a g r a m O b j e c t K e y a n y T y p e z b w N T n L X > < a : K e y V a l u e O f D i a g r a m O b j e c t K e y a n y T y p e z b w N T n L X > < a : K e y > < K e y > T a b l e s \ T a b l e 1 _ 1 \ M e a s u r e s \ S u m   o f   A m o u n t < / K e y > < / a : K e y > < a : V a l u e   i : t y p e = " D i a g r a m D i s p l a y N o d e V i e w S t a t e " > < H e i g h t > 1 5 0 < / H e i g h t > < I s E x p a n d e d > t r u e < / I s E x p a n d e d > < W i d t h > 2 0 0 < / W i d t h > < / a : V a l u e > < / a : K e y V a l u e O f D i a g r a m O b j e c t K e y a n y T y p e z b w N T n L X > < a : K e y V a l u e O f D i a g r a m O b j e c t K e y a n y T y p e z b w N T n L X > < a : K e y > < K e y > T a b l e s \ T a b l e 1 _ 1 \ S u m   o f   A m o u n t \ A d d i t i o n a l 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 6 5 9 . 8 0 7 6 2 1 1 3 5 3 3 1 6 < / L e f t > < S c r o l l V e r t i c a l O f f s e t > 4 5 < / S c r o l l V e r t i c a l O f f s e t > < T a b I n d e x > 2 < / T a b I n d e x > < 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 T a b l e s \ m e e t i n g _ l i s t < / K e y > < / a : K e y > < a : V a l u e   i : t y p e = " D i a g r a m D i s p l a y N o d e V i e w S t a t e " > < H e i g h t > 1 5 0 < / H e i g h t > < I s E x p a n d e d > t r u e < / I s E x p a n d e d > < L a y e d O u t > t r u e < / L a y e d O u t > < L e f t > 9 8 9 . 7 1 1 4 3 1 7 0 2 9 9 7 2 9 < / L e f t > < T a b I n d e x > 3 < / T a b I n d e x > < 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K e y > < / a : K e y > < a : V a l u e   i : t y p e = " D i a g r a m D i s p l a y N o d e V i e w S t a t e " > < H e i g h t > 1 5 0 < / H e i g h t > < I s E x p a n d e d > t r u e < / I s E x p a n d e d > < W i d t h > 2 0 0 < / W i d t h > < / a : V a l u e > < / a : K e y V a l u e O f D i a g r a m O b j e c t K e y a n y T y p e z b w N T n L X > < a : K e y V a l u e O f D i a g r a m O b j e c t K e y a n y T y p e z b w N T n L X > < a : K e y > < K e y > T a b l e s \ m e e t i n g _ l i s t \ C o u n t   o f   m e e t i n g _ d a t e \ A d d i t i o n a l 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 5 9 9 . 0 4 4 7 6 5 0 3 6 3 3 0 5 5 < / L e f t > < T a b I n d e x > 5 < / T a b I n d e x > < T o p > 2 0 8 < / T o p > < W i d t h > 2 0 0 < / W i d t h > < / a : V a l u e > < / a : K e y V a l u e O f D i a g r a m O b j e c t K e y a n y T y p e z b w N T n L X > < a : K e y V a l u e O f D i a g r a m O b j e c t K e y a n y T y p e z b w N T n L X > < a : K e y > < K e y > T a b l e s \ T a b l e 9 \ C o l u m n s \ A c c o u n t   E x e   I D < / K e y > < / a : K e y > < a : V a l u e   i : t y p e = " D i a g r a m D i s p l a y N o d e V i e w S t a t e " > < H e i g h t > 1 5 0 < / H e i g h t > < I s E x p a n d e d > t r u e < / I s E x p a n d e d > < W i d t h > 2 0 0 < / W i d t h > < / a : V a l u e > < / a : K e y V a l u e O f D i a g r a m O b j e c t K e y a n y T y p e z b w N T n L X > < a : K e y V a l u e O f D i a g r a m O b j e c t K e y a n y T y p e z b w N T n L X > < a : K e y > < K e y > T a b l e s \ T a b l e 9 \ C o l u m n s \ A c c o u n t   E x e   I D 2 < / 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 1 2 2 9 . 7 1 1 4 3 1 7 0 2 9 9 7 3 < / L e f t > < T a b I n d e x > 4 < / T a b I n d e x > < T o p > 1 0 4 < / 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 R e l a t i o n s h i p s \ & l t ; T a b l e s \ T a b l e 1 _ 1 \ C o l u m n s \ A c c o u n t   E x e   I D 2 & g t ; - & l t ; T a b l e s \ T a b l e 9 \ C o l u m n s \ A c c o u n t   E x e   I D 2 & g t ; < / K e y > < / a : K e y > < a : V a l u e   i : t y p e = " D i a g r a m D i s p l a y L i n k V i e w S t a t e " > < A u t o m a t i o n P r o p e r t y H e l p e r T e x t > E n d   p o i n t   1 :   ( 5 4 5 . 9 0 3 8 1 0 5 6 7 6 6 6 , 7 5 ) .   E n d   p o i n t   2 :   ( 5 8 3 . 0 4 4 7 6 5 0 3 6 3 3 1 , 2 8 3 )   < / A u t o m a t i o n P r o p e r t y H e l p e r T e x t > < L a y e d O u t > t r u e < / L a y e d O u t > < P o i n t s   x m l n s : b = " h t t p : / / s c h e m a s . d a t a c o n t r a c t . o r g / 2 0 0 4 / 0 7 / S y s t e m . W i n d o w s " > < b : P o i n t > < b : _ x > 5 4 5 . 9 0 3 8 1 0 5 6 7 6 6 5 8 < / b : _ x > < b : _ y > 7 5 < / b : _ y > < / b : P o i n t > < b : P o i n t > < b : _ x > 5 6 2 . 4 7 4 2 8 8 < / b : _ x > < b : _ y > 7 5 < / b : _ y > < / b : P o i n t > < b : P o i n t > < b : _ x > 5 6 4 . 4 7 4 2 8 8 < / b : _ x > < b : _ y > 7 7 < / b : _ y > < / b : P o i n t > < b : P o i n t > < b : _ x > 5 6 4 . 4 7 4 2 8 8 < / b : _ x > < b : _ y > 2 8 1 < / b : _ y > < / b : P o i n t > < b : P o i n t > < b : _ x > 5 6 6 . 4 7 4 2 8 8 < / b : _ x > < b : _ y > 2 8 3 < / b : _ y > < / b : P o i n t > < b : P o i n t > < b : _ x > 5 8 3 . 0 4 4 7 6 5 0 3 6 3 3 0 5 5 < / b : _ x > < b : _ y > 2 8 3 < / b : _ y > < / b : P o i n t > < / P o i n t s > < / a : V a l u e > < / a : K e y V a l u e O f D i a g r a m O b j e c t K e y a n y T y p e z b w N T n L X > < a : K e y V a l u e O f D i a g r a m O b j e c t K e y a n y T y p e z b w N T n L X > < a : K e y > < K e y > R e l a t i o n s h i p s \ & l t ; T a b l e s \ T a b l e 1 _ 1 \ C o l u m n s \ A c c o u n t   E x e   I D 2 & g t ; - & l t ; T a b l e s \ T a b l e 9 \ C o l u m n s \ A c c o u n t   E x e   I D 2 & g t ; \ F K 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 R e l a t i o n s h i p s \ & l t ; T a b l e s \ T a b l e 1 _ 1 \ C o l u m n s \ A c c o u n t   E x e   I D 2 & g t ; - & l t ; T a b l e s \ T a b l e 9 \ C o l u m n s \ A c c o u n t   E x e   I D 2 & g t ; \ P K < / K e y > < / a : K e y > < a : V a l u e   i : t y p e = " D i a g r a m D i s p l a y L i n k E n d p o i n t V i e w S t a t e " > < H e i g h t > 1 6 < / H e i g h t > < L a b e l L o c a t i o n   x m l n s : b = " h t t p : / / s c h e m a s . d a t a c o n t r a c t . o r g / 2 0 0 4 / 0 7 / S y s t e m . W i n d o w s " > < b : _ x > 5 8 3 . 0 4 4 7 6 5 0 3 6 3 3 0 5 5 < / b : _ x > < b : _ y > 2 7 5 < / b : _ y > < / L a b e l L o c a t i o n > < L o c a t i o n   x m l n s : b = " h t t p : / / s c h e m a s . d a t a c o n t r a c t . o r g / 2 0 0 4 / 0 7 / S y s t e m . W i n d o w s " > < b : _ x > 5 9 9 . 0 4 4 7 6 5 0 3 6 3 3 0 5 5 < / b : _ x > < b : _ y > 2 8 3 < / b : _ y > < / L o c a t i o n > < S h a p e R o t a t e A n g l e > 1 8 0 < / S h a p e R o t a t e A n g l e > < W i d t h > 1 6 < / W i d t h > < / a : V a l u e > < / a : K e y V a l u e O f D i a g r a m O b j e c t K e y a n y T y p e z b w N T n L X > < a : K e y V a l u e O f D i a g r a m O b j e c t K e y a n y T y p e z b w N T n L X > < a : K e y > < K e y > R e l a t i o n s h i p s \ & l t ; T a b l e s \ T a b l e 1 _ 1 \ C o l u m n s \ A c c o u n t   E x e   I D 2 & g t ; - & l t ; T a b l e s \ T a b l e 9 \ C o l u m n s \ A c c o u n t   E x e   I D 2 & g t ; \ C r o s s F i l t e r < / K e y > < / a : K e y > < a : V a l u e   i : t y p e = " D i a g r a m D i s p l a y L i n k C r o s s F i l t e r V i e w S t a t e " > < P o i n t s   x m l n s : b = " h t t p : / / s c h e m a s . d a t a c o n t r a c t . o r g / 2 0 0 4 / 0 7 / S y s t e m . W i n d o w s " > < b : P o i n t > < b : _ x > 5 4 5 . 9 0 3 8 1 0 5 6 7 6 6 5 8 < / b : _ x > < b : _ y > 7 5 < / b : _ y > < / b : P o i n t > < b : P o i n t > < b : _ x > 5 6 2 . 4 7 4 2 8 8 < / b : _ x > < b : _ y > 7 5 < / b : _ y > < / b : P o i n t > < b : P o i n t > < b : _ x > 5 6 4 . 4 7 4 2 8 8 < / b : _ x > < b : _ y > 7 7 < / b : _ y > < / b : P o i n t > < b : P o i n t > < b : _ x > 5 6 4 . 4 7 4 2 8 8 < / b : _ x > < b : _ y > 2 8 1 < / b : _ y > < / b : P o i n t > < b : P o i n t > < b : _ x > 5 6 6 . 4 7 4 2 8 8 < / b : _ x > < b : _ y > 2 8 3 < / b : _ y > < / b : P o i n t > < b : P o i n t > < b : _ x > 5 8 3 . 0 4 4 7 6 5 0 3 6 3 3 0 5 5 < / b : _ x > < b : _ y > 2 8 3 < / b : _ y > < / b : P o i n t > < / P o i n t s > < / a : V a l u e > < / a : K e y V a l u e O f D i a g r a m O b j e c t K e y a n y T y p e z b w N T n L X > < a : K e y V a l u e O f D i a g r a m O b j e c t K e y a n y T y p e z b w N T n L X > < a : K e y > < K e y > R e l a t i o n s h i p s \ & l t ; T a b l e s \ o p p o r t u n i t y \ C o l u m n s \ A c c o u n t   E x e c u t i v e & g t ; - & l t ; T a b l e s \ T a b l e 9 \ C o l u m n s \ A c c o u n t   E x e   I D 2 & g t ; < / K e y > < / a : K e y > < a : V a l u e   i : t y p e = " D i a g r a m D i s p l a y L i n k V i e w S t a t e " > < A u t o m a t i o n P r o p e r t y H e l p e r T e x t > E n d   p o i n t   1 :   ( 7 5 9 . 8 0 7 6 2 1 , 1 6 6 ) .   E n d   p o i n t   2 :   ( 6 9 9 . 0 4 4 7 6 5 , 1 9 2 )   < / A u t o m a t i o n P r o p e r t y H e l p e r T e x t > < L a y e d O u t > t r u e < / L a y e d O u t > < P o i n t s   x m l n s : b = " h t t p : / / s c h e m a s . d a t a c o n t r a c t . o r g / 2 0 0 4 / 0 7 / S y s t e m . W i n d o w s " > < b : P o i n t > < b : _ x > 7 5 9 . 8 0 7 6 2 1 < / b : _ x > < b : _ y > 1 6 6 < / b : _ y > < / b : P o i n t > < b : P o i n t > < b : _ x > 7 5 9 . 8 0 7 6 2 1 < / b : _ x > < b : _ y > 1 7 7 < / b : _ y > < / b : P o i n t > < b : P o i n t > < b : _ x > 7 5 7 . 8 0 7 6 2 1 < / b : _ x > < b : _ y > 1 7 9 < / b : _ y > < / b : P o i n t > < b : P o i n t > < b : _ x > 7 0 1 . 0 4 4 7 6 5 < / b : _ x > < b : _ y > 1 7 9 < / b : _ y > < / b : P o i n t > < b : P o i n t > < b : _ x > 6 9 9 . 0 4 4 7 6 5 < / b : _ x > < b : _ y > 1 8 1 < / b : _ y > < / b : P o i n t > < b : P o i n t > < b : _ x > 6 9 9 . 0 4 4 7 6 5 < / b : _ x > < b : _ y > 1 9 2 < / b : _ y > < / b : P o i n t > < / P o i n t s > < / a : V a l u e > < / a : K e y V a l u e O f D i a g r a m O b j e c t K e y a n y T y p e z b w N T n L X > < a : K e y V a l u e O f D i a g r a m O b j e c t K e y a n y T y p e z b w N T n L X > < a : K e y > < K e y > R e l a t i o n s h i p s \ & l t ; T a b l e s \ o p p o r t u n i t y \ C o l u m n s \ A c c o u n t   E x e c u t i v e & g t ; - & l t ; T a b l e s \ T a b l e 9 \ C o l u m n s \ A c c o u n t   E x e   I D 2 & g t ; \ F K < / K e y > < / a : K e y > < a : V a l u e   i : t y p e = " D i a g r a m D i s p l a y L i n k E n d p o i n t V i e w S t a t e " > < H e i g h t > 1 6 < / H e i g h t > < L a b e l L o c a t i o n   x m l n s : b = " h t t p : / / s c h e m a s . d a t a c o n t r a c t . o r g / 2 0 0 4 / 0 7 / S y s t e m . W i n d o w s " > < b : _ x > 7 5 1 . 8 0 7 6 2 1 < / b : _ x > < b : _ y > 1 5 0 < / b : _ y > < / L a b e l L o c a t i o n > < L o c a t i o n   x m l n s : b = " h t t p : / / s c h e m a s . d a t a c o n t r a c t . o r g / 2 0 0 4 / 0 7 / S y s t e m . W i n d o w s " > < b : _ x > 7 5 9 . 8 0 7 6 2 1 < / b : _ x > < b : _ y > 1 5 0 < / b : _ y > < / L o c a t i o n > < S h a p e R o t a t e A n g l e > 9 0 < / S h a p e R o t a t e A n g l e > < W i d t h > 1 6 < / W i d t h > < / a : V a l u e > < / a : K e y V a l u e O f D i a g r a m O b j e c t K e y a n y T y p e z b w N T n L X > < a : K e y V a l u e O f D i a g r a m O b j e c t K e y a n y T y p e z b w N T n L X > < a : K e y > < K e y > R e l a t i o n s h i p s \ & l t ; T a b l e s \ o p p o r t u n i t y \ C o l u m n s \ A c c o u n t   E x e c u t i v e & g t ; - & l t ; T a b l e s \ T a b l e 9 \ C o l u m n s \ A c c o u n t   E x e   I D 2 & g t ; \ P K < / K e y > < / a : K e y > < a : V a l u e   i : t y p e = " D i a g r a m D i s p l a y L i n k E n d p o i n t V i e w S t a t e " > < H e i g h t > 1 6 < / H e i g h t > < L a b e l L o c a t i o n   x m l n s : b = " h t t p : / / s c h e m a s . d a t a c o n t r a c t . o r g / 2 0 0 4 / 0 7 / S y s t e m . W i n d o w s " > < b : _ x > 6 9 1 . 0 4 4 7 6 5 < / b : _ x > < b : _ y > 1 9 2 < / b : _ y > < / L a b e l L o c a t i o n > < L o c a t i o n   x m l n s : b = " h t t p : / / s c h e m a s . d a t a c o n t r a c t . o r g / 2 0 0 4 / 0 7 / S y s t e m . W i n d o w s " > < b : _ x > 6 9 9 . 0 4 4 7 6 5 < / b : _ x > < b : _ y > 2 0 8 < / b : _ y > < / L o c a t i o n > < S h a p e R o t a t e A n g l e > 2 7 0 < / S h a p e R o t a t e A n g l e > < W i d t h > 1 6 < / W i d t h > < / a : V a l u e > < / a : K e y V a l u e O f D i a g r a m O b j e c t K e y a n y T y p e z b w N T n L X > < a : K e y V a l u e O f D i a g r a m O b j e c t K e y a n y T y p e z b w N T n L X > < a : K e y > < K e y > R e l a t i o n s h i p s \ & l t ; T a b l e s \ o p p o r t u n i t y \ C o l u m n s \ A c c o u n t   E x e c u t i v e & g t ; - & l t ; T a b l e s \ T a b l e 9 \ C o l u m n s \ A c c o u n t   E x e   I D 2 & g t ; \ C r o s s F i l t e r < / K e y > < / a : K e y > < a : V a l u e   i : t y p e = " D i a g r a m D i s p l a y L i n k C r o s s F i l t e r V i e w S t a t e " > < P o i n t s   x m l n s : b = " h t t p : / / s c h e m a s . d a t a c o n t r a c t . o r g / 2 0 0 4 / 0 7 / S y s t e m . W i n d o w s " > < b : P o i n t > < b : _ x > 7 5 9 . 8 0 7 6 2 1 < / b : _ x > < b : _ y > 1 6 6 < / b : _ y > < / b : P o i n t > < b : P o i n t > < b : _ x > 7 5 9 . 8 0 7 6 2 1 < / b : _ x > < b : _ y > 1 7 7 < / b : _ y > < / b : P o i n t > < b : P o i n t > < b : _ x > 7 5 7 . 8 0 7 6 2 1 < / b : _ x > < b : _ y > 1 7 9 < / b : _ y > < / b : P o i n t > < b : P o i n t > < b : _ x > 7 0 1 . 0 4 4 7 6 5 < / b : _ x > < b : _ y > 1 7 9 < / b : _ y > < / b : P o i n t > < b : P o i n t > < b : _ x > 6 9 9 . 0 4 4 7 6 5 < / b : _ x > < b : _ y > 1 8 1 < / b : _ y > < / b : P o i n t > < b : P o i n t > < b : _ x > 6 9 9 . 0 4 4 7 6 5 < / b : _ x > < b : _ y > 1 9 2 < / b : _ y > < / b : P o i n t > < / P o i n t s > < / a : V a l u e > < / a : K e y V a l u e O f D i a g r a m O b j e c t K e y a n y T y p e z b w N T n L X > < a : K e y V a l u e O f D i a g r a m O b j e c t K e y a n y T y p e z b w N T n L X > < a : K e y > < K e y > R e l a t i o n s h i p s \ & l t ; T a b l e s \ m e e t i n g _ l i s t \ C o l u m n s \ A c c o u n t   E x e c u t i v e & g t ; - & l t ; T a b l e s \ T a b l e 9 \ C o l u m n s \ A c c o u n t   E x e   I D 2 & g t ; < / K e y > < / a : K e y > < a : V a l u e   i : t y p e = " D i a g r a m D i s p l a y L i n k V i e w S t a t e " > < A u t o m a t i o n P r o p e r t y H e l p e r T e x t > E n d   p o i n t   1 :   ( 9 7 3 . 7 1 1 4 3 1 7 0 2 9 9 7 , 7 5 ) .   E n d   p o i n t   2 :   ( 8 1 5 . 0 4 4 7 6 5 0 3 6 3 3 1 , 2 8 3 )   < / A u t o m a t i o n P r o p e r t y H e l p e r T e x t > < I s F o c u s e d > t r u e < / I s F o c u s e d > < L a y e d O u t > t r u e < / L a y e d O u t > < P o i n t s   x m l n s : b = " h t t p : / / s c h e m a s . d a t a c o n t r a c t . o r g / 2 0 0 4 / 0 7 / S y s t e m . W i n d o w s " > < b : P o i n t > < b : _ x > 9 7 3 . 7 1 1 4 3 1 7 0 2 9 9 7 2 9 < / b : _ x > < b : _ y > 7 5 < / b : _ y > < / b : P o i n t > < b : P o i n t > < b : _ x > 8 9 6 . 3 7 8 0 9 8 5 < / b : _ x > < b : _ y > 7 5 < / b : _ y > < / b : P o i n t > < b : P o i n t > < b : _ x > 8 9 4 . 3 7 8 0 9 8 5 < / b : _ x > < b : _ y > 7 7 < / b : _ y > < / b : P o i n t > < b : P o i n t > < b : _ x > 8 9 4 . 3 7 8 0 9 8 5 < / b : _ x > < b : _ y > 2 8 1 < / b : _ y > < / b : P o i n t > < b : P o i n t > < b : _ x > 8 9 2 . 3 7 8 0 9 8 5 < / b : _ x > < b : _ y > 2 8 3 < / b : _ y > < / b : P o i n t > < b : P o i n t > < b : _ x > 8 1 5 . 0 4 4 7 6 5 0 3 6 3 3 0 5 5 < / b : _ x > < b : _ y > 2 8 3 < / b : _ y > < / b : P o i n t > < / P o i n t s > < / a : V a l u e > < / a : K e y V a l u e O f D i a g r a m O b j e c t K e y a n y T y p e z b w N T n L X > < a : K e y V a l u e O f D i a g r a m O b j e c t K e y a n y T y p e z b w N T n L X > < a : K e y > < K e y > R e l a t i o n s h i p s \ & l t ; T a b l e s \ m e e t i n g _ l i s t \ C o l u m n s \ A c c o u n t   E x e c u t i v e & g t ; - & l t ; T a b l e s \ T a b l e 9 \ C o l u m n s \ A c c o u n t   E x e   I D 2 & g t ; \ F K 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 R e l a t i o n s h i p s \ & l t ; T a b l e s \ m e e t i n g _ l i s t \ C o l u m n s \ A c c o u n t   E x e c u t i v e & g t ; - & l t ; T a b l e s \ T a b l e 9 \ C o l u m n s \ A c c o u n t   E x e   I D 2 & g t ; \ P K < / K e y > < / a : K e y > < a : V a l u e   i : t y p e = " D i a g r a m D i s p l a y L i n k E n d p o i n t V i e w S t a t e " > < H e i g h t > 1 6 < / H e i g h t > < L a b e l L o c a t i o n   x m l n s : b = " h t t p : / / s c h e m a s . d a t a c o n t r a c t . o r g / 2 0 0 4 / 0 7 / S y s t e m . W i n d o w s " > < b : _ x > 7 9 9 . 0 4 4 7 6 5 0 3 6 3 3 0 5 5 < / b : _ x > < b : _ y > 2 7 5 < / b : _ y > < / L a b e l L o c a t i o n > < L o c a t i o n   x m l n s : b = " h t t p : / / s c h e m a s . d a t a c o n t r a c t . o r g / 2 0 0 4 / 0 7 / S y s t e m . W i n d o w s " > < b : _ x > 7 9 9 . 0 4 4 7 6 5 0 3 6 3 3 0 5 5 < / b : _ x > < b : _ y > 2 8 3 < / b : _ y > < / L o c a t i o n > < S h a p e R o t a t e A n g l e > 3 6 0 < / S h a p e R o t a t e A n g l e > < W i d t h > 1 6 < / W i d t h > < / a : V a l u e > < / a : K e y V a l u e O f D i a g r a m O b j e c t K e y a n y T y p e z b w N T n L X > < a : K e y V a l u e O f D i a g r a m O b j e c t K e y a n y T y p e z b w N T n L X > < a : K e y > < K e y > R e l a t i o n s h i p s \ & l t ; T a b l e s \ m e e t i n g _ l i s t \ C o l u m n s \ A c c o u n t   E x e c u t i v e & g t ; - & l t ; T a b l e s \ T a b l e 9 \ C o l u m n s \ A c c o u n t   E x e   I D 2 & g t ; \ C r o s s F i l t e r < / K e y > < / a : K e y > < a : V a l u e   i : t y p e = " D i a g r a m D i s p l a y L i n k C r o s s F i l t e r V i e w S t a t e " > < P o i n t s   x m l n s : b = " h t t p : / / s c h e m a s . d a t a c o n t r a c t . o r g / 2 0 0 4 / 0 7 / S y s t e m . W i n d o w s " > < b : P o i n t > < b : _ x > 9 7 3 . 7 1 1 4 3 1 7 0 2 9 9 7 2 9 < / b : _ x > < b : _ y > 7 5 < / b : _ y > < / b : P o i n t > < b : P o i n t > < b : _ x > 8 9 6 . 3 7 8 0 9 8 5 < / b : _ x > < b : _ y > 7 5 < / b : _ y > < / b : P o i n t > < b : P o i n t > < b : _ x > 8 9 4 . 3 7 8 0 9 8 5 < / b : _ x > < b : _ y > 7 7 < / b : _ y > < / b : P o i n t > < b : P o i n t > < b : _ x > 8 9 4 . 3 7 8 0 9 8 5 < / b : _ x > < b : _ y > 2 8 1 < / b : _ y > < / b : P o i n t > < b : P o i n t > < b : _ x > 8 9 2 . 3 7 8 0 9 8 5 < / b : _ x > < b : _ y > 2 8 3 < / b : _ y > < / b : P o i n t > < b : P o i n t > < b : _ x > 8 1 5 . 0 4 4 7 6 5 0 3 6 3 3 0 5 5 < / b : _ x > < b : _ y > 2 8 3 < / b : _ y > < / b : P o i n t > < / P o i n t s > < / a : V a l u 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C l i e n t W i n d o w X M L " > < C u s t o m C o n t e n t > < ! [ C D A T A [ T a b l e 9 ] ] > < / C u s t o m C o n t e n t > < / G e m i n i > 
</file>

<file path=customXml/item20.xml>��< ? x m l   v e r s i o n = " 1 . 0 "   e n c o d i n g = " U T F - 1 6 " ? > < G e m i n i   x m l n s = " h t t p : / / g e m i n i / p i v o t c u s t o m i z a t i o n / S a n d b o x N o n E m p t y " > < C u s t o m C o n t e n t > < ! [ C D A T A [ 1 ] ] > < / C u s t o m C o n t e n t > < / G e m i n i > 
</file>

<file path=customXml/item21.xml>��< ? x m l   v e r s i o n = " 1 . 0 "   e n c o d i n g = " u t f - 1 6 " ? > < D a t a M a s h u p   s q m i d = " 9 f 4 d 8 4 9 a - 3 a 7 d - 4 b 7 8 - 8 d a 1 - f e 9 7 4 5 5 8 e 1 9 8 "   x m l n s = " h t t p : / / s c h e m a s . m i c r o s o f t . c o m / D a t a M a s h u p " > A A A A A N U G A A B Q S w M E F A A C A A g A 2 Y V d 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m F X 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h V 1 Z D E 4 h + M 4 D A A B I F A A A E w A c A E Z v c m 1 1 b G F z L 1 N l Y 3 R p b 2 4 x L m 0 g o h g A K K A U A A A A A A A A A A A A A A A A A A A A A A A A A A A A x V j f b 9 p I E H 6 P l P 9 h 5 b 6 A y k W Q q + 7 h K h 5 S w u n Q S W l V 6 N 1 D G l n r 9 d T s Z b 1 r 7 Q 8 K Q v n f b 9 c 2 x M F r 1 0 0 g h 5 A A z + x 8 M 7 v f N x 6 j g G g q O J o X n 6 P 3 5 2 f n Z 2 q J J c Q o k u I e J E 4 A j R E D f X 6 G 7 G s u j C T u y n R N g F 3 8 I + R 9 J M R 9 7 w / K 4 G I i u A a u V S + 4 / v 3 r J y n + t V G / z r g y E n M C j 9 / Q z r a H u F g z t Q 7 6 A 8 Q N Y w O k p Y H + o E D c + 4 S X w 8 v h c H T 5 6 2 j 4 b h j O l w D a 5 l E k t L 2 d a U j H g d 8 5 G P x F e T w O 8 j X B 3 c P t N d b 4 r o z / J r D Z p E L b i v 8 E H I N U g Q 2 7 w J E t q L S U 1 3 t t q Q z Q b e l 9 x d i c Y I a l G r s 6 7 v p 7 o M k S 8 8 T i L D Y Z P I I s 7 J 6 o b 0 K m E 8 F M y p 1 R 9 T x Z D b b b g D B q N z j k O I X A b p N 1 R R r W + m G A t k E m G C W b k J s 0 A t l k V R p r o 1 q s U o c x 1 v v o 7 n v V A 3 j c Y J c i N k S H i R Q m q 8 W / I k Q Y r t E s t q Y Z 1 7 + 9 u 3 B 1 P r F N 1 4 B m 1 7 W l k a P M 0 l + y s j v m e N u A S j k R K Y S E Y V U v + S p 1 q L v L x a 5 V V 8 U G / J V K W A G 3 R u 3 O D e e 6 C Z 1 H D U E C h + + Y N e 0 5 w 5 m C U A J W g n u M S o c m c 6 C e D X / o n 5 9 R 7 q V V V c H f A N T p x O u i t + j W m a s 6 G T V I t u Z 3 L L U 2 J P D / C / U F j J 5 j B i q z I L Z n 5 1 p p 1 h K x c V Z 1 g G 6 a O A h 7 F E l 0 J O 0 H E y c 5 T U 5 E 2 x m P 6 Y r G B r M S q o 3 E b 4 K b m 7 d T + 5 4 i t w 5 F c a L R L z m l L L F Q w a i g x u n W R c f i d 7 f c X o f u H 3 J K + + m K W v g 6 T T M m N g D o x i e G G / i O P g s G l 1 5 L c X r 1 m B M p l E I K G E O R S W K f y + e i M 3 t D d K Q p 5 S t B y Q l n o x K g h Z y l R 5 c m 6 3 M 9 F g + b 0 3 g d 7 u 3 w 9 4 N P r X k V 9 p f d z F / Q t G s D z n G b 9 k / P h J h v n t 3 t O 6 o j t a d P e R I y q k 7 Y y k u U F o l U 8 + i i k 0 b / Y 4 n l B w m 9 j m J e T s g 2 N S R M R H b q x d o e Z m x n s J r D b g + e S y 6 R Z U J q w 6 n e n I 5 b H x 9 B W v i V E J m G l X y 6 c K x 1 z b F 4 1 i G x 1 + F a N Q c v X a o O N G 5 v n u 1 P j w 1 c z S S k 1 K Q h b m h 3 u 1 t A k 5 0 w o b x 0 z V u / x k m T P O r 3 i Q w I x U x v P D m 2 P T 3 v r M p E D R 6 S q v v Q j j q Y s q d 6 6 y i p / F x H L W q a G G k f Z / V e V P 3 t r R v Z x k G x 0 j G 1 l N j d c 8 h T o P 1 k b 7 L 2 + m Q 4 K + e y h e 8 m X h p 9 U Z f U 0 i A F 7 z 8 C C y w 9 Y + K + z i 8 8 o 6 u c + B 8 5 2 6 A 5 M N t A 7 K + i w I p G S 8 f e w d Y 8 z e w g l x 3 4 g 7 N o L W l k c h o G f 2 N m I H j M w s 6 0 9 k A 8 q I W h v N z 7 c b r u F I r g D r I Q x Q G P D r H e / w d Q S w E C L Q A U A A I A C A D Z h V 1 Z h q 9 k z a U A A A D 1 A A A A E g A A A A A A A A A A A A A A A A A A A A A A Q 2 9 u Z m l n L 1 B h Y 2 t h Z 2 U u e G 1 s U E s B A i 0 A F A A C A A g A 2 Y V d W Q / K 6 a u k A A A A 6 Q A A A B M A A A A A A A A A A A A A A A A A 8 Q A A A F t D b 2 5 0 Z W 5 0 X 1 R 5 c G V z X S 5 4 b W x Q S w E C L Q A U A A I A C A D Z h V 1 Z D E 4 h + M 4 D A A B I F A A A E w A A A A A A A A A A A A A A A A D i A Q A A R m 9 y b X V s Y X M v U 2 V j d G l v b j E u b V B L B Q Y A A A A A A w A D A M I A A A D 9 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X g A A A A A A A G 9 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U 8 L 0 l 0 Z W 1 Q Y X R o P j w v S X R l b U x v Y 2 F 0 a W 9 u P j x T d G F i b G V F b n R y a W V z P j x F b n R y e S B U e X B l P S J J c 1 B y a X Z h d G U i I F Z h b H V l P S J s M C I g L z 4 8 R W 5 0 c n k g V H l w Z T 0 i U X V l c n l J R C I g V m F s d W U 9 I n N k Y 2 Z i N T c 2 Z C 1 i M T Y y L T Q 4 N m E t O D N j N y 1 i N T U z N 2 U y Z T N l 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0 L T E w L T I 5 V D E x O j E 2 O j U w L j E 1 N D g 1 M z d 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Q 2 9 s d W 1 u Q 2 9 1 b n Q m c X V v d D s 6 M T c s J n F 1 b 3 Q 7 S 2 V 5 Q 2 9 s d W 1 u T m F t Z X M m c X V v d D s 6 W 1 0 s J n F 1 b 3 Q 7 Q 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S W Q s N n 0 m c X V v d D s s J n F 1 b 3 Q 7 U 2 V j d G l v b j E v Y n J v a 2 V y Y W d l L 0 N o Y W 5 n Z W Q g V H l w Z S 5 7 Q W N j b 3 V u d C B F e G U g S U Q s N 3 0 m c X V v d D s s J n F 1 b 3 Q 7 U 2 V j d G l v b j E v Y n J v a 2 V y Y W d l L 0 N o Y W 5 n Z W Q g V H l w Z S 5 7 Y n J h b m N o X 2 5 h b W U s O H 0 m c X V v d D s s J n F 1 b 3 Q 7 U 2 V j d G l v b j E v Y n J v a 2 V y Y W d l L 0 N o Y W 5 n Z W Q g V H l w Z S 5 7 c 2 9 s d X R p b 2 5 f Z 3 J v d X A s O X 0 m c X V v d D s s J n F 1 b 3 Q 7 U 2 V j d G l v b j E v Y n J v a 2 V y Y W d l L 0 N o Y W 5 n Z W Q g V H l w Z S 5 7 a W 5 j b 2 1 l X 2 N s Y X N z L D E w f S Z x d W 9 0 O y w m c X V v d D t T Z W N 0 a W 9 u M S 9 i c m 9 r Z X J h Z 2 U v Q 2 h h b m d l Z C B U e X B l L n t B b W 9 1 b n Q s M T F 9 J n F 1 b 3 Q 7 L C Z x d W 9 0 O 1 N l Y 3 R p b 2 4 x L 2 J y b 2 t l c m F n Z S 9 D a G F u Z 2 V k I F R 5 c G U u e 2 l u Y 2 9 t Z V 9 k d W V f Z G F 0 Z S w x M n 0 m c X V v d D s s J n F 1 b 3 Q 7 U 2 V j d G l v b j E v Y n J v a 2 V y Y W d l L 0 N o Y W 5 n Z W Q g V H l w Z S 5 7 c m V 2 Z W 5 1 Z V 9 0 c m F u c 2 F j d G l v b l 9 0 e X B l L D E z f S Z x d W 9 0 O y w m c X V v d D t T Z W N 0 a W 9 u M S 9 i c m 9 r Z X J h Z 2 U v Q 2 h h b m d l Z C B U e X B l L n t y Z W 5 l d 2 F s X 3 N 0 Y X R 1 c y w x N H 0 m c X V v d D s s J n F 1 b 3 Q 7 U 2 V j d G l v b j E v Y n J v a 2 V y Y W d l L 0 N o Y W 5 n Z W Q g V H l w Z S 5 7 b G F w c 2 V f c m V h c 2 9 u L D E 1 f S Z x d W 9 0 O y w m c X V v d D t T Z W N 0 a W 9 u M S 9 i c m 9 r Z X J h Z 2 U v Q 2 h h b m d l Z C B U e X B l L n t s Y X N 0 X 3 V w Z G F 0 Z W R f Z G F 0 Z S w x N n 0 m c X V v d D t d L C Z x d W 9 0 O 1 J l b G F 0 a W 9 u c 2 h p c E l u Z m 8 m c X V v d D s 6 W 1 1 9 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z I w M j A w M T I z M T A 0 M F 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m Z W V z P C 9 J d G V t U G F 0 a D 4 8 L 0 l 0 Z W 1 M b 2 N h d G l v b j 4 8 U 3 R h Y m x l R W 5 0 c m l l c z 4 8 R W 5 0 c n k g V H l w Z T 0 i S X N Q c m l 2 Y X R l I i B W Y W x 1 Z T 0 i b D A i I C 8 + P E V u d H J 5 I F R 5 c G U 9 I l F 1 Z X J 5 S U Q i I F Z h b H V l P S J z M j c 0 O T V l N j c t M j J k N C 0 0 O T g 0 L W J m O G Q t Y T I x N z U 5 Z m Q 0 Y z 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I i A v P j x F b n R y e S B U e X B l P S J G a W x s Z W R D b 2 1 w b G V 0 Z V J l c 3 V s d F R v V 2 9 y a 3 N o Z W V 0 I i B W Y W x 1 Z T 0 i b D E i I C 8 + P E V u d H J 5 I F R 5 c G U 9 I k Z p b G x D b 3 V u d C I g V m F s d W U 9 I m w 5 I i A v P j x F b n R y e S B U e X B l P S J G a W x s R X J y b 3 J D b 2 R l I i B W Y W x 1 Z T 0 i c 1 V u a 2 5 v d 2 4 i I C 8 + P E V u d H J 5 I F R 5 c G U 9 I k Z p b G x F c n J v c k N v d W 5 0 I i B W Y W x 1 Z T 0 i b D A i I C 8 + P E V u d H J 5 I F R 5 c G U 9 I k Z p b G x M Y X N 0 V X B k Y X R l Z C I g V m F s d W U 9 I m Q y M D I 0 L T E w L T I 5 V D E x O j E 2 O j Q 4 L j A x M z g y N z F 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D b 2 x 1 b W 5 D b 3 V u d C Z x d W 9 0 O z o 5 L C Z x d W 9 0 O 0 t l e U N v b H V t b k 5 h b W V z J n F 1 b 3 Q 7 O l 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T Y W x l c 3 B l c n N v b i 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U m V s Y X R p b 2 5 z a G l w S W 5 m b y Z x d W 9 0 O z p b X X 0 i I C 8 + P C 9 T d G F i b G V F b n R y a W V z P j w v S X R l b T 4 8 S X R l b T 4 8 S X R l b U x v Y 2 F 0 a W 9 u P j x J d G V t V H l w Z T 5 G b 3 J t d W x h P C 9 J d G V t V H l w Z T 4 8 S X R l b V B h d G g + U 2 V j d G l v b j E v Z m V l c y 9 T b 3 V y Y 2 U 8 L 0 l 0 Z W 1 Q Y X R o P j w v S X R l b U x v Y 2 F 0 a W 9 u P j x T d G F i b G V F b n R y a W V z I C 8 + P C 9 J d G V t P j x J d G V t P j x J d G V t T G 9 j Y X R p b 2 4 + P E l 0 Z W 1 U e X B l P k Z v c m 1 1 b G E 8 L 0 l 0 Z W 1 U e X B l P j x J d G V t U G F 0 a D 5 T Z W N 0 a W 9 u M S 9 m Z W V z L 2 Z l Z X N f M j A y M D A x M j M x M D Q x X 1 N o Z W V 0 P C 9 J d G V t U G F 0 a D 4 8 L 0 l 0 Z W 1 M b 2 N h d G l v b j 4 8 U 3 R h Y m x l R W 5 0 c m l l c y A v P j w v S X R l b T 4 8 S X R l b T 4 8 S X R l b U x v Y 2 F 0 a W 9 u P j x J d G V t V H l w Z T 5 G b 3 J t d W x h P C 9 J d G V t V H l w Z T 4 8 S X R l b V B h d G g + U 2 V j d G l v b j E v Z m V l c y 9 Q c m 9 t b 3 R l Z C U y M E h l Y W R l c n M 8 L 0 l 0 Z W 1 Q Y X R o P j w v S X R l b U x v Y 2 F 0 a W 9 u P j x T d G F i b G V F b n R y a W V z I C 8 + P C 9 J d G V t P j x J d G V t P j x J d G V t T G 9 j Y X R p b 2 4 + P E l 0 Z W 1 U e X B l P k Z v c m 1 1 b G E 8 L 0 l 0 Z W 1 U e X B l P j x J d G V t U G F 0 a D 5 T Z W N 0 a W 9 u M S 9 m Z W V z L 0 N o Y W 5 n Z W Q l M j B U e X B l P C 9 J d G V t U G F 0 a D 4 8 L 0 l 0 Z W 1 M b 2 N h d G l v b j 4 8 U 3 R h Y m x l R W 5 0 c m l l c y A v P j w v S X R l b T 4 8 S X R l b T 4 8 S X R l b U x v Y 2 F 0 a W 9 u P j x J d G V t V H l w Z T 5 G b 3 J t d W x h P C 9 J d G V t V H l w Z T 4 8 S X R l b V B h d G g + U 2 V j d G l v b j E v Q n V k Z 2 V 0 P C 9 J d G V t U G F 0 a D 4 8 L 0 l 0 Z W 1 M b 2 N h d G l v b j 4 8 U 3 R h Y m x l R W 5 0 c m l l c z 4 8 R W 5 0 c n k g V H l w Z T 0 i S X N Q c m l 2 Y X R l I i B W Y W x 1 Z T 0 i b D A i I C 8 + P E V u d H J 5 I F R 5 c G U 9 I l F 1 Z X J 5 S U Q i I F Z h b H V l P S J z Z j c y Z W V i M G E t Z j Z i M C 0 0 M m N h L W E 4 M j Y t N z V h N T Z l Y j R k Z m J 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R n Z X Q 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E w L T I 5 V D E x O j E 2 O j Q 3 L j k 2 N j k 0 O D B a I i A v P j x F b n R y e S B U e X B l P S J G a W x s Q 2 9 s d W 1 u V H l w Z X M i I F Z h b H V l P S J z Q m d N R 0 J n T U R B d z 0 9 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n V k Z 2 V 0 L 0 N o Y W 5 n Z W Q g V H l w Z S 5 7 Q n J h b m N o L D B 9 J n F 1 b 3 Q 7 L C Z x d W 9 0 O 1 N l Y 3 R p b 2 4 x L 0 J 1 Z G d l d C 9 D a G F u Z 2 V k I F R 5 c G U u e 1 N h b G V z I H B l c n N v b i B J R C w x f S Z x d W 9 0 O y w m c X V v d D t T Z W N 0 a W 9 u M S 9 C d W R n Z X Q v Q 2 h h b m d l Z C B U e X B l L n t F b X B s b 3 l l Z S B O Y W 1 l L D J 9 J n F 1 b 3 Q 7 L C Z x d W 9 0 O 1 N l Y 3 R p b 2 4 x L 0 J 1 Z G d l d C 9 D a G F u Z 2 V k I F R 5 c G U u e 0 5 l d y B S b 2 x l M i w z f S Z x d W 9 0 O y w m c X V v d D t T Z W N 0 a W 9 u M S 9 C d W R n Z X Q v Q 2 h h b m d l Z C B U e X B l L n t O Z X c g Q n V k Z 2 V 0 L D R 9 J n F 1 b 3 Q 7 L C Z x d W 9 0 O 1 N l Y 3 R p b 2 4 x L 0 J 1 Z G d l d C 9 D a G F u Z 2 V k I F R 5 c G U u e 0 N y b 3 N z I H N l b G w g Y n V n Z G V 0 L D V 9 J n F 1 b 3 Q 7 L C Z x d W 9 0 O 1 N l Y 3 R p b 2 4 x L 0 J 1 Z G d l d C 9 D a G F u Z 2 V k I F R 5 c G U u e 1 J l b m V 3 Y W w g Q n V k Z 2 V 0 L D Z 9 J n F 1 b 3 Q 7 X S w m c X V v d D t D b 2 x 1 b W 5 D b 3 V u d C Z x d W 9 0 O z o 3 L C Z x d W 9 0 O 0 t l e U N v b H V t b k 5 h b W V z J n F 1 b 3 Q 7 O l t d L C Z x d W 9 0 O 0 N v b H V t b k l k Z W 5 0 a X R p Z X M m c X V v d D s 6 W y Z x d W 9 0 O 1 N l Y 3 R p b 2 4 x L 0 J 1 Z G d l d C 9 D a G F u Z 2 V k I F R 5 c G U u e 0 J y Y W 5 j a C w w f S Z x d W 9 0 O y w m c X V v d D t T Z W N 0 a W 9 u M S 9 C d W R n Z X Q v Q 2 h h b m d l Z C B U e X B l L n t T Y W x l c y B w Z X J z b 2 4 g S U Q s M X 0 m c X V v d D s s J n F 1 b 3 Q 7 U 2 V j d G l v b j E v Q n V k Z 2 V 0 L 0 N o Y W 5 n Z W Q g V H l w Z S 5 7 R W 1 w b G 9 5 Z W U g T m F t Z S w y f S Z x d W 9 0 O y w m c X V v d D t T Z W N 0 a W 9 u M S 9 C d W R n Z X Q v Q 2 h h b m d l Z C B U e X B l L n t O Z X c g U m 9 s Z T I s M 3 0 m c X V v d D s s J n F 1 b 3 Q 7 U 2 V j d G l v b j E v Q n V k Z 2 V 0 L 0 N o Y W 5 n Z W Q g V H l w Z S 5 7 T m V 3 I E J 1 Z G d l d C w 0 f S Z x d W 9 0 O y w m c X V v d D t T Z W N 0 a W 9 u M S 9 C d W R n Z X Q v Q 2 h h b m d l Z C B U e X B l L n t D c m 9 z c y B z Z W x s I G J 1 Z 2 R l d C w 1 f S Z x d W 9 0 O y w m c X V v d D t T Z W N 0 a W 9 u M S 9 C d W R n Z X Q v Q 2 h h b m d l Z C B U e X B l L n t S Z W 5 l d 2 F s I E J 1 Z G d l d C w 2 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O T i U y Q k V O J T J C R U U l M j B J b m R p J T I w Y m R n d C U y M C 0 y M D A x M j A y M C U y M F 9 T a G V l d D w v S X R l b V B h d G g + P C 9 J d G V t T G 9 j Y X R p b 2 4 + P F N 0 Y W J s Z U V u d H J p Z X M g L z 4 8 L 0 l 0 Z W 0 + P E l 0 Z W 0 + P E l 0 Z W 1 M b 2 N h d G l v b j 4 8 S X R l b V R 5 c G U + R m 9 y b X V s Y T w v S X R l b V R 5 c G U + P E l 0 Z W 1 Q Y X R o P l N l Y 3 R p b 2 4 x L 0 J 1 Z G d l d C 9 Q c m 9 t b 3 R l Z C U y M E h l Y W R l c n M 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l F 1 Z X J 5 S U Q i I F Z h b H V l P S J z N G F h Y j Q y N G Q t N 2 F h Z i 0 0 M 2 F j L T k 2 Z D I t Z D R k N D R k Y T g x N 2 I 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I i A v P j x F b n R y e S B U e X B l P S J G a W x s Z W R D b 2 1 w b G V 0 Z V J l c 3 V s d F R v V 2 9 y a 3 N o Z W V 0 I i B W Y W x 1 Z T 0 i b D E i I C 8 + P E V u d H J 5 I F R 5 c G U 9 I k Z p b G x D b 3 V u d C I g V m F s d W U 9 I m w y M D Q i I C 8 + P E V u d H J 5 I F R 5 c G U 9 I k Z p b G x F c n J v c k N v Z G U i I F Z h b H V l P S J z V W 5 r b m 9 3 b i I g L z 4 8 R W 5 0 c n k g V H l w Z T 0 i R m l s b E V y c m 9 y Q 2 9 1 b n Q i I F Z h b H V l P S J s M C I g L z 4 8 R W 5 0 c n k g V H l w Z T 0 i R m l s b E x h c 3 R V c G R h d G V k I i B W Y W x 1 Z T 0 i Z D I w M j Q t M T A t M j l U M T E 6 M T Y 6 N D c u O T M 1 N j k 1 N 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U g S U Q s N X 0 m c X V v d D s s J n F 1 b 3 Q 7 U 2 V j d G l v b j E v a W 5 2 b 2 l j Z S 9 D a G F u Z 2 V k I F R 5 c G U u e 0 F j Y 2 9 1 b n Q g R X h l Y 3 V 0 a X Z l L D Z 9 J n F 1 b 3 Q 7 L C Z x d W 9 0 O 1 N l Y 3 R p b 2 4 x L 2 l u d m 9 p Y 2 U v Q 2 h h b m d l Z C B U e X B l L n t p b m N v b W V f Y 2 x h c 3 M s N 3 0 m c X V v d D s s J n F 1 b 3 Q 7 U 2 V j d G l v b j E v a W 5 2 b 2 l j Z S 9 D a G F u Z 2 V k I F R 5 c G U u e 2 N s a W V u d F 9 u Y W 1 l L D h 9 J n F 1 b 3 Q 7 L C Z x d W 9 0 O 1 N l Y 3 R p b 2 4 x L 2 l u d m 9 p Y 2 U v Q 2 h h b m d l Z C B U e X B l L n t w b 2 x p Y 3 l f b n V t Y m V y L D l 9 J n F 1 b 3 Q 7 L C Z x d W 9 0 O 1 N l Y 3 R p b 2 4 x L 2 l u d m 9 p Y 2 U v Q 2 h h b m d l Z C B U e X B l L n t B b W 9 1 b n Q s M T B 9 J n F 1 b 3 Q 7 L C Z x d W 9 0 O 1 N l Y 3 R p b 2 4 x L 2 l u d m 9 p Y 2 U v Q 2 h h b m d l Z C B U e X B l L n t p b m N v b W V f Z H V l X 2 R h d G U s M T F 9 J n F 1 b 3 Q 7 X S w m c X V v d D t D b 2 x 1 b W 5 D b 3 V u d C Z x d W 9 0 O z o x M i 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0 N o Y W 5 n Z W Q g V H l w Z S 5 7 a W 5 j b 2 1 l X 2 N s Y X N z L D d 9 J n F 1 b 3 Q 7 L C Z x d W 9 0 O 1 N l Y 3 R p b 2 4 x L 2 l u d m 9 p Y 2 U v Q 2 h h b m d l Z C B U e X B l L n t j b G l l b n R f b m F t Z S w 4 f S Z x d W 9 0 O y w m c X V v d D t T Z W N 0 a W 9 u M S 9 p b n Z v a W N l L 0 N o Y W 5 n Z W Q g V H l w Z S 5 7 c G 9 s a W N 5 X 2 5 1 b W J l c i w 5 f S Z x d W 9 0 O y w m c X V v d D t T Z W N 0 a W 9 u M S 9 p b n Z v a W N l L 0 N o Y W 5 n Z W Q g V H l w Z S 5 7 Q W 1 v d W 5 0 L D E w f S Z x d W 9 0 O y w m c X V v d D t T Z W N 0 a W 9 u M S 9 p b n Z v a W N l L 0 N o Y W 5 n Z W Q g V H l w Z S 5 7 a W 5 j b 2 1 l X 2 R 1 Z V 9 k Y X R l L D E x 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b W V l d G l u Z 1 9 s a X N 0 P C 9 J d G V t U G F 0 a D 4 8 L 0 l 0 Z W 1 M b 2 N h d G l v b j 4 8 U 3 R h Y m x l R W 5 0 c m l l c z 4 8 R W 5 0 c n k g V H l w Z T 0 i S X N Q c m l 2 Y X R l I i B W Y W x 1 Z T 0 i b D A i I C 8 + P E V u d H J 5 I F R 5 c G U 9 I l F 1 Z X J 5 S U Q i I F Z h b H V l P S J z N m Q 0 Y 2 Q w M 2 M t Y T B k Z C 0 0 N T J j L T g x M m E t O G V k N z Z m M D g x M z l 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Q i I C 8 + P E V u d H J 5 I F R 5 c G U 9 I k Z p b G x l Z E N v b X B s Z X R l U m V z d W x 0 V G 9 X b 3 J r c 2 h l Z X Q i I F Z h b H V l P S J s M S I g L z 4 8 R W 5 0 c n k g V H l w Z T 0 i R m l s b E N v d W 5 0 I i B W Y W x 1 Z T 0 i b D M 0 I i A v P j x F b n R y e S B U e X B l P S J G a W x s R X J y b 3 J D b 2 R l I i B W Y W x 1 Z T 0 i c 1 V u a 2 5 v d 2 4 i I C 8 + P E V u d H J 5 I F R 5 c G U 9 I k Z p b G x F c n J v c k N v d W 5 0 I i B W Y W x 1 Z T 0 i b D A i I C 8 + P E V u d H J 5 I F R 5 c G U 9 I k Z p b G x M Y X N 0 V X B k Y X R l Z C I g V m F s d W U 9 I m Q y M D I 0 L T E w L T I 5 V D E x O j E 2 O j Q 3 L j k y M D A 3 M T 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1 l Z X R p b m d f b G l z d C 9 D a G F u Z 2 V k I F R 5 c G U u e 0 F j Y 2 9 1 b n Q g R X h l I E l E L D B 9 J n F 1 b 3 Q 7 L C Z x d W 9 0 O 1 N l Y 3 R p b 2 4 x L 2 1 l Z X R p b m d f b G l z d C 9 D a G F u Z 2 V k I F R 5 c G U u e 0 F j Y 2 9 1 b n Q g R X h l Y 3 V 0 a X Z l L D F 9 J n F 1 b 3 Q 7 L C Z x d W 9 0 O 1 N l Y 3 R p b 2 4 x L 2 1 l Z X R p b m d f b G l z d C 9 D a G F u Z 2 V k I F R 5 c G U u e 2 J y Y W 5 j a F 9 u Y W 1 l L D J 9 J n F 1 b 3 Q 7 L C Z x d W 9 0 O 1 N l Y 3 R p b 2 4 x L 2 1 l Z X R p b m d f b G l z d C 9 D a G F u Z 2 V k I F R 5 c G U u e 2 d s b 2 J h b F 9 h d H R l b m R l Z X M s M 3 0 m c X V v d D s s J n F 1 b 3 Q 7 U 2 V j d G l v b j E v b W V l d G l u Z 1 9 s a X N 0 L 0 N o Y W 5 n Z W Q g V H l w Z S 5 7 b W V l d G l u Z 1 9 k Y X R l L D R 9 J n F 1 b 3 Q 7 X S w m c X V v d D t D b 2 x 1 b W 5 D b 3 V u d C Z x d W 9 0 O z o 1 L C Z x d W 9 0 O 0 t l e U N v b H V t b k 5 h b W V z J n F 1 b 3 Q 7 O l t d L C Z x d W 9 0 O 0 N v b H V t b k l k Z W 5 0 a X R p Z X M m c X V v d D s 6 W y Z x d W 9 0 O 1 N l Y 3 R p b 2 4 x L 2 1 l Z X R p b m d f b G l z d C 9 D a G F u Z 2 V k I F R 5 c G U u e 0 F j Y 2 9 1 b n Q g R X h l I E l E L D B 9 J n F 1 b 3 Q 7 L C Z x d W 9 0 O 1 N l Y 3 R p b 2 4 x L 2 1 l Z X R p b m d f b G l z d C 9 D a G F u Z 2 V k I F R 5 c G U u e 0 F j Y 2 9 1 b n Q g R X h l Y 3 V 0 a X Z l L D F 9 J n F 1 b 3 Q 7 L C Z x d W 9 0 O 1 N l Y 3 R p b 2 4 x L 2 1 l Z X R p b m d f b G l z d C 9 D a G F u Z 2 V k I F R 5 c G U u e 2 J y Y W 5 j a F 9 u Y W 1 l L D J 9 J n F 1 b 3 Q 7 L C Z x d W 9 0 O 1 N l Y 3 R p b 2 4 x L 2 1 l Z X R p b m d f b G l z d C 9 D a G F u Z 2 V k I F R 5 c G U u e 2 d s b 2 J h b F 9 h d H R l b m R l Z X M s M 3 0 m c X V v d D s s J n F 1 b 3 Q 7 U 2 V j d G l v b j E v b W V l d G l u Z 1 9 s a X N 0 L 0 N o Y W 5 n Z W Q g V H l w Z S 5 7 b W V l d G l u Z 1 9 k Y X R l L D R 9 J n F 1 b 3 Q 7 X S w m c X V v d D t S Z W x h d G l v b n N o a X B J b m Z v J n F 1 b 3 Q 7 O l t d f S I g L z 4 8 L 1 N 0 Y W J s Z U V u d H J p Z X M + P C 9 J d G V t P j x J d G V t P j x J d G V t T G 9 j Y X R p b 2 4 + P E l 0 Z W 1 U e X B l P k Z v c m 1 1 b G E 8 L 0 l 0 Z W 1 U e X B l P j x J d G V t U G F 0 a D 5 T Z W N 0 a W 9 u M S 9 t Z W V 0 a W 5 n X 2 x p c 3 Q v U 2 9 1 c m N l P C 9 J d G V t U G F 0 a D 4 8 L 0 l 0 Z W 1 M b 2 N h d G l v b j 4 8 U 3 R h Y m x l R W 5 0 c m l l c y A v P j w v S X R l b T 4 8 S X R l b T 4 8 S X R l b U x v Y 2 F 0 a W 9 u P j x J d G V t V H l w Z T 5 G b 3 J t d W x h P C 9 J d G V t V H l w Z T 4 8 S X R l b V B h d G g + U 2 V j d G l v b j E v b W V l d G l u Z 1 9 s a X N 0 L 2 1 l Z X R p b m d f b G l z d F 8 y M D I w M D E y M z E w N D F f U 2 h l Z X Q 8 L 0 l 0 Z W 1 Q Y X R o P j w v S X R l b U x v Y 2 F 0 a W 9 u P j x T d G F i b G V F b n R y a W V z I C 8 + P C 9 J d G V t P j x J d G V t P j x J d G V t T G 9 j Y X R p b 2 4 + P E l 0 Z W 1 U e X B l P k Z v c m 1 1 b G E 8 L 0 l 0 Z W 1 U e X B l P j x J d G V t U G F 0 a D 5 T Z W N 0 a W 9 u M S 9 t Z W V 0 a W 5 n X 2 x p c 3 Q v U H J v b W 9 0 Z W Q l M j B I Z W F k Z X J z P C 9 J d G V t U G F 0 a D 4 8 L 0 l 0 Z W 1 M b 2 N h d G l v b j 4 8 U 3 R h Y m x l R W 5 0 c m l l c y A v P j w v S X R l b T 4 8 S X R l b T 4 8 S X R l b U x v Y 2 F 0 a W 9 u P j x J d G V t V H l w Z T 5 G b 3 J t d W x h P C 9 J d G V t V H l w Z T 4 8 S X R l b V B h d G g + U 2 V j d G l v b j E v b W V l d G l u Z 1 9 s a X N 0 L 0 N o Y W 5 n Z W Q l M j B U e X B l 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M 1 Y z E 4 N T R j M S 1 h M j k 3 L T Q y M m M t Y T k 5 O S 1 l Y T c 1 M m E w M G Q 2 M 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k Z p b G x D b 3 V u d C I g V m F s d W U 9 I m w 0 O S I g L z 4 8 R W 5 0 c n k g V H l w Z T 0 i R m l s b E V y c m 9 y Q 2 9 k Z S I g V m F s d W U 9 I n N V b m t u b 3 d u I i A v P j x F b n R y e S B U e X B l P S J G a W x s R X J y b 3 J D b 3 V u d C I g V m F s d W U 9 I m w w I i A v P j x F b n R y e S B U e X B l P S J G a W x s T G F z d F V w Z G F 0 Z W Q i I F Z h b H V l P S J k M j A y N C 0 x M C 0 y O V Q x M T o x N j o 0 N y 4 4 N T c 1 N z I 0 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v c H B v c n R 1 b m l 0 e S 9 D a G F u Z 2 V k I F R 5 c G U u e 2 9 w c G 9 y d H V u a X R 5 X 2 5 h b W U s M H 0 m c X V v d D s s J n F 1 b 3 Q 7 U 2 V j d G l v b j E v b 3 B w b 3 J 0 d W 5 p d H k v Q 2 h h b m d l Z C B U e X B l L n t v c H B v c n R 1 b m l 0 e V 9 p Z C w x f S Z x d W 9 0 O y w m c X V v d D t T Z W N 0 a W 9 u M S 9 v c H B v c n R 1 b m l 0 e S 9 D a G F u Z 2 V k I F R 5 c G U u e 0 F j Y 2 9 1 b n Q g R X h l I E l k L D J 9 J n F 1 b 3 Q 7 L C Z x d W 9 0 O 1 N l Y 3 R p b 2 4 x L 2 9 w c G 9 y d H V u a X R 5 L 0 N o Y W 5 n Z W Q g V H l w Z S 5 7 Q W N j b 3 V u d C B F e G V j d X R p d m U s M 3 0 m c X V v d D s s J n F 1 b 3 Q 7 U 2 V j d G l v b j E v b 3 B w b 3 J 0 d W 5 p d H k v Q 2 h h b m d l Z C B U e X B l L n t w c m V t a X V t X 2 F t b 3 V u d C w 0 f S Z x d W 9 0 O y w m c X V v d D t T Z W N 0 a W 9 u M S 9 v c H B v c n R 1 b m l 0 e S 9 D a G F u Z 2 V k I F R 5 c G U u e 3 J l d m V u d W V f Y W 1 v d W 5 0 L D V 9 J n F 1 b 3 Q 7 L C Z x d W 9 0 O 1 N l Y 3 R p b 2 4 x L 2 9 w c G 9 y d H V u a X R 5 L 0 N o Y W 5 n Z W Q g V H l w Z S 5 7 Y 2 x v c 2 l u Z 1 9 k Y X R l L D Z 9 J n F 1 b 3 Q 7 L C Z x d W 9 0 O 1 N l Y 3 R p b 2 4 x L 2 9 w c G 9 y d H V u a X R 5 L 0 N o Y W 5 n Z W Q g V H l w Z S 5 7 c 3 R h Z 2 U s N 3 0 m c X V v d D s s J n F 1 b 3 Q 7 U 2 V j d G l v b j E v b 3 B w b 3 J 0 d W 5 p d H k v Q 2 h h b m d l Z C B U e X B l L n t i c m F u Y 2 g s O H 0 m c X V v d D s s J n F 1 b 3 Q 7 U 2 V j d G l v b j E v b 3 B w b 3 J 0 d W 5 p d H k v Q 2 h h b m d l Z C B U e X B l L n t z c G V j a W F s d H k s O X 0 m c X V v d D s s J n F 1 b 3 Q 7 U 2 V j d G l v b j E v b 3 B w b 3 J 0 d W 5 p d H k v Q 2 h h b m d l Z C B U e X B l L n t w c m 9 k d W N 0 X 2 d y b 3 V w L D E w f S Z x d W 9 0 O y w m c X V v d D t T Z W N 0 a W 9 u M S 9 v c H B v c n R 1 b m l 0 e S 9 D a G F u Z 2 V k I F R 5 c G U u e 3 B y b 2 R 1 Y 3 R f c 3 V i X 2 d y b 3 V w L D E x f S Z x d W 9 0 O y w m c X V v d D t T Z W N 0 a W 9 u M S 9 v c H B v c n R 1 b m l 0 e S 9 D a G F u Z 2 V k I F R 5 c G U u e 3 J p c 2 t f Z G V 0 Y W l s c y w x M n 0 m c X V v d D t d L C Z x d W 9 0 O 0 N v b H V t b k N v d W 5 0 J n F 1 b 3 Q 7 O j E z L C Z x d W 9 0 O 0 t l e U N v b H V t b k 5 h b W V z J n F 1 b 3 Q 7 O l t d L C Z x d W 9 0 O 0 N v b H V t b k l k Z W 5 0 a X R p Z X M m c X V v d D s 6 W y Z x d W 9 0 O 1 N l Y 3 R p b 2 4 x L 2 9 w c G 9 y d H V u a X R 5 L 0 N o Y W 5 n Z W Q g V H l w Z S 5 7 b 3 B w b 3 J 0 d W 5 p d H l f b m F t Z S w w f S Z x d W 9 0 O y w m c X V v d D t T Z W N 0 a W 9 u M S 9 v c H B v c n R 1 b m l 0 e S 9 D a G F u Z 2 V k I F R 5 c G U u e 2 9 w c G 9 y d H V u a X R 5 X 2 l k L D F 9 J n F 1 b 3 Q 7 L C Z x d W 9 0 O 1 N l Y 3 R p b 2 4 x L 2 9 w c G 9 y d H V u a X R 5 L 0 N o Y W 5 n Z W Q g V H l w Z S 5 7 Q W N j b 3 V u d C B F e G U g S W Q s M n 0 m c X V v d D s s J n F 1 b 3 Q 7 U 2 V j d G l v b j E v b 3 B w b 3 J 0 d W 5 p d H k v Q 2 h h b m d l Z C B U e X B l L n t B Y 2 N v d W 5 0 I E V 4 Z W N 1 d G l 2 Z S w z f S Z x d W 9 0 O y w m c X V v d D t T Z W N 0 a W 9 u M S 9 v c H B v c n R 1 b m l 0 e S 9 D a G F u Z 2 V k I F R 5 c G U u e 3 B y Z W 1 p d W 1 f Y W 1 v d W 5 0 L D R 9 J n F 1 b 3 Q 7 L C Z x d W 9 0 O 1 N l Y 3 R p b 2 4 x L 2 9 w c G 9 y d H V u a X R 5 L 0 N o Y W 5 n Z W Q g V H l w Z S 5 7 c m V 2 Z W 5 1 Z V 9 h b W 9 1 b n Q s N X 0 m c X V v d D s s J n F 1 b 3 Q 7 U 2 V j d G l v b j E v b 3 B w b 3 J 0 d W 5 p d H k v Q 2 h h b m d l Z C B U e X B l L n t j b G 9 z a W 5 n X 2 R h d G U s N n 0 m c X V v d D s s J n F 1 b 3 Q 7 U 2 V j d G l v b j E v b 3 B w b 3 J 0 d W 5 p d H k v Q 2 h h b m d l Z C B U e X B l L n t z d G F n Z S w 3 f S Z x d W 9 0 O y w m c X V v d D t T Z W N 0 a W 9 u M S 9 v c H B v c n R 1 b m l 0 e S 9 D a G F u Z 2 V k I F R 5 c G U u e 2 J y Y W 5 j a C w 4 f S Z x d W 9 0 O y w m c X V v d D t T Z W N 0 a W 9 u M S 9 v c H B v c n R 1 b m l 0 e S 9 D a G F u Z 2 V k I F R 5 c G U u e 3 N w Z W N p Y W x 0 e S w 5 f S Z x d W 9 0 O y w m c X V v d D t T Z W N 0 a W 9 u M S 9 v c H B v c n R 1 b m l 0 e S 9 D a G F u Z 2 V k I F R 5 c G U u e 3 B y b 2 R 1 Y 3 R f Z 3 J v d X A s M T B 9 J n F 1 b 3 Q 7 L C Z x d W 9 0 O 1 N l Y 3 R p b 2 4 x L 2 9 w c G 9 y d H V u a X R 5 L 0 N o Y W 5 n Z W Q g V H l w Z S 5 7 c H J v Z H V j d F 9 z d W J f Z 3 J v d X A s M T F 9 J n F 1 b 3 Q 7 L C Z x d W 9 0 O 1 N l Y 3 R p b 2 4 x L 2 9 w c G 9 y d H V u a X R 5 L 0 N o Y W 5 n Z W Q g V H l w Z S 5 7 c m l z a 1 9 k Z X R h a W x z L D E y f S Z x d W 9 0 O 1 0 s J n F 1 b 3 Q 7 U m V s Y X R p b 2 5 z a G l w S W 5 m b y Z x d W 9 0 O z p b X X 0 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1 M D k x Z G R h L T d i Z G U t N G I 4 Z i 0 4 N G I w L T k x Y 2 I 0 N G Q w Z j U w 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R m l s b E N v d W 5 0 I i B W Y W x 1 Z T 0 i b D E 2 M i I g L z 4 8 R W 5 0 c n k g V H l w Z T 0 i R m l s b E V y c m 9 y Q 2 9 k Z S I g V m F s d W U 9 I n N V b m t u b 3 d u I i A v P j x F b n R y e S B U e X B l P S J G a W x s R X J y b 3 J D b 3 V u d C I g V m F s d W U 9 I m w w I i A v P j x F b n R y e S B U e X B l P S J G a W x s T G F z d F V w Z G F 0 Z W Q i I F Z h b H V l P S J k M j A y N C 0 x M C 0 y O V Q x M T o x N j o 1 M C 4 y M D E 3 M z E z W i I g L z 4 8 R W 5 0 c n k g V H l w Z T 0 i R m l s b E N v b H V t b l R 5 c G V z I i B W Y W x 1 Z T 0 i c 0 F 3 W U d C Z 1 U 9 I i A v P j x F b n R y e S B U e X B l P S J G a W x s Q 2 9 s d W 1 u T m F t Z X M i I F Z h b H V l P S J z W y Z x d W 9 0 O 0 F j Y 2 9 1 b n Q g R X h l I E l E J n F 1 b 3 Q 7 L C Z x d W 9 0 O 0 F j Y 2 9 1 b n Q g R X h l I E l E M i Z x d W 9 0 O y w m c X V v d D t J b n Z v a W N l I F R 5 c G U m c X V v d D s s J n F 1 b 3 Q 7 Q X R 0 c m l i d X R l J n F 1 b 3 Q 7 L C Z x d W 9 0 O 0 F t b 3 V u d C Z x d W 9 0 O 1 0 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V G F i b G U x L 1 V u c G l 2 b 3 R l Z C B P b m x 5 I F N l b G V j d G V k I E N v b H V t b n M u e 0 F j Y 2 9 1 b n Q g R X h l I E l E L D B 9 J n F 1 b 3 Q 7 L C Z x d W 9 0 O 1 N l Y 3 R p b 2 4 x L 1 R h Y m x l M S 9 V b n B p d m 9 0 Z W Q g T 2 5 s e S B T Z W x l Y 3 R l Z C B D b 2 x 1 b W 5 z L n t B Y 2 N v d W 5 0 I E V 4 Z S B J R D I s M X 0 m c X V v d D s s J n F 1 b 3 Q 7 U 2 V j d G l v b j E v V G F i b G U x L 1 V u c G l 2 b 3 R l Z C B P b m x 5 I F N l b G V j d G V k I E N v b H V t b n M u e 0 l u d m 9 p Y 2 U g V H l w Z S w y f S Z x d W 9 0 O y w m c X V v d D t T Z W N 0 a W 9 u M S 9 U Y W J s Z T E v V W 5 w a X Z v d G V k I E 9 u b H k g U 2 V s Z W N 0 Z W Q g Q 2 9 s d W 1 u c y 5 7 Q X R 0 c m l i d X R l L D N 9 J n F 1 b 3 Q 7 L C Z x d W 9 0 O 1 N l Y 3 R p b 2 4 x L 1 R h Y m x l M S 9 V b n B p d m 9 0 Z W Q g T 2 5 s e S B T Z W x l Y 3 R l Z C B D b 2 x 1 b W 5 z L n t W Y W x 1 Z S w 0 f S Z x d W 9 0 O 1 0 s J n F 1 b 3 Q 7 Q 2 9 s d W 1 u Q 2 9 1 b n Q m c X V v d D s 6 N S w m c X V v d D t L Z X l D b 2 x 1 b W 5 O Y W 1 l c y Z x d W 9 0 O z p b X S w m c X V v d D t D b 2 x 1 b W 5 J Z G V u d G l 0 a W V z J n F 1 b 3 Q 7 O l s m c X V v d D t T Z W N 0 a W 9 u M S 9 U Y W J s Z T E v V W 5 w a X Z v d G V k I E 9 u b H k g U 2 V s Z W N 0 Z W Q g Q 2 9 s d W 1 u c y 5 7 Q W N j b 3 V u d C B F e G U g S U Q s M H 0 m c X V v d D s s J n F 1 b 3 Q 7 U 2 V j d G l v b j E v V G F i b G U x L 1 V u c G l 2 b 3 R l Z C B P b m x 5 I F N l b G V j d G V k I E N v b H V t b n M u e 0 F j Y 2 9 1 b n Q g R X h l I E l E M i w x f S Z x d W 9 0 O y w m c X V v d D t T Z W N 0 a W 9 u M S 9 U Y W J s Z T E v V W 5 w a X Z v d G V k I E 9 u b H k g U 2 V s Z W N 0 Z W Q g Q 2 9 s d W 1 u c y 5 7 S W 5 2 b 2 l j Z S B U e X B l L D J 9 J n F 1 b 3 Q 7 L C Z x d W 9 0 O 1 N l Y 3 R p b 2 4 x L 1 R h Y m x l M S 9 V b n B p d m 9 0 Z W Q g T 2 5 s e S B T Z W x l Y 3 R l Z C B D b 2 x 1 b W 5 z L n t B d H R y a W J 1 d G U s M 3 0 m c X V v d D s s J n F 1 b 3 Q 7 U 2 V j d G l v b j E v V G F i b G U x L 1 V u c G l 2 b 3 R l Z C B P b m x 5 I F N l b G V j d G V k I E N v b H V t b n M u e 1 Z h b H V l L D 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u b H k l M j B T Z W x l Y 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R d 7 u k k P Q U 0 m r 0 V i b R 7 D + 5 A A A A A A C A A A A A A A Q Z g A A A A E A A C A A A A B J I R r K Q b y 8 R i k 7 W 7 i p u N K 7 s b E 5 5 u 2 p k + k + h t S L c H L S w g A A A A A O g A A A A A I A A C A A A A D K r F E M x h s 4 5 a C E i P / 5 x q c I J q c i A 6 s + O j n f n O D F 7 D b n 8 F A A A A A v e A B s o G o h 0 o z W a T J W U L A h x L q H k 7 0 D t 0 f w n S d R h 0 6 m 0 q 6 U b u H K p b w u V o V o Y y H J N u y i P Q n T Q / 0 H g h h Y v y k k B a P J B u J K 1 1 p g m / p 2 f d C N j H d O D k A A A A C 7 e s Y Y u F + t h D x M 5 i p 6 E r B i X J F D p l L K 8 R s s p x 3 R 6 Y A p c u l / u s K Y J B O i b r u J g k 9 / d 9 k H 9 h E i s W / s 5 q / 8 I e 6 G 3 R S K < / 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 I D 2 < / K e y > < / a : K e y > < a : V a l u e   i : t y p e = " T a b l e W i d g e t B a s e V i e w S t a t e " / > < / a : K e y V a l u e O f D i a g r a m O b j e c t K e y a n y T y p e z b w N T n L X > < a : K e y V a l u e O f D i a g r a m O b j e c t K e y a n y T y p e z b w N T n L X > < a : K e y > < K e y > C o l u m n s \ I n v o i c e   T y p e < / 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i t e m > < k e y > < s t r i n g > b r a n c h _ n a m e < / s t r i n g > < / k e y > < v a l u e > < i n t > 1 7 6 < / i n t > < / v a l u e > < / i t e m > < i t e m > < k e y > < s t r i n g > g l o b a l _ a t t e n d e e s < / s t r i n g > < / k e y > < v a l u e > < i n t > 2 0 6 < / i n t > < / v a l u e > < / i t e m > < i t e m > < k e y > < s t r i n g > m e e t i n g _ d a t e < / s t r i n g > < / k e y > < v a l u e > < i n t > 1 7 5 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  I D 2 < / s t r i n g > < / k e y > < v a l u e > < i n t > 1 9 5 < / i n t > < / v a l u e > < / i t e m > < i t e m > < k e y > < s t r i n g > I n v o i c e   T y p e < / s t r i n g > < / k e y > < v a l u e > < i n t > 1 6 2 < / i n t > < / v a l u e > < / i t e m > < i t e m > < k e y > < s t r i n g > A t t r i b u t e < / s t r i n g > < / k e y > < v a l u e > < i n t > 1 3 0 < / i n t > < / v a l u e > < / i t e m > < i t e m > < k e y > < s t r i n g > A m o u n t < / s t r i n g > < / k e y > < v a l u e > < i n t > 1 2 3 < / i n t > < / v a l u e > < / i t e m > < / C o l u m n W i d t h s > < C o l u m n D i s p l a y I n d e x > < i t e m > < k e y > < s t r i n g > A c c o u n t   E x e   I D < / s t r i n g > < / k e y > < v a l u e > < i n t > 0 < / i n t > < / v a l u e > < / i t e m > < i t e m > < k e y > < s t r i n g > A c c o u n t   E x e   I D 2 < / s t r i n g > < / k e y > < v a l u e > < i n t > 1 < / i n t > < / v a l u e > < / i t e m > < i t e m > < k e y > < s t r i n g > I n v o i c e   T y p e < / s t r i n g > < / k e y > < v a l u e > < i n t > 2 < / i n t > < / v a l u e > < / i t e m > < i t e m > < k e y > < s t r i n g > A t t r i b u t e 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 2 0 2 4 - 1 0 - 2 7 T 0 0 : 4 6 : 1 2 . 9 7 9 8 3 7 1 + 0 5 : 3 0 < / L a s t P r o c e s s e d T i m e > < / D a t a M o d e l i n g S a n d b o x . S e r i a l i z e d S a n d b o x E r r o r C a c h e > ] ] > < / C u s t o m C o n t e n t > < / G e m i n i > 
</file>

<file path=customXml/itemProps1.xml><?xml version="1.0" encoding="utf-8"?>
<ds:datastoreItem xmlns:ds="http://schemas.openxmlformats.org/officeDocument/2006/customXml" ds:itemID="{775AA358-3323-4ED6-B751-1EAAAFD0D363}">
  <ds:schemaRefs/>
</ds:datastoreItem>
</file>

<file path=customXml/itemProps10.xml><?xml version="1.0" encoding="utf-8"?>
<ds:datastoreItem xmlns:ds="http://schemas.openxmlformats.org/officeDocument/2006/customXml" ds:itemID="{B0DF8A53-9C90-4C7E-8E8B-16ED612C0FB7}">
  <ds:schemaRefs/>
</ds:datastoreItem>
</file>

<file path=customXml/itemProps11.xml><?xml version="1.0" encoding="utf-8"?>
<ds:datastoreItem xmlns:ds="http://schemas.openxmlformats.org/officeDocument/2006/customXml" ds:itemID="{5BFEBF58-2839-46B0-83C3-238A5220C2C2}">
  <ds:schemaRefs/>
</ds:datastoreItem>
</file>

<file path=customXml/itemProps12.xml><?xml version="1.0" encoding="utf-8"?>
<ds:datastoreItem xmlns:ds="http://schemas.openxmlformats.org/officeDocument/2006/customXml" ds:itemID="{6CD2F3D1-1F0E-4E83-99EE-A16CD1011B43}">
  <ds:schemaRefs/>
</ds:datastoreItem>
</file>

<file path=customXml/itemProps13.xml><?xml version="1.0" encoding="utf-8"?>
<ds:datastoreItem xmlns:ds="http://schemas.openxmlformats.org/officeDocument/2006/customXml" ds:itemID="{7618A088-5155-4740-A3ED-AF66E2DFC2C3}">
  <ds:schemaRefs/>
</ds:datastoreItem>
</file>

<file path=customXml/itemProps14.xml><?xml version="1.0" encoding="utf-8"?>
<ds:datastoreItem xmlns:ds="http://schemas.openxmlformats.org/officeDocument/2006/customXml" ds:itemID="{FC8C3C95-C440-40F2-AFD1-2C020B011713}">
  <ds:schemaRefs/>
</ds:datastoreItem>
</file>

<file path=customXml/itemProps15.xml><?xml version="1.0" encoding="utf-8"?>
<ds:datastoreItem xmlns:ds="http://schemas.openxmlformats.org/officeDocument/2006/customXml" ds:itemID="{4444866F-CE62-4B4F-B36F-37F8EF16860E}">
  <ds:schemaRefs/>
</ds:datastoreItem>
</file>

<file path=customXml/itemProps16.xml><?xml version="1.0" encoding="utf-8"?>
<ds:datastoreItem xmlns:ds="http://schemas.openxmlformats.org/officeDocument/2006/customXml" ds:itemID="{A7637F13-1C22-4391-BEFE-EB078A19E69D}">
  <ds:schemaRefs/>
</ds:datastoreItem>
</file>

<file path=customXml/itemProps17.xml><?xml version="1.0" encoding="utf-8"?>
<ds:datastoreItem xmlns:ds="http://schemas.openxmlformats.org/officeDocument/2006/customXml" ds:itemID="{FF500131-999D-404B-9067-5E8C80B96675}">
  <ds:schemaRefs/>
</ds:datastoreItem>
</file>

<file path=customXml/itemProps18.xml><?xml version="1.0" encoding="utf-8"?>
<ds:datastoreItem xmlns:ds="http://schemas.openxmlformats.org/officeDocument/2006/customXml" ds:itemID="{B419C48E-F9F0-4664-B5FB-49A3582C075C}">
  <ds:schemaRefs/>
</ds:datastoreItem>
</file>

<file path=customXml/itemProps19.xml><?xml version="1.0" encoding="utf-8"?>
<ds:datastoreItem xmlns:ds="http://schemas.openxmlformats.org/officeDocument/2006/customXml" ds:itemID="{4F5EE372-9691-42F2-8027-1E28F3D8F473}">
  <ds:schemaRefs/>
</ds:datastoreItem>
</file>

<file path=customXml/itemProps2.xml><?xml version="1.0" encoding="utf-8"?>
<ds:datastoreItem xmlns:ds="http://schemas.openxmlformats.org/officeDocument/2006/customXml" ds:itemID="{2CF618BC-DCC7-4E96-8826-34C14CC02D4D}">
  <ds:schemaRefs/>
</ds:datastoreItem>
</file>

<file path=customXml/itemProps20.xml><?xml version="1.0" encoding="utf-8"?>
<ds:datastoreItem xmlns:ds="http://schemas.openxmlformats.org/officeDocument/2006/customXml" ds:itemID="{99B970AA-DFF1-4032-A1CA-BD1E00C64BC7}">
  <ds:schemaRefs/>
</ds:datastoreItem>
</file>

<file path=customXml/itemProps21.xml><?xml version="1.0" encoding="utf-8"?>
<ds:datastoreItem xmlns:ds="http://schemas.openxmlformats.org/officeDocument/2006/customXml" ds:itemID="{53247137-36A6-44DF-8819-B33EFF159A10}">
  <ds:schemaRefs>
    <ds:schemaRef ds:uri="http://schemas.microsoft.com/DataMashup"/>
  </ds:schemaRefs>
</ds:datastoreItem>
</file>

<file path=customXml/itemProps3.xml><?xml version="1.0" encoding="utf-8"?>
<ds:datastoreItem xmlns:ds="http://schemas.openxmlformats.org/officeDocument/2006/customXml" ds:itemID="{91A89516-FEF9-4A57-85E2-53D08A05C959}">
  <ds:schemaRefs/>
</ds:datastoreItem>
</file>

<file path=customXml/itemProps4.xml><?xml version="1.0" encoding="utf-8"?>
<ds:datastoreItem xmlns:ds="http://schemas.openxmlformats.org/officeDocument/2006/customXml" ds:itemID="{A67F40DD-100E-44D6-BFD3-30A732122797}">
  <ds:schemaRefs/>
</ds:datastoreItem>
</file>

<file path=customXml/itemProps5.xml><?xml version="1.0" encoding="utf-8"?>
<ds:datastoreItem xmlns:ds="http://schemas.openxmlformats.org/officeDocument/2006/customXml" ds:itemID="{EADFA556-F02C-49CC-A98B-6E06A065A1C6}">
  <ds:schemaRefs/>
</ds:datastoreItem>
</file>

<file path=customXml/itemProps6.xml><?xml version="1.0" encoding="utf-8"?>
<ds:datastoreItem xmlns:ds="http://schemas.openxmlformats.org/officeDocument/2006/customXml" ds:itemID="{7823EB4F-9D3D-4B44-8CEE-D73964AE7455}">
  <ds:schemaRefs/>
</ds:datastoreItem>
</file>

<file path=customXml/itemProps7.xml><?xml version="1.0" encoding="utf-8"?>
<ds:datastoreItem xmlns:ds="http://schemas.openxmlformats.org/officeDocument/2006/customXml" ds:itemID="{0F5E1976-3D1F-47D0-8323-558D1A2E8A12}">
  <ds:schemaRefs/>
</ds:datastoreItem>
</file>

<file path=customXml/itemProps8.xml><?xml version="1.0" encoding="utf-8"?>
<ds:datastoreItem xmlns:ds="http://schemas.openxmlformats.org/officeDocument/2006/customXml" ds:itemID="{B672D678-EAA8-4378-8DB2-E3955CF07FB1}">
  <ds:schemaRefs/>
</ds:datastoreItem>
</file>

<file path=customXml/itemProps9.xml><?xml version="1.0" encoding="utf-8"?>
<ds:datastoreItem xmlns:ds="http://schemas.openxmlformats.org/officeDocument/2006/customXml" ds:itemID="{6DE8B30A-4FE0-4D0F-A812-EF82DC8F9E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opportunity</vt:lpstr>
      <vt:lpstr>meeting_list</vt:lpstr>
      <vt:lpstr>invoice</vt:lpstr>
      <vt:lpstr>Budget</vt:lpstr>
      <vt:lpstr>fees</vt:lpstr>
      <vt:lpstr>brokerage</vt:lpstr>
      <vt:lpstr>Main</vt:lpstr>
      <vt:lpstr>Cross Sell KPI</vt:lpstr>
      <vt:lpstr>New KPI</vt:lpstr>
      <vt:lpstr>Renewal KPI</vt:lpstr>
      <vt:lpstr>No.of Meeting</vt:lpstr>
      <vt:lpstr>No.of Invoices</vt:lpstr>
      <vt:lpstr>Top 4 Opp</vt:lpstr>
      <vt:lpstr>Stage</vt:lpstr>
      <vt:lpstr>Prod</vt:lpstr>
      <vt:lpstr>Year</vt:lpstr>
      <vt:lpstr>OPP</vt:lpstr>
      <vt:lpstr>Top 5</vt:lpstr>
      <vt:lpstr>Dashboard</vt:lpstr>
      <vt:lpstr>Cross Sell</vt:lpstr>
      <vt:lpstr>EXEC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George</dc:creator>
  <cp:lastModifiedBy>Mike George</cp:lastModifiedBy>
  <cp:lastPrinted>2024-10-28T08:19:47Z</cp:lastPrinted>
  <dcterms:created xsi:type="dcterms:W3CDTF">2024-10-26T10:18:43Z</dcterms:created>
  <dcterms:modified xsi:type="dcterms:W3CDTF">2024-10-29T11:27:26Z</dcterms:modified>
</cp:coreProperties>
</file>