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fileSharing readOnlyRecommended="1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D:\docs\maxim\prj\prog\dev\model\geodesy\"/>
    </mc:Choice>
  </mc:AlternateContent>
  <xr:revisionPtr revIDLastSave="0" documentId="13_ncr:1_{D22AF3F0-EEFA-4C8E-A9C5-A1F276A60EC0}" xr6:coauthVersionLast="47" xr6:coauthVersionMax="47" xr10:uidLastSave="{00000000-0000-0000-0000-000000000000}"/>
  <bookViews>
    <workbookView xWindow="-120" yWindow="-120" windowWidth="25440" windowHeight="15390" tabRatio="810" activeTab="2" xr2:uid="{00000000-000D-0000-FFFF-FFFF00000000}"/>
  </bookViews>
  <sheets>
    <sheet name="УЗ" sheetId="7" r:id="rId1"/>
    <sheet name="ОКС.Описание" sheetId="9" r:id="rId2"/>
    <sheet name="Картматериалы.Хранение" sheetId="8" r:id="rId3"/>
    <sheet name="ИсточникДанных.Справочник" sheetId="2" r:id="rId4"/>
    <sheet name="LOD.Спецификация" sheetId="3" r:id="rId5"/>
    <sheet name="Картматериал.Типы" sheetId="5" r:id="rId6"/>
    <sheet name="Картматериал.Форматы" sheetId="1" r:id="rId7"/>
    <sheet name="Картматериал.ТипыФорматов" sheetId="4" r:id="rId8"/>
    <sheet name="Местность.Справочник" sheetId="6" r:id="rId9"/>
    <sheet name="ПараметрыОбщие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8" l="1"/>
  <c r="I2" i="8"/>
  <c r="I3" i="8"/>
  <c r="I4" i="8"/>
  <c r="I5" i="8"/>
  <c r="K5" i="8"/>
  <c r="L5" i="8"/>
  <c r="M5" i="8"/>
  <c r="P5" i="8"/>
  <c r="H5" i="8"/>
  <c r="N5" i="8" s="1"/>
  <c r="P2" i="8"/>
  <c r="P3" i="8"/>
  <c r="P4" i="8"/>
  <c r="Q5" i="8" l="1"/>
  <c r="F2" i="9"/>
  <c r="J2" i="8" s="1"/>
  <c r="F3" i="9"/>
  <c r="J3" i="8" s="1"/>
  <c r="F4" i="9"/>
  <c r="J4" i="8" s="1"/>
  <c r="K4" i="8" l="1"/>
  <c r="L4" i="8"/>
  <c r="M4" i="8"/>
  <c r="G2" i="9"/>
  <c r="H2" i="8" s="1"/>
  <c r="N2" i="8" s="1"/>
  <c r="G3" i="9"/>
  <c r="H3" i="8" s="1"/>
  <c r="G4" i="9"/>
  <c r="H4" i="8" s="1"/>
  <c r="N4" i="8" s="1"/>
  <c r="M2" i="8"/>
  <c r="M3" i="8"/>
  <c r="L2" i="8"/>
  <c r="L3" i="8"/>
  <c r="K2" i="8"/>
  <c r="K3" i="8"/>
  <c r="N3" i="8" l="1"/>
  <c r="Q3" i="8" s="1"/>
  <c r="Q2" i="8"/>
  <c r="Q4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Гришкин</author>
  </authors>
  <commentList>
    <comment ref="F1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Гришкин:</t>
        </r>
        <r>
          <rPr>
            <sz val="9"/>
            <color indexed="81"/>
            <rFont val="Tahoma"/>
            <family val="2"/>
            <charset val="204"/>
          </rPr>
          <t xml:space="preserve">
YYYY-MM-DD
YYYY-MM
YYYY-Qq (Q[номер квартала])
YYYY-Hh (H[номер полугодия])
Пример
2017-05-30
2017-05
2017-Q2
2017-H1</t>
        </r>
      </text>
    </comment>
    <comment ref="N1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Абсолютный путь к базе геоданных (БГД):
</t>
        </r>
        <r>
          <rPr>
            <sz val="9"/>
            <color indexed="81"/>
            <rFont val="Tahoma"/>
            <family val="2"/>
            <charset val="204"/>
          </rPr>
          <t>=ПараметрыОбщие!$B$2</t>
        </r>
      </text>
    </comment>
  </commentList>
</comments>
</file>

<file path=xl/sharedStrings.xml><?xml version="1.0" encoding="utf-8"?>
<sst xmlns="http://schemas.openxmlformats.org/spreadsheetml/2006/main" count="250" uniqueCount="197">
  <si>
    <t>LOD</t>
  </si>
  <si>
    <t>Рельеф</t>
  </si>
  <si>
    <t>Существующий рельеф показывается как поверхность (плоскость) с примерными, средними отметками территории. В случае больших перепадов высот допускается наличие нескольких поверхностей (плоскостей) на разных уровнях</t>
  </si>
  <si>
    <t>Рельеф отображается как набор 3D-поверхностей. Отображены все сложные элементы рельефа, включены все проектируемые элементы. Представлены данные геологии и вспомогательных поверхностей</t>
  </si>
  <si>
    <t>Существующий рельеф отображается как 3D-поверхность. Сформирована поверхность по точкам, горизонталям, треугольникам без сложных элементов рельефа и дополнительного редактирования. Допускается использование данных, находящихся в открытом доступе</t>
  </si>
  <si>
    <t>Рельеф отображается как 3D-поверхность. Отображены все сложные элементы рельефа, включены все проектируемые элементы. Поверхность не требует дополнительного редактирования</t>
  </si>
  <si>
    <t>Проектируемые элементы поверхности</t>
  </si>
  <si>
    <t>Представлены только контуры проектируемого элемента с примерными, средними отметками. В случае больших перепадов отметок допускается наличие нескольких поверхностей (плоскостей) на разных отметках</t>
  </si>
  <si>
    <t>Контуры проектируемого элемента связаны с целевой поверхностью откосом (уклон примерный) или подпорной стенкой. Уклон или подпорная стенка определяется структурными линиями или объектами профилирования низкой точности</t>
  </si>
  <si>
    <t>3D-поверхность с 3D-структурными линиями и объектами профилирования. Значение уклона и отметок точные и поддаются изменению, с перестройкой всего объекта</t>
  </si>
  <si>
    <t>Детальная 3D поверхность с сложными элементами проектного рельефа, 3D структурными линиями и объектами профилирования. Значения уклона, отметок точные и поддаются изменению, с перестройкой всего объекта</t>
  </si>
  <si>
    <t>Выемка под фундаменты и котлованы</t>
  </si>
  <si>
    <t>Автомобильные дороги</t>
  </si>
  <si>
    <t xml:space="preserve"> Ось трассы (2D)</t>
  </si>
  <si>
    <t xml:space="preserve"> Полная модель дороги, включающая в себя полную конструкцию, отметки профиля, конструктивные элементы, ограждения, экраны, столбы, водопропускные трубы и т.п. </t>
  </si>
  <si>
    <t>Перекрестки</t>
  </si>
  <si>
    <t>Пересечение осей трасс (2D). Пересечение трасс может нумероваться</t>
  </si>
  <si>
    <t>Пересечение коридоров не строится. Границы коридоров могут не соприкасаться. Конструкция может быть полной или только с верхом проезжей части. Коридоры не увязаны по вертикали</t>
  </si>
  <si>
    <t>Коридоры соприкасаются, но нет дополнительных областей для увязки коридоров. Конструкция полная. Коридоры увязаны по вертикали</t>
  </si>
  <si>
    <t>Полноценное пересечение в одном уровне. Коридоры имеют дополнительные области для увязки</t>
  </si>
  <si>
    <t xml:space="preserve">Полная модель перекрестка дорог, включающая в себя полную конструкцию, отметки пилообразного профиля, конструктивные элементы, ограждения, защиты, водопропускные трубы и т.п. </t>
  </si>
  <si>
    <t>Ось гидротехнического сооружения</t>
  </si>
  <si>
    <t>3D-объем, обозначающий примерные габаритные размеры сооружения. Может быть выполнен характерными линиями, телом AutoCAD или коридором</t>
  </si>
  <si>
    <t>3D-модель с точной поверхностью верха сооружения. Проработаны выходы на рельеф</t>
  </si>
  <si>
    <t>3D-модель с точными поверхностями по всем слоям и стадиями возведения</t>
  </si>
  <si>
    <t>Детально смоделированный объект с учетом всех вспомогательных сооружений</t>
  </si>
  <si>
    <t>Гидротехнические сооружения</t>
  </si>
  <si>
    <t>Существующие инженерные сети</t>
  </si>
  <si>
    <t>Проектные сети</t>
  </si>
  <si>
    <t>Расположение сетей на плане как 3D-характерные линии</t>
  </si>
  <si>
    <t>Примерное расположение и размеры. Допускается отсутствие колодцев либо условные или нулевые колодцы</t>
  </si>
  <si>
    <t>3D-модель в виде трубопроводной сети Civil 3D.  Размеры и глубины колодцев примерны</t>
  </si>
  <si>
    <t>3D-модель в виде трубопроводной сети Civil 3D  со свойствами в виде материалов, пропускной способности и т.п., а также со всеми видами арматуры. В модели только трубы и колодцы</t>
  </si>
  <si>
    <t>Максимально точные и актуальные данные с толщинами стенок, типами материалов и т.п. Моделируются все вспомогательные объекты сети</t>
  </si>
  <si>
    <t>Грубая выемка, вдоль 3D-линии. Глубины определяются нормативами, без учета особенностей проекта. Ширина выемки берется условно</t>
  </si>
  <si>
    <t>Грубая выемка, вдоль трубопроводной сети. Глубины определяются профилем трубы или по нормативам. Ширина выемки определяется по нормативам, с низкой точностью</t>
  </si>
  <si>
    <t>Выемка вдоль трубопроводного объекта, считаемая только по ширине и без учета откосов. Ширина и профиль определяются по проектным решениям</t>
  </si>
  <si>
    <t>Детальная 3D-поверхность с выемками под трубопроводную сеть, с учетом всех особенностей сети. Допускается использование коридоров</t>
  </si>
  <si>
    <t>Выемка под трубопроводную сеть</t>
  </si>
  <si>
    <t>Искусственные сооружения</t>
  </si>
  <si>
    <t>Линия или контур, показывающие расположение объекта</t>
  </si>
  <si>
    <t>3D-объем, обозначающий габаритные размеры элемента</t>
  </si>
  <si>
    <t>3D-модель, обозначающая основные элементы, необходимые для выявления коллизий, и точные размеры. Тела разбиты на типы, по слоям – для подсчета и визуализации</t>
  </si>
  <si>
    <t>3D-модель, состоящая из всех элементов, в том числе невидимых. Тела разбиты на типы, по слоям – для подсчета и визуализации</t>
  </si>
  <si>
    <t>Детально смоделированный объект, вплоть до узлов для изготовления</t>
  </si>
  <si>
    <t>Элемент модели может быть представлен в виде объемных формообразующих элементов с приблизительными размерами, формой, пространственным положением и ориентацией или в виде 2D-символа</t>
  </si>
  <si>
    <t>Элемент модели представлен в виде объекта или сборки как характерный представитель системы здания с предварительными размерами, формой, пространственным положением, ориентацией и необходимой атрибутивной информацией</t>
  </si>
  <si>
    <t>Элемент модели представлен в виде объекта или сборки, принадлежащей конкретной системе здания, с точными размерами, формой, пространственным положением, ориентацией, связями и необходимой атрибутивной информацией</t>
  </si>
  <si>
    <t>Элемент модели представлен в виде конкретной сборки с детальными размерами, формой, пространственным положением, ориентацией, четкими связями, данными по изготовлению и монтажу, а также другой необходимой атрибутивной информацией</t>
  </si>
  <si>
    <t>Элемент модели представлен в виде конкретной сборки с фактическими размерами, формой, пространственным положением, ориентацией и атрибутивной информацией, достаточной для передачи модели в эксплуатацию</t>
  </si>
  <si>
    <t>Здания</t>
  </si>
  <si>
    <t xml:space="preserve">То же, что и LOD 200, только профилем коридора является ориентировочный проектный профиль </t>
  </si>
  <si>
    <t>Коридор представляет собой плоскость шириной с предполагаемую ширину дороги или полосы отвода. Профилем коридора является профиль существующей земли</t>
  </si>
  <si>
    <t>Коридор с планом и профилем. Конструкция представляет собой плоскость верха дороги, с поперечным уклоном и выходами на поверхность. Поверхность верха проезжей части и откосов</t>
  </si>
  <si>
    <t>То же, что и LOD 300, только конструкция детально проработана и представляет собой полное сечение дороги, с выходами на поверхность, кюветами. Поверхности верха и низа дороги</t>
  </si>
  <si>
    <t>3D-модель в виде трубопроводной сети Civil 3D.  Отметки отсутствующих глубин, по нормативам</t>
  </si>
  <si>
    <t>Грубая выемка, без фундаментов, представленная как 2D-поверхность (плоскость) с примерными, средними отметками дна котлована. В случае больших перепадов отметок допускается наличие нескольких поверхностей (плоскостей) на разных отметках</t>
  </si>
  <si>
    <t>Грубая выемка, без фундаментов, представленная как 2D-поверхность (плоскость) с примерными, средними отметками дна котлована, с выходом на существующую поверхность в виде вертикальных стен или произвольных уклонов, близких к вертикальным</t>
  </si>
  <si>
    <t>3D-выемка с выемками под фундаменты и корректными выходами на поверхность. Фундаменты имеют откосы в виде вертикальных стен или близкие к ним значения. Рельеф внутри выемки ориентировочный</t>
  </si>
  <si>
    <t>Детальная 3D-поверхность с выемками под фундаменты и объектами профилирования. Значения уклона, отметок точные и поддаются изменению, с перестройкой всего объекта</t>
  </si>
  <si>
    <t>Расположение сетей на плане как 2D-линии</t>
  </si>
  <si>
    <t>3D-линии, обозначающие положение сетей, с глубиной. Отметки отсутствующих глубин, по нормативам</t>
  </si>
  <si>
    <t>3D-модель в виде трубопроводной сети Civil 3D.  Со свойствами в виде материалов, пропускной способности и т.п., а также со всеми видами арматуры. Глубины максимально уточненные</t>
  </si>
  <si>
    <t>Максимально точные и актуальные данные, дополнительные изыскания для выяснения реального положения сетей</t>
  </si>
  <si>
    <t>ИД_источника_данных</t>
  </si>
  <si>
    <t>Название</t>
  </si>
  <si>
    <t>Название_сокр_латиницей</t>
  </si>
  <si>
    <t>кадастр</t>
  </si>
  <si>
    <t>cadaster</t>
  </si>
  <si>
    <t>проект</t>
  </si>
  <si>
    <t>prj</t>
  </si>
  <si>
    <t>исполнительная съёмка</t>
  </si>
  <si>
    <t>survey</t>
  </si>
  <si>
    <t>ИД_формата</t>
  </si>
  <si>
    <t>Тип_формата</t>
  </si>
  <si>
    <t>Сокращенное_наименование</t>
  </si>
  <si>
    <t>raster</t>
  </si>
  <si>
    <t>Tiff</t>
  </si>
  <si>
    <t>tif</t>
  </si>
  <si>
    <t>Jpeg</t>
  </si>
  <si>
    <t>jpg</t>
  </si>
  <si>
    <t>Jpeg 2000</t>
  </si>
  <si>
    <t>jp2</t>
  </si>
  <si>
    <t>Portable network graphic</t>
  </si>
  <si>
    <t>png</t>
  </si>
  <si>
    <t>cad</t>
  </si>
  <si>
    <t>Autocad dwg</t>
  </si>
  <si>
    <t>dwg</t>
  </si>
  <si>
    <t>Microstation dgn</t>
  </si>
  <si>
    <t>dgn</t>
  </si>
  <si>
    <t>gis</t>
  </si>
  <si>
    <t>MapInfo tab</t>
  </si>
  <si>
    <t>tab</t>
  </si>
  <si>
    <t>MapInfo mif/mid</t>
  </si>
  <si>
    <t>mif</t>
  </si>
  <si>
    <t>Esri Shape</t>
  </si>
  <si>
    <t>shp</t>
  </si>
  <si>
    <t>Esri Geodatabase</t>
  </si>
  <si>
    <t>gdb</t>
  </si>
  <si>
    <t>table</t>
  </si>
  <si>
    <t>Microsoft Excel</t>
  </si>
  <si>
    <t>xls</t>
  </si>
  <si>
    <t>db</t>
  </si>
  <si>
    <t>SQLite</t>
  </si>
  <si>
    <t>sqlite</t>
  </si>
  <si>
    <t>MS SQL Server</t>
  </si>
  <si>
    <t>mssql</t>
  </si>
  <si>
    <t>Las</t>
  </si>
  <si>
    <t>las</t>
  </si>
  <si>
    <t>Tiff с сжатием jpg</t>
  </si>
  <si>
    <t>tif_jpg</t>
  </si>
  <si>
    <t>Tiff с сжатием jpg YCbCr</t>
  </si>
  <si>
    <t>tif_ycbcr</t>
  </si>
  <si>
    <t>Collada</t>
  </si>
  <si>
    <t>dae</t>
  </si>
  <si>
    <t>Storage and eXchange Format</t>
  </si>
  <si>
    <t>sxf</t>
  </si>
  <si>
    <t>ИД_типа_формата</t>
  </si>
  <si>
    <t>Название_сокращенное</t>
  </si>
  <si>
    <t>Растры</t>
  </si>
  <si>
    <t>dwg/dxf, dgn</t>
  </si>
  <si>
    <t>Файлы баз данных</t>
  </si>
  <si>
    <t>Пространственные данные (shp, tab, mif/mid, sxf)</t>
  </si>
  <si>
    <t>Табличные данные</t>
  </si>
  <si>
    <t>Текстовые данные</t>
  </si>
  <si>
    <t>txt</t>
  </si>
  <si>
    <t>bim</t>
  </si>
  <si>
    <t>Информационная модель здания (BIM)</t>
  </si>
  <si>
    <t>ИД_типа_картматериала</t>
  </si>
  <si>
    <t>Латинское_название</t>
  </si>
  <si>
    <t>полигональная модель</t>
  </si>
  <si>
    <t>3d</t>
  </si>
  <si>
    <t>mesh</t>
  </si>
  <si>
    <t>метаданные</t>
  </si>
  <si>
    <t>metadata</t>
  </si>
  <si>
    <t>2d</t>
  </si>
  <si>
    <t>2.5d</t>
  </si>
  <si>
    <t>2d+z</t>
  </si>
  <si>
    <t>модель BIM</t>
  </si>
  <si>
    <t>model</t>
  </si>
  <si>
    <t>Поэтажный план</t>
  </si>
  <si>
    <t>floorPlan</t>
  </si>
  <si>
    <t>модель из 2d примитивов</t>
  </si>
  <si>
    <t>модель из примитивов с отметками высот</t>
  </si>
  <si>
    <t>Оформление</t>
  </si>
  <si>
    <t>Пояснение</t>
  </si>
  <si>
    <t>Текст</t>
  </si>
  <si>
    <t>Текст введенный пользователем</t>
  </si>
  <si>
    <t>Текст извлекаемый из другого листа (формула НЕ подлежит редактированию)</t>
  </si>
  <si>
    <t>Значение вычисляется по формуле (формулу можно редактировать)</t>
  </si>
  <si>
    <t>Где-то в таблице значение повторяется</t>
  </si>
  <si>
    <t>ИД_размещения</t>
  </si>
  <si>
    <t>Формат_данных</t>
  </si>
  <si>
    <t>Источник_данных</t>
  </si>
  <si>
    <t>Местность</t>
  </si>
  <si>
    <t>Тип_материала</t>
  </si>
  <si>
    <t>Фактический_относительный_путь</t>
  </si>
  <si>
    <t>Фактический_путь_устарел</t>
  </si>
  <si>
    <t>Дата</t>
  </si>
  <si>
    <t>2018-08</t>
  </si>
  <si>
    <t>Местность_лат</t>
  </si>
  <si>
    <t>Тип_материала_лат</t>
  </si>
  <si>
    <t>Источник_данных_лат</t>
  </si>
  <si>
    <t>ИД_ОКС</t>
  </si>
  <si>
    <t>Название_проекта</t>
  </si>
  <si>
    <t>Название_ОКС</t>
  </si>
  <si>
    <t>Название_ОКС_лат</t>
  </si>
  <si>
    <t>Название_проекта_лат</t>
  </si>
  <si>
    <t>2018-09</t>
  </si>
  <si>
    <t>mainNetworks</t>
  </si>
  <si>
    <t>производный</t>
  </si>
  <si>
    <t>derivative</t>
  </si>
  <si>
    <t>Расчетный_путь_хранения</t>
  </si>
  <si>
    <t>итоговый</t>
  </si>
  <si>
    <t>final</t>
  </si>
  <si>
    <t>Параметр</t>
  </si>
  <si>
    <t>Значение</t>
  </si>
  <si>
    <t>Путь к БГД абсолютный</t>
  </si>
  <si>
    <t>Фактический_путь</t>
  </si>
  <si>
    <t>текущий</t>
  </si>
  <si>
    <t>actual</t>
  </si>
  <si>
    <t>\\gis\Geodatabase\</t>
  </si>
  <si>
    <t>Сити</t>
  </si>
  <si>
    <t>citi</t>
  </si>
  <si>
    <t>Отрадное</t>
  </si>
  <si>
    <t>otradnoe</t>
  </si>
  <si>
    <t>Сити.Север</t>
  </si>
  <si>
    <t>citi.north</t>
  </si>
  <si>
    <t>Сити.Запад</t>
  </si>
  <si>
    <t>citi.west</t>
  </si>
  <si>
    <t>Завод по производству калийных удобрений</t>
  </si>
  <si>
    <t>builder</t>
  </si>
  <si>
    <t>\\gis\Geodatabase\bldg\otradnoe\builder\all\2d\final\lod100\gis\tab\2018-08\</t>
  </si>
  <si>
    <t>netRSTT</t>
  </si>
  <si>
    <t>Сети РСТТ</t>
  </si>
  <si>
    <t>Магистральные сети</t>
  </si>
  <si>
    <t>\\gis\Geodatabase\bldg\all\metadata\actual\table\xls\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</si>
</sst>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000000000"/>
    <numFmt numFmtId="165" formatCode="yyyy\-mm\-dd"/>
  </numFmts>
  <fonts count="15" x14ac:knownFonts="1">
    <font>
      <sz val="10"/>
      <color theme="1"/>
      <name val="Times New Roman"/>
      <family val="2"/>
      <charset val="204"/>
    </font>
    <font>
      <sz val="10"/>
      <color theme="1"/>
      <name val="PT Sans"/>
      <family val="2"/>
      <charset val="204"/>
    </font>
    <font>
      <sz val="10"/>
      <name val="PT Sans"/>
      <family val="2"/>
      <charset val="204"/>
    </font>
    <font>
      <b/>
      <sz val="10"/>
      <name val="PT Sans"/>
      <family val="2"/>
      <charset val="204"/>
    </font>
    <font>
      <sz val="10"/>
      <name val="Courier New"/>
      <family val="3"/>
      <charset val="204"/>
    </font>
    <font>
      <sz val="10"/>
      <name val="Arial"/>
      <family val="2"/>
      <charset val="204"/>
    </font>
    <font>
      <sz val="10"/>
      <color theme="1" tint="0.499984740745262"/>
      <name val="Courier New"/>
      <family val="3"/>
      <charset val="204"/>
    </font>
    <font>
      <sz val="10"/>
      <color theme="3" tint="0.39997558519241921"/>
      <name val="Courier New"/>
      <family val="3"/>
      <charset val="204"/>
    </font>
    <font>
      <sz val="10"/>
      <color theme="6" tint="-0.249977111117893"/>
      <name val="Courier New"/>
      <family val="3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theme="3" tint="0.39997558519241921"/>
      <name val="PT Sans"/>
      <family val="2"/>
      <charset val="204"/>
    </font>
    <font>
      <sz val="10"/>
      <color theme="1" tint="0.499984740745262"/>
      <name val="PT Sans"/>
      <family val="2"/>
      <charset val="204"/>
    </font>
    <font>
      <sz val="10"/>
      <name val="Courier New"/>
      <family val="3"/>
      <charset val="204"/>
    </font>
    <font>
      <u/>
      <sz val="10"/>
      <color theme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14" fillId="0" borderId="0" applyNumberFormat="0" applyFill="0" applyBorder="0" applyAlignment="0" applyProtection="0"/>
  </cellStyleXfs>
  <cellXfs count="10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0" xfId="0" applyFont="1"/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vertical="center"/>
    </xf>
    <xf numFmtId="0" fontId="4" fillId="0" borderId="10" xfId="0" applyFont="1" applyFill="1" applyBorder="1" applyAlignment="1" applyProtection="1">
      <alignment horizontal="left" vertical="center"/>
    </xf>
    <xf numFmtId="0" fontId="4" fillId="0" borderId="1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left" vertical="center" wrapText="1"/>
    </xf>
    <xf numFmtId="0" fontId="4" fillId="0" borderId="8" xfId="0" applyFont="1" applyFill="1" applyBorder="1" applyAlignment="1" applyProtection="1">
      <alignment horizontal="center" vertical="center"/>
    </xf>
    <xf numFmtId="0" fontId="4" fillId="0" borderId="8" xfId="0" applyFont="1" applyFill="1" applyBorder="1" applyAlignment="1" applyProtection="1">
      <alignment horizontal="left" vertical="center"/>
    </xf>
    <xf numFmtId="0" fontId="4" fillId="0" borderId="8" xfId="0" applyFont="1" applyFill="1" applyBorder="1" applyAlignment="1" applyProtection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left" vertical="center" wrapText="1"/>
    </xf>
    <xf numFmtId="0" fontId="2" fillId="0" borderId="8" xfId="0" applyFont="1" applyFill="1" applyBorder="1" applyAlignment="1" applyProtection="1">
      <alignment horizontal="center" vertical="center"/>
    </xf>
    <xf numFmtId="0" fontId="2" fillId="0" borderId="8" xfId="0" applyFont="1" applyFill="1" applyBorder="1" applyAlignment="1" applyProtection="1">
      <alignment horizontal="left" vertical="center" wrapText="1"/>
    </xf>
    <xf numFmtId="0" fontId="4" fillId="0" borderId="1" xfId="2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 wrapText="1"/>
    </xf>
    <xf numFmtId="0" fontId="4" fillId="0" borderId="0" xfId="2" applyFont="1"/>
    <xf numFmtId="0" fontId="4" fillId="0" borderId="1" xfId="2" applyFont="1" applyBorder="1" applyAlignment="1">
      <alignment vertical="center" wrapText="1"/>
    </xf>
    <xf numFmtId="0" fontId="6" fillId="0" borderId="1" xfId="2" applyFont="1" applyBorder="1" applyAlignment="1">
      <alignment horizontal="center" vertical="center"/>
    </xf>
    <xf numFmtId="164" fontId="7" fillId="0" borderId="1" xfId="2" applyNumberFormat="1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4" fillId="0" borderId="0" xfId="2" applyFont="1" applyAlignment="1">
      <alignment horizontal="center"/>
    </xf>
    <xf numFmtId="0" fontId="4" fillId="0" borderId="0" xfId="2" applyFont="1" applyAlignment="1">
      <alignment wrapText="1"/>
    </xf>
    <xf numFmtId="1" fontId="2" fillId="0" borderId="15" xfId="1" applyNumberFormat="1" applyFont="1" applyFill="1" applyBorder="1" applyAlignment="1" applyProtection="1">
      <alignment horizontal="center" vertical="center" wrapText="1"/>
    </xf>
    <xf numFmtId="1" fontId="2" fillId="0" borderId="0" xfId="1" applyNumberFormat="1" applyFont="1" applyFill="1" applyBorder="1" applyAlignment="1" applyProtection="1">
      <alignment horizontal="center" vertical="center" wrapText="1"/>
    </xf>
    <xf numFmtId="0" fontId="2" fillId="0" borderId="15" xfId="0" applyFont="1" applyFill="1" applyBorder="1" applyAlignment="1" applyProtection="1">
      <alignment horizontal="center" vertical="center" wrapText="1"/>
    </xf>
    <xf numFmtId="0" fontId="2" fillId="0" borderId="15" xfId="1" applyFont="1" applyFill="1" applyBorder="1" applyAlignment="1" applyProtection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165" fontId="2" fillId="0" borderId="15" xfId="1" applyNumberFormat="1" applyFont="1" applyFill="1" applyBorder="1" applyAlignment="1" applyProtection="1">
      <alignment horizontal="center" vertical="center" wrapText="1"/>
    </xf>
    <xf numFmtId="0" fontId="2" fillId="0" borderId="0" xfId="1" applyFont="1" applyAlignment="1">
      <alignment wrapText="1"/>
    </xf>
    <xf numFmtId="1" fontId="2" fillId="0" borderId="1" xfId="1" applyNumberFormat="1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1" applyFont="1" applyFill="1" applyBorder="1" applyAlignment="1" applyProtection="1">
      <alignment horizontal="center" vertical="center"/>
    </xf>
    <xf numFmtId="49" fontId="2" fillId="0" borderId="1" xfId="0" applyNumberFormat="1" applyFont="1" applyFill="1" applyBorder="1" applyAlignment="1" applyProtection="1">
      <alignment horizontal="center" vertical="center"/>
    </xf>
    <xf numFmtId="0" fontId="12" fillId="0" borderId="1" xfId="0" applyFont="1" applyFill="1" applyBorder="1" applyAlignment="1" applyProtection="1">
      <alignment horizontal="center" vertical="center"/>
    </xf>
    <xf numFmtId="0" fontId="12" fillId="0" borderId="1" xfId="1" applyFont="1" applyFill="1" applyBorder="1" applyAlignment="1" applyProtection="1">
      <alignment horizontal="center" vertical="center"/>
    </xf>
    <xf numFmtId="0" fontId="11" fillId="0" borderId="1" xfId="1" applyFont="1" applyFill="1" applyBorder="1" applyAlignment="1" applyProtection="1">
      <alignment horizontal="left" vertical="center"/>
    </xf>
    <xf numFmtId="0" fontId="11" fillId="0" borderId="1" xfId="1" applyFont="1" applyBorder="1"/>
    <xf numFmtId="0" fontId="2" fillId="0" borderId="0" xfId="1" applyFont="1"/>
    <xf numFmtId="2" fontId="2" fillId="0" borderId="0" xfId="1" applyNumberFormat="1" applyFont="1"/>
    <xf numFmtId="0" fontId="2" fillId="0" borderId="10" xfId="1" applyFont="1" applyFill="1" applyBorder="1" applyAlignment="1" applyProtection="1">
      <alignment horizontal="center" vertical="center"/>
    </xf>
    <xf numFmtId="0" fontId="2" fillId="0" borderId="6" xfId="1" applyFont="1" applyFill="1" applyBorder="1" applyAlignment="1" applyProtection="1">
      <alignment horizontal="center" vertical="center"/>
    </xf>
    <xf numFmtId="0" fontId="2" fillId="0" borderId="4" xfId="1" applyFont="1" applyFill="1" applyBorder="1" applyAlignment="1" applyProtection="1">
      <alignment horizontal="center" vertical="center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1" fontId="2" fillId="0" borderId="5" xfId="1" applyNumberFormat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left" vertical="center"/>
    </xf>
    <xf numFmtId="1" fontId="2" fillId="0" borderId="9" xfId="1" applyNumberFormat="1" applyFont="1" applyFill="1" applyBorder="1" applyAlignment="1" applyProtection="1">
      <alignment horizontal="center" vertical="center"/>
    </xf>
    <xf numFmtId="0" fontId="2" fillId="0" borderId="1" xfId="1" applyFont="1" applyFill="1" applyBorder="1" applyAlignment="1" applyProtection="1">
      <alignment horizontal="left" vertical="center"/>
    </xf>
    <xf numFmtId="1" fontId="2" fillId="0" borderId="6" xfId="1" applyNumberFormat="1" applyFont="1" applyFill="1" applyBorder="1" applyAlignment="1" applyProtection="1">
      <alignment horizontal="center" vertical="center"/>
    </xf>
    <xf numFmtId="1" fontId="2" fillId="0" borderId="7" xfId="1" applyNumberFormat="1" applyFont="1" applyFill="1" applyBorder="1" applyAlignment="1" applyProtection="1">
      <alignment horizontal="center" vertical="center"/>
    </xf>
    <xf numFmtId="1" fontId="2" fillId="0" borderId="11" xfId="1" applyNumberFormat="1" applyFont="1" applyFill="1" applyBorder="1" applyAlignment="1" applyProtection="1">
      <alignment horizontal="center" vertical="center" wrapText="1"/>
    </xf>
    <xf numFmtId="0" fontId="2" fillId="0" borderId="3" xfId="0" applyFont="1" applyFill="1" applyBorder="1" applyAlignment="1" applyProtection="1">
      <alignment horizontal="center" vertical="center" wrapText="1"/>
    </xf>
    <xf numFmtId="1" fontId="2" fillId="0" borderId="14" xfId="1" applyNumberFormat="1" applyFont="1" applyFill="1" applyBorder="1" applyAlignment="1" applyProtection="1">
      <alignment horizontal="center" vertical="center"/>
    </xf>
    <xf numFmtId="1" fontId="2" fillId="0" borderId="10" xfId="1" applyNumberFormat="1" applyFont="1" applyFill="1" applyBorder="1" applyAlignment="1" applyProtection="1">
      <alignment horizontal="center" vertical="center"/>
    </xf>
    <xf numFmtId="0" fontId="2" fillId="0" borderId="6" xfId="0" applyFont="1" applyFill="1" applyBorder="1" applyAlignment="1" applyProtection="1">
      <alignment horizontal="left" vertical="center" wrapText="1"/>
    </xf>
    <xf numFmtId="1" fontId="2" fillId="0" borderId="12" xfId="1" applyNumberFormat="1" applyFont="1" applyFill="1" applyBorder="1" applyAlignment="1" applyProtection="1">
      <alignment horizontal="center" vertical="center"/>
    </xf>
    <xf numFmtId="1" fontId="2" fillId="0" borderId="9" xfId="1" applyNumberFormat="1" applyFont="1" applyFill="1" applyBorder="1" applyAlignment="1" applyProtection="1">
      <alignment horizontal="left" vertical="center" wrapText="1"/>
    </xf>
    <xf numFmtId="0" fontId="2" fillId="0" borderId="9" xfId="0" applyFont="1" applyFill="1" applyBorder="1" applyAlignment="1" applyProtection="1">
      <alignment horizontal="left" vertical="center" wrapText="1"/>
    </xf>
    <xf numFmtId="0" fontId="12" fillId="0" borderId="8" xfId="1" applyNumberFormat="1" applyFont="1" applyFill="1" applyBorder="1" applyAlignment="1" applyProtection="1">
      <alignment horizontal="center" vertical="center"/>
    </xf>
    <xf numFmtId="0" fontId="12" fillId="0" borderId="1" xfId="0" quotePrefix="1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 wrapText="1"/>
    </xf>
    <xf numFmtId="0" fontId="13" fillId="0" borderId="8" xfId="0" applyFont="1" applyFill="1" applyBorder="1" applyAlignment="1" applyProtection="1">
      <alignment horizontal="center" vertical="center"/>
    </xf>
    <xf numFmtId="0" fontId="13" fillId="0" borderId="8" xfId="0" applyFont="1" applyFill="1" applyBorder="1" applyAlignment="1" applyProtection="1">
      <alignment horizontal="left" vertical="center"/>
    </xf>
    <xf numFmtId="0" fontId="5" fillId="0" borderId="5" xfId="1" applyBorder="1"/>
    <xf numFmtId="0" fontId="5" fillId="0" borderId="2" xfId="1" applyBorder="1" applyAlignment="1">
      <alignment horizontal="center" vertical="center"/>
    </xf>
    <xf numFmtId="0" fontId="5" fillId="0" borderId="4" xfId="1" applyBorder="1" applyAlignment="1">
      <alignment horizontal="center" vertical="center"/>
    </xf>
    <xf numFmtId="0" fontId="5" fillId="0" borderId="6" xfId="4" applyFont="1" applyBorder="1"/>
    <xf numFmtId="1" fontId="2" fillId="0" borderId="8" xfId="1" applyNumberFormat="1" applyFont="1" applyFill="1" applyBorder="1" applyAlignment="1" applyProtection="1">
      <alignment horizontal="center" vertical="center"/>
    </xf>
    <xf numFmtId="0" fontId="2" fillId="0" borderId="8" xfId="1" applyNumberFormat="1" applyFont="1" applyFill="1" applyBorder="1" applyAlignment="1" applyProtection="1">
      <alignment horizontal="center" vertical="center"/>
    </xf>
    <xf numFmtId="1" fontId="2" fillId="0" borderId="8" xfId="1" applyNumberFormat="1" applyFont="1" applyFill="1" applyBorder="1" applyAlignment="1" applyProtection="1">
      <alignment horizontal="center" vertical="center" wrapText="1"/>
    </xf>
    <xf numFmtId="49" fontId="2" fillId="0" borderId="8" xfId="0" applyNumberFormat="1" applyFont="1" applyFill="1" applyBorder="1" applyAlignment="1" applyProtection="1">
      <alignment horizontal="center" vertical="center"/>
    </xf>
    <xf numFmtId="165" fontId="11" fillId="0" borderId="8" xfId="1" applyNumberFormat="1" applyFont="1" applyFill="1" applyBorder="1" applyAlignment="1" applyProtection="1">
      <alignment horizontal="left" vertical="center"/>
    </xf>
    <xf numFmtId="0" fontId="11" fillId="0" borderId="8" xfId="1" applyNumberFormat="1" applyFont="1" applyBorder="1"/>
    <xf numFmtId="49" fontId="2" fillId="0" borderId="1" xfId="0" applyNumberFormat="1" applyFont="1" applyFill="1" applyBorder="1" applyAlignment="1" applyProtection="1">
      <alignment horizontal="left" vertical="center"/>
    </xf>
    <xf numFmtId="49" fontId="14" fillId="0" borderId="1" xfId="4" applyNumberFormat="1" applyFill="1" applyBorder="1" applyAlignment="1" applyProtection="1">
      <alignment horizontal="left" vertical="center"/>
    </xf>
  </cellXfs>
  <cellStyles count="5">
    <cellStyle name="Гиперссылка" xfId="4" builtinId="8"/>
    <cellStyle name="Обычный" xfId="0" builtinId="0"/>
    <cellStyle name="Обычный 2" xfId="1" xr:uid="{00000000-0005-0000-0000-000002000000}"/>
    <cellStyle name="Обычный 2 2" xfId="3" xr:uid="{00000000-0005-0000-0000-000003000000}"/>
    <cellStyle name="Обычный 3" xfId="2" xr:uid="{00000000-0005-0000-0000-000004000000}"/>
  </cellStyles>
  <dxfs count="9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T Sans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T Sans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T Sans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T Sans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T Sans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T Sans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T Sans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T Sans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T Sans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scheme val="none"/>
      </font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border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T Sans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T Sans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T Sans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T Sans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PT Sans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T Sans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PT Sans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PT Sans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PT Sans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PT Sans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T Sans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PT Sans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PT Sans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PT Sans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T Sans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PT Sans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PT Sans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PT Sans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PT Sans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T Sans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color theme="3" tint="0.39997558519241921"/>
        <name val="PT Sans"/>
        <scheme val="none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39997558519241921"/>
        <name val="PT Sans"/>
        <scheme val="none"/>
      </font>
      <numFmt numFmtId="165" formatCode="yyyy\-mm\-dd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T Sans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39997558519241921"/>
        <name val="PT Sans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499984740745262"/>
        <name val="PT Sans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499984740745262"/>
        <name val="PT Sans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499984740745262"/>
        <name val="PT Sans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499984740745262"/>
        <name val="PT Sans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499984740745262"/>
        <name val="PT Sans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499984740745262"/>
        <name val="PT Sans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T Sans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T Sans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T Sans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T Sans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T Sans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T Sans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T Sans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name val="PT Sans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T Sans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499984740745262"/>
        <name val="PT Sans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T Sans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T Sans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T Sans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T Sans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T Sans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T Sans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1" hidden="0"/>
    </dxf>
    <dxf>
      <border outline="0">
        <top style="thin">
          <color indexed="64"/>
        </top>
      </border>
    </dxf>
    <dxf>
      <border outline="0">
        <left style="thin">
          <color rgb="FF000000"/>
        </left>
        <right style="thin">
          <color indexed="64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T Sans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T Sans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0000000}" name="ОКСОписание" displayName="ОКСОписание" ref="A1:G4" totalsRowShown="0" headerRowDxfId="96" dataDxfId="94" headerRowBorderDxfId="95" tableBorderDxfId="93" totalsRowBorderDxfId="92" headerRowCellStyle="Обычный 2" dataCellStyle="Обычный 2">
  <autoFilter ref="A1:G4" xr:uid="{00000000-0009-0000-0100-000008000000}"/>
  <tableColumns count="7">
    <tableColumn id="1" xr3:uid="{00000000-0010-0000-0000-000001000000}" name="ИД_ОКС" dataDxfId="91" dataCellStyle="Обычный 2"/>
    <tableColumn id="2" xr3:uid="{00000000-0010-0000-0000-000002000000}" name="Местность" dataDxfId="90" dataCellStyle="Обычный 2"/>
    <tableColumn id="5" xr3:uid="{00000000-0010-0000-0000-000005000000}" name="Название_проекта" dataDxfId="89" dataCellStyle="Обычный 2"/>
    <tableColumn id="3" xr3:uid="{00000000-0010-0000-0000-000003000000}" name="Название_проекта_лат" dataDxfId="88" dataCellStyle="Обычный 2"/>
    <tableColumn id="7" xr3:uid="{00000000-0010-0000-0000-000007000000}" name="Название_ОКС" dataDxfId="87"/>
    <tableColumn id="6" xr3:uid="{00000000-0010-0000-0000-000006000000}" name="Название_ОКС_лат" dataDxfId="86">
      <calculatedColumnFormula>IF(ISBLANK(ОКСОписание[[#This Row],[Название_ОКС]]),"all",ОКСОписание[[#This Row],[Название_ОКС]])</calculatedColumnFormula>
    </tableColumn>
    <tableColumn id="4" xr3:uid="{00000000-0010-0000-0000-000004000000}" name="Местность_лат" dataDxfId="85" dataCellStyle="Обычный 2">
      <calculatedColumnFormula>VLOOKUP(ОКСОписание[[#This Row],[Местность]],Местности[],COLUMN(Местности[[#This Row],[Название_сокр_латиницей]]),0)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КартматериалыХранение" displayName="КартматериалыХранение" ref="A1:Q5" totalsRowShown="0" headerRowDxfId="84" dataDxfId="82" headerRowBorderDxfId="83" tableBorderDxfId="81" totalsRowBorderDxfId="80">
  <autoFilter ref="A1:Q5" xr:uid="{00000000-0009-0000-0100-000007000000}"/>
  <tableColumns count="17">
    <tableColumn id="16" xr3:uid="{00000000-0010-0000-0100-000010000000}" name="ИД_размещения" dataDxfId="79"/>
    <tableColumn id="4" xr3:uid="{00000000-0010-0000-0100-000004000000}" name="ИД_ОКС" dataDxfId="78" dataCellStyle="Обычный 2"/>
    <tableColumn id="1" xr3:uid="{00000000-0010-0000-0100-000001000000}" name="Тип_материала" dataDxfId="77" dataCellStyle="Обычный 2"/>
    <tableColumn id="2" xr3:uid="{00000000-0010-0000-0100-000002000000}" name="Формат_данных" dataDxfId="76"/>
    <tableColumn id="3" xr3:uid="{00000000-0010-0000-0100-000003000000}" name="Источник_данных" dataDxfId="75" dataCellStyle="Обычный 2"/>
    <tableColumn id="5" xr3:uid="{00000000-0010-0000-0100-000005000000}" name="Дата" dataDxfId="74" dataCellStyle="Обычный 2"/>
    <tableColumn id="14" xr3:uid="{00000000-0010-0000-0100-00000E000000}" name="LOD" dataDxfId="73"/>
    <tableColumn id="12" xr3:uid="{00000000-0010-0000-0100-00000C000000}" name="Местность_лат" dataDxfId="72" dataCellStyle="Обычный 2">
      <calculatedColumnFormula>VLOOKUP(КартматериалыХранение[[#This Row],[ИД_ОКС]],ОКСОписание[],COLUMN(ОКСОписание[[#Headers],[Местность_лат]]),0)</calculatedColumnFormula>
    </tableColumn>
    <tableColumn id="6" xr3:uid="{00000000-0010-0000-0100-000006000000}" name="Название_проекта_лат" dataDxfId="71">
      <calculatedColumnFormula>IF(VLOOKUP(КартматериалыХранение[[#This Row],[ИД_ОКС]],ОКСОписание[],COLUMN(ОКСОписание[[#Headers],[Название_проекта_лат]]),0)=0,"",VLOOKUP(КартматериалыХранение[[#This Row],[ИД_ОКС]],ОКСОписание[],COLUMN(ОКСОписание[[#Headers],[Название_проекта_лат]]),0))</calculatedColumnFormula>
    </tableColumn>
    <tableColumn id="7" xr3:uid="{00000000-0010-0000-0100-000007000000}" name="Название_ОКС_лат" dataDxfId="70">
      <calculatedColumnFormula>IF(VLOOKUP(КартматериалыХранение[[#This Row],[ИД_ОКС]],ОКСОписание[],COLUMN(ОКСОписание[[#Headers],[Название_ОКС_лат]]),0)=0,"",VLOOKUP(КартматериалыХранение[[#This Row],[ИД_ОКС]],ОКСОписание[],COLUMN(ОКСОписание[[#Headers],[Название_ОКС_лат]]),0))</calculatedColumnFormula>
    </tableColumn>
    <tableColumn id="10" xr3:uid="{00000000-0010-0000-0100-00000A000000}" name="Тип_материала_лат" dataDxfId="69" dataCellStyle="Обычный 2">
      <calculatedColumnFormula>INDEX(КартматериалТипы[],MATCH(КартматериалыХранение[[#This Row],[Тип_материала]],КартматериалТипы[Название_сокращенное],0),COLUMN(КартматериалТипы[[#Headers],[Латинское_название]]))</calculatedColumnFormula>
    </tableColumn>
    <tableColumn id="8" xr3:uid="{00000000-0010-0000-0100-000008000000}" name="Тип_формата" dataDxfId="68" dataCellStyle="Обычный 2">
      <calculatedColumnFormula>INDEX(КартматериалФорматы[],MATCH(КартматериалыХранение[[#This Row],[Формат_данных]],КартматериалФорматы[Сокращенное_наименование],0),COLUMN(КартматериалФорматы[[#Headers],[Тип_формата]]))</calculatedColumnFormula>
    </tableColumn>
    <tableColumn id="13" xr3:uid="{00000000-0010-0000-0100-00000D000000}" name="Источник_данных_лат" dataDxfId="67" dataCellStyle="Обычный 2">
      <calculatedColumnFormula>INDEX(ИсточникДанных[],MATCH(КартматериалыХранение[[#This Row],[Источник_данных]],ИсточникДанных[Название],0),COLUMN(ИсточникДанных[[#Headers],[Название_сокр_латиницей]]))</calculatedColumnFormula>
    </tableColumn>
    <tableColumn id="9" xr3:uid="{00000000-0010-0000-0100-000009000000}" name="Расчетный_путь_хранения" dataDxfId="66">
      <calculatedColumnFormula>HYPERLINK(CONCATENATE("bldg\",КартматериалыХранение[[#This Row],[Местность_лат]],
IF(КартматериалыХранение[[#This Row],[Название_проекта_лат]]="","","\"&amp;КартматериалыХранение[[#This Row],[Название_проекта_лат]]),
IF(КартматериалыХранение[[#This Row],[Название_ОКС_лат]]="","","\"&amp;КартматериалыХранение[[#This Row],[Название_ОКС_лат]]),
"\",КартматериалыХранение[[#This Row],[Тип_материала_лат]],
"\",КартматериалыХранение[[#This Row],[Источник_данных_лат]],
IF(КартматериалыХранение[[#This Row],[LOD]]="","","\lod"&amp;КартматериалыХранение[[#This Row],[LOD]]),
"\",КартматериалыХранение[[#This Row],[Тип_формата]],
"\",КартматериалыХранение[[#This Row],[Формат_данных]],
IF(КартматериалыХранение[[#This Row],[Дата]]="","","\"&amp;КартматериалыХранение[[#This Row],[Дата]]),
"\"),
CONCATENATE("bldg\",КартматериалыХранение[[#This Row],[Местность_лат]],
IF(КартматериалыХранение[[#This Row],[Название_проекта_лат]]="","","\"&amp;КартматериалыХранение[[#This Row],[Название_проекта_лат]]),
IF(КартматериалыХранение[[#This Row],[Название_ОКС_лат]]="","","\"&amp;КартматериалыХранение[[#This Row],[Название_ОКС_лат]]),
"\",КартматериалыХранение[[#This Row],[Тип_материала_лат]],
"\",КартматериалыХранение[[#This Row],[Источник_данных_лат]],
IF(КартматериалыХранение[[#This Row],[LOD]]="","","\lod"&amp;КартматериалыХранение[[#This Row],[LOD]]),
"\",КартматериалыХранение[[#This Row],[Тип_формата]],
"\",КартматериалыХранение[[#This Row],[Формат_данных]],
IF(КартматериалыХранение[[#This Row],[Дата]]="","","\"&amp;КартматериалыХранение[[#This Row],[Дата]]),
"\"))</calculatedColumnFormula>
    </tableColumn>
    <tableColumn id="17" xr3:uid="{00000000-0010-0000-0100-000011000000}" name="Фактический_путь" dataDxfId="65" dataCellStyle="Обычный 2"/>
    <tableColumn id="11" xr3:uid="{00000000-0010-0000-0100-00000B000000}" name="Фактический_относительный_путь" dataDxfId="64" dataCellStyle="Обычный 2">
      <calculatedColumnFormula>IF(КартматериалыХранение[[#This Row],[Фактический_путь]]="None","None",HYPERLINK(КартматериалыХранение[[#This Row],[Фактический_путь]],SUBSTITUTE(КартматериалыХранение[[#This Row],[Фактический_путь]],ПараметрыОбщие!$B$2,"")))</calculatedColumnFormula>
    </tableColumn>
    <tableColumn id="15" xr3:uid="{00000000-0010-0000-0100-00000F000000}" name="Фактический_путь_устарел" dataDxfId="63">
      <calculatedColumnFormula>IF(КартматериалыХранение[[#This Row],[Фактический_относительный_путь]]&lt;&gt;КартматериалыХранение[[#This Row],[Расчетный_путь_хранения]],"Да","")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ИсточникДанных" displayName="ИсточникДанных" ref="A1:C7" totalsRowShown="0" headerRowDxfId="62" dataDxfId="60" headerRowBorderDxfId="61" tableBorderDxfId="59" totalsRowBorderDxfId="58">
  <autoFilter ref="A1:C7" xr:uid="{00000000-0009-0000-0100-000002000000}"/>
  <sortState xmlns:xlrd2="http://schemas.microsoft.com/office/spreadsheetml/2017/richdata2" ref="A2:C6">
    <sortCondition ref="B1:B6"/>
  </sortState>
  <tableColumns count="3">
    <tableColumn id="3" xr3:uid="{00000000-0010-0000-0200-000003000000}" name="ИД_источника_данных" dataDxfId="57"/>
    <tableColumn id="1" xr3:uid="{00000000-0010-0000-0200-000001000000}" name="Название" dataDxfId="56"/>
    <tableColumn id="2" xr3:uid="{00000000-0010-0000-0200-000002000000}" name="Название_сокр_латиницей" dataDxfId="55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LODСпецификация" displayName="LODСпецификация" ref="A1:L8" totalsRowShown="0" headerRowDxfId="54" dataDxfId="52" headerRowBorderDxfId="53" tableBorderDxfId="51" totalsRowBorderDxfId="50">
  <autoFilter ref="A1:L8" xr:uid="{00000000-0009-0000-0100-000001000000}"/>
  <tableColumns count="12">
    <tableColumn id="1" xr3:uid="{00000000-0010-0000-0300-000001000000}" name="LOD" dataDxfId="49"/>
    <tableColumn id="5" xr3:uid="{00000000-0010-0000-0300-000005000000}" name="Автомобильные дороги" dataDxfId="48"/>
    <tableColumn id="6" xr3:uid="{00000000-0010-0000-0300-000006000000}" name="Перекрестки" dataDxfId="47"/>
    <tableColumn id="7" xr3:uid="{00000000-0010-0000-0300-000007000000}" name="Гидротехнические сооружения" dataDxfId="46"/>
    <tableColumn id="8" xr3:uid="{00000000-0010-0000-0300-000008000000}" name="Существующие инженерные сети" dataDxfId="45"/>
    <tableColumn id="9" xr3:uid="{00000000-0010-0000-0300-000009000000}" name="Проектные сети" dataDxfId="44"/>
    <tableColumn id="10" xr3:uid="{00000000-0010-0000-0300-00000A000000}" name="Выемка под трубопроводную сеть" dataDxfId="43"/>
    <tableColumn id="11" xr3:uid="{00000000-0010-0000-0300-00000B000000}" name="Искусственные сооружения" dataDxfId="42"/>
    <tableColumn id="12" xr3:uid="{00000000-0010-0000-0300-00000C000000}" name="Здания" dataDxfId="41"/>
    <tableColumn id="2" xr3:uid="{00000000-0010-0000-0300-000002000000}" name="Рельеф" dataDxfId="40"/>
    <tableColumn id="3" xr3:uid="{00000000-0010-0000-0300-000003000000}" name="Проектируемые элементы поверхности" dataDxfId="39"/>
    <tableColumn id="4" xr3:uid="{00000000-0010-0000-0300-000004000000}" name="Выемка под фундаменты и котлованы" dataDxfId="38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КартматериалТипы" displayName="КартматериалТипы" ref="A1:D7" totalsRowShown="0" headerRowDxfId="37" dataDxfId="35" headerRowBorderDxfId="36" tableBorderDxfId="34" totalsRowBorderDxfId="33">
  <autoFilter ref="A1:D7" xr:uid="{00000000-0009-0000-0100-000005000000}"/>
  <tableColumns count="4">
    <tableColumn id="1" xr3:uid="{00000000-0010-0000-0400-000001000000}" name="ИД_типа_картматериала" dataDxfId="32"/>
    <tableColumn id="2" xr3:uid="{00000000-0010-0000-0400-000002000000}" name="Название" dataDxfId="31"/>
    <tableColumn id="3" xr3:uid="{00000000-0010-0000-0400-000003000000}" name="Название_сокращенное" dataDxfId="30"/>
    <tableColumn id="4" xr3:uid="{00000000-0010-0000-0400-000004000000}" name="Латинское_название" dataDxfId="29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5000000}" name="КартматериалФорматы" displayName="КартматериалФорматы" ref="A1:D19" totalsRowShown="0" headerRowDxfId="28" dataDxfId="26" headerRowBorderDxfId="27" tableBorderDxfId="25" totalsRowBorderDxfId="24">
  <autoFilter ref="A1:D19" xr:uid="{00000000-0009-0000-0100-000003000000}"/>
  <tableColumns count="4">
    <tableColumn id="3" xr3:uid="{00000000-0010-0000-0500-000003000000}" name="ИД_формата" dataDxfId="23"/>
    <tableColumn id="1" xr3:uid="{00000000-0010-0000-0500-000001000000}" name="Тип_формата" dataDxfId="22"/>
    <tableColumn id="5" xr3:uid="{00000000-0010-0000-0500-000005000000}" name="Название" dataDxfId="21"/>
    <tableColumn id="2" xr3:uid="{00000000-0010-0000-0500-000002000000}" name="Сокращенное_наименование" dataDxfId="20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6000000}" name="КартматериалТипыФорматов" displayName="КартматериалТипыФорматов" ref="A1:C8" totalsRowShown="0" headerRowDxfId="19" dataDxfId="17" headerRowBorderDxfId="18" tableBorderDxfId="16" totalsRowBorderDxfId="15">
  <autoFilter ref="A1:C8" xr:uid="{00000000-0009-0000-0100-000004000000}"/>
  <tableColumns count="3">
    <tableColumn id="3" xr3:uid="{00000000-0010-0000-0600-000003000000}" name="ИД_типа_формата" dataDxfId="14"/>
    <tableColumn id="1" xr3:uid="{00000000-0010-0000-0600-000001000000}" name="Тип_формата" dataDxfId="13"/>
    <tableColumn id="2" xr3:uid="{00000000-0010-0000-0600-000002000000}" name="Название_сокращенное" dataDxfId="12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7000000}" name="Местности" displayName="Местности" ref="A1:B5" totalsRowShown="0" headerRowDxfId="11" dataDxfId="9" headerRowBorderDxfId="10" tableBorderDxfId="8" totalsRowBorderDxfId="7">
  <autoFilter ref="A1:B5" xr:uid="{00000000-0009-0000-0100-000006000000}"/>
  <sortState xmlns:xlrd2="http://schemas.microsoft.com/office/spreadsheetml/2017/richdata2" ref="A2:B5">
    <sortCondition ref="A1:A5"/>
  </sortState>
  <tableColumns count="2">
    <tableColumn id="1" xr3:uid="{00000000-0010-0000-0700-000001000000}" name="Название" dataDxfId="6"/>
    <tableColumn id="2" xr3:uid="{00000000-0010-0000-0700-000002000000}" name="Название_сокр_латиницей" dataDxfId="5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ПараметрыОбщие" displayName="ПараметрыОбщие" ref="A1:B2" totalsRowShown="0" headerRowDxfId="4" headerRowBorderDxfId="3" totalsRowBorderDxfId="2" headerRowCellStyle="Обычный 2">
  <autoFilter ref="A1:B2" xr:uid="{00000000-0009-0000-0100-000009000000}"/>
  <tableColumns count="2">
    <tableColumn id="1" xr3:uid="{00000000-0010-0000-0800-000001000000}" name="Параметр" dataDxfId="1" dataCellStyle="Обычный 2"/>
    <tableColumn id="2" xr3:uid="{00000000-0010-0000-0800-000002000000}" name="Значение" dataDxfId="0" dataCellStyle="Обычный 2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hyperlink" Target="../../../../../../..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ile:///\\gis\Geodatabase\bldg\all\metadata\actual\table\xls\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5" sqref="A1:B5"/>
    </sheetView>
  </sheetViews>
  <sheetFormatPr defaultRowHeight="13.5" x14ac:dyDescent="0.25"/>
  <cols>
    <col min="1" max="1" width="26.5" style="43" customWidth="1"/>
    <col min="2" max="2" width="129.6640625" style="44" customWidth="1"/>
    <col min="3" max="16384" width="9.33203125" style="38"/>
  </cols>
  <sheetData>
    <row r="1" spans="1:2" x14ac:dyDescent="0.25">
      <c r="A1" s="36" t="s">
        <v>144</v>
      </c>
      <c r="B1" s="37" t="s">
        <v>145</v>
      </c>
    </row>
    <row r="2" spans="1:2" x14ac:dyDescent="0.25">
      <c r="A2" s="36" t="s">
        <v>146</v>
      </c>
      <c r="B2" s="39" t="s">
        <v>147</v>
      </c>
    </row>
    <row r="3" spans="1:2" x14ac:dyDescent="0.25">
      <c r="A3" s="40" t="s">
        <v>146</v>
      </c>
      <c r="B3" s="39" t="s">
        <v>148</v>
      </c>
    </row>
    <row r="4" spans="1:2" x14ac:dyDescent="0.25">
      <c r="A4" s="41" t="s">
        <v>146</v>
      </c>
      <c r="B4" s="39" t="s">
        <v>149</v>
      </c>
    </row>
    <row r="5" spans="1:2" x14ac:dyDescent="0.25">
      <c r="A5" s="42" t="s">
        <v>146</v>
      </c>
      <c r="B5" s="39" t="s">
        <v>150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"/>
  <sheetViews>
    <sheetView workbookViewId="0">
      <selection activeCell="B2" sqref="B2"/>
    </sheetView>
  </sheetViews>
  <sheetFormatPr defaultRowHeight="12.75" x14ac:dyDescent="0.2"/>
  <cols>
    <col min="1" max="2" width="48.33203125" customWidth="1"/>
  </cols>
  <sheetData>
    <row r="1" spans="1:2" x14ac:dyDescent="0.2">
      <c r="A1" s="90" t="s">
        <v>175</v>
      </c>
      <c r="B1" s="91" t="s">
        <v>176</v>
      </c>
    </row>
    <row r="2" spans="1:2" x14ac:dyDescent="0.2">
      <c r="A2" s="89" t="s">
        <v>177</v>
      </c>
      <c r="B2" s="92" t="s">
        <v>181</v>
      </c>
    </row>
  </sheetData>
  <hyperlinks>
    <hyperlink ref="B2" r:id="rId1" display="\\msk-gis01\Geodatabase\" xr:uid="{00000000-0004-0000-0900-000000000000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"/>
  <sheetViews>
    <sheetView workbookViewId="0">
      <selection activeCell="A3" sqref="A3"/>
    </sheetView>
  </sheetViews>
  <sheetFormatPr defaultRowHeight="13.5" x14ac:dyDescent="0.25"/>
  <cols>
    <col min="1" max="1" width="13.5" style="3" customWidth="1"/>
    <col min="2" max="2" width="22.83203125" style="62" customWidth="1"/>
    <col min="3" max="3" width="24.1640625" style="62" customWidth="1"/>
    <col min="4" max="6" width="35.5" style="3" customWidth="1"/>
    <col min="7" max="7" width="23.1640625" style="3" customWidth="1"/>
    <col min="8" max="9" width="29.1640625" style="62" customWidth="1"/>
    <col min="10" max="16384" width="9.33203125" style="3"/>
  </cols>
  <sheetData>
    <row r="1" spans="1:7" x14ac:dyDescent="0.25">
      <c r="A1" s="76" t="s">
        <v>163</v>
      </c>
      <c r="B1" s="76" t="s">
        <v>154</v>
      </c>
      <c r="C1" s="31" t="s">
        <v>164</v>
      </c>
      <c r="D1" s="31" t="s">
        <v>167</v>
      </c>
      <c r="E1" s="31" t="s">
        <v>165</v>
      </c>
      <c r="F1" s="31" t="s">
        <v>166</v>
      </c>
      <c r="G1" s="77" t="s">
        <v>160</v>
      </c>
    </row>
    <row r="2" spans="1:7" x14ac:dyDescent="0.25">
      <c r="A2" s="78">
        <v>1</v>
      </c>
      <c r="B2" s="79" t="s">
        <v>186</v>
      </c>
      <c r="C2" s="80" t="s">
        <v>194</v>
      </c>
      <c r="D2" s="80" t="s">
        <v>193</v>
      </c>
      <c r="E2" s="80"/>
      <c r="F2" s="80" t="str">
        <f>IF(ISBLANK(ОКСОписание[[#This Row],[Название_ОКС]]),"all",ОКСОписание[[#This Row],[Название_ОКС]])</f>
        <v>all</v>
      </c>
      <c r="G2" s="85" t="str">
        <f>VLOOKUP(ОКСОписание[[#This Row],[Местность]],Местности[],COLUMN(Местности[[#This Row],[Название_сокр_латиницей]]),0)</f>
        <v>citi.north</v>
      </c>
    </row>
    <row r="3" spans="1:7" x14ac:dyDescent="0.25">
      <c r="A3" s="81">
        <v>2</v>
      </c>
      <c r="B3" s="81" t="s">
        <v>184</v>
      </c>
      <c r="C3" s="80" t="s">
        <v>190</v>
      </c>
      <c r="D3" s="80" t="s">
        <v>191</v>
      </c>
      <c r="E3" s="80"/>
      <c r="F3" s="80" t="str">
        <f>IF(ISBLANK(ОКСОписание[[#This Row],[Название_ОКС]]),"all",ОКСОписание[[#This Row],[Название_ОКС]])</f>
        <v>all</v>
      </c>
      <c r="G3" s="58" t="str">
        <f>VLOOKUP(ОКСОписание[[#This Row],[Местность]],Местности[],COLUMN(Местности[[#This Row],[Название_сокр_латиницей]]),0)</f>
        <v>otradnoe</v>
      </c>
    </row>
    <row r="4" spans="1:7" x14ac:dyDescent="0.25">
      <c r="A4" s="81">
        <v>3</v>
      </c>
      <c r="B4" s="81" t="s">
        <v>188</v>
      </c>
      <c r="C4" s="82" t="s">
        <v>195</v>
      </c>
      <c r="D4" s="82" t="s">
        <v>169</v>
      </c>
      <c r="E4" s="83"/>
      <c r="F4" s="83" t="str">
        <f>IF(ISBLANK(ОКСОписание[[#This Row],[Название_ОКС]]),"all",ОКСОписание[[#This Row],[Название_ОКС]])</f>
        <v>all</v>
      </c>
      <c r="G4" s="84" t="str">
        <f>VLOOKUP(ОКСОписание[[#This Row],[Местность]],Местности[],COLUMN(Местности[[#This Row],[Название_сокр_латиницей]]),0)</f>
        <v>citi.west</v>
      </c>
    </row>
  </sheetData>
  <dataValidations count="2">
    <dataValidation type="list" allowBlank="1" showInputMessage="1" showErrorMessage="1" sqref="B2:B4" xr:uid="{00000000-0002-0000-0100-000001000000}">
      <formula1>INDIRECT("Местности[Название]")</formula1>
    </dataValidation>
    <dataValidation type="custom" allowBlank="1" showInputMessage="1" showErrorMessage="1" errorTitle="Повтор" error="Введенный ключ не уникален" sqref="A2:A4" xr:uid="{00000000-0002-0000-0100-000000000000}">
      <formula1>COUNTIF($A$2:$A$965,A2)&lt;=1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37"/>
  <sheetViews>
    <sheetView tabSelected="1" workbookViewId="0">
      <selection activeCell="E15" sqref="E15"/>
    </sheetView>
  </sheetViews>
  <sheetFormatPr defaultRowHeight="13.5" x14ac:dyDescent="0.25"/>
  <cols>
    <col min="1" max="1" width="9.83203125" style="62" customWidth="1"/>
    <col min="2" max="2" width="9.33203125" style="3"/>
    <col min="3" max="3" width="11" style="62" customWidth="1"/>
    <col min="4" max="4" width="13.5" style="62" customWidth="1"/>
    <col min="5" max="5" width="21.33203125" style="62" customWidth="1"/>
    <col min="6" max="7" width="12.6640625" style="3" customWidth="1"/>
    <col min="8" max="8" width="20.6640625" style="3" customWidth="1"/>
    <col min="9" max="9" width="24.1640625" style="3" customWidth="1"/>
    <col min="10" max="10" width="19.5" style="3" customWidth="1"/>
    <col min="11" max="11" width="11.33203125" style="3" customWidth="1"/>
    <col min="12" max="12" width="9.33203125" style="3"/>
    <col min="13" max="13" width="13.83203125" style="3" customWidth="1"/>
    <col min="14" max="14" width="77.6640625" style="3" customWidth="1"/>
    <col min="15" max="15" width="51.83203125" style="3" customWidth="1"/>
    <col min="16" max="16" width="35.6640625" style="3" customWidth="1"/>
    <col min="17" max="17" width="16" style="3" customWidth="1"/>
    <col min="18" max="18" width="19.6640625" style="62" customWidth="1"/>
    <col min="19" max="19" width="19.1640625" style="62" customWidth="1"/>
    <col min="20" max="20" width="87.6640625" style="62" customWidth="1"/>
    <col min="21" max="21" width="90.6640625" style="62" customWidth="1"/>
    <col min="22" max="22" width="12.5" style="62" customWidth="1"/>
    <col min="23" max="23" width="18" style="62" customWidth="1"/>
    <col min="24" max="24" width="81" style="62" customWidth="1"/>
    <col min="25" max="25" width="75.1640625" style="63" customWidth="1"/>
    <col min="26" max="26" width="34.6640625" style="63" customWidth="1"/>
    <col min="27" max="27" width="76.1640625" style="62" customWidth="1"/>
    <col min="28" max="28" width="81" style="62" customWidth="1"/>
    <col min="29" max="29" width="90.33203125" style="62" customWidth="1"/>
    <col min="30" max="16384" width="9.33203125" style="62"/>
  </cols>
  <sheetData>
    <row r="1" spans="1:26" s="53" customFormat="1" ht="44.25" customHeight="1" x14ac:dyDescent="0.25">
      <c r="A1" s="45" t="s">
        <v>151</v>
      </c>
      <c r="B1" s="46" t="s">
        <v>163</v>
      </c>
      <c r="C1" s="47" t="s">
        <v>155</v>
      </c>
      <c r="D1" s="48" t="s">
        <v>152</v>
      </c>
      <c r="E1" s="49" t="s">
        <v>153</v>
      </c>
      <c r="F1" s="50" t="s">
        <v>158</v>
      </c>
      <c r="G1" s="50" t="s">
        <v>0</v>
      </c>
      <c r="H1" s="47" t="s">
        <v>160</v>
      </c>
      <c r="I1" s="51" t="s">
        <v>167</v>
      </c>
      <c r="J1" s="51" t="s">
        <v>166</v>
      </c>
      <c r="K1" s="47" t="s">
        <v>161</v>
      </c>
      <c r="L1" s="48" t="s">
        <v>74</v>
      </c>
      <c r="M1" s="48" t="s">
        <v>162</v>
      </c>
      <c r="N1" s="48" t="s">
        <v>172</v>
      </c>
      <c r="O1" s="48" t="s">
        <v>178</v>
      </c>
      <c r="P1" s="52" t="s">
        <v>156</v>
      </c>
      <c r="Q1" s="48" t="s">
        <v>157</v>
      </c>
    </row>
    <row r="2" spans="1:26" x14ac:dyDescent="0.25">
      <c r="A2" s="54">
        <v>1</v>
      </c>
      <c r="B2" s="55">
        <v>1</v>
      </c>
      <c r="C2" s="32" t="s">
        <v>135</v>
      </c>
      <c r="D2" s="56" t="s">
        <v>98</v>
      </c>
      <c r="E2" s="86" t="s">
        <v>173</v>
      </c>
      <c r="F2" s="57" t="s">
        <v>159</v>
      </c>
      <c r="G2" s="57">
        <v>100</v>
      </c>
      <c r="H2" s="58" t="str">
        <f>VLOOKUP(КартматериалыХранение[[#This Row],[ИД_ОКС]],ОКСОписание[],COLUMN(ОКСОписание[[#Headers],[Местность_лат]]),0)</f>
        <v>citi.north</v>
      </c>
      <c r="I2" s="58" t="str">
        <f>IF(VLOOKUP(КартматериалыХранение[[#This Row],[ИД_ОКС]],ОКСОписание[],COLUMN(ОКСОписание[[#Headers],[Название_проекта_лат]]),0)=0,"",VLOOKUP(КартматериалыХранение[[#This Row],[ИД_ОКС]],ОКСОписание[],COLUMN(ОКСОписание[[#Headers],[Название_проекта_лат]]),0))</f>
        <v>netRSTT</v>
      </c>
      <c r="J2" s="58" t="str">
        <f>IF(VLOOKUP(КартматериалыХранение[[#This Row],[ИД_ОКС]],ОКСОписание[],COLUMN(ОКСОписание[[#Headers],[Название_ОКС_лат]]),0)=0,"",VLOOKUP(КартматериалыХранение[[#This Row],[ИД_ОКС]],ОКСОписание[],COLUMN(ОКСОписание[[#Headers],[Название_ОКС_лат]]),0))</f>
        <v>all</v>
      </c>
      <c r="K2" s="58" t="str">
        <f>INDEX(КартматериалТипы[],MATCH(КартматериалыХранение[[#This Row],[Тип_материала]],КартматериалТипы[Название_сокращенное],0),COLUMN(КартматериалТипы[[#Headers],[Латинское_название]]))</f>
        <v>2d</v>
      </c>
      <c r="L2" s="59" t="str">
        <f>INDEX(КартматериалФорматы[],MATCH(КартматериалыХранение[[#This Row],[Формат_данных]],КартматериалФорматы[Сокращенное_наименование],0),COLUMN(КартматериалФорматы[[#Headers],[Тип_формата]]))</f>
        <v>gis</v>
      </c>
      <c r="M2" s="59" t="str">
        <f>INDEX(ИсточникДанных[],MATCH(КартматериалыХранение[[#This Row],[Источник_данных]],ИсточникДанных[Название],0),COLUMN(ИсточникДанных[[#Headers],[Название_сокр_латиницей]]))</f>
        <v>final</v>
      </c>
      <c r="N2" s="60" t="str">
        <f>HYPERLINK(CONCATENATE("bldg\",КартматериалыХранение[[#This Row],[Местность_лат]],
IF(КартматериалыХранение[[#This Row],[Название_проекта_лат]]="","","\"&amp;КартматериалыХранение[[#This Row],[Название_проекта_лат]]),
IF(КартматериалыХранение[[#This Row],[Название_ОКС_лат]]="","","\"&amp;КартматериалыХранение[[#This Row],[Название_ОКС_лат]]),
"\",КартматериалыХранение[[#This Row],[Тип_материала_лат]],
"\",КартматериалыХранение[[#This Row],[Источник_данных_лат]],
IF(КартматериалыХранение[[#This Row],[LOD]]="","","\lod"&amp;КартматериалыХранение[[#This Row],[LOD]]),
"\",КартматериалыХранение[[#This Row],[Тип_формата]],
"\",КартматериалыХранение[[#This Row],[Формат_данных]],
IF(КартматериалыХранение[[#This Row],[Дата]]="","","\"&amp;КартматериалыХранение[[#This Row],[Дата]]),
"\"),
CONCATENATE("bldg\",КартматериалыХранение[[#This Row],[Местность_лат]],
IF(КартматериалыХранение[[#This Row],[Название_проекта_лат]]="","","\"&amp;КартматериалыХранение[[#This Row],[Название_проекта_лат]]),
IF(КартматериалыХранение[[#This Row],[Название_ОКС_лат]]="","","\"&amp;КартматериалыХранение[[#This Row],[Название_ОКС_лат]]),
"\",КартматериалыХранение[[#This Row],[Тип_материала_лат]],
"\",КартматериалыХранение[[#This Row],[Источник_данных_лат]],
IF(КартматериалыХранение[[#This Row],[LOD]]="","","\lod"&amp;КартматериалыХранение[[#This Row],[LOD]]),
"\",КартматериалыХранение[[#This Row],[Тип_формата]],
"\",КартматериалыХранение[[#This Row],[Формат_данных]],
IF(КартматериалыХранение[[#This Row],[Дата]]="","","\"&amp;КартматериалыХранение[[#This Row],[Дата]]),
"\"))</f>
        <v>bldg\citi.north\netRSTT\all\2d\final\lod100\gis\gdb\2018-08\</v>
      </c>
      <c r="O2" s="57"/>
      <c r="P2" s="60" t="str">
        <f>IF(КартматериалыХранение[[#This Row],[Фактический_путь]]="None","None",HYPERLINK(КартматериалыХранение[[#This Row],[Фактический_путь]],SUBSTITUTE(КартматериалыХранение[[#This Row],[Фактический_путь]],ПараметрыОбщие!$B$2,"")))</f>
        <v/>
      </c>
      <c r="Q2" s="61" t="str">
        <f>IF(КартматериалыХранение[[#This Row],[Фактический_относительный_путь]]&lt;&gt;КартматериалыХранение[[#This Row],[Расчетный_путь_хранения]],"Да","")</f>
        <v>Да</v>
      </c>
      <c r="Y2" s="62"/>
      <c r="Z2" s="62"/>
    </row>
    <row r="3" spans="1:26" x14ac:dyDescent="0.25">
      <c r="A3" s="54">
        <v>2</v>
      </c>
      <c r="B3" s="55">
        <v>2</v>
      </c>
      <c r="C3" s="32" t="s">
        <v>135</v>
      </c>
      <c r="D3" s="56" t="s">
        <v>92</v>
      </c>
      <c r="E3" s="86" t="s">
        <v>173</v>
      </c>
      <c r="F3" s="57" t="s">
        <v>159</v>
      </c>
      <c r="G3" s="57">
        <v>100</v>
      </c>
      <c r="H3" s="58" t="str">
        <f>VLOOKUP(КартматериалыХранение[[#This Row],[ИД_ОКС]],ОКСОписание[],COLUMN(ОКСОписание[[#Headers],[Местность_лат]]),0)</f>
        <v>otradnoe</v>
      </c>
      <c r="I3" s="58" t="str">
        <f>IF(VLOOKUP(КартматериалыХранение[[#This Row],[ИД_ОКС]],ОКСОписание[],COLUMN(ОКСОписание[[#Headers],[Название_проекта_лат]]),0)=0,"",VLOOKUP(КартматериалыХранение[[#This Row],[ИД_ОКС]],ОКСОписание[],COLUMN(ОКСОписание[[#Headers],[Название_проекта_лат]]),0))</f>
        <v>builder</v>
      </c>
      <c r="J3" s="58" t="str">
        <f>IF(VLOOKUP(КартматериалыХранение[[#This Row],[ИД_ОКС]],ОКСОписание[],COLUMN(ОКСОписание[[#Headers],[Название_ОКС_лат]]),0)=0,"",VLOOKUP(КартматериалыХранение[[#This Row],[ИД_ОКС]],ОКСОписание[],COLUMN(ОКСОписание[[#Headers],[Название_ОКС_лат]]),0))</f>
        <v>all</v>
      </c>
      <c r="K3" s="58" t="str">
        <f>INDEX(КартматериалТипы[],MATCH(КартматериалыХранение[[#This Row],[Тип_материала]],КартматериалТипы[Название_сокращенное],0),COLUMN(КартматериалТипы[[#Headers],[Латинское_название]]))</f>
        <v>2d</v>
      </c>
      <c r="L3" s="59" t="str">
        <f>INDEX(КартматериалФорматы[],MATCH(КартматериалыХранение[[#This Row],[Формат_данных]],КартматериалФорматы[Сокращенное_наименование],0),COLUMN(КартматериалФорматы[[#Headers],[Тип_формата]]))</f>
        <v>gis</v>
      </c>
      <c r="M3" s="59" t="str">
        <f>INDEX(ИсточникДанных[],MATCH(КартматериалыХранение[[#This Row],[Источник_данных]],ИсточникДанных[Название],0),COLUMN(ИсточникДанных[[#Headers],[Название_сокр_латиницей]]))</f>
        <v>final</v>
      </c>
      <c r="N3" s="60" t="str">
        <f>HYPERLINK(CONCATENATE("bldg\",КартматериалыХранение[[#This Row],[Местность_лат]],
IF(КартматериалыХранение[[#This Row],[Название_проекта_лат]]="","","\"&amp;КартматериалыХранение[[#This Row],[Название_проекта_лат]]),
IF(КартматериалыХранение[[#This Row],[Название_ОКС_лат]]="","","\"&amp;КартматериалыХранение[[#This Row],[Название_ОКС_лат]]),
"\",КартматериалыХранение[[#This Row],[Тип_материала_лат]],
"\",КартматериалыХранение[[#This Row],[Источник_данных_лат]],
IF(КартматериалыХранение[[#This Row],[LOD]]="","","\lod"&amp;КартматериалыХранение[[#This Row],[LOD]]),
"\",КартматериалыХранение[[#This Row],[Тип_формата]],
"\",КартматериалыХранение[[#This Row],[Формат_данных]],
IF(КартматериалыХранение[[#This Row],[Дата]]="","","\"&amp;КартматериалыХранение[[#This Row],[Дата]]),
"\"),
CONCATENATE("bldg\",КартматериалыХранение[[#This Row],[Местность_лат]],
IF(КартматериалыХранение[[#This Row],[Название_проекта_лат]]="","","\"&amp;КартматериалыХранение[[#This Row],[Название_проекта_лат]]),
IF(КартматериалыХранение[[#This Row],[Название_ОКС_лат]]="","","\"&amp;КартматериалыХранение[[#This Row],[Название_ОКС_лат]]),
"\",КартматериалыХранение[[#This Row],[Тип_материала_лат]],
"\",КартматериалыХранение[[#This Row],[Источник_данных_лат]],
IF(КартматериалыХранение[[#This Row],[LOD]]="","","\lod"&amp;КартматериалыХранение[[#This Row],[LOD]]),
"\",КартматериалыХранение[[#This Row],[Тип_формата]],
"\",КартматериалыХранение[[#This Row],[Формат_данных]],
IF(КартматериалыХранение[[#This Row],[Дата]]="","","\"&amp;КартматериалыХранение[[#This Row],[Дата]]),
"\"))</f>
        <v>bldg\otradnoe\builder\all\2d\final\lod100\gis\tab\2018-08\</v>
      </c>
      <c r="O3" s="99" t="s">
        <v>192</v>
      </c>
      <c r="P3" s="60" t="str">
        <f>IF(КартматериалыХранение[[#This Row],[Фактический_путь]]="None","None",HYPERLINK(КартматериалыХранение[[#This Row],[Фактический_путь]],SUBSTITUTE(КартматериалыХранение[[#This Row],[Фактический_путь]],ПараметрыОбщие!$B$2,"")))</f>
        <v>bldg\otradnoe\builder\all\2d\final\lod100\gis\tab\2018-08\</v>
      </c>
      <c r="Q3" s="61" t="str">
        <f>IF(КартматериалыХранение[[#This Row],[Фактический_относительный_путь]]&lt;&gt;КартматериалыХранение[[#This Row],[Расчетный_путь_хранения]],"Да","")</f>
        <v/>
      </c>
      <c r="Y3" s="62"/>
      <c r="Z3" s="62"/>
    </row>
    <row r="4" spans="1:26" x14ac:dyDescent="0.25">
      <c r="A4" s="54">
        <v>3</v>
      </c>
      <c r="B4" s="55">
        <v>3</v>
      </c>
      <c r="C4" s="32" t="s">
        <v>135</v>
      </c>
      <c r="D4" s="56" t="s">
        <v>87</v>
      </c>
      <c r="E4" s="86" t="s">
        <v>69</v>
      </c>
      <c r="F4" s="57" t="s">
        <v>168</v>
      </c>
      <c r="G4" s="57">
        <v>100</v>
      </c>
      <c r="H4" s="58" t="str">
        <f>VLOOKUP(КартматериалыХранение[[#This Row],[ИД_ОКС]],ОКСОписание[],COLUMN(ОКСОписание[[#Headers],[Местность_лат]]),0)</f>
        <v>citi.west</v>
      </c>
      <c r="I4" s="58" t="str">
        <f>IF(VLOOKUP(КартматериалыХранение[[#This Row],[ИД_ОКС]],ОКСОписание[],COLUMN(ОКСОписание[[#Headers],[Название_проекта_лат]]),0)=0,"",VLOOKUP(КартматериалыХранение[[#This Row],[ИД_ОКС]],ОКСОписание[],COLUMN(ОКСОписание[[#Headers],[Название_проекта_лат]]),0))</f>
        <v>mainNetworks</v>
      </c>
      <c r="J4" s="58" t="str">
        <f>IF(VLOOKUP(КартматериалыХранение[[#This Row],[ИД_ОКС]],ОКСОписание[],COLUMN(ОКСОписание[[#Headers],[Название_ОКС_лат]]),0)=0,"",VLOOKUP(КартматериалыХранение[[#This Row],[ИД_ОКС]],ОКСОписание[],COLUMN(ОКСОписание[[#Headers],[Название_ОКС_лат]]),0))</f>
        <v>all</v>
      </c>
      <c r="K4" s="58" t="str">
        <f>INDEX(КартматериалТипы[],MATCH(КартматериалыХранение[[#This Row],[Тип_материала]],КартматериалТипы[Название_сокращенное],0),COLUMN(КартматериалТипы[[#Headers],[Латинское_название]]))</f>
        <v>2d</v>
      </c>
      <c r="L4" s="59" t="str">
        <f>INDEX(КартматериалФорматы[],MATCH(КартматериалыХранение[[#This Row],[Формат_данных]],КартматериалФорматы[Сокращенное_наименование],0),COLUMN(КартматериалФорматы[[#Headers],[Тип_формата]]))</f>
        <v>cad</v>
      </c>
      <c r="M4" s="59" t="str">
        <f>INDEX(ИсточникДанных[],MATCH(КартматериалыХранение[[#This Row],[Источник_данных]],ИсточникДанных[Название],0),COLUMN(ИсточникДанных[[#Headers],[Название_сокр_латиницей]]))</f>
        <v>prj</v>
      </c>
      <c r="N4" s="60" t="str">
        <f>HYPERLINK(CONCATENATE("bldg\",КартматериалыХранение[[#This Row],[Местность_лат]],
IF(КартматериалыХранение[[#This Row],[Название_проекта_лат]]="","","\"&amp;КартматериалыХранение[[#This Row],[Название_проекта_лат]]),
IF(КартматериалыХранение[[#This Row],[Название_ОКС_лат]]="","","\"&amp;КартматериалыХранение[[#This Row],[Название_ОКС_лат]]),
"\",КартматериалыХранение[[#This Row],[Тип_материала_лат]],
"\",КартматериалыХранение[[#This Row],[Источник_данных_лат]],
IF(КартматериалыХранение[[#This Row],[LOD]]="","","\lod"&amp;КартматериалыХранение[[#This Row],[LOD]]),
"\",КартматериалыХранение[[#This Row],[Тип_формата]],
"\",КартматериалыХранение[[#This Row],[Формат_данных]],
IF(КартматериалыХранение[[#This Row],[Дата]]="","","\"&amp;КартматериалыХранение[[#This Row],[Дата]]),
"\"),
CONCATENATE("bldg\",КартматериалыХранение[[#This Row],[Местность_лат]],
IF(КартматериалыХранение[[#This Row],[Название_проекта_лат]]="","","\"&amp;КартматериалыХранение[[#This Row],[Название_проекта_лат]]),
IF(КартматериалыХранение[[#This Row],[Название_ОКС_лат]]="","","\"&amp;КартматериалыХранение[[#This Row],[Название_ОКС_лат]]),
"\",КартматериалыХранение[[#This Row],[Тип_материала_лат]],
"\",КартматериалыХранение[[#This Row],[Источник_данных_лат]],
IF(КартматериалыХранение[[#This Row],[LOD]]="","","\lod"&amp;КартматериалыХранение[[#This Row],[LOD]]),
"\",КартматериалыХранение[[#This Row],[Тип_формата]],
"\",КартматериалыХранение[[#This Row],[Формат_данных]],
IF(КартматериалыХранение[[#This Row],[Дата]]="","","\"&amp;КартматериалыХранение[[#This Row],[Дата]]),
"\"))</f>
        <v>bldg\citi.west\mainNetworks\all\2d\prj\lod100\cad\dwg\2018-09\</v>
      </c>
      <c r="O4" s="57"/>
      <c r="P4" s="60" t="str">
        <f>IF(КартматериалыХранение[[#This Row],[Фактический_путь]]="None","None",HYPERLINK(КартматериалыХранение[[#This Row],[Фактический_путь]],SUBSTITUTE(КартматериалыХранение[[#This Row],[Фактический_путь]],ПараметрыОбщие!$B$2,"")))</f>
        <v/>
      </c>
      <c r="Q4" s="61" t="str">
        <f>IF(КартматериалыХранение[[#This Row],[Фактический_относительный_путь]]&lt;&gt;КартматериалыХранение[[#This Row],[Расчетный_путь_хранения]],"Да","")</f>
        <v>Да</v>
      </c>
    </row>
    <row r="5" spans="1:26" x14ac:dyDescent="0.25">
      <c r="A5" s="93">
        <v>4</v>
      </c>
      <c r="B5" s="93">
        <v>2</v>
      </c>
      <c r="C5" s="94" t="s">
        <v>133</v>
      </c>
      <c r="D5" s="93" t="s">
        <v>101</v>
      </c>
      <c r="E5" s="95" t="s">
        <v>179</v>
      </c>
      <c r="F5" s="93"/>
      <c r="G5" s="96"/>
      <c r="H5" s="84" t="str">
        <f>VLOOKUP(КартматериалыХранение[[#This Row],[ИД_ОКС]],ОКСОписание[],COLUMN(ОКСОписание[[#Headers],[Местность_лат]]),0)</f>
        <v>otradnoe</v>
      </c>
      <c r="I5" s="84" t="str">
        <f>IF(VLOOKUP(КартматериалыХранение[[#This Row],[ИД_ОКС]],ОКСОписание[],COLUMN(ОКСОписание[[#Headers],[Название_проекта_лат]]),0)=0,"",VLOOKUP(КартматериалыХранение[[#This Row],[ИД_ОКС]],ОКСОписание[],COLUMN(ОКСОписание[[#Headers],[Название_проекта_лат]]),0))</f>
        <v>builder</v>
      </c>
      <c r="J5" s="84" t="str">
        <f>IF(VLOOKUP(КартматериалыХранение[[#This Row],[ИД_ОКС]],ОКСОписание[],COLUMN(ОКСОписание[[#Headers],[Название_ОКС_лат]]),0)=0,"",VLOOKUP(КартматериалыХранение[[#This Row],[ИД_ОКС]],ОКСОписание[],COLUMN(ОКСОписание[[#Headers],[Название_ОКС_лат]]),0))</f>
        <v>all</v>
      </c>
      <c r="K5" s="84" t="str">
        <f>INDEX(КартматериалТипы[],MATCH(КартматериалыХранение[[#This Row],[Тип_материала]],КартматериалТипы[Название_сокращенное],0),COLUMN(КартматериалТипы[[#Headers],[Латинское_название]]))</f>
        <v>metadata</v>
      </c>
      <c r="L5" s="84" t="str">
        <f>INDEX(КартматериалФорматы[],MATCH(КартматериалыХранение[[#This Row],[Формат_данных]],КартматериалФорматы[Сокращенное_наименование],0),COLUMN(КартматериалФорматы[[#Headers],[Тип_формата]]))</f>
        <v>table</v>
      </c>
      <c r="M5" s="84" t="str">
        <f>INDEX(ИсточникДанных[],MATCH(КартматериалыХранение[[#This Row],[Источник_данных]],ИсточникДанных[Название],0),COLUMN(ИсточникДанных[[#Headers],[Название_сокр_латиницей]]))</f>
        <v>actual</v>
      </c>
      <c r="N5" s="60" t="str">
        <f>HYPERLINK(CONCATENATE("bldg\",КартматериалыХранение[[#This Row],[Местность_лат]],
IF(КартматериалыХранение[[#This Row],[Название_проекта_лат]]="","","\"&amp;КартматериалыХранение[[#This Row],[Название_проекта_лат]]),
IF(КартматериалыХранение[[#This Row],[Название_ОКС_лат]]="","","\"&amp;КартматериалыХранение[[#This Row],[Название_ОКС_лат]]),
"\",КартматериалыХранение[[#This Row],[Тип_материала_лат]],
"\",КартматериалыХранение[[#This Row],[Источник_данных_лат]],
IF(КартматериалыХранение[[#This Row],[LOD]]="","","\lod"&amp;КартматериалыХранение[[#This Row],[LOD]]),
"\",КартматериалыХранение[[#This Row],[Тип_формата]],
"\",КартматериалыХранение[[#This Row],[Формат_данных]],
IF(КартматериалыХранение[[#This Row],[Дата]]="","","\"&amp;КартматериалыХранение[[#This Row],[Дата]]),
"\"),
CONCATENATE("bldg\",КартматериалыХранение[[#This Row],[Местность_лат]],
IF(КартматериалыХранение[[#This Row],[Название_проекта_лат]]="","","\"&amp;КартматериалыХранение[[#This Row],[Название_проекта_лат]]),
IF(КартматериалыХранение[[#This Row],[Название_ОКС_лат]]="","","\"&amp;КартматериалыХранение[[#This Row],[Название_ОКС_лат]]),
"\",КартматериалыХранение[[#This Row],[Тип_материала_лат]],
"\",КартматериалыХранение[[#This Row],[Источник_данных_лат]],
IF(КартматериалыХранение[[#This Row],[LOD]]="","","\lod"&amp;КартматериалыХранение[[#This Row],[LOD]]),
"\",КартматериалыХранение[[#This Row],[Тип_формата]],
"\",КартматериалыХранение[[#This Row],[Формат_данных]],
IF(КартматериалыХранение[[#This Row],[Дата]]="","","\"&amp;КартматериалыХранение[[#This Row],[Дата]]),
"\"))</f>
        <v>bldg\otradnoe\builder\all\metadata\actual\table\xls\</v>
      </c>
      <c r="O5" s="100" t="s">
        <v>196</v>
      </c>
      <c r="P5" s="97" t="str">
        <f>IF(КартматериалыХранение[[#This Row],[Фактический_путь]]="None","None",HYPERLINK(КартматериалыХранение[[#This Row],[Фактический_путь]],SUBSTITUTE(КартматериалыХранение[[#This Row],[Фактический_путь]],ПараметрыОбщие!$B$2,"")))</f>
        <v>bldg\all\metadata\actual\table\xls\</v>
      </c>
      <c r="Q5" s="98" t="str">
        <f>IF(КартматериалыХранение[[#This Row],[Фактический_относительный_путь]]&lt;&gt;КартматериалыХранение[[#This Row],[Расчетный_путь_хранения]],"Да","")</f>
        <v>Да</v>
      </c>
    </row>
    <row r="6" spans="1:26" x14ac:dyDescent="0.25">
      <c r="I6" s="62"/>
      <c r="J6" s="62"/>
      <c r="M6" s="62"/>
      <c r="N6" s="62"/>
      <c r="O6" s="62"/>
      <c r="P6" s="62"/>
      <c r="Q6" s="62"/>
    </row>
    <row r="7" spans="1:26" x14ac:dyDescent="0.25">
      <c r="I7" s="62"/>
      <c r="J7" s="62"/>
      <c r="M7" s="62"/>
      <c r="N7" s="62"/>
      <c r="O7" s="62"/>
      <c r="P7" s="62"/>
      <c r="Q7" s="62"/>
    </row>
    <row r="8" spans="1:26" x14ac:dyDescent="0.25">
      <c r="I8" s="62"/>
      <c r="J8" s="62"/>
      <c r="M8" s="62"/>
      <c r="N8" s="62"/>
      <c r="O8" s="62"/>
      <c r="P8" s="62"/>
      <c r="Q8" s="62"/>
    </row>
    <row r="9" spans="1:26" x14ac:dyDescent="0.25">
      <c r="I9" s="62"/>
      <c r="J9" s="62"/>
      <c r="M9" s="62"/>
      <c r="N9" s="62"/>
      <c r="O9" s="62"/>
      <c r="P9" s="62"/>
      <c r="Q9" s="62"/>
    </row>
    <row r="10" spans="1:26" x14ac:dyDescent="0.25">
      <c r="I10" s="62"/>
      <c r="J10" s="62"/>
      <c r="M10" s="62"/>
      <c r="N10" s="62"/>
      <c r="O10" s="62"/>
      <c r="P10" s="62"/>
      <c r="Q10" s="62"/>
    </row>
    <row r="11" spans="1:26" x14ac:dyDescent="0.25">
      <c r="I11" s="62"/>
      <c r="J11" s="62"/>
      <c r="M11" s="62"/>
      <c r="N11" s="62"/>
      <c r="O11" s="62"/>
      <c r="P11" s="62"/>
      <c r="Q11" s="62"/>
    </row>
    <row r="12" spans="1:26" x14ac:dyDescent="0.25">
      <c r="I12" s="62"/>
      <c r="J12" s="62"/>
      <c r="M12" s="62"/>
      <c r="N12" s="62"/>
      <c r="O12" s="62"/>
      <c r="P12" s="62"/>
      <c r="Q12" s="62"/>
    </row>
    <row r="13" spans="1:26" x14ac:dyDescent="0.25">
      <c r="I13" s="62"/>
      <c r="J13" s="62"/>
      <c r="M13" s="62"/>
      <c r="N13" s="62"/>
      <c r="O13" s="62"/>
      <c r="P13" s="62"/>
      <c r="Q13" s="62"/>
    </row>
    <row r="14" spans="1:26" x14ac:dyDescent="0.25">
      <c r="I14" s="62"/>
      <c r="J14" s="62"/>
      <c r="M14" s="62"/>
      <c r="N14" s="62"/>
      <c r="O14" s="62"/>
      <c r="P14" s="62"/>
      <c r="Q14" s="62"/>
    </row>
    <row r="15" spans="1:26" x14ac:dyDescent="0.25">
      <c r="I15" s="62"/>
      <c r="J15" s="62"/>
      <c r="M15" s="62"/>
      <c r="N15" s="62"/>
      <c r="O15" s="62"/>
      <c r="P15" s="62"/>
      <c r="Q15" s="62"/>
    </row>
    <row r="16" spans="1:26" x14ac:dyDescent="0.25">
      <c r="I16" s="62"/>
      <c r="J16" s="62"/>
      <c r="M16" s="62"/>
      <c r="N16" s="62"/>
      <c r="O16" s="62"/>
      <c r="P16" s="62"/>
      <c r="Q16" s="62"/>
    </row>
    <row r="17" spans="9:17" x14ac:dyDescent="0.25">
      <c r="I17" s="62"/>
      <c r="J17" s="62"/>
      <c r="M17" s="62"/>
      <c r="N17" s="62"/>
      <c r="O17" s="62"/>
      <c r="P17" s="62"/>
      <c r="Q17" s="62"/>
    </row>
    <row r="18" spans="9:17" x14ac:dyDescent="0.25">
      <c r="I18" s="62"/>
      <c r="J18" s="62"/>
      <c r="M18" s="62"/>
      <c r="N18" s="62"/>
      <c r="O18" s="62"/>
      <c r="P18" s="62"/>
      <c r="Q18" s="62"/>
    </row>
    <row r="19" spans="9:17" x14ac:dyDescent="0.25">
      <c r="I19" s="62"/>
      <c r="J19" s="62"/>
      <c r="M19" s="62"/>
      <c r="N19" s="62"/>
      <c r="O19" s="62"/>
      <c r="P19" s="62"/>
      <c r="Q19" s="62"/>
    </row>
    <row r="20" spans="9:17" x14ac:dyDescent="0.25">
      <c r="I20" s="62"/>
      <c r="J20" s="62"/>
      <c r="M20" s="62"/>
      <c r="N20" s="62"/>
      <c r="O20" s="62"/>
      <c r="P20" s="62"/>
      <c r="Q20" s="62"/>
    </row>
    <row r="21" spans="9:17" x14ac:dyDescent="0.25">
      <c r="J21" s="62"/>
    </row>
    <row r="22" spans="9:17" x14ac:dyDescent="0.25">
      <c r="J22" s="62"/>
    </row>
    <row r="23" spans="9:17" x14ac:dyDescent="0.25">
      <c r="J23" s="62"/>
    </row>
    <row r="24" spans="9:17" x14ac:dyDescent="0.25">
      <c r="J24" s="62"/>
    </row>
    <row r="25" spans="9:17" x14ac:dyDescent="0.25">
      <c r="J25" s="62"/>
    </row>
    <row r="26" spans="9:17" x14ac:dyDescent="0.25">
      <c r="J26" s="62"/>
    </row>
    <row r="27" spans="9:17" x14ac:dyDescent="0.25">
      <c r="J27" s="62"/>
    </row>
    <row r="28" spans="9:17" x14ac:dyDescent="0.25">
      <c r="J28" s="62"/>
    </row>
    <row r="29" spans="9:17" x14ac:dyDescent="0.25">
      <c r="J29" s="62"/>
    </row>
    <row r="30" spans="9:17" x14ac:dyDescent="0.25">
      <c r="J30" s="62"/>
    </row>
    <row r="31" spans="9:17" x14ac:dyDescent="0.25">
      <c r="J31" s="62"/>
    </row>
    <row r="32" spans="9:17" x14ac:dyDescent="0.25">
      <c r="J32" s="62"/>
    </row>
    <row r="33" spans="10:10" x14ac:dyDescent="0.25">
      <c r="J33" s="62"/>
    </row>
    <row r="34" spans="10:10" x14ac:dyDescent="0.25">
      <c r="J34" s="62"/>
    </row>
    <row r="35" spans="10:10" x14ac:dyDescent="0.25">
      <c r="J35" s="62"/>
    </row>
    <row r="36" spans="10:10" x14ac:dyDescent="0.25">
      <c r="J36" s="62"/>
    </row>
    <row r="37" spans="10:10" x14ac:dyDescent="0.25">
      <c r="J37" s="62"/>
    </row>
  </sheetData>
  <dataValidations count="6">
    <dataValidation type="list" allowBlank="1" showInputMessage="1" showErrorMessage="1" sqref="D2:D5" xr:uid="{00000000-0002-0000-0200-000000000000}">
      <formula1>INDIRECT("КартматериалФорматы[Сокращенное_наименование]")</formula1>
    </dataValidation>
    <dataValidation type="list" allowBlank="1" showInputMessage="1" showErrorMessage="1" sqref="C2:C5" xr:uid="{00000000-0002-0000-0200-000001000000}">
      <formula1>INDIRECT("КартматериалТипы[Название_сокращенное]")</formula1>
    </dataValidation>
    <dataValidation type="list" allowBlank="1" showInputMessage="1" showErrorMessage="1" sqref="E2:E5" xr:uid="{00000000-0002-0000-0200-000002000000}">
      <formula1>INDIRECT("ИсточникДанных[Название]")</formula1>
    </dataValidation>
    <dataValidation type="custom" allowBlank="1" showInputMessage="1" showErrorMessage="1" errorTitle="Повтор" error="Введенный ключ не уникален" sqref="A2:A5" xr:uid="{00000000-0002-0000-0200-000003000000}">
      <formula1>COUNTIF($A$2:$A$966,A2)&lt;=1</formula1>
    </dataValidation>
    <dataValidation type="list" allowBlank="1" showInputMessage="1" showErrorMessage="1" sqref="B2:B5" xr:uid="{00000000-0002-0000-0200-000004000000}">
      <formula1>INDIRECT("ОКСОписание[ИД_ОКС]")</formula1>
    </dataValidation>
    <dataValidation type="list" allowBlank="1" showInputMessage="1" showErrorMessage="1" sqref="G2:G5" xr:uid="{00000000-0002-0000-0200-000005000000}">
      <formula1>INDIRECT("LODСпецификация[LOD]")</formula1>
    </dataValidation>
  </dataValidations>
  <hyperlinks>
    <hyperlink ref="O5" r:id="rId1" xr:uid="{46FE769A-D3C8-45FE-AEE2-40FCD634CDF4}"/>
  </hyperlinks>
  <pageMargins left="0.7" right="0.7" top="0.75" bottom="0.75" header="0.3" footer="0.3"/>
  <pageSetup paperSize="9" orientation="portrait" r:id="rId2"/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"/>
  <sheetViews>
    <sheetView workbookViewId="0">
      <selection activeCell="A8" sqref="A8"/>
    </sheetView>
  </sheetViews>
  <sheetFormatPr defaultRowHeight="13.5" x14ac:dyDescent="0.2"/>
  <cols>
    <col min="1" max="1" width="9.33203125" style="18"/>
    <col min="2" max="2" width="28.33203125" style="18" customWidth="1"/>
    <col min="3" max="3" width="43.83203125" style="18" customWidth="1"/>
    <col min="4" max="16384" width="9.33203125" style="18"/>
  </cols>
  <sheetData>
    <row r="1" spans="1:3" x14ac:dyDescent="0.2">
      <c r="A1" s="19" t="s">
        <v>64</v>
      </c>
      <c r="B1" s="19" t="s">
        <v>65</v>
      </c>
      <c r="C1" s="19" t="s">
        <v>66</v>
      </c>
    </row>
    <row r="2" spans="1:3" x14ac:dyDescent="0.2">
      <c r="A2" s="22">
        <v>4</v>
      </c>
      <c r="B2" s="23" t="s">
        <v>71</v>
      </c>
      <c r="C2" s="23" t="s">
        <v>72</v>
      </c>
    </row>
    <row r="3" spans="1:3" x14ac:dyDescent="0.2">
      <c r="A3" s="22">
        <v>1</v>
      </c>
      <c r="B3" s="23" t="s">
        <v>173</v>
      </c>
      <c r="C3" s="23" t="s">
        <v>174</v>
      </c>
    </row>
    <row r="4" spans="1:3" x14ac:dyDescent="0.2">
      <c r="A4" s="22">
        <v>2</v>
      </c>
      <c r="B4" s="24" t="s">
        <v>67</v>
      </c>
      <c r="C4" s="23" t="s">
        <v>68</v>
      </c>
    </row>
    <row r="5" spans="1:3" x14ac:dyDescent="0.2">
      <c r="A5" s="22">
        <v>3</v>
      </c>
      <c r="B5" s="23" t="s">
        <v>69</v>
      </c>
      <c r="C5" s="23" t="s">
        <v>70</v>
      </c>
    </row>
    <row r="6" spans="1:3" x14ac:dyDescent="0.2">
      <c r="A6" s="87">
        <v>5</v>
      </c>
      <c r="B6" s="88" t="s">
        <v>170</v>
      </c>
      <c r="C6" s="88" t="s">
        <v>171</v>
      </c>
    </row>
    <row r="7" spans="1:3" x14ac:dyDescent="0.2">
      <c r="A7" s="22">
        <v>6</v>
      </c>
      <c r="B7" s="23" t="s">
        <v>179</v>
      </c>
      <c r="C7" s="23" t="s">
        <v>180</v>
      </c>
    </row>
  </sheetData>
  <dataValidations count="1">
    <dataValidation type="custom" allowBlank="1" showInputMessage="1" showErrorMessage="1" errorTitle="Повтор" error="Введенный ключ не уникален" sqref="A2:A7" xr:uid="{00000000-0002-0000-0300-000000000000}">
      <formula1>COUNTIF($A$2:$A$991,A2)&lt;=1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8"/>
  <sheetViews>
    <sheetView workbookViewId="0">
      <selection activeCell="I2" sqref="I2"/>
    </sheetView>
  </sheetViews>
  <sheetFormatPr defaultRowHeight="18" customHeight="1" x14ac:dyDescent="0.25"/>
  <cols>
    <col min="1" max="1" width="9.33203125" style="1"/>
    <col min="2" max="4" width="28" style="3" customWidth="1"/>
    <col min="5" max="5" width="29.33203125" style="2" customWidth="1"/>
    <col min="6" max="6" width="29.33203125" style="3" customWidth="1"/>
    <col min="7" max="7" width="32.83203125" style="3" customWidth="1"/>
    <col min="8" max="8" width="35.6640625" style="3" customWidth="1"/>
    <col min="9" max="9" width="29.33203125" style="3" customWidth="1"/>
    <col min="10" max="10" width="35.83203125" style="3" customWidth="1"/>
    <col min="11" max="11" width="30.1640625" style="3" customWidth="1"/>
    <col min="12" max="12" width="29.33203125" style="3" customWidth="1"/>
    <col min="13" max="13" width="29.33203125" style="2" customWidth="1"/>
    <col min="14" max="14" width="40.83203125" style="2" customWidth="1"/>
    <col min="15" max="15" width="40.5" style="2" customWidth="1"/>
    <col min="16" max="16384" width="9.33203125" style="3"/>
  </cols>
  <sheetData>
    <row r="1" spans="1:12" s="15" customFormat="1" ht="30.75" customHeight="1" x14ac:dyDescent="0.2">
      <c r="A1" s="12" t="s">
        <v>0</v>
      </c>
      <c r="B1" s="13" t="s">
        <v>12</v>
      </c>
      <c r="C1" s="13" t="s">
        <v>15</v>
      </c>
      <c r="D1" s="13" t="s">
        <v>26</v>
      </c>
      <c r="E1" s="13" t="s">
        <v>27</v>
      </c>
      <c r="F1" s="13" t="s">
        <v>28</v>
      </c>
      <c r="G1" s="13" t="s">
        <v>38</v>
      </c>
      <c r="H1" s="13" t="s">
        <v>39</v>
      </c>
      <c r="I1" s="14" t="s">
        <v>50</v>
      </c>
      <c r="J1" s="13" t="s">
        <v>1</v>
      </c>
      <c r="K1" s="13" t="s">
        <v>6</v>
      </c>
      <c r="L1" s="13" t="s">
        <v>11</v>
      </c>
    </row>
    <row r="2" spans="1:12" s="16" customFormat="1" ht="94.5" customHeight="1" x14ac:dyDescent="0.2">
      <c r="A2" s="4">
        <v>100</v>
      </c>
      <c r="B2" s="5" t="s">
        <v>13</v>
      </c>
      <c r="C2" s="5" t="s">
        <v>16</v>
      </c>
      <c r="D2" s="5" t="s">
        <v>21</v>
      </c>
      <c r="E2" s="5" t="s">
        <v>60</v>
      </c>
      <c r="F2" s="5" t="s">
        <v>29</v>
      </c>
      <c r="G2" s="5" t="s">
        <v>34</v>
      </c>
      <c r="H2" s="5" t="s">
        <v>40</v>
      </c>
      <c r="I2" s="6" t="s">
        <v>45</v>
      </c>
      <c r="J2" s="5" t="s">
        <v>2</v>
      </c>
      <c r="K2" s="5" t="s">
        <v>7</v>
      </c>
      <c r="L2" s="5" t="s">
        <v>56</v>
      </c>
    </row>
    <row r="3" spans="1:12" s="16" customFormat="1" ht="94.5" customHeight="1" x14ac:dyDescent="0.2">
      <c r="A3" s="4">
        <v>200</v>
      </c>
      <c r="B3" s="5" t="s">
        <v>52</v>
      </c>
      <c r="C3" s="5" t="s">
        <v>17</v>
      </c>
      <c r="D3" s="5" t="s">
        <v>22</v>
      </c>
      <c r="E3" s="5" t="s">
        <v>61</v>
      </c>
      <c r="F3" s="5" t="s">
        <v>30</v>
      </c>
      <c r="G3" s="7" t="s">
        <v>35</v>
      </c>
      <c r="H3" s="5" t="s">
        <v>41</v>
      </c>
      <c r="I3" s="6" t="s">
        <v>46</v>
      </c>
      <c r="J3" s="5" t="s">
        <v>4</v>
      </c>
      <c r="K3" s="5" t="s">
        <v>8</v>
      </c>
      <c r="L3" s="5" t="s">
        <v>57</v>
      </c>
    </row>
    <row r="4" spans="1:12" s="16" customFormat="1" ht="51" customHeight="1" x14ac:dyDescent="0.2">
      <c r="A4" s="4">
        <v>250</v>
      </c>
      <c r="B4" s="5" t="s">
        <v>51</v>
      </c>
      <c r="C4" s="5"/>
      <c r="D4" s="5"/>
      <c r="E4" s="5"/>
      <c r="F4" s="5"/>
      <c r="G4" s="5"/>
      <c r="H4" s="5"/>
      <c r="I4" s="6"/>
      <c r="J4" s="5"/>
      <c r="K4" s="5"/>
      <c r="L4" s="5"/>
    </row>
    <row r="5" spans="1:12" s="16" customFormat="1" ht="94.5" customHeight="1" x14ac:dyDescent="0.2">
      <c r="A5" s="4">
        <v>300</v>
      </c>
      <c r="B5" s="5" t="s">
        <v>53</v>
      </c>
      <c r="C5" s="5" t="s">
        <v>18</v>
      </c>
      <c r="D5" s="5" t="s">
        <v>23</v>
      </c>
      <c r="E5" s="5" t="s">
        <v>55</v>
      </c>
      <c r="F5" s="5" t="s">
        <v>31</v>
      </c>
      <c r="G5" s="7" t="s">
        <v>36</v>
      </c>
      <c r="H5" s="5" t="s">
        <v>42</v>
      </c>
      <c r="I5" s="6" t="s">
        <v>47</v>
      </c>
      <c r="J5" s="5" t="s">
        <v>5</v>
      </c>
      <c r="K5" s="5" t="s">
        <v>9</v>
      </c>
      <c r="L5" s="5" t="s">
        <v>58</v>
      </c>
    </row>
    <row r="6" spans="1:12" s="16" customFormat="1" ht="94.5" customHeight="1" x14ac:dyDescent="0.2">
      <c r="A6" s="4">
        <v>350</v>
      </c>
      <c r="B6" s="5" t="s">
        <v>54</v>
      </c>
      <c r="C6" s="5" t="s">
        <v>19</v>
      </c>
      <c r="D6" s="5" t="s">
        <v>24</v>
      </c>
      <c r="E6" s="5" t="s">
        <v>62</v>
      </c>
      <c r="F6" s="5" t="s">
        <v>32</v>
      </c>
      <c r="G6" s="5"/>
      <c r="H6" s="5" t="s">
        <v>43</v>
      </c>
      <c r="I6" s="6"/>
      <c r="J6" s="5" t="s">
        <v>3</v>
      </c>
      <c r="K6" s="5"/>
      <c r="L6" s="5"/>
    </row>
    <row r="7" spans="1:12" s="16" customFormat="1" ht="94.5" customHeight="1" x14ac:dyDescent="0.2">
      <c r="A7" s="4">
        <v>400</v>
      </c>
      <c r="B7" s="5" t="s">
        <v>14</v>
      </c>
      <c r="C7" s="5" t="s">
        <v>20</v>
      </c>
      <c r="D7" s="5" t="s">
        <v>25</v>
      </c>
      <c r="E7" s="5" t="s">
        <v>63</v>
      </c>
      <c r="F7" s="5" t="s">
        <v>33</v>
      </c>
      <c r="G7" s="7" t="s">
        <v>37</v>
      </c>
      <c r="H7" s="5" t="s">
        <v>44</v>
      </c>
      <c r="I7" s="6" t="s">
        <v>48</v>
      </c>
      <c r="J7" s="5"/>
      <c r="K7" s="5" t="s">
        <v>10</v>
      </c>
      <c r="L7" s="5" t="s">
        <v>59</v>
      </c>
    </row>
    <row r="8" spans="1:12" s="17" customFormat="1" ht="69.75" customHeight="1" x14ac:dyDescent="0.2">
      <c r="A8" s="8">
        <v>500</v>
      </c>
      <c r="B8" s="9"/>
      <c r="C8" s="10"/>
      <c r="D8" s="10"/>
      <c r="E8" s="10"/>
      <c r="F8" s="10"/>
      <c r="G8" s="10"/>
      <c r="H8" s="10"/>
      <c r="I8" s="11" t="s">
        <v>49</v>
      </c>
      <c r="J8" s="9"/>
      <c r="K8" s="9"/>
      <c r="L8" s="9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"/>
  <sheetViews>
    <sheetView workbookViewId="0">
      <selection activeCell="B3" sqref="B3"/>
    </sheetView>
  </sheetViews>
  <sheetFormatPr defaultRowHeight="13.5" x14ac:dyDescent="0.25"/>
  <cols>
    <col min="1" max="1" width="18.1640625" style="62" customWidth="1"/>
    <col min="2" max="2" width="52.83203125" style="62" customWidth="1"/>
    <col min="3" max="3" width="30.33203125" style="62" customWidth="1"/>
    <col min="4" max="4" width="29.83203125" style="62" customWidth="1"/>
    <col min="5" max="16384" width="9.33203125" style="62"/>
  </cols>
  <sheetData>
    <row r="1" spans="1:4" ht="27" x14ac:dyDescent="0.25">
      <c r="A1" s="67" t="s">
        <v>128</v>
      </c>
      <c r="B1" s="68" t="s">
        <v>65</v>
      </c>
      <c r="C1" s="69" t="s">
        <v>118</v>
      </c>
      <c r="D1" s="68" t="s">
        <v>129</v>
      </c>
    </row>
    <row r="2" spans="1:4" x14ac:dyDescent="0.25">
      <c r="A2" s="70">
        <v>1</v>
      </c>
      <c r="B2" s="71" t="s">
        <v>133</v>
      </c>
      <c r="C2" s="72" t="s">
        <v>133</v>
      </c>
      <c r="D2" s="72" t="s">
        <v>134</v>
      </c>
    </row>
    <row r="3" spans="1:4" x14ac:dyDescent="0.25">
      <c r="A3" s="70">
        <v>2</v>
      </c>
      <c r="B3" s="71" t="s">
        <v>142</v>
      </c>
      <c r="C3" s="72" t="s">
        <v>135</v>
      </c>
      <c r="D3" s="72" t="s">
        <v>135</v>
      </c>
    </row>
    <row r="4" spans="1:4" x14ac:dyDescent="0.25">
      <c r="A4" s="70">
        <v>3</v>
      </c>
      <c r="B4" s="73" t="s">
        <v>143</v>
      </c>
      <c r="C4" s="74" t="s">
        <v>137</v>
      </c>
      <c r="D4" s="74" t="s">
        <v>136</v>
      </c>
    </row>
    <row r="5" spans="1:4" x14ac:dyDescent="0.25">
      <c r="A5" s="70">
        <v>4</v>
      </c>
      <c r="B5" s="73" t="s">
        <v>130</v>
      </c>
      <c r="C5" s="74" t="s">
        <v>131</v>
      </c>
      <c r="D5" s="74" t="s">
        <v>132</v>
      </c>
    </row>
    <row r="6" spans="1:4" x14ac:dyDescent="0.25">
      <c r="A6" s="75">
        <v>5</v>
      </c>
      <c r="B6" s="73" t="s">
        <v>138</v>
      </c>
      <c r="C6" s="74" t="s">
        <v>139</v>
      </c>
      <c r="D6" s="74" t="s">
        <v>139</v>
      </c>
    </row>
    <row r="7" spans="1:4" x14ac:dyDescent="0.25">
      <c r="A7" s="75">
        <v>6</v>
      </c>
      <c r="B7" s="73" t="s">
        <v>140</v>
      </c>
      <c r="C7" s="72" t="s">
        <v>141</v>
      </c>
      <c r="D7" s="72" t="s">
        <v>141</v>
      </c>
    </row>
  </sheetData>
  <dataValidations count="1">
    <dataValidation type="custom" allowBlank="1" showInputMessage="1" showErrorMessage="1" errorTitle="Повтор" error="Введенный ключ не уникален" sqref="A2:A7" xr:uid="{00000000-0002-0000-0500-000000000000}">
      <formula1>COUNTIF($A$2:$A$994,A2)&lt;=1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9"/>
  <sheetViews>
    <sheetView workbookViewId="0">
      <selection activeCell="D2" sqref="D2:D19"/>
    </sheetView>
  </sheetViews>
  <sheetFormatPr defaultRowHeight="13.5" x14ac:dyDescent="0.2"/>
  <cols>
    <col min="1" max="1" width="9.33203125" style="18"/>
    <col min="2" max="2" width="11.5" style="18" customWidth="1"/>
    <col min="3" max="3" width="40.83203125" style="18" customWidth="1"/>
    <col min="4" max="4" width="16.83203125" style="18" customWidth="1"/>
    <col min="5" max="16384" width="9.33203125" style="18"/>
  </cols>
  <sheetData>
    <row r="1" spans="1:4" ht="40.5" x14ac:dyDescent="0.2">
      <c r="A1" s="25" t="s">
        <v>73</v>
      </c>
      <c r="B1" s="26" t="s">
        <v>74</v>
      </c>
      <c r="C1" s="27" t="s">
        <v>65</v>
      </c>
      <c r="D1" s="28" t="s">
        <v>75</v>
      </c>
    </row>
    <row r="2" spans="1:4" x14ac:dyDescent="0.2">
      <c r="A2" s="20">
        <v>1</v>
      </c>
      <c r="B2" s="21" t="s">
        <v>76</v>
      </c>
      <c r="C2" s="21" t="s">
        <v>77</v>
      </c>
      <c r="D2" s="20" t="s">
        <v>78</v>
      </c>
    </row>
    <row r="3" spans="1:4" x14ac:dyDescent="0.2">
      <c r="A3" s="20">
        <v>2</v>
      </c>
      <c r="B3" s="21" t="s">
        <v>76</v>
      </c>
      <c r="C3" s="21" t="s">
        <v>79</v>
      </c>
      <c r="D3" s="20" t="s">
        <v>80</v>
      </c>
    </row>
    <row r="4" spans="1:4" x14ac:dyDescent="0.2">
      <c r="A4" s="20">
        <v>3</v>
      </c>
      <c r="B4" s="21" t="s">
        <v>76</v>
      </c>
      <c r="C4" s="21" t="s">
        <v>81</v>
      </c>
      <c r="D4" s="20" t="s">
        <v>82</v>
      </c>
    </row>
    <row r="5" spans="1:4" x14ac:dyDescent="0.2">
      <c r="A5" s="20">
        <v>4</v>
      </c>
      <c r="B5" s="21" t="s">
        <v>76</v>
      </c>
      <c r="C5" s="21" t="s">
        <v>83</v>
      </c>
      <c r="D5" s="20" t="s">
        <v>84</v>
      </c>
    </row>
    <row r="6" spans="1:4" x14ac:dyDescent="0.2">
      <c r="A6" s="20">
        <v>5</v>
      </c>
      <c r="B6" s="21" t="s">
        <v>85</v>
      </c>
      <c r="C6" s="21" t="s">
        <v>86</v>
      </c>
      <c r="D6" s="20" t="s">
        <v>87</v>
      </c>
    </row>
    <row r="7" spans="1:4" x14ac:dyDescent="0.2">
      <c r="A7" s="22">
        <v>6</v>
      </c>
      <c r="B7" s="24" t="s">
        <v>85</v>
      </c>
      <c r="C7" s="24" t="s">
        <v>88</v>
      </c>
      <c r="D7" s="22" t="s">
        <v>89</v>
      </c>
    </row>
    <row r="8" spans="1:4" x14ac:dyDescent="0.2">
      <c r="A8" s="22">
        <v>7</v>
      </c>
      <c r="B8" s="24" t="s">
        <v>90</v>
      </c>
      <c r="C8" s="24" t="s">
        <v>91</v>
      </c>
      <c r="D8" s="22" t="s">
        <v>92</v>
      </c>
    </row>
    <row r="9" spans="1:4" x14ac:dyDescent="0.2">
      <c r="A9" s="22">
        <v>8</v>
      </c>
      <c r="B9" s="24" t="s">
        <v>90</v>
      </c>
      <c r="C9" s="24" t="s">
        <v>93</v>
      </c>
      <c r="D9" s="22" t="s">
        <v>94</v>
      </c>
    </row>
    <row r="10" spans="1:4" x14ac:dyDescent="0.2">
      <c r="A10" s="22">
        <v>9</v>
      </c>
      <c r="B10" s="24" t="s">
        <v>90</v>
      </c>
      <c r="C10" s="24" t="s">
        <v>95</v>
      </c>
      <c r="D10" s="22" t="s">
        <v>96</v>
      </c>
    </row>
    <row r="11" spans="1:4" x14ac:dyDescent="0.2">
      <c r="A11" s="22">
        <v>10</v>
      </c>
      <c r="B11" s="24" t="s">
        <v>90</v>
      </c>
      <c r="C11" s="24" t="s">
        <v>97</v>
      </c>
      <c r="D11" s="22" t="s">
        <v>98</v>
      </c>
    </row>
    <row r="12" spans="1:4" x14ac:dyDescent="0.2">
      <c r="A12" s="22">
        <v>11</v>
      </c>
      <c r="B12" s="24" t="s">
        <v>99</v>
      </c>
      <c r="C12" s="24" t="s">
        <v>100</v>
      </c>
      <c r="D12" s="22" t="s">
        <v>101</v>
      </c>
    </row>
    <row r="13" spans="1:4" x14ac:dyDescent="0.2">
      <c r="A13" s="22">
        <v>12</v>
      </c>
      <c r="B13" s="24" t="s">
        <v>102</v>
      </c>
      <c r="C13" s="24" t="s">
        <v>103</v>
      </c>
      <c r="D13" s="22" t="s">
        <v>104</v>
      </c>
    </row>
    <row r="14" spans="1:4" x14ac:dyDescent="0.2">
      <c r="A14" s="22">
        <v>13</v>
      </c>
      <c r="B14" s="24" t="s">
        <v>102</v>
      </c>
      <c r="C14" s="24" t="s">
        <v>105</v>
      </c>
      <c r="D14" s="22" t="s">
        <v>106</v>
      </c>
    </row>
    <row r="15" spans="1:4" x14ac:dyDescent="0.2">
      <c r="A15" s="22">
        <v>14</v>
      </c>
      <c r="B15" s="24" t="s">
        <v>90</v>
      </c>
      <c r="C15" s="24" t="s">
        <v>107</v>
      </c>
      <c r="D15" s="22" t="s">
        <v>108</v>
      </c>
    </row>
    <row r="16" spans="1:4" x14ac:dyDescent="0.2">
      <c r="A16" s="22">
        <v>15</v>
      </c>
      <c r="B16" s="24" t="s">
        <v>76</v>
      </c>
      <c r="C16" s="24" t="s">
        <v>109</v>
      </c>
      <c r="D16" s="22" t="s">
        <v>110</v>
      </c>
    </row>
    <row r="17" spans="1:4" x14ac:dyDescent="0.2">
      <c r="A17" s="22">
        <v>16</v>
      </c>
      <c r="B17" s="24" t="s">
        <v>76</v>
      </c>
      <c r="C17" s="24" t="s">
        <v>111</v>
      </c>
      <c r="D17" s="22" t="s">
        <v>112</v>
      </c>
    </row>
    <row r="18" spans="1:4" x14ac:dyDescent="0.2">
      <c r="A18" s="22">
        <v>17</v>
      </c>
      <c r="B18" s="24" t="s">
        <v>90</v>
      </c>
      <c r="C18" s="24" t="s">
        <v>113</v>
      </c>
      <c r="D18" s="22" t="s">
        <v>114</v>
      </c>
    </row>
    <row r="19" spans="1:4" x14ac:dyDescent="0.2">
      <c r="A19" s="22">
        <v>18</v>
      </c>
      <c r="B19" s="24" t="s">
        <v>90</v>
      </c>
      <c r="C19" s="24" t="s">
        <v>115</v>
      </c>
      <c r="D19" s="22" t="s">
        <v>116</v>
      </c>
    </row>
  </sheetData>
  <dataValidations disablePrompts="1" count="2">
    <dataValidation type="custom" allowBlank="1" showInputMessage="1" showErrorMessage="1" errorTitle="Повтор" error="Введенный ключ не уникален" sqref="A2:A19" xr:uid="{00000000-0002-0000-0600-000000000000}">
      <formula1>COUNTIF($A$2:$A$1000,A2)&lt;=1</formula1>
    </dataValidation>
    <dataValidation type="list" allowBlank="1" showInputMessage="1" showErrorMessage="1" sqref="B2:B19" xr:uid="{00000000-0002-0000-0600-000001000000}">
      <formula1>INDIRECT("КартматериалТипыФорматов[Название_сокращенное]")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8"/>
  <sheetViews>
    <sheetView workbookViewId="0">
      <selection activeCell="B49" sqref="B49"/>
    </sheetView>
  </sheetViews>
  <sheetFormatPr defaultRowHeight="13.5" x14ac:dyDescent="0.25"/>
  <cols>
    <col min="1" max="1" width="9.33203125" style="3"/>
    <col min="2" max="2" width="34.6640625" style="3" customWidth="1"/>
    <col min="3" max="3" width="28" style="3" customWidth="1"/>
    <col min="4" max="16384" width="9.33203125" style="3"/>
  </cols>
  <sheetData>
    <row r="1" spans="1:3" ht="40.5" x14ac:dyDescent="0.25">
      <c r="A1" s="29" t="s">
        <v>117</v>
      </c>
      <c r="B1" s="30" t="s">
        <v>74</v>
      </c>
      <c r="C1" s="31" t="s">
        <v>118</v>
      </c>
    </row>
    <row r="2" spans="1:3" x14ac:dyDescent="0.25">
      <c r="A2" s="32">
        <v>1</v>
      </c>
      <c r="B2" s="33" t="s">
        <v>119</v>
      </c>
      <c r="C2" s="32" t="s">
        <v>76</v>
      </c>
    </row>
    <row r="3" spans="1:3" x14ac:dyDescent="0.25">
      <c r="A3" s="32">
        <v>2</v>
      </c>
      <c r="B3" s="33" t="s">
        <v>120</v>
      </c>
      <c r="C3" s="32" t="s">
        <v>85</v>
      </c>
    </row>
    <row r="4" spans="1:3" x14ac:dyDescent="0.25">
      <c r="A4" s="32">
        <v>3</v>
      </c>
      <c r="B4" s="33" t="s">
        <v>121</v>
      </c>
      <c r="C4" s="32" t="s">
        <v>102</v>
      </c>
    </row>
    <row r="5" spans="1:3" ht="27" x14ac:dyDescent="0.25">
      <c r="A5" s="32">
        <v>4</v>
      </c>
      <c r="B5" s="33" t="s">
        <v>122</v>
      </c>
      <c r="C5" s="32" t="s">
        <v>90</v>
      </c>
    </row>
    <row r="6" spans="1:3" x14ac:dyDescent="0.25">
      <c r="A6" s="32">
        <v>5</v>
      </c>
      <c r="B6" s="33" t="s">
        <v>123</v>
      </c>
      <c r="C6" s="32" t="s">
        <v>99</v>
      </c>
    </row>
    <row r="7" spans="1:3" x14ac:dyDescent="0.25">
      <c r="A7" s="34">
        <v>6</v>
      </c>
      <c r="B7" s="35" t="s">
        <v>124</v>
      </c>
      <c r="C7" s="34" t="s">
        <v>125</v>
      </c>
    </row>
    <row r="8" spans="1:3" ht="27" x14ac:dyDescent="0.25">
      <c r="A8" s="34">
        <v>7</v>
      </c>
      <c r="B8" s="35" t="s">
        <v>127</v>
      </c>
      <c r="C8" s="34" t="s">
        <v>126</v>
      </c>
    </row>
  </sheetData>
  <dataValidations count="1">
    <dataValidation type="custom" allowBlank="1" showInputMessage="1" showErrorMessage="1" errorTitle="Повтор" error="Введенный ключ не уникален" sqref="A2:A8" xr:uid="{00000000-0002-0000-0700-000000000000}">
      <formula1>COUNTIF($A$2:$A$999,A2)&lt;=1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5"/>
  <sheetViews>
    <sheetView workbookViewId="0">
      <selection activeCell="A5" sqref="A5"/>
    </sheetView>
  </sheetViews>
  <sheetFormatPr defaultRowHeight="13.5" x14ac:dyDescent="0.25"/>
  <cols>
    <col min="1" max="1" width="23.6640625" style="62" customWidth="1"/>
    <col min="2" max="2" width="32.33203125" style="62" customWidth="1"/>
    <col min="3" max="16384" width="9.33203125" style="62"/>
  </cols>
  <sheetData>
    <row r="1" spans="1:2" x14ac:dyDescent="0.25">
      <c r="A1" s="64" t="s">
        <v>65</v>
      </c>
      <c r="B1" s="64" t="s">
        <v>66</v>
      </c>
    </row>
    <row r="2" spans="1:2" x14ac:dyDescent="0.25">
      <c r="A2" s="65" t="s">
        <v>182</v>
      </c>
      <c r="B2" s="66" t="s">
        <v>183</v>
      </c>
    </row>
    <row r="3" spans="1:2" x14ac:dyDescent="0.25">
      <c r="A3" s="65" t="s">
        <v>186</v>
      </c>
      <c r="B3" s="65" t="s">
        <v>187</v>
      </c>
    </row>
    <row r="4" spans="1:2" x14ac:dyDescent="0.25">
      <c r="A4" s="65" t="s">
        <v>188</v>
      </c>
      <c r="B4" s="65" t="s">
        <v>189</v>
      </c>
    </row>
    <row r="5" spans="1:2" x14ac:dyDescent="0.25">
      <c r="A5" s="65" t="s">
        <v>184</v>
      </c>
      <c r="B5" s="65" t="s">
        <v>185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УЗ</vt:lpstr>
      <vt:lpstr>ОКС.Описание</vt:lpstr>
      <vt:lpstr>Картматериалы.Хранение</vt:lpstr>
      <vt:lpstr>ИсточникДанных.Справочник</vt:lpstr>
      <vt:lpstr>LOD.Спецификация</vt:lpstr>
      <vt:lpstr>Картматериал.Типы</vt:lpstr>
      <vt:lpstr>Картматериал.Форматы</vt:lpstr>
      <vt:lpstr>Картматериал.ТипыФорматов</vt:lpstr>
      <vt:lpstr>Местность.Справочник</vt:lpstr>
      <vt:lpstr>ПараметрыОбщие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Гришкин</dc:creator>
  <cp:lastModifiedBy>Гришкин</cp:lastModifiedBy>
  <dcterms:created xsi:type="dcterms:W3CDTF">2018-09-25T10:15:27Z</dcterms:created>
  <dcterms:modified xsi:type="dcterms:W3CDTF">2022-07-03T16:41:57Z</dcterms:modified>
</cp:coreProperties>
</file>