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30240" windowHeight="13000" tabRatio="500" firstSheet="1"/>
  </bookViews>
  <sheets>
    <sheet name="Estilo de vida" sheetId="11" r:id="rId1"/>
    <sheet name="Base" sheetId="15" r:id="rId2"/>
  </sheets>
  <externalReferences>
    <externalReference r:id="rId3"/>
  </externalReferences>
  <definedNames>
    <definedName name="Avaliação">'[1]Análise - SJ'!$D$4:$H$4</definedName>
    <definedName name="Categoria">#REF!</definedName>
    <definedName name="FCR">Base!$AB$15:$AB$26</definedName>
    <definedName name="Intervalo">#REF!</definedName>
    <definedName name="LPO">#REF!</definedName>
    <definedName name="Membros_Inferiores">#REF!</definedName>
    <definedName name="Membros_Superiores">#REF!</definedName>
    <definedName name="MFEL">Base!$AC$15:$AC$24</definedName>
    <definedName name="Pliometria">#REF!</definedName>
    <definedName name="Pros">#REF!</definedName>
    <definedName name="PSE">Base!$AE$15:$AE$27</definedName>
    <definedName name="RIR">#REF!</definedName>
    <definedName name="Séries">#REF!</definedName>
    <definedName name="Testes">'[1]Análise - SJ'!#REF!</definedName>
    <definedName name="vVO2máx">Base!$AD$15:$AD$30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<sst xmlns="http://schemas.openxmlformats.org/spreadsheetml/2006/main" count="200" uniqueCount="156">
  <si>
    <t>ANAMNESE PARA TOMADA DE DECISÃO</t>
  </si>
  <si>
    <t>Doença arterial coronariana</t>
  </si>
  <si>
    <t>Não</t>
  </si>
  <si>
    <t>Insuficiência cardíaca</t>
  </si>
  <si>
    <t>Hipertensão arterial</t>
  </si>
  <si>
    <t>Sim</t>
  </si>
  <si>
    <t>Diebetes tipo 2</t>
  </si>
  <si>
    <t>Osteoporose</t>
  </si>
  <si>
    <t>Síndrome patelofemoral (condromalácea)?</t>
  </si>
  <si>
    <t>Estado de prontidão - Exercício</t>
  </si>
  <si>
    <t>Barreiras - Nutrição</t>
  </si>
  <si>
    <t>Barreiras - Exerciecio</t>
  </si>
  <si>
    <t>Desejados</t>
  </si>
  <si>
    <t>Importantes</t>
  </si>
  <si>
    <t>Objetivo</t>
  </si>
  <si>
    <t>Confiança</t>
  </si>
  <si>
    <t>Satisfação</t>
  </si>
  <si>
    <t>Histórico familiar</t>
  </si>
  <si>
    <t>Sexo</t>
  </si>
  <si>
    <t>Estilo de vida</t>
  </si>
  <si>
    <t>Preferência</t>
  </si>
  <si>
    <t>Protocolos</t>
  </si>
  <si>
    <t>Nome:</t>
  </si>
  <si>
    <t>Selecionar</t>
  </si>
  <si>
    <t>Magnitude de carga do mesociclo</t>
  </si>
  <si>
    <t>Direção da carga</t>
  </si>
  <si>
    <t>Categoria</t>
  </si>
  <si>
    <t>RIR</t>
  </si>
  <si>
    <t>Idade:</t>
  </si>
  <si>
    <t>Tanaka (2001)</t>
  </si>
  <si>
    <t>Não tenho intenção de fazer exercício nos próximos 6 meses</t>
  </si>
  <si>
    <t>Experiências negativas anteriores</t>
  </si>
  <si>
    <t>Falta de tempo</t>
  </si>
  <si>
    <t>X</t>
  </si>
  <si>
    <t>Masculino</t>
  </si>
  <si>
    <t>Jackson e Pollock (3 dobras) - Homens</t>
  </si>
  <si>
    <t>Sexo:</t>
  </si>
  <si>
    <t>Fox (1971)</t>
  </si>
  <si>
    <t>Hipertrofia</t>
  </si>
  <si>
    <t>Membros_Superiores</t>
  </si>
  <si>
    <t>Tenho intenção de fazer exercícios nos próximos 6 meses</t>
  </si>
  <si>
    <t>Falta de tempo para mudanças</t>
  </si>
  <si>
    <t>Mau humor</t>
  </si>
  <si>
    <t>Feminino</t>
  </si>
  <si>
    <t>Jackson e Pollock (3 dobras) - Mulheres</t>
  </si>
  <si>
    <t>Gellish (2007)</t>
  </si>
  <si>
    <t>Força</t>
  </si>
  <si>
    <t>Membros_Inferiores</t>
  </si>
  <si>
    <t>Tenho intenção de fazer exercício nos próximos 30 dias</t>
  </si>
  <si>
    <t>Escolha por comidas pelo paladar</t>
  </si>
  <si>
    <t>Estresse</t>
  </si>
  <si>
    <t>Jackson e Pollock (7 dobras) - Homens</t>
  </si>
  <si>
    <t>Massa corporal (kg)</t>
  </si>
  <si>
    <t>Potência (F)</t>
  </si>
  <si>
    <t>Tronco</t>
  </si>
  <si>
    <t>Estou fazendo exercício por um período menor que 6 meses</t>
  </si>
  <si>
    <t>Falta de suporte social (profissionais, família e amigos)</t>
  </si>
  <si>
    <t>Dor muscular decorrente do exercício</t>
  </si>
  <si>
    <t>Jackson e Pollock (7 dobras) - Mulheres</t>
  </si>
  <si>
    <t>Potência (V)</t>
  </si>
  <si>
    <t>LPO</t>
  </si>
  <si>
    <t>Estou fazendo exercício por um período maior que 6 meses</t>
  </si>
  <si>
    <t>Falta de recursos financeiros</t>
  </si>
  <si>
    <t>Desconforto com o suor</t>
  </si>
  <si>
    <t>Jackson e Pollock - Homens atletas</t>
  </si>
  <si>
    <t>Estatura (m)</t>
  </si>
  <si>
    <t>Resistência de força</t>
  </si>
  <si>
    <t>Funcional</t>
  </si>
  <si>
    <t>Falta de acesso a comidas saudáveis</t>
  </si>
  <si>
    <t>Fadiga ou Falta de energia</t>
  </si>
  <si>
    <t>Jackson e Pollock - Mulheres atletas</t>
  </si>
  <si>
    <t>Estatura (cm)</t>
  </si>
  <si>
    <t>Técnica</t>
  </si>
  <si>
    <t>Estado de prontidão - Alimentação</t>
  </si>
  <si>
    <t>Falta de tempo para preparar comidas saudáveis</t>
  </si>
  <si>
    <t>Falta de companhia</t>
  </si>
  <si>
    <t>Durnin - Homens idosos</t>
  </si>
  <si>
    <t>Densidade</t>
  </si>
  <si>
    <t>% Gordura</t>
  </si>
  <si>
    <t>Massa gorda</t>
  </si>
  <si>
    <t>Massa Magra</t>
  </si>
  <si>
    <t>Falta de conhecimento sobre o preparo dos alimentos</t>
  </si>
  <si>
    <t>Falta de apoio familiar</t>
  </si>
  <si>
    <t>Durnin - Mulheres idosas</t>
  </si>
  <si>
    <t>Dobras cutâneas</t>
  </si>
  <si>
    <t>Não tenho intenção de mudar minha alimentação nos próximos 6 meses</t>
  </si>
  <si>
    <t>Tenho intenção de mudar minha alimentação nos próximos 6 meses</t>
  </si>
  <si>
    <t>Insegurança com o exercício</t>
  </si>
  <si>
    <t>Biciptal</t>
  </si>
  <si>
    <t>Tenho intenção de mudar minha alimentação nos próximos 30 dias</t>
  </si>
  <si>
    <t>Lesões físicas</t>
  </si>
  <si>
    <t>Triciptal</t>
  </si>
  <si>
    <t>FCR</t>
  </si>
  <si>
    <t>MFEL</t>
  </si>
  <si>
    <r>
      <rPr>
        <b/>
        <sz val="12"/>
        <color theme="1"/>
        <rFont val="Calibri"/>
        <charset val="134"/>
        <scheme val="minor"/>
      </rPr>
      <t>vVO</t>
    </r>
    <r>
      <rPr>
        <b/>
        <vertAlign val="subscript"/>
        <sz val="12"/>
        <color theme="1"/>
        <rFont val="Calibri (Corpo)"/>
        <charset val="134"/>
      </rPr>
      <t>2</t>
    </r>
    <r>
      <rPr>
        <b/>
        <sz val="12"/>
        <color theme="1"/>
        <rFont val="Calibri"/>
        <charset val="134"/>
        <scheme val="minor"/>
      </rPr>
      <t>máx</t>
    </r>
  </si>
  <si>
    <t>PSE</t>
  </si>
  <si>
    <t>Métodos</t>
  </si>
  <si>
    <t>FC</t>
  </si>
  <si>
    <t>Estou fazendo mudanças na minha alimentação por um período menor que 6 meses</t>
  </si>
  <si>
    <t>Algum tipo de doenças</t>
  </si>
  <si>
    <t>Subescapular</t>
  </si>
  <si>
    <t>Estou fazendo dieta a mais de 6 meses</t>
  </si>
  <si>
    <t>Cansaço físico e mental</t>
  </si>
  <si>
    <t>Suprailíaca</t>
  </si>
  <si>
    <t>&lt;40%</t>
  </si>
  <si>
    <t>Predição</t>
  </si>
  <si>
    <t>Desânimo ou falta de motivação</t>
  </si>
  <si>
    <t>Axilar média</t>
  </si>
  <si>
    <t>&lt;30%</t>
  </si>
  <si>
    <t>Teste máximo</t>
  </si>
  <si>
    <t>Estado de prontidão - Ansiedade</t>
  </si>
  <si>
    <t>Peitoral</t>
  </si>
  <si>
    <t>&lt;20%</t>
  </si>
  <si>
    <r>
      <rPr>
        <sz val="12"/>
        <color theme="1"/>
        <rFont val="Calibri"/>
        <charset val="134"/>
        <scheme val="minor"/>
      </rPr>
      <t xml:space="preserve"> vVO</t>
    </r>
    <r>
      <rPr>
        <vertAlign val="subscript"/>
        <sz val="12"/>
        <color theme="1"/>
        <rFont val="Calibri (Corpo)"/>
        <charset val="134"/>
      </rPr>
      <t>2</t>
    </r>
    <r>
      <rPr>
        <sz val="12"/>
        <color theme="1"/>
        <rFont val="Calibri"/>
        <charset val="134"/>
        <scheme val="minor"/>
      </rPr>
      <t>máx</t>
    </r>
  </si>
  <si>
    <t>Abdominal</t>
  </si>
  <si>
    <t>&lt;10%</t>
  </si>
  <si>
    <t>Não tenho intenção de gerenciar a ansiedade nos próximos 6 meses</t>
  </si>
  <si>
    <t>Coxa</t>
  </si>
  <si>
    <t>Tenho intenção de gerenciar a ansiedade nos próximos 6 meses</t>
  </si>
  <si>
    <t>Perna</t>
  </si>
  <si>
    <t>Weltman - Homens com obesidade</t>
  </si>
  <si>
    <t>&gt;10%</t>
  </si>
  <si>
    <t>Tenho intenção de gerenciar a ansiedade nos próximos 30 dias</t>
  </si>
  <si>
    <t>Weltman - Mulheres com obesidade</t>
  </si>
  <si>
    <t>&gt;20%</t>
  </si>
  <si>
    <t>Estou gerenciando a ansiedade por um período menor que 6 meses</t>
  </si>
  <si>
    <t>&gt;30%</t>
  </si>
  <si>
    <t>Estou gerenciando a ansiedade a mais de 6 meses</t>
  </si>
  <si>
    <t>Circunferências</t>
  </si>
  <si>
    <t>&gt;40%</t>
  </si>
  <si>
    <t>Estado de prontidão - Estresse</t>
  </si>
  <si>
    <t>Tórax</t>
  </si>
  <si>
    <t>Braço Direito relaxado</t>
  </si>
  <si>
    <t>Não tenho intenção de gerenciar o estresse nos próximos 6 meses</t>
  </si>
  <si>
    <t>Braço Esquerdo relaxado</t>
  </si>
  <si>
    <t>Tenho intenção de gerenciar o estresse nos próximos 6 meses</t>
  </si>
  <si>
    <t>Antebraço Direito</t>
  </si>
  <si>
    <t>Tenho intenção de gerenciar o estresse nos próximos 30 dias</t>
  </si>
  <si>
    <t>Antebraço Esquerdo</t>
  </si>
  <si>
    <t>Estou gerenciando o estresse por um período menor que 6 meses</t>
  </si>
  <si>
    <t>Abdome</t>
  </si>
  <si>
    <t>Estou gerenciando o estresse a mais de 6 meses</t>
  </si>
  <si>
    <t>Cintura</t>
  </si>
  <si>
    <t>Quadril</t>
  </si>
  <si>
    <t>Coxa Direita</t>
  </si>
  <si>
    <t>Coxa Esquerda</t>
  </si>
  <si>
    <t>Perna Direta</t>
  </si>
  <si>
    <t>Perna Esquerda</t>
  </si>
  <si>
    <t>Ilíaca</t>
  </si>
  <si>
    <t>Diâmetro Sagital</t>
  </si>
  <si>
    <t>Protocolo</t>
  </si>
  <si>
    <t>Tecido Viscelral</t>
  </si>
  <si>
    <t>Tecido Total</t>
  </si>
  <si>
    <t>Tecido subcutâneo</t>
  </si>
  <si>
    <t>Homens</t>
  </si>
  <si>
    <t>Mulheres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</si>
</sst>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0.000;;;@"/>
    <numFmt numFmtId="177" formatCode="0.0;;;@"/>
    <numFmt numFmtId="178" formatCode="0.000"/>
    <numFmt numFmtId="179" formatCode=".0&quot;%&quot;"/>
  </numFmts>
  <fonts count="40"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sz val="12"/>
      <color theme="1"/>
      <name val="Arial"/>
      <charset val="134"/>
    </font>
    <font>
      <b/>
      <sz val="12"/>
      <color theme="1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rgb="FF0070C0"/>
      <name val="Calibri"/>
      <charset val="134"/>
      <scheme val="minor"/>
    </font>
    <font>
      <b/>
      <sz val="12"/>
      <name val="Arial"/>
      <charset val="134"/>
    </font>
    <font>
      <sz val="10"/>
      <name val="Arial"/>
      <charset val="134"/>
    </font>
    <font>
      <sz val="12"/>
      <name val="Arial"/>
      <charset val="134"/>
    </font>
    <font>
      <b/>
      <sz val="10"/>
      <color theme="0"/>
      <name val="Arial"/>
      <charset val="134"/>
    </font>
    <font>
      <b/>
      <sz val="22"/>
      <color theme="0" tint="-0.499984740745262"/>
      <name val="Calibri"/>
      <charset val="134"/>
      <scheme val="minor"/>
    </font>
    <font>
      <b/>
      <sz val="18"/>
      <color rgb="FF7030A0"/>
      <name val="Arial"/>
      <charset val="134"/>
    </font>
    <font>
      <b/>
      <sz val="14"/>
      <name val="Arial"/>
      <charset val="134"/>
    </font>
    <font>
      <b/>
      <sz val="14"/>
      <color theme="9" tint="-0.249977111117893"/>
      <name val="Arial"/>
      <charset val="134"/>
    </font>
    <font>
      <b/>
      <sz val="12"/>
      <color theme="1"/>
      <name val="Arial"/>
      <charset val="134"/>
    </font>
    <font>
      <b/>
      <sz val="12"/>
      <color rgb="FF7030A0"/>
      <name val="Calibri"/>
      <charset val="134"/>
      <scheme val="minor"/>
    </font>
    <font>
      <sz val="12"/>
      <color rgb="FF00000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theme="1"/>
      <name val="ArialMT"/>
      <charset val="134"/>
    </font>
    <font>
      <b/>
      <vertAlign val="subscript"/>
      <sz val="12"/>
      <color theme="1"/>
      <name val="Calibri (Corpo)"/>
      <charset val="134"/>
    </font>
    <font>
      <vertAlign val="subscript"/>
      <sz val="12"/>
      <color theme="1"/>
      <name val="Calibri (Corpo)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3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7" borderId="2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24" applyNumberFormat="0" applyFill="0" applyAlignment="0" applyProtection="0"/>
    <xf numFmtId="0" fontId="24" fillId="0" borderId="25" applyNumberFormat="0" applyFill="0" applyAlignment="0" applyProtection="0"/>
    <xf numFmtId="0" fontId="25" fillId="0" borderId="2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8" borderId="27" applyNumberFormat="0" applyAlignment="0" applyProtection="0">
      <alignment vertical="center"/>
    </xf>
    <xf numFmtId="0" fontId="27" fillId="9" borderId="28" applyNumberFormat="0" applyAlignment="0" applyProtection="0">
      <alignment vertical="center"/>
    </xf>
    <xf numFmtId="0" fontId="28" fillId="9" borderId="27" applyNumberFormat="0" applyAlignment="0" applyProtection="0">
      <alignment vertical="center"/>
    </xf>
    <xf numFmtId="0" fontId="29" fillId="10" borderId="29" applyNumberFormat="0" applyAlignment="0" applyProtection="0">
      <alignment vertical="center"/>
    </xf>
    <xf numFmtId="0" fontId="30" fillId="0" borderId="30" applyNumberFormat="0" applyFill="0" applyAlignment="0" applyProtection="0">
      <alignment vertical="center"/>
    </xf>
    <xf numFmtId="0" fontId="31" fillId="0" borderId="31" applyNumberFormat="0" applyFill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17" fillId="0" borderId="0"/>
    <xf numFmtId="0" fontId="7" fillId="0" borderId="0"/>
    <xf numFmtId="9" fontId="7" fillId="0" borderId="0" applyFont="0" applyFill="0" applyBorder="0" applyAlignment="0" applyProtection="0"/>
    <xf numFmtId="0" fontId="37" fillId="0" borderId="0"/>
    <xf numFmtId="0" fontId="17" fillId="0" borderId="0"/>
    <xf numFmtId="9" fontId="7" fillId="0" borderId="0" applyFont="0" applyFill="0" applyBorder="0" applyAlignment="0" applyProtection="0"/>
  </cellStyleXfs>
  <cellXfs count="9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/>
    <xf numFmtId="0" fontId="1" fillId="0" borderId="0" xfId="0" applyFont="1" applyFill="1" applyBorder="1" applyAlignment="1">
      <alignment vertical="center" wrapText="1"/>
    </xf>
    <xf numFmtId="0" fontId="0" fillId="0" borderId="0" xfId="0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/>
    <xf numFmtId="1" fontId="0" fillId="0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1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76" fontId="0" fillId="0" borderId="0" xfId="0" applyNumberFormat="1" applyFont="1" applyFill="1" applyBorder="1" applyAlignment="1">
      <alignment horizontal="center" vertical="center"/>
    </xf>
    <xf numFmtId="177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177" fontId="0" fillId="0" borderId="0" xfId="0" applyNumberFormat="1" applyFont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 wrapText="1"/>
    </xf>
    <xf numFmtId="177" fontId="0" fillId="0" borderId="0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6" fillId="0" borderId="0" xfId="50" applyFont="1" applyAlignment="1">
      <alignment horizontal="center" vertical="center"/>
    </xf>
    <xf numFmtId="0" fontId="7" fillId="0" borderId="0" xfId="50"/>
    <xf numFmtId="0" fontId="7" fillId="0" borderId="0" xfId="50" applyAlignment="1">
      <alignment horizontal="center" vertical="center"/>
    </xf>
    <xf numFmtId="179" fontId="8" fillId="0" borderId="0" xfId="51" applyNumberFormat="1" applyFont="1" applyAlignment="1">
      <alignment horizontal="center" vertical="center"/>
    </xf>
    <xf numFmtId="2" fontId="8" fillId="0" borderId="0" xfId="53" applyNumberFormat="1" applyFont="1" applyAlignment="1" applyProtection="1">
      <alignment horizontal="center" vertical="center"/>
      <protection hidden="1"/>
    </xf>
    <xf numFmtId="179" fontId="8" fillId="0" borderId="0" xfId="51" applyNumberFormat="1" applyFont="1" applyFill="1" applyBorder="1" applyAlignment="1" applyProtection="1">
      <alignment horizontal="center" vertical="center"/>
      <protection hidden="1"/>
    </xf>
    <xf numFmtId="0" fontId="8" fillId="0" borderId="0" xfId="53" applyFont="1" applyAlignment="1" applyProtection="1">
      <alignment horizontal="center" vertical="center"/>
      <protection hidden="1"/>
    </xf>
    <xf numFmtId="0" fontId="2" fillId="0" borderId="0" xfId="52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0" fillId="0" borderId="0" xfId="3" applyNumberFormat="1" applyFont="1" applyBorder="1" applyAlignment="1">
      <alignment horizontal="center" vertical="center"/>
    </xf>
    <xf numFmtId="179" fontId="2" fillId="0" borderId="0" xfId="51" applyNumberFormat="1" applyFont="1" applyFill="1" applyBorder="1" applyAlignment="1">
      <alignment horizontal="center" vertical="center"/>
    </xf>
    <xf numFmtId="0" fontId="0" fillId="0" borderId="0" xfId="3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6" fillId="0" borderId="1" xfId="53" applyFont="1" applyBorder="1" applyAlignment="1" applyProtection="1">
      <alignment horizontal="center" vertical="center"/>
      <protection hidden="1"/>
    </xf>
    <xf numFmtId="0" fontId="9" fillId="2" borderId="1" xfId="50" applyFont="1" applyFill="1" applyBorder="1" applyAlignment="1">
      <alignment horizontal="center"/>
    </xf>
    <xf numFmtId="0" fontId="9" fillId="3" borderId="1" xfId="50" applyFont="1" applyFill="1" applyBorder="1" applyAlignment="1">
      <alignment horizontal="center"/>
    </xf>
    <xf numFmtId="0" fontId="0" fillId="0" borderId="1" xfId="51" applyNumberFormat="1" applyFont="1" applyBorder="1" applyAlignment="1">
      <alignment horizontal="center"/>
    </xf>
    <xf numFmtId="0" fontId="8" fillId="0" borderId="0" xfId="50" applyFont="1" applyAlignment="1">
      <alignment horizontal="center" vertical="center"/>
    </xf>
    <xf numFmtId="0" fontId="7" fillId="0" borderId="1" xfId="50" applyBorder="1" applyAlignment="1">
      <alignment horizontal="center"/>
    </xf>
    <xf numFmtId="0" fontId="7" fillId="0" borderId="1" xfId="50" applyBorder="1"/>
    <xf numFmtId="0" fontId="3" fillId="0" borderId="2" xfId="0" applyFont="1" applyBorder="1"/>
    <xf numFmtId="0" fontId="0" fillId="0" borderId="3" xfId="0" applyBorder="1"/>
    <xf numFmtId="0" fontId="0" fillId="0" borderId="4" xfId="0" applyBorder="1"/>
    <xf numFmtId="0" fontId="3" fillId="0" borderId="0" xfId="0" applyFont="1" applyFill="1" applyBorder="1" applyAlignment="1">
      <alignment horizontal="center" vertical="center"/>
    </xf>
    <xf numFmtId="0" fontId="0" fillId="4" borderId="0" xfId="0" applyFill="1"/>
    <xf numFmtId="0" fontId="10" fillId="4" borderId="0" xfId="12" applyFont="1" applyFill="1" applyBorder="1" applyAlignment="1">
      <alignment vertical="center"/>
    </xf>
    <xf numFmtId="0" fontId="11" fillId="5" borderId="5" xfId="12" applyFont="1" applyFill="1" applyBorder="1" applyAlignment="1">
      <alignment horizontal="center" vertical="center"/>
    </xf>
    <xf numFmtId="0" fontId="11" fillId="5" borderId="6" xfId="12" applyFont="1" applyFill="1" applyBorder="1" applyAlignment="1">
      <alignment horizontal="center" vertical="center"/>
    </xf>
    <xf numFmtId="0" fontId="0" fillId="0" borderId="0" xfId="0" applyBorder="1"/>
    <xf numFmtId="0" fontId="12" fillId="0" borderId="5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1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4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15" fillId="5" borderId="7" xfId="0" applyFont="1" applyFill="1" applyBorder="1" applyAlignment="1">
      <alignment horizontal="center" vertical="center"/>
    </xf>
    <xf numFmtId="0" fontId="15" fillId="5" borderId="8" xfId="0" applyFont="1" applyFill="1" applyBorder="1" applyAlignment="1">
      <alignment horizontal="center" vertical="center"/>
    </xf>
    <xf numFmtId="0" fontId="15" fillId="5" borderId="9" xfId="0" applyFont="1" applyFill="1" applyBorder="1" applyAlignment="1">
      <alignment horizontal="center" vertical="center"/>
    </xf>
    <xf numFmtId="0" fontId="15" fillId="5" borderId="10" xfId="0" applyFont="1" applyFill="1" applyBorder="1" applyAlignment="1">
      <alignment horizontal="center" vertical="center"/>
    </xf>
    <xf numFmtId="0" fontId="0" fillId="6" borderId="11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/>
    <xf numFmtId="0" fontId="0" fillId="6" borderId="12" xfId="0" applyFill="1" applyBorder="1" applyAlignment="1">
      <alignment vertical="center"/>
    </xf>
    <xf numFmtId="0" fontId="0" fillId="6" borderId="13" xfId="0" applyFill="1" applyBorder="1"/>
    <xf numFmtId="0" fontId="11" fillId="5" borderId="14" xfId="12" applyFont="1" applyFill="1" applyBorder="1" applyAlignment="1">
      <alignment horizontal="center" vertical="center"/>
    </xf>
    <xf numFmtId="0" fontId="14" fillId="6" borderId="15" xfId="0" applyNumberFormat="1" applyFont="1" applyFill="1" applyBorder="1" applyAlignment="1">
      <alignment horizontal="left" vertical="center"/>
    </xf>
    <xf numFmtId="0" fontId="2" fillId="6" borderId="16" xfId="0" applyFont="1" applyFill="1" applyBorder="1"/>
    <xf numFmtId="0" fontId="2" fillId="6" borderId="11" xfId="0" applyNumberFormat="1" applyFont="1" applyFill="1" applyBorder="1" applyAlignment="1">
      <alignment horizontal="left" vertical="center"/>
    </xf>
    <xf numFmtId="0" fontId="2" fillId="6" borderId="0" xfId="0" applyFont="1" applyFill="1"/>
    <xf numFmtId="0" fontId="2" fillId="0" borderId="2" xfId="0" applyFont="1" applyBorder="1" applyAlignment="1">
      <alignment horizontal="center" vertical="center"/>
    </xf>
    <xf numFmtId="0" fontId="8" fillId="6" borderId="0" xfId="0" applyFont="1" applyFill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6" borderId="11" xfId="0" applyFont="1" applyFill="1" applyBorder="1"/>
    <xf numFmtId="0" fontId="16" fillId="6" borderId="0" xfId="0" applyFont="1" applyFill="1" applyAlignment="1">
      <alignment horizontal="left" vertical="center"/>
    </xf>
    <xf numFmtId="0" fontId="14" fillId="6" borderId="11" xfId="0" applyNumberFormat="1" applyFont="1" applyFill="1" applyBorder="1" applyAlignment="1">
      <alignment horizontal="left" vertical="center"/>
    </xf>
    <xf numFmtId="0" fontId="2" fillId="5" borderId="17" xfId="0" applyFont="1" applyFill="1" applyBorder="1" applyAlignment="1">
      <alignment horizontal="center" vertical="center"/>
    </xf>
    <xf numFmtId="0" fontId="2" fillId="6" borderId="12" xfId="0" applyNumberFormat="1" applyFont="1" applyFill="1" applyBorder="1" applyAlignment="1">
      <alignment horizontal="left" vertical="center"/>
    </xf>
    <xf numFmtId="0" fontId="2" fillId="6" borderId="13" xfId="0" applyFont="1" applyFill="1" applyBorder="1"/>
    <xf numFmtId="0" fontId="15" fillId="5" borderId="18" xfId="0" applyFont="1" applyFill="1" applyBorder="1" applyAlignment="1">
      <alignment horizontal="center" vertical="center"/>
    </xf>
    <xf numFmtId="0" fontId="0" fillId="6" borderId="16" xfId="0" applyFill="1" applyBorder="1" applyAlignment="1">
      <alignment vertical="center"/>
    </xf>
    <xf numFmtId="0" fontId="15" fillId="5" borderId="19" xfId="0" applyFont="1" applyFill="1" applyBorder="1" applyAlignment="1">
      <alignment horizontal="center" vertical="center"/>
    </xf>
    <xf numFmtId="0" fontId="16" fillId="6" borderId="0" xfId="0" applyFont="1" applyFill="1"/>
    <xf numFmtId="0" fontId="2" fillId="6" borderId="0" xfId="0" applyNumberFormat="1" applyFont="1" applyFill="1" applyAlignment="1">
      <alignment horizontal="left" vertical="center"/>
    </xf>
    <xf numFmtId="0" fontId="2" fillId="6" borderId="20" xfId="0" applyFont="1" applyFill="1" applyBorder="1"/>
    <xf numFmtId="0" fontId="2" fillId="6" borderId="21" xfId="0" applyFont="1" applyFill="1" applyBorder="1"/>
    <xf numFmtId="0" fontId="2" fillId="6" borderId="22" xfId="0" applyFont="1" applyFill="1" applyBorder="1"/>
    <xf numFmtId="0" fontId="0" fillId="6" borderId="20" xfId="0" applyFill="1" applyBorder="1" applyAlignment="1">
      <alignment vertical="center"/>
    </xf>
    <xf numFmtId="0" fontId="0" fillId="6" borderId="21" xfId="0" applyFill="1" applyBorder="1" applyAlignment="1">
      <alignment vertical="center"/>
    </xf>
    <xf numFmtId="0" fontId="0" fillId="6" borderId="21" xfId="0" applyFill="1" applyBorder="1"/>
    <xf numFmtId="0" fontId="0" fillId="6" borderId="22" xfId="0" applyFill="1" applyBorder="1"/>
  </cellXfs>
  <cellStyles count="55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  <cellStyle name="Normal 2 2" xfId="50"/>
    <cellStyle name="Porcentagem 2" xfId="51"/>
    <cellStyle name="Normal 4" xfId="52"/>
    <cellStyle name="Normal 3" xfId="53"/>
    <cellStyle name="Porcentagem 3" xfId="54"/>
  </cellStyles>
  <dxfs count="4">
    <dxf>
      <font>
        <color auto="1"/>
      </font>
      <fill>
        <patternFill patternType="solid">
          <bgColor theme="9" tint="0.799981688894314"/>
        </patternFill>
      </fill>
    </dxf>
    <dxf>
      <font>
        <strike val="0"/>
      </font>
      <fill>
        <patternFill patternType="solid">
          <bgColor theme="9" tint="0.799981688894314"/>
        </patternFill>
      </fill>
    </dxf>
    <dxf>
      <fill>
        <patternFill patternType="solid">
          <bgColor theme="9" tint="0.799981688894314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colors>
    <mruColors>
      <color rgb="0002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uglas/Documents/DOUGLAS/Aulas/Treinamento%20Esportivo/Materiais%20-%20Desempenho/Controle%20-%20Salt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nálise - SJ"/>
      <sheetName val="Análise - CMJ"/>
      <sheetName val="Análise - DJ"/>
      <sheetName val="Análise - Loaded CMJ"/>
      <sheetName val="Curva Força-Velocidade"/>
      <sheetName val="Desempenho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Azul Quente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M681"/>
  <sheetViews>
    <sheetView showGridLines="0" tabSelected="1" zoomScale="130" zoomScaleNormal="130" topLeftCell="A3" workbookViewId="0">
      <selection activeCell="E9" sqref="E9"/>
    </sheetView>
  </sheetViews>
  <sheetFormatPr defaultColWidth="11" defaultRowHeight="17.6"/>
  <cols>
    <col min="2" max="2" width="25.8308823529412" customWidth="1"/>
    <col min="3" max="3" width="10.8308823529412" customWidth="1"/>
    <col min="5" max="5" width="11" customWidth="1"/>
    <col min="6" max="6" width="3.11764705882353" customWidth="1"/>
    <col min="7" max="7" width="12" customWidth="1"/>
    <col min="16" max="16" width="10.8308823529412" customWidth="1"/>
    <col min="17" max="17" width="20.1617647058824" customWidth="1"/>
    <col min="18" max="18" width="10.8308823529412" customWidth="1"/>
  </cols>
  <sheetData>
    <row r="1" spans="19:65"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  <c r="BL1" s="51"/>
      <c r="BM1" s="51"/>
    </row>
    <row r="2" ht="25" customHeight="1" spans="3:65">
      <c r="C2" s="52"/>
      <c r="D2" s="52"/>
      <c r="E2" s="52"/>
      <c r="F2" s="52"/>
      <c r="G2" s="52"/>
      <c r="H2" s="52"/>
      <c r="I2" s="52"/>
      <c r="J2" s="52"/>
      <c r="K2" s="55"/>
      <c r="L2" s="55"/>
      <c r="M2" s="55"/>
      <c r="N2" s="55"/>
      <c r="O2" s="55"/>
      <c r="P2" s="55"/>
      <c r="Q2" s="55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s="51"/>
      <c r="BJ2" s="51"/>
      <c r="BK2" s="51"/>
      <c r="BL2" s="51"/>
      <c r="BM2" s="51"/>
    </row>
    <row r="3" ht="32" customHeight="1" spans="2:65">
      <c r="B3" s="53" t="s">
        <v>0</v>
      </c>
      <c r="C3" s="54"/>
      <c r="D3" s="54"/>
      <c r="E3" s="71"/>
      <c r="F3" s="55"/>
      <c r="G3" s="72" t="str">
        <f>IF(E9="SIM","Treinamento de resistência aeróbia",IF(E5="SIM","Treinamento de resistência aeróbia",IF(E7="SIM","Treinamento de resistência aeróbia",IF(E11="SIM","Treinamento de resistência aeróbia",IF(E13="SIM","Treinamento de resistência aeróbia","")))))</f>
        <v>Treinamento de resistência aeróbia</v>
      </c>
      <c r="H3" s="73"/>
      <c r="I3" s="73"/>
      <c r="J3" s="73"/>
      <c r="K3" s="73"/>
      <c r="L3" s="73"/>
      <c r="M3" s="73"/>
      <c r="N3" s="73"/>
      <c r="O3" s="73"/>
      <c r="P3" s="73"/>
      <c r="Q3" s="90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  <c r="BE3" s="51"/>
      <c r="BF3" s="51"/>
      <c r="BG3" s="51"/>
      <c r="BH3" s="51"/>
      <c r="BI3" s="51"/>
      <c r="BJ3" s="51"/>
      <c r="BK3" s="51"/>
      <c r="BL3" s="51"/>
      <c r="BM3" s="51"/>
    </row>
    <row r="4" ht="20" customHeight="1" spans="2:65">
      <c r="B4" s="55"/>
      <c r="C4" s="55"/>
      <c r="D4" s="55"/>
      <c r="E4" s="55"/>
      <c r="F4" s="55"/>
      <c r="G4" s="74" t="str">
        <f>IF(E9="SIM","Duração: 30-60 min contínuo, acumulado ou intervalado",IF(E5="SIM","Duração: 20-60 min contínuo, acumulado ou intervalado",IF(E7="SIM","Duração: inicial 15-20 min, progredindo para 30-60 min contínuo, acumulado ou intervalado",IF(E11="SIM","Duração: progressão 10-60 min contínuo, acumulado ou intervalado",IF(E13="SIM","Duração: 20-60 min contínuo, acumulado ou intervalado","")))))</f>
        <v>Duração: 30-60 min contínuo, acumulado ou intervalado</v>
      </c>
      <c r="H4" s="75"/>
      <c r="I4" s="75"/>
      <c r="J4" s="75"/>
      <c r="K4" s="75"/>
      <c r="L4" s="75"/>
      <c r="M4" s="75"/>
      <c r="N4" s="75"/>
      <c r="O4" s="75"/>
      <c r="P4" s="75"/>
      <c r="Q4" s="9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</row>
    <row r="5" ht="20" customHeight="1" spans="2:65">
      <c r="B5" s="56" t="s">
        <v>1</v>
      </c>
      <c r="C5" s="57"/>
      <c r="D5" s="57"/>
      <c r="E5" s="76" t="s">
        <v>2</v>
      </c>
      <c r="F5" s="55"/>
      <c r="G5" s="74" t="str">
        <f>IF(E9="SIM","Intensidade: 40-80% da FCR (VO2máx)  –  escala de Borg 11-16",IF(E5="SIM","Intensidade: 40-80% da FCR (VO2máx) – escala de Borg 11-16",IF(E7="SIM","Intensidade: escala de Borg 11-16",IF(E11="SIM","Intensidade: contínuo 40-70% da FCR - escala de Borg 11-14 e intervalado  70-90% da FCR (VO2máx) - escala de Borg 14-17 ",IF(E13="SIM","Intensidade: 40-80% da FCR (VO2máx)  –  escala de Borg 11-16","")))))</f>
        <v>Intensidade: 40-80% da FCR (VO2máx)  –  escala de Borg 11-16</v>
      </c>
      <c r="H5" s="77"/>
      <c r="I5" s="77"/>
      <c r="J5" s="77"/>
      <c r="K5" s="77"/>
      <c r="L5" s="88"/>
      <c r="M5" s="88"/>
      <c r="N5" s="75"/>
      <c r="O5" s="75"/>
      <c r="P5" s="75"/>
      <c r="Q5" s="9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</row>
    <row r="6" ht="20" customHeight="1" spans="2:65">
      <c r="B6" s="58"/>
      <c r="C6" s="59"/>
      <c r="D6" s="59"/>
      <c r="E6" s="78"/>
      <c r="F6" s="55"/>
      <c r="G6" s="79"/>
      <c r="H6" s="80"/>
      <c r="I6" s="80"/>
      <c r="J6" s="80"/>
      <c r="K6" s="80"/>
      <c r="L6" s="80"/>
      <c r="M6" s="80"/>
      <c r="N6" s="75"/>
      <c r="O6" s="75"/>
      <c r="P6" s="75"/>
      <c r="Q6" s="9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</row>
    <row r="7" ht="20" customHeight="1" spans="2:65">
      <c r="B7" s="56" t="s">
        <v>3</v>
      </c>
      <c r="C7" s="57"/>
      <c r="D7" s="57"/>
      <c r="E7" s="76" t="s">
        <v>2</v>
      </c>
      <c r="F7" s="55"/>
      <c r="G7" s="81" t="str">
        <f>IF(E9="SIM","Treinamento com pesos",IF(E5="SIM","Treinamento com pesos",IF(E7="SIM","Treinamento com pesos",IF(E11="SIM","Treinamento com pesos",IF(E13="SIM","Treinamento com pesos","")))))</f>
        <v>Treinamento com pesos</v>
      </c>
      <c r="H7" s="77"/>
      <c r="I7" s="77"/>
      <c r="J7" s="77"/>
      <c r="K7" s="77"/>
      <c r="L7" s="88"/>
      <c r="M7" s="88"/>
      <c r="N7" s="75"/>
      <c r="O7" s="75"/>
      <c r="P7" s="75"/>
      <c r="Q7" s="9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  <c r="BE7" s="51"/>
      <c r="BF7" s="51"/>
      <c r="BG7" s="51"/>
      <c r="BH7" s="51"/>
      <c r="BI7" s="51"/>
      <c r="BJ7" s="51"/>
      <c r="BK7" s="51"/>
      <c r="BL7" s="51"/>
      <c r="BM7" s="51"/>
    </row>
    <row r="8" ht="20" customHeight="1" spans="2:65">
      <c r="B8" s="58"/>
      <c r="C8" s="59"/>
      <c r="D8" s="59"/>
      <c r="E8" s="78"/>
      <c r="F8" s="55"/>
      <c r="G8" s="74" t="str">
        <f>IF(E9="SIM","Volume: 8 a 10 exercício, 1-3 series de 8 -12 repetições",IF(E5="SIM","Volume: 8 a 10 exercício, 1-3 series de 8 -12 repetições",IF(E7="SIM","Volume: 8 a 10 exercício, 1-3 series de 6 -15 repetições",IF(E11="SIM","Volume: 1-4 séries 6-12 repetições",IF(E13="SIM","Volume: 8 a 10 exercício,1-4 séries de 6-12 repetições","")))))</f>
        <v>Volume: 8 a 10 exercício, 1-3 series de 8 -12 repetições</v>
      </c>
      <c r="H8" s="80"/>
      <c r="I8" s="80"/>
      <c r="J8" s="80"/>
      <c r="K8" s="80"/>
      <c r="L8" s="80"/>
      <c r="M8" s="80"/>
      <c r="N8" s="89"/>
      <c r="O8" s="75"/>
      <c r="P8" s="75"/>
      <c r="Q8" s="9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1"/>
      <c r="BJ8" s="51"/>
      <c r="BK8" s="51"/>
      <c r="BL8" s="51"/>
      <c r="BM8" s="51"/>
    </row>
    <row r="9" ht="20" customHeight="1" spans="2:65">
      <c r="B9" s="56" t="s">
        <v>4</v>
      </c>
      <c r="C9" s="57"/>
      <c r="D9" s="57"/>
      <c r="E9" s="76" t="s">
        <v>5</v>
      </c>
      <c r="F9" s="55"/>
      <c r="G9" s="74" t="str">
        <f>IF(E9="SIM","Intensidade: 60-80% 1RM – 2 a 3 vezes/ semana",IF(E5="SIM","Intensidade: 60-80% 1RM – 2 a 3 vezes/ semana",IF(E7="SIM","Intensidade: 60-80% 1RM – 2 a 3 vezes/ semana",IF(E11="SIM","Intensidade: 60-80% 1RM – 2 a 3 vezes/ semana",IF(E13="SIM","Intensidade: 70-90% 1RM – 2 a 3 vezes/ semana","")))))</f>
        <v>Intensidade: 60-80% 1RM – 2 a 3 vezes/ semana</v>
      </c>
      <c r="H9" s="75"/>
      <c r="I9" s="75"/>
      <c r="J9" s="75"/>
      <c r="K9" s="75"/>
      <c r="L9" s="75"/>
      <c r="M9" s="75"/>
      <c r="N9" s="89"/>
      <c r="O9" s="75"/>
      <c r="P9" s="75"/>
      <c r="Q9" s="9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1"/>
      <c r="BJ9" s="51"/>
      <c r="BK9" s="51"/>
      <c r="BL9" s="51"/>
      <c r="BM9" s="51"/>
    </row>
    <row r="10" ht="20" customHeight="1" spans="2:65">
      <c r="B10" s="58"/>
      <c r="C10" s="59"/>
      <c r="D10" s="59"/>
      <c r="E10" s="78"/>
      <c r="F10" s="55"/>
      <c r="G10" s="79"/>
      <c r="H10" s="75"/>
      <c r="I10" s="75"/>
      <c r="J10" s="75"/>
      <c r="K10" s="75"/>
      <c r="L10" s="75"/>
      <c r="M10" s="75"/>
      <c r="N10" s="89"/>
      <c r="O10" s="75"/>
      <c r="P10" s="75"/>
      <c r="Q10" s="9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</row>
    <row r="11" ht="20" customHeight="1" spans="2:65">
      <c r="B11" s="56" t="s">
        <v>6</v>
      </c>
      <c r="C11" s="57"/>
      <c r="D11" s="57"/>
      <c r="E11" s="76" t="s">
        <v>2</v>
      </c>
      <c r="F11" s="55"/>
      <c r="G11" s="81" t="str">
        <f>IF(E9="SIM","Recomendações:",IF(E5="SIM","Recomendações:",IF(E7="SIM","Recomendações:",IF(E11="SIM","Recomendações:",IF(E13="SIM","Recomendações:","")))))</f>
        <v>Recomendações:</v>
      </c>
      <c r="H11" s="77"/>
      <c r="I11" s="77"/>
      <c r="J11" s="77"/>
      <c r="K11" s="77"/>
      <c r="L11" s="88"/>
      <c r="M11" s="88"/>
      <c r="N11" s="75"/>
      <c r="O11" s="75"/>
      <c r="P11" s="75"/>
      <c r="Q11" s="9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</row>
    <row r="12" ht="20" customHeight="1" spans="2:65">
      <c r="B12" s="58"/>
      <c r="C12" s="59"/>
      <c r="D12" s="59"/>
      <c r="E12" s="78"/>
      <c r="F12" s="55"/>
      <c r="G12" s="74" t="str">
        <f>IF(E9="SIM","Não iniciar a sessão de exercício se a PAS &gt;200 mmHg ou PAD &gt; 100 mmHg",IF(E5="SIM","Monitorar a pressão arterial, frequência cardíaca e PSE ao longo da sessão de exercício",IF(E7="SIM","Monitorar a pressão arterial, frequência cardíaca e PSE ao longo da sessão de exercício",IF(E11="SIM","Evitar mais de 2 dias consecutivos sem exercício",IF(E13="SIM","Priorizar exercícios que exerçam forças compressivas","")))))</f>
        <v>Não iniciar a sessão de exercício se a PAS &gt;200 mmHg ou PAD &gt; 100 mmHg</v>
      </c>
      <c r="H12" s="80"/>
      <c r="I12" s="80"/>
      <c r="J12" s="80"/>
      <c r="K12" s="80"/>
      <c r="L12" s="80"/>
      <c r="M12" s="80"/>
      <c r="N12" s="75"/>
      <c r="O12" s="75"/>
      <c r="P12" s="75"/>
      <c r="Q12" s="9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</row>
    <row r="13" ht="20" customHeight="1" spans="2:65">
      <c r="B13" s="56" t="s">
        <v>7</v>
      </c>
      <c r="C13" s="57"/>
      <c r="D13" s="57"/>
      <c r="E13" s="76" t="s">
        <v>2</v>
      </c>
      <c r="F13" s="55"/>
      <c r="G13" s="74" t="str">
        <f>IF(E9="SIM","Interromper a sessão de exercício se a PAS &gt;220 mmHg ou PAD &gt; 105 mmHg",IF(E5="SIM","Quando o cliente utilizar Beta-bloqueadores = prescrever exercício pela PSE e monitorar a FC durante o exercício",IF(E7="SIM","Quando o cliente utilizar Beta-bloqueadores = prescrever exercício pela PSE e monitorar a FC durante o exercício",IF(E11="SIM","Atenção aos sintomas de hipoglicemia tardia",IF(E13="SIM","Cuidado com exercícios  que envolvam rotação do tronco em clientes com osteoporose nas vértebras","")))))</f>
        <v>Interromper a sessão de exercício se a PAS &gt;220 mmHg ou PAD &gt; 105 mmHg</v>
      </c>
      <c r="H13" s="77"/>
      <c r="I13" s="77"/>
      <c r="J13" s="77"/>
      <c r="K13" s="77"/>
      <c r="L13" s="88"/>
      <c r="M13" s="88"/>
      <c r="N13" s="75"/>
      <c r="O13" s="75"/>
      <c r="P13" s="75"/>
      <c r="Q13" s="9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  <c r="BE13" s="51"/>
      <c r="BF13" s="51"/>
      <c r="BG13" s="51"/>
      <c r="BH13" s="51"/>
      <c r="BI13" s="51"/>
      <c r="BJ13" s="51"/>
      <c r="BK13" s="51"/>
      <c r="BL13" s="51"/>
      <c r="BM13" s="51"/>
    </row>
    <row r="14" ht="20" customHeight="1" spans="2:65">
      <c r="B14" s="55"/>
      <c r="C14" s="55"/>
      <c r="D14" s="55"/>
      <c r="E14" s="55"/>
      <c r="F14" s="55"/>
      <c r="G14" s="74" t="str">
        <f>IF(E9="SIM","Evitar manobra de valsalva durante os exercícios",IF(E5="SIM","Evitar manobra de valsalva durante os exercícios",IF(E7="SIM","Realizar volta à calma progressiva para evitar reduções bruscas na pressão arteria pós-exercício",IF(E11="SIM","Exerciício a noite = aumentar o consumo de carbidrato pós-treino para evitar hpoglcemia noturna",IF(E13="SIM","Cuidados com atividades que envolvam deslocamento – atenção adicional para evitar quedas","")))))</f>
        <v>Evitar manobra de valsalva durante os exercícios</v>
      </c>
      <c r="H14" s="80"/>
      <c r="I14" s="80"/>
      <c r="J14" s="80"/>
      <c r="K14" s="80"/>
      <c r="L14" s="80"/>
      <c r="M14" s="80"/>
      <c r="N14" s="75"/>
      <c r="O14" s="75"/>
      <c r="P14" s="75"/>
      <c r="Q14" s="9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</row>
    <row r="15" ht="20" customHeight="1" spans="2:65">
      <c r="B15" s="60" t="s">
        <v>8</v>
      </c>
      <c r="C15" s="61"/>
      <c r="D15" s="61"/>
      <c r="E15" s="82" t="s">
        <v>5</v>
      </c>
      <c r="F15" s="55"/>
      <c r="G15" s="74" t="str">
        <f>IF(E9="SIM","Beta-bloqueadores e diuréticos podem afetar a termorregulação e o controle glicêmico = alertar aos sinais de intolerância ao calor e hipoglicemia",IF(E5="SIM","Monitorar a pressão arterial, frequência cardíaca e PSE ao longo da sessão de exercício",IF(E7="SIM","Progressão de volume e duração dos exercício pelo aumento de tolerância do cliente",IF(E11="SIM","Neuropatia periférica pode comprometer o equilíbrio dinâmico e a propriocepção",IF(E13="SIM","Enfatizar o fortalecimento dos músculos extensores da coluna","")))))</f>
        <v>Beta-bloqueadores e diuréticos podem afetar a termorregulação e o controle glicêmico = alertar aos sinais de intolerância ao calor e hipoglicemia</v>
      </c>
      <c r="H15" s="75"/>
      <c r="I15" s="75"/>
      <c r="J15" s="75"/>
      <c r="K15" s="75"/>
      <c r="L15" s="75"/>
      <c r="M15" s="75"/>
      <c r="N15" s="75"/>
      <c r="O15" s="75"/>
      <c r="P15" s="75"/>
      <c r="Q15" s="9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</row>
    <row r="16" ht="20" customHeight="1" spans="2:65">
      <c r="B16" s="55"/>
      <c r="C16" s="55"/>
      <c r="D16" s="55"/>
      <c r="E16" s="55"/>
      <c r="F16" s="55"/>
      <c r="G16" s="83" t="str">
        <f>IF(E9="SIM","Quando o cliente utilizar Beta-bloqueadores = prescrever exercício pela PSE e monitorar a FC durante o exercício",IF(E5="SIM","Quando o cliente utilizar Beta-bloqueadores = prescrever exercício pela PSE e monitorar a FC durante o exercício",IF(E7="SIM","Utilizar exercícios unilaterais em clientes com baixa resistência muscular ou baixa tolerância ao esforço",IF(E11="SIM","Retinopatia = evitar exercícios isométricos e mudança abrupta de posição corporal",""))))</f>
        <v>Quando o cliente utilizar Beta-bloqueadores = prescrever exercício pela PSE e monitorar a FC durante o exercício</v>
      </c>
      <c r="H16" s="84"/>
      <c r="I16" s="84"/>
      <c r="J16" s="84"/>
      <c r="K16" s="84"/>
      <c r="L16" s="84"/>
      <c r="M16" s="84"/>
      <c r="N16" s="84"/>
      <c r="O16" s="84"/>
      <c r="P16" s="84"/>
      <c r="Q16" s="92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</row>
    <row r="17" ht="20" customHeight="1" spans="19:65"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</row>
    <row r="18" ht="16" customHeight="1" spans="2:65">
      <c r="B18" s="62" t="str">
        <f>IF(E15="SIM","Recomendações para CONDROMALÁCEA:","")</f>
        <v>Recomendações para CONDROMALÁCEA:</v>
      </c>
      <c r="C18" s="63"/>
      <c r="D18" s="63"/>
      <c r="E18" s="63"/>
      <c r="F18" s="85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93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</row>
    <row r="19" ht="16" customHeight="1" spans="2:65">
      <c r="B19" s="64"/>
      <c r="C19" s="65"/>
      <c r="D19" s="65"/>
      <c r="E19" s="65"/>
      <c r="F19" s="8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94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</row>
    <row r="20" ht="16" customHeight="1" spans="2:65">
      <c r="B20" s="66" t="str">
        <f>IF(E15="SIM","Cadeia cinética fechada: Utilizar exercício Leg Press ou Agachamento paralelo ou meio-agachamento","")</f>
        <v>Cadeia cinética fechada: Utilizar exercício Leg Press ou Agachamento paralelo ou meio-agachamento</v>
      </c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94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51"/>
      <c r="BB20" s="51"/>
      <c r="BC20" s="51"/>
      <c r="BD20" s="51"/>
      <c r="BE20" s="51"/>
      <c r="BF20" s="51"/>
      <c r="BG20" s="51"/>
      <c r="BH20" s="51"/>
      <c r="BI20" s="51"/>
      <c r="BJ20" s="51"/>
      <c r="BK20" s="51"/>
      <c r="BL20" s="51"/>
      <c r="BM20" s="51"/>
    </row>
    <row r="21" ht="16" customHeight="1" spans="2:65">
      <c r="B21" s="66" t="str">
        <f>IF(E15="SIM","Cadeia cinética aberta: cadeira flexora e evitar cadeira extensora","")</f>
        <v>Cadeia cinética aberta: cadeira flexora e evitar cadeira extensora</v>
      </c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95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51"/>
      <c r="BB21" s="51"/>
      <c r="BC21" s="51"/>
      <c r="BD21" s="51"/>
      <c r="BE21" s="51"/>
      <c r="BF21" s="51"/>
      <c r="BG21" s="51"/>
      <c r="BH21" s="51"/>
      <c r="BI21" s="51"/>
      <c r="BJ21" s="51"/>
      <c r="BK21" s="51"/>
      <c r="BL21" s="51"/>
      <c r="BM21" s="51"/>
    </row>
    <row r="22" ht="16" customHeight="1" spans="2:65">
      <c r="B22" s="66" t="str">
        <f>IF(E15="SIM","Utilizar percepção e limiar de dor para determinar amplitudes de movimento","")</f>
        <v>Utilizar percepção e limiar de dor para determinar amplitudes de movimento</v>
      </c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95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51"/>
      <c r="BB22" s="51"/>
      <c r="BC22" s="51"/>
      <c r="BD22" s="51"/>
      <c r="BE22" s="51"/>
      <c r="BF22" s="51"/>
      <c r="BG22" s="51"/>
      <c r="BH22" s="51"/>
      <c r="BI22" s="51"/>
      <c r="BJ22" s="51"/>
      <c r="BK22" s="51"/>
      <c r="BL22" s="51"/>
      <c r="BM22" s="51"/>
    </row>
    <row r="23" ht="16" customHeight="1" spans="2:65">
      <c r="B23" s="66" t="str">
        <f>IF(E15="SIM","Enfatizar fortalecimento de abdutores e rotadores externos do quadril","")</f>
        <v>Enfatizar fortalecimento de abdutores e rotadores externos do quadril</v>
      </c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95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51"/>
      <c r="BB23" s="51"/>
      <c r="BC23" s="51"/>
      <c r="BD23" s="51"/>
      <c r="BE23" s="51"/>
      <c r="BF23" s="51"/>
      <c r="BG23" s="51"/>
      <c r="BH23" s="51"/>
      <c r="BI23" s="51"/>
      <c r="BJ23" s="51"/>
      <c r="BK23" s="51"/>
      <c r="BL23" s="51"/>
      <c r="BM23" s="51"/>
    </row>
    <row r="24" ht="16" customHeight="1" spans="2:65">
      <c r="B24" s="69" t="str">
        <f>IF(E15="SIM","Enfatizar ações excêtricasl","")</f>
        <v>Enfatizar ações excêtricasl</v>
      </c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96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</row>
    <row r="25" ht="16" customHeight="1" spans="19:65"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/>
      <c r="AX25" s="51"/>
      <c r="AY25" s="51"/>
      <c r="AZ25" s="51"/>
      <c r="BA25" s="51"/>
      <c r="BB25" s="51"/>
      <c r="BC25" s="51"/>
      <c r="BD25" s="51"/>
      <c r="BE25" s="51"/>
      <c r="BF25" s="51"/>
      <c r="BG25" s="51"/>
      <c r="BH25" s="51"/>
      <c r="BI25" s="51"/>
      <c r="BJ25" s="51"/>
      <c r="BK25" s="51"/>
      <c r="BL25" s="51"/>
      <c r="BM25" s="51"/>
    </row>
    <row r="26" ht="16" customHeight="1" spans="19:65"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</row>
    <row r="27" ht="16" customHeight="1" spans="19:65"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</row>
    <row r="28" ht="16" customHeight="1" spans="19:65"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51"/>
      <c r="BB28" s="51"/>
      <c r="BC28" s="51"/>
      <c r="BD28" s="51"/>
      <c r="BE28" s="51"/>
      <c r="BF28" s="51"/>
      <c r="BG28" s="51"/>
      <c r="BH28" s="51"/>
      <c r="BI28" s="51"/>
      <c r="BJ28" s="51"/>
      <c r="BK28" s="51"/>
      <c r="BL28" s="51"/>
      <c r="BM28" s="51"/>
    </row>
    <row r="29" s="51" customFormat="1" ht="16" customHeight="1" spans="2:17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ht="16" customHeight="1" spans="19:65"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  <c r="BE30" s="51"/>
      <c r="BF30" s="51"/>
      <c r="BG30" s="51"/>
      <c r="BH30" s="51"/>
      <c r="BI30" s="51"/>
      <c r="BJ30" s="51"/>
      <c r="BK30" s="51"/>
      <c r="BL30" s="51"/>
      <c r="BM30" s="51"/>
    </row>
    <row r="31" s="51" customFormat="1" ht="16" customHeight="1" spans="2:17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ht="16" customHeight="1" spans="19:65"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  <c r="AS32" s="51"/>
      <c r="AT32" s="51"/>
      <c r="AU32" s="51"/>
      <c r="AV32" s="51"/>
      <c r="AW32" s="51"/>
      <c r="AX32" s="51"/>
      <c r="AY32" s="51"/>
      <c r="AZ32" s="51"/>
      <c r="BA32" s="51"/>
      <c r="BB32" s="51"/>
      <c r="BC32" s="51"/>
      <c r="BD32" s="51"/>
      <c r="BE32" s="51"/>
      <c r="BF32" s="51"/>
      <c r="BG32" s="51"/>
      <c r="BH32" s="51"/>
      <c r="BI32" s="51"/>
      <c r="BJ32" s="51"/>
      <c r="BK32" s="51"/>
      <c r="BL32" s="51"/>
      <c r="BM32" s="51"/>
    </row>
    <row r="33" ht="16" customHeight="1" spans="19:65"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51"/>
      <c r="AN33" s="51"/>
      <c r="AO33" s="51"/>
      <c r="AP33" s="51"/>
      <c r="AQ33" s="51"/>
      <c r="AR33" s="51"/>
      <c r="AS33" s="51"/>
      <c r="AT33" s="51"/>
      <c r="AU33" s="51"/>
      <c r="AV33" s="51"/>
      <c r="AW33" s="51"/>
      <c r="AX33" s="51"/>
      <c r="AY33" s="51"/>
      <c r="AZ33" s="51"/>
      <c r="BA33" s="51"/>
      <c r="BB33" s="51"/>
      <c r="BC33" s="51"/>
      <c r="BD33" s="51"/>
      <c r="BE33" s="51"/>
      <c r="BF33" s="51"/>
      <c r="BG33" s="51"/>
      <c r="BH33" s="51"/>
      <c r="BI33" s="51"/>
      <c r="BJ33" s="51"/>
      <c r="BK33" s="51"/>
      <c r="BL33" s="51"/>
      <c r="BM33" s="51"/>
    </row>
    <row r="34" ht="16" customHeight="1" spans="19:65"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51"/>
      <c r="AN34" s="51"/>
      <c r="AO34" s="51"/>
      <c r="AP34" s="51"/>
      <c r="AQ34" s="51"/>
      <c r="AR34" s="51"/>
      <c r="AS34" s="51"/>
      <c r="AT34" s="51"/>
      <c r="AU34" s="51"/>
      <c r="AV34" s="51"/>
      <c r="AW34" s="51"/>
      <c r="AX34" s="51"/>
      <c r="AY34" s="51"/>
      <c r="AZ34" s="51"/>
      <c r="BA34" s="51"/>
      <c r="BB34" s="51"/>
      <c r="BC34" s="51"/>
      <c r="BD34" s="51"/>
      <c r="BE34" s="51"/>
      <c r="BF34" s="51"/>
      <c r="BG34" s="51"/>
      <c r="BH34" s="51"/>
      <c r="BI34" s="51"/>
      <c r="BJ34" s="51"/>
      <c r="BK34" s="51"/>
      <c r="BL34" s="51"/>
      <c r="BM34" s="51"/>
    </row>
    <row r="35" ht="16" customHeight="1" spans="19:65"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51"/>
      <c r="AN35" s="51"/>
      <c r="AO35" s="51"/>
      <c r="AP35" s="51"/>
      <c r="AQ35" s="51"/>
      <c r="AR35" s="51"/>
      <c r="AS35" s="51"/>
      <c r="AT35" s="51"/>
      <c r="AU35" s="51"/>
      <c r="AV35" s="51"/>
      <c r="AW35" s="51"/>
      <c r="AX35" s="51"/>
      <c r="AY35" s="51"/>
      <c r="AZ35" s="51"/>
      <c r="BA35" s="51"/>
      <c r="BB35" s="51"/>
      <c r="BC35" s="51"/>
      <c r="BD35" s="51"/>
      <c r="BE35" s="51"/>
      <c r="BF35" s="51"/>
      <c r="BG35" s="51"/>
      <c r="BH35" s="51"/>
      <c r="BI35" s="51"/>
      <c r="BJ35" s="51"/>
      <c r="BK35" s="51"/>
      <c r="BL35" s="51"/>
      <c r="BM35" s="51"/>
    </row>
    <row r="36" ht="16" customHeight="1" spans="19:65"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51"/>
      <c r="AN36" s="51"/>
      <c r="AO36" s="51"/>
      <c r="AP36" s="51"/>
      <c r="AQ36" s="51"/>
      <c r="AR36" s="51"/>
      <c r="AS36" s="51"/>
      <c r="AT36" s="51"/>
      <c r="AU36" s="51"/>
      <c r="AV36" s="51"/>
      <c r="AW36" s="51"/>
      <c r="AX36" s="51"/>
      <c r="AY36" s="51"/>
      <c r="AZ36" s="51"/>
      <c r="BA36" s="51"/>
      <c r="BB36" s="51"/>
      <c r="BC36" s="51"/>
      <c r="BD36" s="51"/>
      <c r="BE36" s="51"/>
      <c r="BF36" s="51"/>
      <c r="BG36" s="51"/>
      <c r="BH36" s="51"/>
      <c r="BI36" s="51"/>
      <c r="BJ36" s="51"/>
      <c r="BK36" s="51"/>
      <c r="BL36" s="51"/>
      <c r="BM36" s="51"/>
    </row>
    <row r="37" ht="16" customHeight="1" spans="19:65"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51"/>
      <c r="AN37" s="51"/>
      <c r="AO37" s="51"/>
      <c r="AP37" s="51"/>
      <c r="AQ37" s="51"/>
      <c r="AR37" s="51"/>
      <c r="AS37" s="51"/>
      <c r="AT37" s="51"/>
      <c r="AU37" s="51"/>
      <c r="AV37" s="51"/>
      <c r="AW37" s="51"/>
      <c r="AX37" s="51"/>
      <c r="AY37" s="51"/>
      <c r="AZ37" s="51"/>
      <c r="BA37" s="51"/>
      <c r="BB37" s="51"/>
      <c r="BC37" s="51"/>
      <c r="BD37" s="51"/>
      <c r="BE37" s="51"/>
      <c r="BF37" s="51"/>
      <c r="BG37" s="51"/>
      <c r="BH37" s="51"/>
      <c r="BI37" s="51"/>
      <c r="BJ37" s="51"/>
      <c r="BK37" s="51"/>
      <c r="BL37" s="51"/>
      <c r="BM37" s="51"/>
    </row>
    <row r="38" ht="16" customHeight="1" spans="19:65"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1"/>
      <c r="AR38" s="51"/>
      <c r="AS38" s="51"/>
      <c r="AT38" s="51"/>
      <c r="AU38" s="51"/>
      <c r="AV38" s="51"/>
      <c r="AW38" s="51"/>
      <c r="AX38" s="51"/>
      <c r="AY38" s="51"/>
      <c r="AZ38" s="51"/>
      <c r="BA38" s="51"/>
      <c r="BB38" s="51"/>
      <c r="BC38" s="51"/>
      <c r="BD38" s="51"/>
      <c r="BE38" s="51"/>
      <c r="BF38" s="51"/>
      <c r="BG38" s="51"/>
      <c r="BH38" s="51"/>
      <c r="BI38" s="51"/>
      <c r="BJ38" s="51"/>
      <c r="BK38" s="51"/>
      <c r="BL38" s="51"/>
      <c r="BM38" s="51"/>
    </row>
    <row r="39" ht="16" customHeight="1" spans="19:65"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51"/>
      <c r="AN39" s="51"/>
      <c r="AO39" s="51"/>
      <c r="AP39" s="51"/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51"/>
      <c r="BB39" s="51"/>
      <c r="BC39" s="51"/>
      <c r="BD39" s="51"/>
      <c r="BE39" s="51"/>
      <c r="BF39" s="51"/>
      <c r="BG39" s="51"/>
      <c r="BH39" s="51"/>
      <c r="BI39" s="51"/>
      <c r="BJ39" s="51"/>
      <c r="BK39" s="51"/>
      <c r="BL39" s="51"/>
      <c r="BM39" s="51"/>
    </row>
    <row r="40" ht="16" customHeight="1" spans="19:65"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51"/>
      <c r="BB40" s="51"/>
      <c r="BC40" s="51"/>
      <c r="BD40" s="51"/>
      <c r="BE40" s="51"/>
      <c r="BF40" s="51"/>
      <c r="BG40" s="51"/>
      <c r="BH40" s="51"/>
      <c r="BI40" s="51"/>
      <c r="BJ40" s="51"/>
      <c r="BK40" s="51"/>
      <c r="BL40" s="51"/>
      <c r="BM40" s="51"/>
    </row>
    <row r="41" ht="16" customHeight="1" spans="19:65"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1"/>
      <c r="BA41" s="51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</row>
    <row r="42" ht="16" customHeight="1" spans="19:65"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</row>
    <row r="43" ht="16" customHeight="1" spans="19:65"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</row>
    <row r="44" ht="16" customHeight="1" spans="19:65"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51"/>
      <c r="BB44" s="51"/>
      <c r="BC44" s="51"/>
      <c r="BD44" s="51"/>
      <c r="BE44" s="51"/>
      <c r="BF44" s="51"/>
      <c r="BG44" s="51"/>
      <c r="BH44" s="51"/>
      <c r="BI44" s="51"/>
      <c r="BJ44" s="51"/>
      <c r="BK44" s="51"/>
      <c r="BL44" s="51"/>
      <c r="BM44" s="51"/>
    </row>
    <row r="45" ht="16" customHeight="1" spans="19:65"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</row>
    <row r="46" ht="16" customHeight="1" spans="19:65"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</row>
    <row r="47" ht="16" customHeight="1" spans="19:65"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</row>
    <row r="48" ht="16" customHeight="1" spans="19:65"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</row>
    <row r="49" ht="16" customHeight="1" spans="19:65"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</row>
    <row r="50" ht="16" customHeight="1" spans="19:65"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</row>
    <row r="51" ht="16" customHeight="1" spans="19:65"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</row>
    <row r="52" ht="16" customHeight="1" spans="19:65"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</row>
    <row r="53" ht="16" customHeight="1" spans="19:65"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</row>
    <row r="54" ht="16" customHeight="1" spans="19:65"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</row>
    <row r="55" ht="16" customHeight="1" spans="19:65"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</row>
    <row r="56" ht="16" customHeight="1" spans="19:65"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</row>
    <row r="57" ht="16" customHeight="1" spans="19:65"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</row>
    <row r="58" ht="16" customHeight="1" spans="19:65"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1"/>
      <c r="AR58" s="51"/>
      <c r="AS58" s="51"/>
      <c r="AT58" s="51"/>
      <c r="AU58" s="51"/>
      <c r="AV58" s="51"/>
      <c r="AW58" s="51"/>
      <c r="AX58" s="51"/>
      <c r="AY58" s="51"/>
      <c r="AZ58" s="51"/>
      <c r="BA58" s="51"/>
      <c r="BB58" s="51"/>
      <c r="BC58" s="51"/>
      <c r="BD58" s="51"/>
      <c r="BE58" s="51"/>
      <c r="BF58" s="51"/>
      <c r="BG58" s="51"/>
      <c r="BH58" s="51"/>
      <c r="BI58" s="51"/>
      <c r="BJ58" s="51"/>
      <c r="BK58" s="51"/>
      <c r="BL58" s="51"/>
      <c r="BM58" s="51"/>
    </row>
    <row r="59" ht="16" customHeight="1" spans="19:65"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51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</row>
    <row r="60" ht="16" customHeight="1" spans="19:65"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  <c r="AR60" s="51"/>
      <c r="AS60" s="51"/>
      <c r="AT60" s="51"/>
      <c r="AU60" s="51"/>
      <c r="AV60" s="51"/>
      <c r="AW60" s="51"/>
      <c r="AX60" s="51"/>
      <c r="AY60" s="51"/>
      <c r="AZ60" s="51"/>
      <c r="BA60" s="51"/>
      <c r="BB60" s="51"/>
      <c r="BC60" s="51"/>
      <c r="BD60" s="51"/>
      <c r="BE60" s="51"/>
      <c r="BF60" s="51"/>
      <c r="BG60" s="51"/>
      <c r="BH60" s="51"/>
      <c r="BI60" s="51"/>
      <c r="BJ60" s="51"/>
      <c r="BK60" s="51"/>
      <c r="BL60" s="51"/>
      <c r="BM60" s="51"/>
    </row>
    <row r="61" ht="16" customHeight="1" spans="19:65"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  <c r="AR61" s="51"/>
      <c r="AS61" s="51"/>
      <c r="AT61" s="51"/>
      <c r="AU61" s="51"/>
      <c r="AV61" s="51"/>
      <c r="AW61" s="51"/>
      <c r="AX61" s="51"/>
      <c r="AY61" s="51"/>
      <c r="AZ61" s="51"/>
      <c r="BA61" s="51"/>
      <c r="BB61" s="51"/>
      <c r="BC61" s="51"/>
      <c r="BD61" s="51"/>
      <c r="BE61" s="51"/>
      <c r="BF61" s="51"/>
      <c r="BG61" s="51"/>
      <c r="BH61" s="51"/>
      <c r="BI61" s="51"/>
      <c r="BJ61" s="51"/>
      <c r="BK61" s="51"/>
      <c r="BL61" s="51"/>
      <c r="BM61" s="51"/>
    </row>
    <row r="62" ht="16" customHeight="1" spans="19:65"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51"/>
      <c r="BB62" s="51"/>
      <c r="BC62" s="51"/>
      <c r="BD62" s="51"/>
      <c r="BE62" s="51"/>
      <c r="BF62" s="51"/>
      <c r="BG62" s="51"/>
      <c r="BH62" s="51"/>
      <c r="BI62" s="51"/>
      <c r="BJ62" s="51"/>
      <c r="BK62" s="51"/>
      <c r="BL62" s="51"/>
      <c r="BM62" s="51"/>
    </row>
    <row r="63" ht="16" customHeight="1" spans="19:65"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  <c r="AR63" s="51"/>
      <c r="AS63" s="51"/>
      <c r="AT63" s="51"/>
      <c r="AU63" s="51"/>
      <c r="AV63" s="51"/>
      <c r="AW63" s="51"/>
      <c r="AX63" s="51"/>
      <c r="AY63" s="51"/>
      <c r="AZ63" s="51"/>
      <c r="BA63" s="51"/>
      <c r="BB63" s="51"/>
      <c r="BC63" s="51"/>
      <c r="BD63" s="51"/>
      <c r="BE63" s="51"/>
      <c r="BF63" s="51"/>
      <c r="BG63" s="51"/>
      <c r="BH63" s="51"/>
      <c r="BI63" s="51"/>
      <c r="BJ63" s="51"/>
      <c r="BK63" s="51"/>
      <c r="BL63" s="51"/>
      <c r="BM63" s="51"/>
    </row>
    <row r="64" ht="16" customHeight="1" spans="19:65"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1"/>
      <c r="BF64" s="51"/>
      <c r="BG64" s="51"/>
      <c r="BH64" s="51"/>
      <c r="BI64" s="51"/>
      <c r="BJ64" s="51"/>
      <c r="BK64" s="51"/>
      <c r="BL64" s="51"/>
      <c r="BM64" s="51"/>
    </row>
    <row r="65" ht="16" customHeight="1" spans="19:65"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  <c r="AR65" s="51"/>
      <c r="AS65" s="51"/>
      <c r="AT65" s="51"/>
      <c r="AU65" s="51"/>
      <c r="AV65" s="51"/>
      <c r="AW65" s="51"/>
      <c r="AX65" s="51"/>
      <c r="AY65" s="51"/>
      <c r="AZ65" s="51"/>
      <c r="BA65" s="51"/>
      <c r="BB65" s="51"/>
      <c r="BC65" s="51"/>
      <c r="BD65" s="51"/>
      <c r="BE65" s="51"/>
      <c r="BF65" s="51"/>
      <c r="BG65" s="51"/>
      <c r="BH65" s="51"/>
      <c r="BI65" s="51"/>
      <c r="BJ65" s="51"/>
      <c r="BK65" s="51"/>
      <c r="BL65" s="51"/>
      <c r="BM65" s="51"/>
    </row>
    <row r="66" ht="16" customHeight="1" spans="19:65"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51"/>
      <c r="AN66" s="51"/>
      <c r="AO66" s="51"/>
      <c r="AP66" s="51"/>
      <c r="AQ66" s="51"/>
      <c r="AR66" s="51"/>
      <c r="AS66" s="51"/>
      <c r="AT66" s="51"/>
      <c r="AU66" s="51"/>
      <c r="AV66" s="51"/>
      <c r="AW66" s="51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</row>
    <row r="67" ht="16" customHeight="1" spans="19:65"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</row>
    <row r="68" ht="16" customHeight="1" spans="19:65"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1"/>
      <c r="AR68" s="51"/>
      <c r="AS68" s="51"/>
      <c r="AT68" s="51"/>
      <c r="AU68" s="51"/>
      <c r="AV68" s="51"/>
      <c r="AW68" s="51"/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</row>
    <row r="69" ht="16" customHeight="1" spans="19:65"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</row>
    <row r="70" ht="16" customHeight="1" spans="19:65"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51"/>
      <c r="AN70" s="51"/>
      <c r="AO70" s="51"/>
      <c r="AP70" s="51"/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</row>
    <row r="71" ht="16" customHeight="1" spans="19:65"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1"/>
      <c r="AR71" s="51"/>
      <c r="AS71" s="51"/>
      <c r="AT71" s="51"/>
      <c r="AU71" s="51"/>
      <c r="AV71" s="51"/>
      <c r="AW71" s="51"/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</row>
    <row r="72" ht="16" customHeight="1" spans="19:65"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</row>
    <row r="73" ht="16" customHeight="1" spans="19:65"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</row>
    <row r="74" spans="19:65"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1"/>
      <c r="AR74" s="51"/>
      <c r="AS74" s="51"/>
      <c r="AT74" s="51"/>
      <c r="AU74" s="51"/>
      <c r="AV74" s="51"/>
      <c r="AW74" s="51"/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</row>
    <row r="75" spans="19:65"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51"/>
      <c r="AN75" s="51"/>
      <c r="AO75" s="51"/>
      <c r="AP75" s="51"/>
      <c r="AQ75" s="51"/>
      <c r="AR75" s="51"/>
      <c r="AS75" s="51"/>
      <c r="AT75" s="51"/>
      <c r="AU75" s="51"/>
      <c r="AV75" s="51"/>
      <c r="AW75" s="51"/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</row>
    <row r="76" spans="19:65"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51"/>
      <c r="AN76" s="51"/>
      <c r="AO76" s="51"/>
      <c r="AP76" s="51"/>
      <c r="AQ76" s="51"/>
      <c r="AR76" s="51"/>
      <c r="AS76" s="51"/>
      <c r="AT76" s="51"/>
      <c r="AU76" s="51"/>
      <c r="AV76" s="51"/>
      <c r="AW76" s="51"/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</row>
    <row r="77" spans="19:65"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51"/>
      <c r="AN77" s="51"/>
      <c r="AO77" s="51"/>
      <c r="AP77" s="51"/>
      <c r="AQ77" s="51"/>
      <c r="AR77" s="51"/>
      <c r="AS77" s="51"/>
      <c r="AT77" s="51"/>
      <c r="AU77" s="51"/>
      <c r="AV77" s="51"/>
      <c r="AW77" s="51"/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</row>
    <row r="78" spans="19:65"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</row>
    <row r="79" spans="19:65"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51"/>
      <c r="AN79" s="51"/>
      <c r="AO79" s="51"/>
      <c r="AP79" s="51"/>
      <c r="AQ79" s="51"/>
      <c r="AR79" s="51"/>
      <c r="AS79" s="51"/>
      <c r="AT79" s="51"/>
      <c r="AU79" s="51"/>
      <c r="AV79" s="51"/>
      <c r="AW79" s="51"/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</row>
    <row r="80" spans="19:65"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</row>
    <row r="81" spans="19:65"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51"/>
      <c r="AN81" s="51"/>
      <c r="AO81" s="51"/>
      <c r="AP81" s="51"/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</row>
    <row r="82" spans="19:65"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1"/>
      <c r="AR82" s="51"/>
      <c r="AS82" s="51"/>
      <c r="AT82" s="51"/>
      <c r="AU82" s="51"/>
      <c r="AV82" s="51"/>
      <c r="AW82" s="51"/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</row>
    <row r="83" spans="19:65"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51"/>
      <c r="AN83" s="51"/>
      <c r="AO83" s="51"/>
      <c r="AP83" s="51"/>
      <c r="AQ83" s="51"/>
      <c r="AR83" s="51"/>
      <c r="AS83" s="51"/>
      <c r="AT83" s="51"/>
      <c r="AU83" s="51"/>
      <c r="AV83" s="51"/>
      <c r="AW83" s="51"/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</row>
    <row r="84" spans="19:65"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  <c r="AO84" s="51"/>
      <c r="AP84" s="51"/>
      <c r="AQ84" s="51"/>
      <c r="AR84" s="51"/>
      <c r="AS84" s="51"/>
      <c r="AT84" s="51"/>
      <c r="AU84" s="51"/>
      <c r="AV84" s="51"/>
      <c r="AW84" s="51"/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</row>
    <row r="85" spans="19:65"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  <c r="AO85" s="51"/>
      <c r="AP85" s="51"/>
      <c r="AQ85" s="51"/>
      <c r="AR85" s="51"/>
      <c r="AS85" s="51"/>
      <c r="AT85" s="51"/>
      <c r="AU85" s="51"/>
      <c r="AV85" s="51"/>
      <c r="AW85" s="51"/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</row>
    <row r="86" spans="19:65"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  <c r="AO86" s="51"/>
      <c r="AP86" s="51"/>
      <c r="AQ86" s="51"/>
      <c r="AR86" s="51"/>
      <c r="AS86" s="51"/>
      <c r="AT86" s="51"/>
      <c r="AU86" s="51"/>
      <c r="AV86" s="51"/>
      <c r="AW86" s="51"/>
      <c r="AX86" s="51"/>
      <c r="AY86" s="51"/>
      <c r="AZ86" s="51"/>
      <c r="BA86" s="51"/>
      <c r="BB86" s="51"/>
      <c r="BC86" s="51"/>
      <c r="BD86" s="51"/>
      <c r="BE86" s="51"/>
      <c r="BF86" s="51"/>
      <c r="BG86" s="51"/>
      <c r="BH86" s="51"/>
      <c r="BI86" s="51"/>
      <c r="BJ86" s="51"/>
      <c r="BK86" s="51"/>
      <c r="BL86" s="51"/>
      <c r="BM86" s="51"/>
    </row>
    <row r="87" spans="19:65"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1"/>
      <c r="AR87" s="51"/>
      <c r="AS87" s="51"/>
      <c r="AT87" s="51"/>
      <c r="AU87" s="51"/>
      <c r="AV87" s="51"/>
      <c r="AW87" s="51"/>
      <c r="AX87" s="51"/>
      <c r="AY87" s="51"/>
      <c r="AZ87" s="51"/>
      <c r="BA87" s="51"/>
      <c r="BB87" s="51"/>
      <c r="BC87" s="51"/>
      <c r="BD87" s="51"/>
      <c r="BE87" s="51"/>
      <c r="BF87" s="51"/>
      <c r="BG87" s="51"/>
      <c r="BH87" s="51"/>
      <c r="BI87" s="51"/>
      <c r="BJ87" s="51"/>
      <c r="BK87" s="51"/>
      <c r="BL87" s="51"/>
      <c r="BM87" s="51"/>
    </row>
    <row r="88" spans="19:65"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1"/>
      <c r="AR88" s="51"/>
      <c r="AS88" s="51"/>
      <c r="AT88" s="51"/>
      <c r="AU88" s="51"/>
      <c r="AV88" s="51"/>
      <c r="AW88" s="51"/>
      <c r="AX88" s="51"/>
      <c r="AY88" s="51"/>
      <c r="AZ88" s="51"/>
      <c r="BA88" s="51"/>
      <c r="BB88" s="51"/>
      <c r="BC88" s="51"/>
      <c r="BD88" s="51"/>
      <c r="BE88" s="51"/>
      <c r="BF88" s="51"/>
      <c r="BG88" s="51"/>
      <c r="BH88" s="51"/>
      <c r="BI88" s="51"/>
      <c r="BJ88" s="51"/>
      <c r="BK88" s="51"/>
      <c r="BL88" s="51"/>
      <c r="BM88" s="51"/>
    </row>
    <row r="89" spans="19:65"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1"/>
      <c r="AR89" s="51"/>
      <c r="AS89" s="51"/>
      <c r="AT89" s="51"/>
      <c r="AU89" s="51"/>
      <c r="AV89" s="51"/>
      <c r="AW89" s="51"/>
      <c r="AX89" s="51"/>
      <c r="AY89" s="51"/>
      <c r="AZ89" s="51"/>
      <c r="BA89" s="51"/>
      <c r="BB89" s="51"/>
      <c r="BC89" s="51"/>
      <c r="BD89" s="51"/>
      <c r="BE89" s="51"/>
      <c r="BF89" s="51"/>
      <c r="BG89" s="51"/>
      <c r="BH89" s="51"/>
      <c r="BI89" s="51"/>
      <c r="BJ89" s="51"/>
      <c r="BK89" s="51"/>
      <c r="BL89" s="51"/>
      <c r="BM89" s="51"/>
    </row>
    <row r="90" spans="19:65"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1"/>
      <c r="AR90" s="51"/>
      <c r="AS90" s="51"/>
      <c r="AT90" s="51"/>
      <c r="AU90" s="51"/>
      <c r="AV90" s="51"/>
      <c r="AW90" s="51"/>
      <c r="AX90" s="51"/>
      <c r="AY90" s="51"/>
      <c r="AZ90" s="51"/>
      <c r="BA90" s="51"/>
      <c r="BB90" s="51"/>
      <c r="BC90" s="51"/>
      <c r="BD90" s="51"/>
      <c r="BE90" s="51"/>
      <c r="BF90" s="51"/>
      <c r="BG90" s="51"/>
      <c r="BH90" s="51"/>
      <c r="BI90" s="51"/>
      <c r="BJ90" s="51"/>
      <c r="BK90" s="51"/>
      <c r="BL90" s="51"/>
      <c r="BM90" s="51"/>
    </row>
    <row r="91" spans="19:65"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1"/>
      <c r="AR91" s="51"/>
      <c r="AS91" s="51"/>
      <c r="AT91" s="51"/>
      <c r="AU91" s="51"/>
      <c r="AV91" s="51"/>
      <c r="AW91" s="51"/>
      <c r="AX91" s="51"/>
      <c r="AY91" s="51"/>
      <c r="AZ91" s="51"/>
      <c r="BA91" s="51"/>
      <c r="BB91" s="51"/>
      <c r="BC91" s="51"/>
      <c r="BD91" s="51"/>
      <c r="BE91" s="51"/>
      <c r="BF91" s="51"/>
      <c r="BG91" s="51"/>
      <c r="BH91" s="51"/>
      <c r="BI91" s="51"/>
      <c r="BJ91" s="51"/>
      <c r="BK91" s="51"/>
      <c r="BL91" s="51"/>
      <c r="BM91" s="51"/>
    </row>
    <row r="92" spans="19:65"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1"/>
      <c r="AR92" s="51"/>
      <c r="AS92" s="51"/>
      <c r="AT92" s="51"/>
      <c r="AU92" s="51"/>
      <c r="AV92" s="51"/>
      <c r="AW92" s="51"/>
      <c r="AX92" s="51"/>
      <c r="AY92" s="51"/>
      <c r="AZ92" s="51"/>
      <c r="BA92" s="51"/>
      <c r="BB92" s="51"/>
      <c r="BC92" s="51"/>
      <c r="BD92" s="51"/>
      <c r="BE92" s="51"/>
      <c r="BF92" s="51"/>
      <c r="BG92" s="51"/>
      <c r="BH92" s="51"/>
      <c r="BI92" s="51"/>
      <c r="BJ92" s="51"/>
      <c r="BK92" s="51"/>
      <c r="BL92" s="51"/>
      <c r="BM92" s="51"/>
    </row>
    <row r="93" spans="19:65"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1"/>
      <c r="AR93" s="51"/>
      <c r="AS93" s="51"/>
      <c r="AT93" s="51"/>
      <c r="AU93" s="51"/>
      <c r="AV93" s="51"/>
      <c r="AW93" s="51"/>
      <c r="AX93" s="51"/>
      <c r="AY93" s="51"/>
      <c r="AZ93" s="51"/>
      <c r="BA93" s="51"/>
      <c r="BB93" s="51"/>
      <c r="BC93" s="51"/>
      <c r="BD93" s="51"/>
      <c r="BE93" s="51"/>
      <c r="BF93" s="51"/>
      <c r="BG93" s="51"/>
      <c r="BH93" s="51"/>
      <c r="BI93" s="51"/>
      <c r="BJ93" s="51"/>
      <c r="BK93" s="51"/>
      <c r="BL93" s="51"/>
      <c r="BM93" s="51"/>
    </row>
    <row r="94" spans="19:65"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1"/>
      <c r="AR94" s="51"/>
      <c r="AS94" s="51"/>
      <c r="AT94" s="51"/>
      <c r="AU94" s="51"/>
      <c r="AV94" s="51"/>
      <c r="AW94" s="51"/>
      <c r="AX94" s="51"/>
      <c r="AY94" s="51"/>
      <c r="AZ94" s="51"/>
      <c r="BA94" s="51"/>
      <c r="BB94" s="51"/>
      <c r="BC94" s="51"/>
      <c r="BD94" s="51"/>
      <c r="BE94" s="51"/>
      <c r="BF94" s="51"/>
      <c r="BG94" s="51"/>
      <c r="BH94" s="51"/>
      <c r="BI94" s="51"/>
      <c r="BJ94" s="51"/>
      <c r="BK94" s="51"/>
      <c r="BL94" s="51"/>
      <c r="BM94" s="51"/>
    </row>
    <row r="95" spans="19:65"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1"/>
      <c r="AR95" s="51"/>
      <c r="AS95" s="51"/>
      <c r="AT95" s="51"/>
      <c r="AU95" s="51"/>
      <c r="AV95" s="51"/>
      <c r="AW95" s="51"/>
      <c r="AX95" s="51"/>
      <c r="AY95" s="51"/>
      <c r="AZ95" s="51"/>
      <c r="BA95" s="51"/>
      <c r="BB95" s="51"/>
      <c r="BC95" s="51"/>
      <c r="BD95" s="51"/>
      <c r="BE95" s="51"/>
      <c r="BF95" s="51"/>
      <c r="BG95" s="51"/>
      <c r="BH95" s="51"/>
      <c r="BI95" s="51"/>
      <c r="BJ95" s="51"/>
      <c r="BK95" s="51"/>
      <c r="BL95" s="51"/>
      <c r="BM95" s="51"/>
    </row>
    <row r="96" spans="19:65"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1"/>
      <c r="AR96" s="51"/>
      <c r="AS96" s="51"/>
      <c r="AT96" s="51"/>
      <c r="AU96" s="51"/>
      <c r="AV96" s="51"/>
      <c r="AW96" s="51"/>
      <c r="AX96" s="51"/>
      <c r="AY96" s="51"/>
      <c r="AZ96" s="51"/>
      <c r="BA96" s="51"/>
      <c r="BB96" s="51"/>
      <c r="BC96" s="51"/>
      <c r="BD96" s="51"/>
      <c r="BE96" s="51"/>
      <c r="BF96" s="51"/>
      <c r="BG96" s="51"/>
      <c r="BH96" s="51"/>
      <c r="BI96" s="51"/>
      <c r="BJ96" s="51"/>
      <c r="BK96" s="51"/>
      <c r="BL96" s="51"/>
      <c r="BM96" s="51"/>
    </row>
    <row r="97" spans="19:65"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1"/>
      <c r="AR97" s="51"/>
      <c r="AS97" s="51"/>
      <c r="AT97" s="51"/>
      <c r="AU97" s="51"/>
      <c r="AV97" s="51"/>
      <c r="AW97" s="51"/>
      <c r="AX97" s="51"/>
      <c r="AY97" s="51"/>
      <c r="AZ97" s="51"/>
      <c r="BA97" s="51"/>
      <c r="BB97" s="51"/>
      <c r="BC97" s="51"/>
      <c r="BD97" s="51"/>
      <c r="BE97" s="51"/>
      <c r="BF97" s="51"/>
      <c r="BG97" s="51"/>
      <c r="BH97" s="51"/>
      <c r="BI97" s="51"/>
      <c r="BJ97" s="51"/>
      <c r="BK97" s="51"/>
      <c r="BL97" s="51"/>
      <c r="BM97" s="51"/>
    </row>
    <row r="98" spans="19:65"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1"/>
      <c r="AR98" s="51"/>
      <c r="AS98" s="51"/>
      <c r="AT98" s="51"/>
      <c r="AU98" s="51"/>
      <c r="AV98" s="51"/>
      <c r="AW98" s="51"/>
      <c r="AX98" s="51"/>
      <c r="AY98" s="51"/>
      <c r="AZ98" s="51"/>
      <c r="BA98" s="51"/>
      <c r="BB98" s="51"/>
      <c r="BC98" s="51"/>
      <c r="BD98" s="51"/>
      <c r="BE98" s="51"/>
      <c r="BF98" s="51"/>
      <c r="BG98" s="51"/>
      <c r="BH98" s="51"/>
      <c r="BI98" s="51"/>
      <c r="BJ98" s="51"/>
      <c r="BK98" s="51"/>
      <c r="BL98" s="51"/>
      <c r="BM98" s="51"/>
    </row>
    <row r="99" spans="19:65"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1"/>
      <c r="AR99" s="51"/>
      <c r="AS99" s="51"/>
      <c r="AT99" s="51"/>
      <c r="AU99" s="51"/>
      <c r="AV99" s="51"/>
      <c r="AW99" s="51"/>
      <c r="AX99" s="51"/>
      <c r="AY99" s="51"/>
      <c r="AZ99" s="51"/>
      <c r="BA99" s="51"/>
      <c r="BB99" s="51"/>
      <c r="BC99" s="51"/>
      <c r="BD99" s="51"/>
      <c r="BE99" s="51"/>
      <c r="BF99" s="51"/>
      <c r="BG99" s="51"/>
      <c r="BH99" s="51"/>
      <c r="BI99" s="51"/>
      <c r="BJ99" s="51"/>
      <c r="BK99" s="51"/>
      <c r="BL99" s="51"/>
      <c r="BM99" s="51"/>
    </row>
    <row r="100" spans="19:65"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1"/>
      <c r="AR100" s="51"/>
      <c r="AS100" s="51"/>
      <c r="AT100" s="51"/>
      <c r="AU100" s="51"/>
      <c r="AV100" s="51"/>
      <c r="AW100" s="51"/>
      <c r="AX100" s="51"/>
      <c r="AY100" s="51"/>
      <c r="AZ100" s="51"/>
      <c r="BA100" s="51"/>
      <c r="BB100" s="51"/>
      <c r="BC100" s="51"/>
      <c r="BD100" s="51"/>
      <c r="BE100" s="51"/>
      <c r="BF100" s="51"/>
      <c r="BG100" s="51"/>
      <c r="BH100" s="51"/>
      <c r="BI100" s="51"/>
      <c r="BJ100" s="51"/>
      <c r="BK100" s="51"/>
      <c r="BL100" s="51"/>
      <c r="BM100" s="51"/>
    </row>
    <row r="101" spans="19:65"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1"/>
      <c r="AR101" s="51"/>
      <c r="AS101" s="51"/>
      <c r="AT101" s="51"/>
      <c r="AU101" s="51"/>
      <c r="AV101" s="51"/>
      <c r="AW101" s="51"/>
      <c r="AX101" s="51"/>
      <c r="AY101" s="51"/>
      <c r="AZ101" s="51"/>
      <c r="BA101" s="51"/>
      <c r="BB101" s="51"/>
      <c r="BC101" s="51"/>
      <c r="BD101" s="51"/>
      <c r="BE101" s="51"/>
      <c r="BF101" s="51"/>
      <c r="BG101" s="51"/>
      <c r="BH101" s="51"/>
      <c r="BI101" s="51"/>
      <c r="BJ101" s="51"/>
      <c r="BK101" s="51"/>
      <c r="BL101" s="51"/>
      <c r="BM101" s="51"/>
    </row>
    <row r="102" spans="19:65"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1"/>
      <c r="AR102" s="51"/>
      <c r="AS102" s="51"/>
      <c r="AT102" s="51"/>
      <c r="AU102" s="51"/>
      <c r="AV102" s="51"/>
      <c r="AW102" s="51"/>
      <c r="AX102" s="51"/>
      <c r="AY102" s="51"/>
      <c r="AZ102" s="51"/>
      <c r="BA102" s="51"/>
      <c r="BB102" s="51"/>
      <c r="BC102" s="51"/>
      <c r="BD102" s="51"/>
      <c r="BE102" s="51"/>
      <c r="BF102" s="51"/>
      <c r="BG102" s="51"/>
      <c r="BH102" s="51"/>
      <c r="BI102" s="51"/>
      <c r="BJ102" s="51"/>
      <c r="BK102" s="51"/>
      <c r="BL102" s="51"/>
      <c r="BM102" s="51"/>
    </row>
    <row r="103" spans="19:65"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1"/>
      <c r="AR103" s="51"/>
      <c r="AS103" s="51"/>
      <c r="AT103" s="51"/>
      <c r="AU103" s="51"/>
      <c r="AV103" s="51"/>
      <c r="AW103" s="51"/>
      <c r="AX103" s="51"/>
      <c r="AY103" s="51"/>
      <c r="AZ103" s="51"/>
      <c r="BA103" s="51"/>
      <c r="BB103" s="51"/>
      <c r="BC103" s="51"/>
      <c r="BD103" s="51"/>
      <c r="BE103" s="51"/>
      <c r="BF103" s="51"/>
      <c r="BG103" s="51"/>
      <c r="BH103" s="51"/>
      <c r="BI103" s="51"/>
      <c r="BJ103" s="51"/>
      <c r="BK103" s="51"/>
      <c r="BL103" s="51"/>
      <c r="BM103" s="51"/>
    </row>
    <row r="104" spans="19:65"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1"/>
      <c r="AR104" s="51"/>
      <c r="AS104" s="51"/>
      <c r="AT104" s="51"/>
      <c r="AU104" s="51"/>
      <c r="AV104" s="51"/>
      <c r="AW104" s="51"/>
      <c r="AX104" s="51"/>
      <c r="AY104" s="51"/>
      <c r="AZ104" s="51"/>
      <c r="BA104" s="51"/>
      <c r="BB104" s="51"/>
      <c r="BC104" s="51"/>
      <c r="BD104" s="51"/>
      <c r="BE104" s="51"/>
      <c r="BF104" s="51"/>
      <c r="BG104" s="51"/>
      <c r="BH104" s="51"/>
      <c r="BI104" s="51"/>
      <c r="BJ104" s="51"/>
      <c r="BK104" s="51"/>
      <c r="BL104" s="51"/>
      <c r="BM104" s="51"/>
    </row>
    <row r="105" spans="19:65"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</row>
    <row r="106" spans="19:65"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</row>
    <row r="107" spans="19:65"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</row>
    <row r="108" spans="19:65"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</row>
    <row r="109" spans="19:65"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</row>
    <row r="110" spans="19:65"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</row>
    <row r="111" spans="19:65"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</row>
    <row r="112" spans="19:65"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</row>
    <row r="113" spans="19:65"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  <c r="BK113" s="51"/>
      <c r="BL113" s="51"/>
      <c r="BM113" s="51"/>
    </row>
    <row r="114" spans="19:65"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</row>
    <row r="115" spans="19:65"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</row>
    <row r="116" spans="19:65"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</row>
    <row r="117" spans="19:65"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1"/>
      <c r="AR117" s="51"/>
      <c r="AS117" s="51"/>
      <c r="AT117" s="51"/>
      <c r="AU117" s="51"/>
      <c r="AV117" s="51"/>
      <c r="AW117" s="51"/>
      <c r="AX117" s="51"/>
      <c r="AY117" s="51"/>
      <c r="AZ117" s="51"/>
      <c r="BA117" s="51"/>
      <c r="BB117" s="51"/>
      <c r="BC117" s="51"/>
      <c r="BD117" s="51"/>
      <c r="BE117" s="51"/>
      <c r="BF117" s="51"/>
      <c r="BG117" s="51"/>
      <c r="BH117" s="51"/>
      <c r="BI117" s="51"/>
      <c r="BJ117" s="51"/>
      <c r="BK117" s="51"/>
      <c r="BL117" s="51"/>
      <c r="BM117" s="51"/>
    </row>
    <row r="118" spans="19:65"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1"/>
      <c r="AR118" s="51"/>
      <c r="AS118" s="51"/>
      <c r="AT118" s="51"/>
      <c r="AU118" s="51"/>
      <c r="AV118" s="51"/>
      <c r="AW118" s="51"/>
      <c r="AX118" s="51"/>
      <c r="AY118" s="51"/>
      <c r="AZ118" s="51"/>
      <c r="BA118" s="51"/>
      <c r="BB118" s="51"/>
      <c r="BC118" s="51"/>
      <c r="BD118" s="51"/>
      <c r="BE118" s="51"/>
      <c r="BF118" s="51"/>
      <c r="BG118" s="51"/>
      <c r="BH118" s="51"/>
      <c r="BI118" s="51"/>
      <c r="BJ118" s="51"/>
      <c r="BK118" s="51"/>
      <c r="BL118" s="51"/>
      <c r="BM118" s="51"/>
    </row>
    <row r="119" spans="19:65"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  <c r="AO119" s="51"/>
      <c r="AP119" s="51"/>
      <c r="AQ119" s="51"/>
      <c r="AR119" s="51"/>
      <c r="AS119" s="51"/>
      <c r="AT119" s="51"/>
      <c r="AU119" s="51"/>
      <c r="AV119" s="51"/>
      <c r="AW119" s="51"/>
      <c r="AX119" s="51"/>
      <c r="AY119" s="51"/>
      <c r="AZ119" s="51"/>
      <c r="BA119" s="51"/>
      <c r="BB119" s="51"/>
      <c r="BC119" s="51"/>
      <c r="BD119" s="51"/>
      <c r="BE119" s="51"/>
      <c r="BF119" s="51"/>
      <c r="BG119" s="51"/>
      <c r="BH119" s="51"/>
      <c r="BI119" s="51"/>
      <c r="BJ119" s="51"/>
      <c r="BK119" s="51"/>
      <c r="BL119" s="51"/>
      <c r="BM119" s="51"/>
    </row>
    <row r="120" spans="19:65"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  <c r="AO120" s="51"/>
      <c r="AP120" s="51"/>
      <c r="AQ120" s="51"/>
      <c r="AR120" s="51"/>
      <c r="AS120" s="51"/>
      <c r="AT120" s="51"/>
      <c r="AU120" s="51"/>
      <c r="AV120" s="51"/>
      <c r="AW120" s="51"/>
      <c r="AX120" s="51"/>
      <c r="AY120" s="51"/>
      <c r="AZ120" s="51"/>
      <c r="BA120" s="51"/>
      <c r="BB120" s="51"/>
      <c r="BC120" s="51"/>
      <c r="BD120" s="51"/>
      <c r="BE120" s="51"/>
      <c r="BF120" s="51"/>
      <c r="BG120" s="51"/>
      <c r="BH120" s="51"/>
      <c r="BI120" s="51"/>
      <c r="BJ120" s="51"/>
      <c r="BK120" s="51"/>
      <c r="BL120" s="51"/>
      <c r="BM120" s="51"/>
    </row>
    <row r="121" spans="19:65"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  <c r="AO121" s="51"/>
      <c r="AP121" s="51"/>
      <c r="AQ121" s="51"/>
      <c r="AR121" s="51"/>
      <c r="AS121" s="51"/>
      <c r="AT121" s="51"/>
      <c r="AU121" s="51"/>
      <c r="AV121" s="51"/>
      <c r="AW121" s="51"/>
      <c r="AX121" s="51"/>
      <c r="AY121" s="51"/>
      <c r="AZ121" s="51"/>
      <c r="BA121" s="51"/>
      <c r="BB121" s="51"/>
      <c r="BC121" s="51"/>
      <c r="BD121" s="51"/>
      <c r="BE121" s="51"/>
      <c r="BF121" s="51"/>
      <c r="BG121" s="51"/>
      <c r="BH121" s="51"/>
      <c r="BI121" s="51"/>
      <c r="BJ121" s="51"/>
      <c r="BK121" s="51"/>
      <c r="BL121" s="51"/>
      <c r="BM121" s="51"/>
    </row>
    <row r="122" spans="19:65"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  <c r="AO122" s="51"/>
      <c r="AP122" s="51"/>
      <c r="AQ122" s="51"/>
      <c r="AR122" s="51"/>
      <c r="AS122" s="51"/>
      <c r="AT122" s="51"/>
      <c r="AU122" s="51"/>
      <c r="AV122" s="51"/>
      <c r="AW122" s="51"/>
      <c r="AX122" s="51"/>
      <c r="AY122" s="51"/>
      <c r="AZ122" s="51"/>
      <c r="BA122" s="51"/>
      <c r="BB122" s="51"/>
      <c r="BC122" s="51"/>
      <c r="BD122" s="51"/>
      <c r="BE122" s="51"/>
      <c r="BF122" s="51"/>
      <c r="BG122" s="51"/>
      <c r="BH122" s="51"/>
      <c r="BI122" s="51"/>
      <c r="BJ122" s="51"/>
      <c r="BK122" s="51"/>
      <c r="BL122" s="51"/>
      <c r="BM122" s="51"/>
    </row>
    <row r="123" spans="19:65"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  <c r="AO123" s="51"/>
      <c r="AP123" s="51"/>
      <c r="AQ123" s="51"/>
      <c r="AR123" s="51"/>
      <c r="AS123" s="51"/>
      <c r="AT123" s="51"/>
      <c r="AU123" s="51"/>
      <c r="AV123" s="51"/>
      <c r="AW123" s="51"/>
      <c r="AX123" s="51"/>
      <c r="AY123" s="51"/>
      <c r="AZ123" s="51"/>
      <c r="BA123" s="51"/>
      <c r="BB123" s="51"/>
      <c r="BC123" s="51"/>
      <c r="BD123" s="51"/>
      <c r="BE123" s="51"/>
      <c r="BF123" s="51"/>
      <c r="BG123" s="51"/>
      <c r="BH123" s="51"/>
      <c r="BI123" s="51"/>
      <c r="BJ123" s="51"/>
      <c r="BK123" s="51"/>
      <c r="BL123" s="51"/>
      <c r="BM123" s="51"/>
    </row>
    <row r="124" spans="19:65"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  <c r="AO124" s="51"/>
      <c r="AP124" s="51"/>
      <c r="AQ124" s="51"/>
      <c r="AR124" s="51"/>
      <c r="AS124" s="51"/>
      <c r="AT124" s="51"/>
      <c r="AU124" s="51"/>
      <c r="AV124" s="51"/>
      <c r="AW124" s="51"/>
      <c r="AX124" s="51"/>
      <c r="AY124" s="51"/>
      <c r="AZ124" s="51"/>
      <c r="BA124" s="51"/>
      <c r="BB124" s="51"/>
      <c r="BC124" s="51"/>
      <c r="BD124" s="51"/>
      <c r="BE124" s="51"/>
      <c r="BF124" s="51"/>
      <c r="BG124" s="51"/>
      <c r="BH124" s="51"/>
      <c r="BI124" s="51"/>
      <c r="BJ124" s="51"/>
      <c r="BK124" s="51"/>
      <c r="BL124" s="51"/>
      <c r="BM124" s="51"/>
    </row>
    <row r="125" spans="19:65"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  <c r="AO125" s="51"/>
      <c r="AP125" s="51"/>
      <c r="AQ125" s="51"/>
      <c r="AR125" s="51"/>
      <c r="AS125" s="51"/>
      <c r="AT125" s="51"/>
      <c r="AU125" s="51"/>
      <c r="AV125" s="51"/>
      <c r="AW125" s="51"/>
      <c r="AX125" s="51"/>
      <c r="AY125" s="51"/>
      <c r="AZ125" s="51"/>
      <c r="BA125" s="51"/>
      <c r="BB125" s="51"/>
      <c r="BC125" s="51"/>
      <c r="BD125" s="51"/>
      <c r="BE125" s="51"/>
      <c r="BF125" s="51"/>
      <c r="BG125" s="51"/>
      <c r="BH125" s="51"/>
      <c r="BI125" s="51"/>
      <c r="BJ125" s="51"/>
      <c r="BK125" s="51"/>
      <c r="BL125" s="51"/>
      <c r="BM125" s="51"/>
    </row>
    <row r="126" spans="19:65"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  <c r="AO126" s="51"/>
      <c r="AP126" s="51"/>
      <c r="AQ126" s="51"/>
      <c r="AR126" s="51"/>
      <c r="AS126" s="51"/>
      <c r="AT126" s="51"/>
      <c r="AU126" s="51"/>
      <c r="AV126" s="51"/>
      <c r="AW126" s="51"/>
      <c r="AX126" s="51"/>
      <c r="AY126" s="51"/>
      <c r="AZ126" s="51"/>
      <c r="BA126" s="51"/>
      <c r="BB126" s="51"/>
      <c r="BC126" s="51"/>
      <c r="BD126" s="51"/>
      <c r="BE126" s="51"/>
      <c r="BF126" s="51"/>
      <c r="BG126" s="51"/>
      <c r="BH126" s="51"/>
      <c r="BI126" s="51"/>
      <c r="BJ126" s="51"/>
      <c r="BK126" s="51"/>
      <c r="BL126" s="51"/>
      <c r="BM126" s="51"/>
    </row>
    <row r="127" spans="19:65"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  <c r="AO127" s="51"/>
      <c r="AP127" s="51"/>
      <c r="AQ127" s="51"/>
      <c r="AR127" s="51"/>
      <c r="AS127" s="51"/>
      <c r="AT127" s="51"/>
      <c r="AU127" s="51"/>
      <c r="AV127" s="51"/>
      <c r="AW127" s="51"/>
      <c r="AX127" s="51"/>
      <c r="AY127" s="51"/>
      <c r="AZ127" s="51"/>
      <c r="BA127" s="51"/>
      <c r="BB127" s="51"/>
      <c r="BC127" s="51"/>
      <c r="BD127" s="51"/>
      <c r="BE127" s="51"/>
      <c r="BF127" s="51"/>
      <c r="BG127" s="51"/>
      <c r="BH127" s="51"/>
      <c r="BI127" s="51"/>
      <c r="BJ127" s="51"/>
      <c r="BK127" s="51"/>
      <c r="BL127" s="51"/>
      <c r="BM127" s="51"/>
    </row>
    <row r="128" spans="19:65"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  <c r="AO128" s="51"/>
      <c r="AP128" s="51"/>
      <c r="AQ128" s="51"/>
      <c r="AR128" s="51"/>
      <c r="AS128" s="51"/>
      <c r="AT128" s="51"/>
      <c r="AU128" s="51"/>
      <c r="AV128" s="51"/>
      <c r="AW128" s="51"/>
      <c r="AX128" s="51"/>
      <c r="AY128" s="51"/>
      <c r="AZ128" s="51"/>
      <c r="BA128" s="51"/>
      <c r="BB128" s="51"/>
      <c r="BC128" s="51"/>
      <c r="BD128" s="51"/>
      <c r="BE128" s="51"/>
      <c r="BF128" s="51"/>
      <c r="BG128" s="51"/>
      <c r="BH128" s="51"/>
      <c r="BI128" s="51"/>
      <c r="BJ128" s="51"/>
      <c r="BK128" s="51"/>
      <c r="BL128" s="51"/>
      <c r="BM128" s="51"/>
    </row>
    <row r="129" spans="19:65"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  <c r="AO129" s="51"/>
      <c r="AP129" s="51"/>
      <c r="AQ129" s="51"/>
      <c r="AR129" s="51"/>
      <c r="AS129" s="51"/>
      <c r="AT129" s="51"/>
      <c r="AU129" s="51"/>
      <c r="AV129" s="51"/>
      <c r="AW129" s="51"/>
      <c r="AX129" s="51"/>
      <c r="AY129" s="51"/>
      <c r="AZ129" s="51"/>
      <c r="BA129" s="51"/>
      <c r="BB129" s="51"/>
      <c r="BC129" s="51"/>
      <c r="BD129" s="51"/>
      <c r="BE129" s="51"/>
      <c r="BF129" s="51"/>
      <c r="BG129" s="51"/>
      <c r="BH129" s="51"/>
      <c r="BI129" s="51"/>
      <c r="BJ129" s="51"/>
      <c r="BK129" s="51"/>
      <c r="BL129" s="51"/>
      <c r="BM129" s="51"/>
    </row>
    <row r="130" spans="19:65"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  <c r="AO130" s="51"/>
      <c r="AP130" s="51"/>
      <c r="AQ130" s="51"/>
      <c r="AR130" s="51"/>
      <c r="AS130" s="51"/>
      <c r="AT130" s="51"/>
      <c r="AU130" s="51"/>
      <c r="AV130" s="51"/>
      <c r="AW130" s="51"/>
      <c r="AX130" s="51"/>
      <c r="AY130" s="51"/>
      <c r="AZ130" s="51"/>
      <c r="BA130" s="51"/>
      <c r="BB130" s="51"/>
      <c r="BC130" s="51"/>
      <c r="BD130" s="51"/>
      <c r="BE130" s="51"/>
      <c r="BF130" s="51"/>
      <c r="BG130" s="51"/>
      <c r="BH130" s="51"/>
      <c r="BI130" s="51"/>
      <c r="BJ130" s="51"/>
      <c r="BK130" s="51"/>
      <c r="BL130" s="51"/>
      <c r="BM130" s="51"/>
    </row>
    <row r="131" spans="19:65"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  <c r="AO131" s="51"/>
      <c r="AP131" s="51"/>
      <c r="AQ131" s="51"/>
      <c r="AR131" s="51"/>
      <c r="AS131" s="51"/>
      <c r="AT131" s="51"/>
      <c r="AU131" s="51"/>
      <c r="AV131" s="51"/>
      <c r="AW131" s="51"/>
      <c r="AX131" s="51"/>
      <c r="AY131" s="51"/>
      <c r="AZ131" s="51"/>
      <c r="BA131" s="51"/>
      <c r="BB131" s="51"/>
      <c r="BC131" s="51"/>
      <c r="BD131" s="51"/>
      <c r="BE131" s="51"/>
      <c r="BF131" s="51"/>
      <c r="BG131" s="51"/>
      <c r="BH131" s="51"/>
      <c r="BI131" s="51"/>
      <c r="BJ131" s="51"/>
      <c r="BK131" s="51"/>
      <c r="BL131" s="51"/>
      <c r="BM131" s="51"/>
    </row>
    <row r="132" spans="19:65"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  <c r="AO132" s="51"/>
      <c r="AP132" s="51"/>
      <c r="AQ132" s="51"/>
      <c r="AR132" s="51"/>
      <c r="AS132" s="51"/>
      <c r="AT132" s="51"/>
      <c r="AU132" s="51"/>
      <c r="AV132" s="51"/>
      <c r="AW132" s="51"/>
      <c r="AX132" s="51"/>
      <c r="AY132" s="51"/>
      <c r="AZ132" s="51"/>
      <c r="BA132" s="51"/>
      <c r="BB132" s="51"/>
      <c r="BC132" s="51"/>
      <c r="BD132" s="51"/>
      <c r="BE132" s="51"/>
      <c r="BF132" s="51"/>
      <c r="BG132" s="51"/>
      <c r="BH132" s="51"/>
      <c r="BI132" s="51"/>
      <c r="BJ132" s="51"/>
      <c r="BK132" s="51"/>
      <c r="BL132" s="51"/>
      <c r="BM132" s="51"/>
    </row>
    <row r="133" spans="19:65"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  <c r="AO133" s="51"/>
      <c r="AP133" s="51"/>
      <c r="AQ133" s="51"/>
      <c r="AR133" s="51"/>
      <c r="AS133" s="51"/>
      <c r="AT133" s="51"/>
      <c r="AU133" s="51"/>
      <c r="AV133" s="51"/>
      <c r="AW133" s="51"/>
      <c r="AX133" s="51"/>
      <c r="AY133" s="51"/>
      <c r="AZ133" s="51"/>
      <c r="BA133" s="51"/>
      <c r="BB133" s="51"/>
      <c r="BC133" s="51"/>
      <c r="BD133" s="51"/>
      <c r="BE133" s="51"/>
      <c r="BF133" s="51"/>
      <c r="BG133" s="51"/>
      <c r="BH133" s="51"/>
      <c r="BI133" s="51"/>
      <c r="BJ133" s="51"/>
      <c r="BK133" s="51"/>
      <c r="BL133" s="51"/>
      <c r="BM133" s="51"/>
    </row>
    <row r="134" spans="19:65"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  <c r="AO134" s="51"/>
      <c r="AP134" s="51"/>
      <c r="AQ134" s="51"/>
      <c r="AR134" s="51"/>
      <c r="AS134" s="51"/>
      <c r="AT134" s="51"/>
      <c r="AU134" s="51"/>
      <c r="AV134" s="51"/>
      <c r="AW134" s="51"/>
      <c r="AX134" s="51"/>
      <c r="AY134" s="51"/>
      <c r="AZ134" s="51"/>
      <c r="BA134" s="51"/>
      <c r="BB134" s="51"/>
      <c r="BC134" s="51"/>
      <c r="BD134" s="51"/>
      <c r="BE134" s="51"/>
      <c r="BF134" s="51"/>
      <c r="BG134" s="51"/>
      <c r="BH134" s="51"/>
      <c r="BI134" s="51"/>
      <c r="BJ134" s="51"/>
      <c r="BK134" s="51"/>
      <c r="BL134" s="51"/>
      <c r="BM134" s="51"/>
    </row>
    <row r="135" spans="19:65"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  <c r="AO135" s="51"/>
      <c r="AP135" s="51"/>
      <c r="AQ135" s="51"/>
      <c r="AR135" s="51"/>
      <c r="AS135" s="51"/>
      <c r="AT135" s="51"/>
      <c r="AU135" s="51"/>
      <c r="AV135" s="51"/>
      <c r="AW135" s="51"/>
      <c r="AX135" s="51"/>
      <c r="AY135" s="51"/>
      <c r="AZ135" s="51"/>
      <c r="BA135" s="51"/>
      <c r="BB135" s="51"/>
      <c r="BC135" s="51"/>
      <c r="BD135" s="51"/>
      <c r="BE135" s="51"/>
      <c r="BF135" s="51"/>
      <c r="BG135" s="51"/>
      <c r="BH135" s="51"/>
      <c r="BI135" s="51"/>
      <c r="BJ135" s="51"/>
      <c r="BK135" s="51"/>
      <c r="BL135" s="51"/>
      <c r="BM135" s="51"/>
    </row>
    <row r="136" spans="19:65"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  <c r="AO136" s="51"/>
      <c r="AP136" s="51"/>
      <c r="AQ136" s="51"/>
      <c r="AR136" s="51"/>
      <c r="AS136" s="51"/>
      <c r="AT136" s="51"/>
      <c r="AU136" s="51"/>
      <c r="AV136" s="51"/>
      <c r="AW136" s="51"/>
      <c r="AX136" s="51"/>
      <c r="AY136" s="51"/>
      <c r="AZ136" s="51"/>
      <c r="BA136" s="51"/>
      <c r="BB136" s="51"/>
      <c r="BC136" s="51"/>
      <c r="BD136" s="51"/>
      <c r="BE136" s="51"/>
      <c r="BF136" s="51"/>
      <c r="BG136" s="51"/>
      <c r="BH136" s="51"/>
      <c r="BI136" s="51"/>
      <c r="BJ136" s="51"/>
      <c r="BK136" s="51"/>
      <c r="BL136" s="51"/>
      <c r="BM136" s="51"/>
    </row>
    <row r="137" spans="19:65"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  <c r="AO137" s="51"/>
      <c r="AP137" s="51"/>
      <c r="AQ137" s="51"/>
      <c r="AR137" s="51"/>
      <c r="AS137" s="51"/>
      <c r="AT137" s="51"/>
      <c r="AU137" s="51"/>
      <c r="AV137" s="51"/>
      <c r="AW137" s="51"/>
      <c r="AX137" s="51"/>
      <c r="AY137" s="51"/>
      <c r="AZ137" s="51"/>
      <c r="BA137" s="51"/>
      <c r="BB137" s="51"/>
      <c r="BC137" s="51"/>
      <c r="BD137" s="51"/>
      <c r="BE137" s="51"/>
      <c r="BF137" s="51"/>
      <c r="BG137" s="51"/>
      <c r="BH137" s="51"/>
      <c r="BI137" s="51"/>
      <c r="BJ137" s="51"/>
      <c r="BK137" s="51"/>
      <c r="BL137" s="51"/>
      <c r="BM137" s="51"/>
    </row>
    <row r="138" spans="19:65"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  <c r="AO138" s="51"/>
      <c r="AP138" s="51"/>
      <c r="AQ138" s="51"/>
      <c r="AR138" s="51"/>
      <c r="AS138" s="51"/>
      <c r="AT138" s="51"/>
      <c r="AU138" s="51"/>
      <c r="AV138" s="51"/>
      <c r="AW138" s="51"/>
      <c r="AX138" s="51"/>
      <c r="AY138" s="51"/>
      <c r="AZ138" s="51"/>
      <c r="BA138" s="51"/>
      <c r="BB138" s="51"/>
      <c r="BC138" s="51"/>
      <c r="BD138" s="51"/>
      <c r="BE138" s="51"/>
      <c r="BF138" s="51"/>
      <c r="BG138" s="51"/>
      <c r="BH138" s="51"/>
      <c r="BI138" s="51"/>
      <c r="BJ138" s="51"/>
      <c r="BK138" s="51"/>
      <c r="BL138" s="51"/>
      <c r="BM138" s="51"/>
    </row>
    <row r="139" spans="19:65"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  <c r="AO139" s="51"/>
      <c r="AP139" s="51"/>
      <c r="AQ139" s="51"/>
      <c r="AR139" s="51"/>
      <c r="AS139" s="51"/>
      <c r="AT139" s="51"/>
      <c r="AU139" s="51"/>
      <c r="AV139" s="51"/>
      <c r="AW139" s="51"/>
      <c r="AX139" s="51"/>
      <c r="AY139" s="51"/>
      <c r="AZ139" s="51"/>
      <c r="BA139" s="51"/>
      <c r="BB139" s="51"/>
      <c r="BC139" s="51"/>
      <c r="BD139" s="51"/>
      <c r="BE139" s="51"/>
      <c r="BF139" s="51"/>
      <c r="BG139" s="51"/>
      <c r="BH139" s="51"/>
      <c r="BI139" s="51"/>
      <c r="BJ139" s="51"/>
      <c r="BK139" s="51"/>
      <c r="BL139" s="51"/>
      <c r="BM139" s="51"/>
    </row>
    <row r="140" spans="19:65"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  <c r="AO140" s="51"/>
      <c r="AP140" s="51"/>
      <c r="AQ140" s="51"/>
      <c r="AR140" s="51"/>
      <c r="AS140" s="51"/>
      <c r="AT140" s="51"/>
      <c r="AU140" s="51"/>
      <c r="AV140" s="51"/>
      <c r="AW140" s="51"/>
      <c r="AX140" s="51"/>
      <c r="AY140" s="51"/>
      <c r="AZ140" s="51"/>
      <c r="BA140" s="51"/>
      <c r="BB140" s="51"/>
      <c r="BC140" s="51"/>
      <c r="BD140" s="51"/>
      <c r="BE140" s="51"/>
      <c r="BF140" s="51"/>
      <c r="BG140" s="51"/>
      <c r="BH140" s="51"/>
      <c r="BI140" s="51"/>
      <c r="BJ140" s="51"/>
      <c r="BK140" s="51"/>
      <c r="BL140" s="51"/>
      <c r="BM140" s="51"/>
    </row>
    <row r="141" spans="19:65"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  <c r="AO141" s="51"/>
      <c r="AP141" s="51"/>
      <c r="AQ141" s="51"/>
      <c r="AR141" s="51"/>
      <c r="AS141" s="51"/>
      <c r="AT141" s="51"/>
      <c r="AU141" s="51"/>
      <c r="AV141" s="51"/>
      <c r="AW141" s="51"/>
      <c r="AX141" s="51"/>
      <c r="AY141" s="51"/>
      <c r="AZ141" s="51"/>
      <c r="BA141" s="51"/>
      <c r="BB141" s="51"/>
      <c r="BC141" s="51"/>
      <c r="BD141" s="51"/>
      <c r="BE141" s="51"/>
      <c r="BF141" s="51"/>
      <c r="BG141" s="51"/>
      <c r="BH141" s="51"/>
      <c r="BI141" s="51"/>
      <c r="BJ141" s="51"/>
      <c r="BK141" s="51"/>
      <c r="BL141" s="51"/>
      <c r="BM141" s="51"/>
    </row>
    <row r="142" spans="19:65"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  <c r="AO142" s="51"/>
      <c r="AP142" s="51"/>
      <c r="AQ142" s="51"/>
      <c r="AR142" s="51"/>
      <c r="AS142" s="51"/>
      <c r="AT142" s="51"/>
      <c r="AU142" s="51"/>
      <c r="AV142" s="51"/>
      <c r="AW142" s="51"/>
      <c r="AX142" s="51"/>
      <c r="AY142" s="51"/>
      <c r="AZ142" s="51"/>
      <c r="BA142" s="51"/>
      <c r="BB142" s="51"/>
      <c r="BC142" s="51"/>
      <c r="BD142" s="51"/>
      <c r="BE142" s="51"/>
      <c r="BF142" s="51"/>
      <c r="BG142" s="51"/>
      <c r="BH142" s="51"/>
      <c r="BI142" s="51"/>
      <c r="BJ142" s="51"/>
      <c r="BK142" s="51"/>
      <c r="BL142" s="51"/>
      <c r="BM142" s="51"/>
    </row>
    <row r="143" spans="19:65"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  <c r="AO143" s="51"/>
      <c r="AP143" s="51"/>
      <c r="AQ143" s="51"/>
      <c r="AR143" s="51"/>
      <c r="AS143" s="51"/>
      <c r="AT143" s="51"/>
      <c r="AU143" s="51"/>
      <c r="AV143" s="51"/>
      <c r="AW143" s="51"/>
      <c r="AX143" s="51"/>
      <c r="AY143" s="51"/>
      <c r="AZ143" s="51"/>
      <c r="BA143" s="51"/>
      <c r="BB143" s="51"/>
      <c r="BC143" s="51"/>
      <c r="BD143" s="51"/>
      <c r="BE143" s="51"/>
      <c r="BF143" s="51"/>
      <c r="BG143" s="51"/>
      <c r="BH143" s="51"/>
      <c r="BI143" s="51"/>
      <c r="BJ143" s="51"/>
      <c r="BK143" s="51"/>
      <c r="BL143" s="51"/>
      <c r="BM143" s="51"/>
    </row>
    <row r="144" spans="19:65"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  <c r="AO144" s="51"/>
      <c r="AP144" s="51"/>
      <c r="AQ144" s="51"/>
      <c r="AR144" s="51"/>
      <c r="AS144" s="51"/>
      <c r="AT144" s="51"/>
      <c r="AU144" s="51"/>
      <c r="AV144" s="51"/>
      <c r="AW144" s="51"/>
      <c r="AX144" s="51"/>
      <c r="AY144" s="51"/>
      <c r="AZ144" s="51"/>
      <c r="BA144" s="51"/>
      <c r="BB144" s="51"/>
      <c r="BC144" s="51"/>
      <c r="BD144" s="51"/>
      <c r="BE144" s="51"/>
      <c r="BF144" s="51"/>
      <c r="BG144" s="51"/>
      <c r="BH144" s="51"/>
      <c r="BI144" s="51"/>
      <c r="BJ144" s="51"/>
      <c r="BK144" s="51"/>
      <c r="BL144" s="51"/>
      <c r="BM144" s="51"/>
    </row>
    <row r="145" spans="19:65"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  <c r="AO145" s="51"/>
      <c r="AP145" s="51"/>
      <c r="AQ145" s="51"/>
      <c r="AR145" s="51"/>
      <c r="AS145" s="51"/>
      <c r="AT145" s="51"/>
      <c r="AU145" s="51"/>
      <c r="AV145" s="51"/>
      <c r="AW145" s="51"/>
      <c r="AX145" s="51"/>
      <c r="AY145" s="51"/>
      <c r="AZ145" s="51"/>
      <c r="BA145" s="51"/>
      <c r="BB145" s="51"/>
      <c r="BC145" s="51"/>
      <c r="BD145" s="51"/>
      <c r="BE145" s="51"/>
      <c r="BF145" s="51"/>
      <c r="BG145" s="51"/>
      <c r="BH145" s="51"/>
      <c r="BI145" s="51"/>
      <c r="BJ145" s="51"/>
      <c r="BK145" s="51"/>
      <c r="BL145" s="51"/>
      <c r="BM145" s="51"/>
    </row>
    <row r="146" spans="19:65"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  <c r="AO146" s="51"/>
      <c r="AP146" s="51"/>
      <c r="AQ146" s="51"/>
      <c r="AR146" s="51"/>
      <c r="AS146" s="51"/>
      <c r="AT146" s="51"/>
      <c r="AU146" s="51"/>
      <c r="AV146" s="51"/>
      <c r="AW146" s="51"/>
      <c r="AX146" s="51"/>
      <c r="AY146" s="51"/>
      <c r="AZ146" s="51"/>
      <c r="BA146" s="51"/>
      <c r="BB146" s="51"/>
      <c r="BC146" s="51"/>
      <c r="BD146" s="51"/>
      <c r="BE146" s="51"/>
      <c r="BF146" s="51"/>
      <c r="BG146" s="51"/>
      <c r="BH146" s="51"/>
      <c r="BI146" s="51"/>
      <c r="BJ146" s="51"/>
      <c r="BK146" s="51"/>
      <c r="BL146" s="51"/>
      <c r="BM146" s="51"/>
    </row>
    <row r="147" spans="19:65"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  <c r="AO147" s="51"/>
      <c r="AP147" s="51"/>
      <c r="AQ147" s="51"/>
      <c r="AR147" s="51"/>
      <c r="AS147" s="51"/>
      <c r="AT147" s="51"/>
      <c r="AU147" s="51"/>
      <c r="AV147" s="51"/>
      <c r="AW147" s="51"/>
      <c r="AX147" s="51"/>
      <c r="AY147" s="51"/>
      <c r="AZ147" s="51"/>
      <c r="BA147" s="51"/>
      <c r="BB147" s="51"/>
      <c r="BC147" s="51"/>
      <c r="BD147" s="51"/>
      <c r="BE147" s="51"/>
      <c r="BF147" s="51"/>
      <c r="BG147" s="51"/>
      <c r="BH147" s="51"/>
      <c r="BI147" s="51"/>
      <c r="BJ147" s="51"/>
      <c r="BK147" s="51"/>
      <c r="BL147" s="51"/>
      <c r="BM147" s="51"/>
    </row>
    <row r="148" spans="19:65"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  <c r="AO148" s="51"/>
      <c r="AP148" s="51"/>
      <c r="AQ148" s="51"/>
      <c r="AR148" s="51"/>
      <c r="AS148" s="51"/>
      <c r="AT148" s="51"/>
      <c r="AU148" s="51"/>
      <c r="AV148" s="51"/>
      <c r="AW148" s="51"/>
      <c r="AX148" s="51"/>
      <c r="AY148" s="51"/>
      <c r="AZ148" s="51"/>
      <c r="BA148" s="51"/>
      <c r="BB148" s="51"/>
      <c r="BC148" s="51"/>
      <c r="BD148" s="51"/>
      <c r="BE148" s="51"/>
      <c r="BF148" s="51"/>
      <c r="BG148" s="51"/>
      <c r="BH148" s="51"/>
      <c r="BI148" s="51"/>
      <c r="BJ148" s="51"/>
      <c r="BK148" s="51"/>
      <c r="BL148" s="51"/>
      <c r="BM148" s="51"/>
    </row>
    <row r="149" spans="19:65"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  <c r="AO149" s="51"/>
      <c r="AP149" s="51"/>
      <c r="AQ149" s="51"/>
      <c r="AR149" s="51"/>
      <c r="AS149" s="51"/>
      <c r="AT149" s="51"/>
      <c r="AU149" s="51"/>
      <c r="AV149" s="51"/>
      <c r="AW149" s="51"/>
      <c r="AX149" s="51"/>
      <c r="AY149" s="51"/>
      <c r="AZ149" s="51"/>
      <c r="BA149" s="51"/>
      <c r="BB149" s="51"/>
      <c r="BC149" s="51"/>
      <c r="BD149" s="51"/>
      <c r="BE149" s="51"/>
      <c r="BF149" s="51"/>
      <c r="BG149" s="51"/>
      <c r="BH149" s="51"/>
      <c r="BI149" s="51"/>
      <c r="BJ149" s="51"/>
      <c r="BK149" s="51"/>
      <c r="BL149" s="51"/>
      <c r="BM149" s="51"/>
    </row>
    <row r="150" spans="19:65"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  <c r="AO150" s="51"/>
      <c r="AP150" s="51"/>
      <c r="AQ150" s="51"/>
      <c r="AR150" s="51"/>
      <c r="AS150" s="51"/>
      <c r="AT150" s="51"/>
      <c r="AU150" s="51"/>
      <c r="AV150" s="51"/>
      <c r="AW150" s="51"/>
      <c r="AX150" s="51"/>
      <c r="AY150" s="51"/>
      <c r="AZ150" s="51"/>
      <c r="BA150" s="51"/>
      <c r="BB150" s="51"/>
      <c r="BC150" s="51"/>
      <c r="BD150" s="51"/>
      <c r="BE150" s="51"/>
      <c r="BF150" s="51"/>
      <c r="BG150" s="51"/>
      <c r="BH150" s="51"/>
      <c r="BI150" s="51"/>
      <c r="BJ150" s="51"/>
      <c r="BK150" s="51"/>
      <c r="BL150" s="51"/>
      <c r="BM150" s="51"/>
    </row>
    <row r="151" spans="19:65"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  <c r="AO151" s="51"/>
      <c r="AP151" s="51"/>
      <c r="AQ151" s="51"/>
      <c r="AR151" s="51"/>
      <c r="AS151" s="51"/>
      <c r="AT151" s="51"/>
      <c r="AU151" s="51"/>
      <c r="AV151" s="51"/>
      <c r="AW151" s="51"/>
      <c r="AX151" s="51"/>
      <c r="AY151" s="51"/>
      <c r="AZ151" s="51"/>
      <c r="BA151" s="51"/>
      <c r="BB151" s="51"/>
      <c r="BC151" s="51"/>
      <c r="BD151" s="51"/>
      <c r="BE151" s="51"/>
      <c r="BF151" s="51"/>
      <c r="BG151" s="51"/>
      <c r="BH151" s="51"/>
      <c r="BI151" s="51"/>
      <c r="BJ151" s="51"/>
      <c r="BK151" s="51"/>
      <c r="BL151" s="51"/>
      <c r="BM151" s="51"/>
    </row>
    <row r="152" spans="19:65"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  <c r="AO152" s="51"/>
      <c r="AP152" s="51"/>
      <c r="AQ152" s="51"/>
      <c r="AR152" s="51"/>
      <c r="AS152" s="51"/>
      <c r="AT152" s="51"/>
      <c r="AU152" s="51"/>
      <c r="AV152" s="51"/>
      <c r="AW152" s="51"/>
      <c r="AX152" s="51"/>
      <c r="AY152" s="51"/>
      <c r="AZ152" s="51"/>
      <c r="BA152" s="51"/>
      <c r="BB152" s="51"/>
      <c r="BC152" s="51"/>
      <c r="BD152" s="51"/>
      <c r="BE152" s="51"/>
      <c r="BF152" s="51"/>
      <c r="BG152" s="51"/>
      <c r="BH152" s="51"/>
      <c r="BI152" s="51"/>
      <c r="BJ152" s="51"/>
      <c r="BK152" s="51"/>
      <c r="BL152" s="51"/>
      <c r="BM152" s="51"/>
    </row>
    <row r="153" spans="19:65"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  <c r="AO153" s="51"/>
      <c r="AP153" s="51"/>
      <c r="AQ153" s="51"/>
      <c r="AR153" s="51"/>
      <c r="AS153" s="51"/>
      <c r="AT153" s="51"/>
      <c r="AU153" s="51"/>
      <c r="AV153" s="51"/>
      <c r="AW153" s="51"/>
      <c r="AX153" s="51"/>
      <c r="AY153" s="51"/>
      <c r="AZ153" s="51"/>
      <c r="BA153" s="51"/>
      <c r="BB153" s="51"/>
      <c r="BC153" s="51"/>
      <c r="BD153" s="51"/>
      <c r="BE153" s="51"/>
      <c r="BF153" s="51"/>
      <c r="BG153" s="51"/>
      <c r="BH153" s="51"/>
      <c r="BI153" s="51"/>
      <c r="BJ153" s="51"/>
      <c r="BK153" s="51"/>
      <c r="BL153" s="51"/>
      <c r="BM153" s="51"/>
    </row>
    <row r="154" spans="19:65"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  <c r="AO154" s="51"/>
      <c r="AP154" s="51"/>
      <c r="AQ154" s="51"/>
      <c r="AR154" s="51"/>
      <c r="AS154" s="51"/>
      <c r="AT154" s="51"/>
      <c r="AU154" s="51"/>
      <c r="AV154" s="51"/>
      <c r="AW154" s="51"/>
      <c r="AX154" s="51"/>
      <c r="AY154" s="51"/>
      <c r="AZ154" s="51"/>
      <c r="BA154" s="51"/>
      <c r="BB154" s="51"/>
      <c r="BC154" s="51"/>
      <c r="BD154" s="51"/>
      <c r="BE154" s="51"/>
      <c r="BF154" s="51"/>
      <c r="BG154" s="51"/>
      <c r="BH154" s="51"/>
      <c r="BI154" s="51"/>
      <c r="BJ154" s="51"/>
      <c r="BK154" s="51"/>
      <c r="BL154" s="51"/>
      <c r="BM154" s="51"/>
    </row>
    <row r="155" spans="19:65"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  <c r="AO155" s="51"/>
      <c r="AP155" s="51"/>
      <c r="AQ155" s="51"/>
      <c r="AR155" s="51"/>
      <c r="AS155" s="51"/>
      <c r="AT155" s="51"/>
      <c r="AU155" s="51"/>
      <c r="AV155" s="51"/>
      <c r="AW155" s="51"/>
      <c r="AX155" s="51"/>
      <c r="AY155" s="51"/>
      <c r="AZ155" s="51"/>
      <c r="BA155" s="51"/>
      <c r="BB155" s="51"/>
      <c r="BC155" s="51"/>
      <c r="BD155" s="51"/>
      <c r="BE155" s="51"/>
      <c r="BF155" s="51"/>
      <c r="BG155" s="51"/>
      <c r="BH155" s="51"/>
      <c r="BI155" s="51"/>
      <c r="BJ155" s="51"/>
      <c r="BK155" s="51"/>
      <c r="BL155" s="51"/>
      <c r="BM155" s="51"/>
    </row>
    <row r="156" spans="19:65"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  <c r="AO156" s="51"/>
      <c r="AP156" s="51"/>
      <c r="AQ156" s="51"/>
      <c r="AR156" s="51"/>
      <c r="AS156" s="51"/>
      <c r="AT156" s="51"/>
      <c r="AU156" s="51"/>
      <c r="AV156" s="51"/>
      <c r="AW156" s="51"/>
      <c r="AX156" s="51"/>
      <c r="AY156" s="51"/>
      <c r="AZ156" s="51"/>
      <c r="BA156" s="51"/>
      <c r="BB156" s="51"/>
      <c r="BC156" s="51"/>
      <c r="BD156" s="51"/>
      <c r="BE156" s="51"/>
      <c r="BF156" s="51"/>
      <c r="BG156" s="51"/>
      <c r="BH156" s="51"/>
      <c r="BI156" s="51"/>
      <c r="BJ156" s="51"/>
      <c r="BK156" s="51"/>
      <c r="BL156" s="51"/>
      <c r="BM156" s="51"/>
    </row>
    <row r="157" spans="19:65"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  <c r="AO157" s="51"/>
      <c r="AP157" s="51"/>
      <c r="AQ157" s="51"/>
      <c r="AR157" s="51"/>
      <c r="AS157" s="51"/>
      <c r="AT157" s="51"/>
      <c r="AU157" s="51"/>
      <c r="AV157" s="51"/>
      <c r="AW157" s="51"/>
      <c r="AX157" s="51"/>
      <c r="AY157" s="51"/>
      <c r="AZ157" s="51"/>
      <c r="BA157" s="51"/>
      <c r="BB157" s="51"/>
      <c r="BC157" s="51"/>
      <c r="BD157" s="51"/>
      <c r="BE157" s="51"/>
      <c r="BF157" s="51"/>
      <c r="BG157" s="51"/>
      <c r="BH157" s="51"/>
      <c r="BI157" s="51"/>
      <c r="BJ157" s="51"/>
      <c r="BK157" s="51"/>
      <c r="BL157" s="51"/>
      <c r="BM157" s="51"/>
    </row>
    <row r="158" spans="19:65"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  <c r="AO158" s="51"/>
      <c r="AP158" s="51"/>
      <c r="AQ158" s="51"/>
      <c r="AR158" s="51"/>
      <c r="AS158" s="51"/>
      <c r="AT158" s="51"/>
      <c r="AU158" s="51"/>
      <c r="AV158" s="51"/>
      <c r="AW158" s="51"/>
      <c r="AX158" s="51"/>
      <c r="AY158" s="51"/>
      <c r="AZ158" s="51"/>
      <c r="BA158" s="51"/>
      <c r="BB158" s="51"/>
      <c r="BC158" s="51"/>
      <c r="BD158" s="51"/>
      <c r="BE158" s="51"/>
      <c r="BF158" s="51"/>
      <c r="BG158" s="51"/>
      <c r="BH158" s="51"/>
      <c r="BI158" s="51"/>
      <c r="BJ158" s="51"/>
      <c r="BK158" s="51"/>
      <c r="BL158" s="51"/>
      <c r="BM158" s="51"/>
    </row>
    <row r="159" spans="19:65"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  <c r="AO159" s="51"/>
      <c r="AP159" s="51"/>
      <c r="AQ159" s="51"/>
      <c r="AR159" s="51"/>
      <c r="AS159" s="51"/>
      <c r="AT159" s="51"/>
      <c r="AU159" s="51"/>
      <c r="AV159" s="51"/>
      <c r="AW159" s="51"/>
      <c r="AX159" s="51"/>
      <c r="AY159" s="51"/>
      <c r="AZ159" s="51"/>
      <c r="BA159" s="51"/>
      <c r="BB159" s="51"/>
      <c r="BC159" s="51"/>
      <c r="BD159" s="51"/>
      <c r="BE159" s="51"/>
      <c r="BF159" s="51"/>
      <c r="BG159" s="51"/>
      <c r="BH159" s="51"/>
      <c r="BI159" s="51"/>
      <c r="BJ159" s="51"/>
      <c r="BK159" s="51"/>
      <c r="BL159" s="51"/>
      <c r="BM159" s="51"/>
    </row>
    <row r="160" spans="19:65"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  <c r="AO160" s="51"/>
      <c r="AP160" s="51"/>
      <c r="AQ160" s="51"/>
      <c r="AR160" s="51"/>
      <c r="AS160" s="51"/>
      <c r="AT160" s="51"/>
      <c r="AU160" s="51"/>
      <c r="AV160" s="51"/>
      <c r="AW160" s="51"/>
      <c r="AX160" s="51"/>
      <c r="AY160" s="51"/>
      <c r="AZ160" s="51"/>
      <c r="BA160" s="51"/>
      <c r="BB160" s="51"/>
      <c r="BC160" s="51"/>
      <c r="BD160" s="51"/>
      <c r="BE160" s="51"/>
      <c r="BF160" s="51"/>
      <c r="BG160" s="51"/>
      <c r="BH160" s="51"/>
      <c r="BI160" s="51"/>
      <c r="BJ160" s="51"/>
      <c r="BK160" s="51"/>
      <c r="BL160" s="51"/>
      <c r="BM160" s="51"/>
    </row>
    <row r="161" spans="19:65"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  <c r="AO161" s="51"/>
      <c r="AP161" s="51"/>
      <c r="AQ161" s="51"/>
      <c r="AR161" s="51"/>
      <c r="AS161" s="51"/>
      <c r="AT161" s="51"/>
      <c r="AU161" s="51"/>
      <c r="AV161" s="51"/>
      <c r="AW161" s="51"/>
      <c r="AX161" s="51"/>
      <c r="AY161" s="51"/>
      <c r="AZ161" s="51"/>
      <c r="BA161" s="51"/>
      <c r="BB161" s="51"/>
      <c r="BC161" s="51"/>
      <c r="BD161" s="51"/>
      <c r="BE161" s="51"/>
      <c r="BF161" s="51"/>
      <c r="BG161" s="51"/>
      <c r="BH161" s="51"/>
      <c r="BI161" s="51"/>
      <c r="BJ161" s="51"/>
      <c r="BK161" s="51"/>
      <c r="BL161" s="51"/>
      <c r="BM161" s="51"/>
    </row>
    <row r="162" spans="19:65"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  <c r="AO162" s="51"/>
      <c r="AP162" s="51"/>
      <c r="AQ162" s="51"/>
      <c r="AR162" s="51"/>
      <c r="AS162" s="51"/>
      <c r="AT162" s="51"/>
      <c r="AU162" s="51"/>
      <c r="AV162" s="51"/>
      <c r="AW162" s="51"/>
      <c r="AX162" s="51"/>
      <c r="AY162" s="51"/>
      <c r="AZ162" s="51"/>
      <c r="BA162" s="51"/>
      <c r="BB162" s="51"/>
      <c r="BC162" s="51"/>
      <c r="BD162" s="51"/>
      <c r="BE162" s="51"/>
      <c r="BF162" s="51"/>
      <c r="BG162" s="51"/>
      <c r="BH162" s="51"/>
      <c r="BI162" s="51"/>
      <c r="BJ162" s="51"/>
      <c r="BK162" s="51"/>
      <c r="BL162" s="51"/>
      <c r="BM162" s="51"/>
    </row>
    <row r="163" spans="19:65"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  <c r="AO163" s="51"/>
      <c r="AP163" s="51"/>
      <c r="AQ163" s="51"/>
      <c r="AR163" s="51"/>
      <c r="AS163" s="51"/>
      <c r="AT163" s="51"/>
      <c r="AU163" s="51"/>
      <c r="AV163" s="51"/>
      <c r="AW163" s="51"/>
      <c r="AX163" s="51"/>
      <c r="AY163" s="51"/>
      <c r="AZ163" s="51"/>
      <c r="BA163" s="51"/>
      <c r="BB163" s="51"/>
      <c r="BC163" s="51"/>
      <c r="BD163" s="51"/>
      <c r="BE163" s="51"/>
      <c r="BF163" s="51"/>
      <c r="BG163" s="51"/>
      <c r="BH163" s="51"/>
      <c r="BI163" s="51"/>
      <c r="BJ163" s="51"/>
      <c r="BK163" s="51"/>
      <c r="BL163" s="51"/>
      <c r="BM163" s="51"/>
    </row>
    <row r="164" spans="19:65"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  <c r="AO164" s="51"/>
      <c r="AP164" s="51"/>
      <c r="AQ164" s="51"/>
      <c r="AR164" s="51"/>
      <c r="AS164" s="51"/>
      <c r="AT164" s="51"/>
      <c r="AU164" s="51"/>
      <c r="AV164" s="51"/>
      <c r="AW164" s="51"/>
      <c r="AX164" s="51"/>
      <c r="AY164" s="51"/>
      <c r="AZ164" s="51"/>
      <c r="BA164" s="51"/>
      <c r="BB164" s="51"/>
      <c r="BC164" s="51"/>
      <c r="BD164" s="51"/>
      <c r="BE164" s="51"/>
      <c r="BF164" s="51"/>
      <c r="BG164" s="51"/>
      <c r="BH164" s="51"/>
      <c r="BI164" s="51"/>
      <c r="BJ164" s="51"/>
      <c r="BK164" s="51"/>
      <c r="BL164" s="51"/>
      <c r="BM164" s="51"/>
    </row>
    <row r="165" spans="19:65"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  <c r="AO165" s="51"/>
      <c r="AP165" s="51"/>
      <c r="AQ165" s="51"/>
      <c r="AR165" s="51"/>
      <c r="AS165" s="51"/>
      <c r="AT165" s="51"/>
      <c r="AU165" s="51"/>
      <c r="AV165" s="51"/>
      <c r="AW165" s="51"/>
      <c r="AX165" s="51"/>
      <c r="AY165" s="51"/>
      <c r="AZ165" s="51"/>
      <c r="BA165" s="51"/>
      <c r="BB165" s="51"/>
      <c r="BC165" s="51"/>
      <c r="BD165" s="51"/>
      <c r="BE165" s="51"/>
      <c r="BF165" s="51"/>
      <c r="BG165" s="51"/>
      <c r="BH165" s="51"/>
      <c r="BI165" s="51"/>
      <c r="BJ165" s="51"/>
      <c r="BK165" s="51"/>
      <c r="BL165" s="51"/>
      <c r="BM165" s="51"/>
    </row>
    <row r="166" spans="19:65"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  <c r="AO166" s="51"/>
      <c r="AP166" s="51"/>
      <c r="AQ166" s="51"/>
      <c r="AR166" s="51"/>
      <c r="AS166" s="51"/>
      <c r="AT166" s="51"/>
      <c r="AU166" s="51"/>
      <c r="AV166" s="51"/>
      <c r="AW166" s="51"/>
      <c r="AX166" s="51"/>
      <c r="AY166" s="51"/>
      <c r="AZ166" s="51"/>
      <c r="BA166" s="51"/>
      <c r="BB166" s="51"/>
      <c r="BC166" s="51"/>
      <c r="BD166" s="51"/>
      <c r="BE166" s="51"/>
      <c r="BF166" s="51"/>
      <c r="BG166" s="51"/>
      <c r="BH166" s="51"/>
      <c r="BI166" s="51"/>
      <c r="BJ166" s="51"/>
      <c r="BK166" s="51"/>
      <c r="BL166" s="51"/>
      <c r="BM166" s="51"/>
    </row>
    <row r="167" spans="19:65"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  <c r="AO167" s="51"/>
      <c r="AP167" s="51"/>
      <c r="AQ167" s="51"/>
      <c r="AR167" s="51"/>
      <c r="AS167" s="51"/>
      <c r="AT167" s="51"/>
      <c r="AU167" s="51"/>
      <c r="AV167" s="51"/>
      <c r="AW167" s="51"/>
      <c r="AX167" s="51"/>
      <c r="AY167" s="51"/>
      <c r="AZ167" s="51"/>
      <c r="BA167" s="51"/>
      <c r="BB167" s="51"/>
      <c r="BC167" s="51"/>
      <c r="BD167" s="51"/>
      <c r="BE167" s="51"/>
      <c r="BF167" s="51"/>
      <c r="BG167" s="51"/>
      <c r="BH167" s="51"/>
      <c r="BI167" s="51"/>
      <c r="BJ167" s="51"/>
      <c r="BK167" s="51"/>
      <c r="BL167" s="51"/>
      <c r="BM167" s="51"/>
    </row>
    <row r="168" spans="19:65"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  <c r="AO168" s="51"/>
      <c r="AP168" s="51"/>
      <c r="AQ168" s="51"/>
      <c r="AR168" s="51"/>
      <c r="AS168" s="51"/>
      <c r="AT168" s="51"/>
      <c r="AU168" s="51"/>
      <c r="AV168" s="51"/>
      <c r="AW168" s="51"/>
      <c r="AX168" s="51"/>
      <c r="AY168" s="51"/>
      <c r="AZ168" s="51"/>
      <c r="BA168" s="51"/>
      <c r="BB168" s="51"/>
      <c r="BC168" s="51"/>
      <c r="BD168" s="51"/>
      <c r="BE168" s="51"/>
      <c r="BF168" s="51"/>
      <c r="BG168" s="51"/>
      <c r="BH168" s="51"/>
      <c r="BI168" s="51"/>
      <c r="BJ168" s="51"/>
      <c r="BK168" s="51"/>
      <c r="BL168" s="51"/>
      <c r="BM168" s="51"/>
    </row>
    <row r="169" spans="19:65"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  <c r="AO169" s="51"/>
      <c r="AP169" s="51"/>
      <c r="AQ169" s="51"/>
      <c r="AR169" s="51"/>
      <c r="AS169" s="51"/>
      <c r="AT169" s="51"/>
      <c r="AU169" s="51"/>
      <c r="AV169" s="51"/>
      <c r="AW169" s="51"/>
      <c r="AX169" s="51"/>
      <c r="AY169" s="51"/>
      <c r="AZ169" s="51"/>
      <c r="BA169" s="51"/>
      <c r="BB169" s="51"/>
      <c r="BC169" s="51"/>
      <c r="BD169" s="51"/>
      <c r="BE169" s="51"/>
      <c r="BF169" s="51"/>
      <c r="BG169" s="51"/>
      <c r="BH169" s="51"/>
      <c r="BI169" s="51"/>
      <c r="BJ169" s="51"/>
      <c r="BK169" s="51"/>
      <c r="BL169" s="51"/>
      <c r="BM169" s="51"/>
    </row>
    <row r="170" spans="19:65"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  <c r="AO170" s="51"/>
      <c r="AP170" s="51"/>
      <c r="AQ170" s="51"/>
      <c r="AR170" s="51"/>
      <c r="AS170" s="51"/>
      <c r="AT170" s="51"/>
      <c r="AU170" s="51"/>
      <c r="AV170" s="51"/>
      <c r="AW170" s="51"/>
      <c r="AX170" s="51"/>
      <c r="AY170" s="51"/>
      <c r="AZ170" s="51"/>
      <c r="BA170" s="51"/>
      <c r="BB170" s="51"/>
      <c r="BC170" s="51"/>
      <c r="BD170" s="51"/>
      <c r="BE170" s="51"/>
      <c r="BF170" s="51"/>
      <c r="BG170" s="51"/>
      <c r="BH170" s="51"/>
      <c r="BI170" s="51"/>
      <c r="BJ170" s="51"/>
      <c r="BK170" s="51"/>
      <c r="BL170" s="51"/>
      <c r="BM170" s="51"/>
    </row>
    <row r="171" spans="19:65"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  <c r="AO171" s="51"/>
      <c r="AP171" s="51"/>
      <c r="AQ171" s="51"/>
      <c r="AR171" s="51"/>
      <c r="AS171" s="51"/>
      <c r="AT171" s="51"/>
      <c r="AU171" s="51"/>
      <c r="AV171" s="51"/>
      <c r="AW171" s="51"/>
      <c r="AX171" s="51"/>
      <c r="AY171" s="51"/>
      <c r="AZ171" s="51"/>
      <c r="BA171" s="51"/>
      <c r="BB171" s="51"/>
      <c r="BC171" s="51"/>
      <c r="BD171" s="51"/>
      <c r="BE171" s="51"/>
      <c r="BF171" s="51"/>
      <c r="BG171" s="51"/>
      <c r="BH171" s="51"/>
      <c r="BI171" s="51"/>
      <c r="BJ171" s="51"/>
      <c r="BK171" s="51"/>
      <c r="BL171" s="51"/>
      <c r="BM171" s="51"/>
    </row>
    <row r="172" spans="19:65"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  <c r="AO172" s="51"/>
      <c r="AP172" s="51"/>
      <c r="AQ172" s="51"/>
      <c r="AR172" s="51"/>
      <c r="AS172" s="51"/>
      <c r="AT172" s="51"/>
      <c r="AU172" s="51"/>
      <c r="AV172" s="51"/>
      <c r="AW172" s="51"/>
      <c r="AX172" s="51"/>
      <c r="AY172" s="51"/>
      <c r="AZ172" s="51"/>
      <c r="BA172" s="51"/>
      <c r="BB172" s="51"/>
      <c r="BC172" s="51"/>
      <c r="BD172" s="51"/>
      <c r="BE172" s="51"/>
      <c r="BF172" s="51"/>
      <c r="BG172" s="51"/>
      <c r="BH172" s="51"/>
      <c r="BI172" s="51"/>
      <c r="BJ172" s="51"/>
      <c r="BK172" s="51"/>
      <c r="BL172" s="51"/>
      <c r="BM172" s="51"/>
    </row>
    <row r="173" spans="19:65"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  <c r="AO173" s="51"/>
      <c r="AP173" s="51"/>
      <c r="AQ173" s="51"/>
      <c r="AR173" s="51"/>
      <c r="AS173" s="51"/>
      <c r="AT173" s="51"/>
      <c r="AU173" s="51"/>
      <c r="AV173" s="51"/>
      <c r="AW173" s="51"/>
      <c r="AX173" s="51"/>
      <c r="AY173" s="51"/>
      <c r="AZ173" s="51"/>
      <c r="BA173" s="51"/>
      <c r="BB173" s="51"/>
      <c r="BC173" s="51"/>
      <c r="BD173" s="51"/>
      <c r="BE173" s="51"/>
      <c r="BF173" s="51"/>
      <c r="BG173" s="51"/>
      <c r="BH173" s="51"/>
      <c r="BI173" s="51"/>
      <c r="BJ173" s="51"/>
      <c r="BK173" s="51"/>
      <c r="BL173" s="51"/>
      <c r="BM173" s="51"/>
    </row>
    <row r="174" spans="19:65"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  <c r="AO174" s="51"/>
      <c r="AP174" s="51"/>
      <c r="AQ174" s="51"/>
      <c r="AR174" s="51"/>
      <c r="AS174" s="51"/>
      <c r="AT174" s="51"/>
      <c r="AU174" s="51"/>
      <c r="AV174" s="51"/>
      <c r="AW174" s="51"/>
      <c r="AX174" s="51"/>
      <c r="AY174" s="51"/>
      <c r="AZ174" s="51"/>
      <c r="BA174" s="51"/>
      <c r="BB174" s="51"/>
      <c r="BC174" s="51"/>
      <c r="BD174" s="51"/>
      <c r="BE174" s="51"/>
      <c r="BF174" s="51"/>
      <c r="BG174" s="51"/>
      <c r="BH174" s="51"/>
      <c r="BI174" s="51"/>
      <c r="BJ174" s="51"/>
      <c r="BK174" s="51"/>
      <c r="BL174" s="51"/>
      <c r="BM174" s="51"/>
    </row>
    <row r="175" spans="19:65"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  <c r="AO175" s="51"/>
      <c r="AP175" s="51"/>
      <c r="AQ175" s="51"/>
      <c r="AR175" s="51"/>
      <c r="AS175" s="51"/>
      <c r="AT175" s="51"/>
      <c r="AU175" s="51"/>
      <c r="AV175" s="51"/>
      <c r="AW175" s="51"/>
      <c r="AX175" s="51"/>
      <c r="AY175" s="51"/>
      <c r="AZ175" s="51"/>
      <c r="BA175" s="51"/>
      <c r="BB175" s="51"/>
      <c r="BC175" s="51"/>
      <c r="BD175" s="51"/>
      <c r="BE175" s="51"/>
      <c r="BF175" s="51"/>
      <c r="BG175" s="51"/>
      <c r="BH175" s="51"/>
      <c r="BI175" s="51"/>
      <c r="BJ175" s="51"/>
      <c r="BK175" s="51"/>
      <c r="BL175" s="51"/>
      <c r="BM175" s="51"/>
    </row>
    <row r="176" spans="19:65"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  <c r="AO176" s="51"/>
      <c r="AP176" s="51"/>
      <c r="AQ176" s="51"/>
      <c r="AR176" s="51"/>
      <c r="AS176" s="51"/>
      <c r="AT176" s="51"/>
      <c r="AU176" s="51"/>
      <c r="AV176" s="51"/>
      <c r="AW176" s="51"/>
      <c r="AX176" s="51"/>
      <c r="AY176" s="51"/>
      <c r="AZ176" s="51"/>
      <c r="BA176" s="51"/>
      <c r="BB176" s="51"/>
      <c r="BC176" s="51"/>
      <c r="BD176" s="51"/>
      <c r="BE176" s="51"/>
      <c r="BF176" s="51"/>
      <c r="BG176" s="51"/>
      <c r="BH176" s="51"/>
      <c r="BI176" s="51"/>
      <c r="BJ176" s="51"/>
      <c r="BK176" s="51"/>
      <c r="BL176" s="51"/>
      <c r="BM176" s="51"/>
    </row>
    <row r="177" spans="19:65"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  <c r="AO177" s="51"/>
      <c r="AP177" s="51"/>
      <c r="AQ177" s="51"/>
      <c r="AR177" s="51"/>
      <c r="AS177" s="51"/>
      <c r="AT177" s="51"/>
      <c r="AU177" s="51"/>
      <c r="AV177" s="51"/>
      <c r="AW177" s="51"/>
      <c r="AX177" s="51"/>
      <c r="AY177" s="51"/>
      <c r="AZ177" s="51"/>
      <c r="BA177" s="51"/>
      <c r="BB177" s="51"/>
      <c r="BC177" s="51"/>
      <c r="BD177" s="51"/>
      <c r="BE177" s="51"/>
      <c r="BF177" s="51"/>
      <c r="BG177" s="51"/>
      <c r="BH177" s="51"/>
      <c r="BI177" s="51"/>
      <c r="BJ177" s="51"/>
      <c r="BK177" s="51"/>
      <c r="BL177" s="51"/>
      <c r="BM177" s="51"/>
    </row>
    <row r="178" spans="19:65"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  <c r="AO178" s="51"/>
      <c r="AP178" s="51"/>
      <c r="AQ178" s="51"/>
      <c r="AR178" s="51"/>
      <c r="AS178" s="51"/>
      <c r="AT178" s="51"/>
      <c r="AU178" s="51"/>
      <c r="AV178" s="51"/>
      <c r="AW178" s="51"/>
      <c r="AX178" s="51"/>
      <c r="AY178" s="51"/>
      <c r="AZ178" s="51"/>
      <c r="BA178" s="51"/>
      <c r="BB178" s="51"/>
      <c r="BC178" s="51"/>
      <c r="BD178" s="51"/>
      <c r="BE178" s="51"/>
      <c r="BF178" s="51"/>
      <c r="BG178" s="51"/>
      <c r="BH178" s="51"/>
      <c r="BI178" s="51"/>
      <c r="BJ178" s="51"/>
      <c r="BK178" s="51"/>
      <c r="BL178" s="51"/>
      <c r="BM178" s="51"/>
    </row>
    <row r="179" spans="19:65"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  <c r="AO179" s="51"/>
      <c r="AP179" s="51"/>
      <c r="AQ179" s="51"/>
      <c r="AR179" s="51"/>
      <c r="AS179" s="51"/>
      <c r="AT179" s="51"/>
      <c r="AU179" s="51"/>
      <c r="AV179" s="51"/>
      <c r="AW179" s="51"/>
      <c r="AX179" s="51"/>
      <c r="AY179" s="51"/>
      <c r="AZ179" s="51"/>
      <c r="BA179" s="51"/>
      <c r="BB179" s="51"/>
      <c r="BC179" s="51"/>
      <c r="BD179" s="51"/>
      <c r="BE179" s="51"/>
      <c r="BF179" s="51"/>
      <c r="BG179" s="51"/>
      <c r="BH179" s="51"/>
      <c r="BI179" s="51"/>
      <c r="BJ179" s="51"/>
      <c r="BK179" s="51"/>
      <c r="BL179" s="51"/>
      <c r="BM179" s="51"/>
    </row>
    <row r="180" spans="19:65"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  <c r="AO180" s="51"/>
      <c r="AP180" s="51"/>
      <c r="AQ180" s="51"/>
      <c r="AR180" s="51"/>
      <c r="AS180" s="51"/>
      <c r="AT180" s="51"/>
      <c r="AU180" s="51"/>
      <c r="AV180" s="51"/>
      <c r="AW180" s="51"/>
      <c r="AX180" s="51"/>
      <c r="AY180" s="51"/>
      <c r="AZ180" s="51"/>
      <c r="BA180" s="51"/>
      <c r="BB180" s="51"/>
      <c r="BC180" s="51"/>
      <c r="BD180" s="51"/>
      <c r="BE180" s="51"/>
      <c r="BF180" s="51"/>
      <c r="BG180" s="51"/>
      <c r="BH180" s="51"/>
      <c r="BI180" s="51"/>
      <c r="BJ180" s="51"/>
      <c r="BK180" s="51"/>
      <c r="BL180" s="51"/>
      <c r="BM180" s="51"/>
    </row>
    <row r="181" spans="19:65"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  <c r="AO181" s="51"/>
      <c r="AP181" s="51"/>
      <c r="AQ181" s="51"/>
      <c r="AR181" s="51"/>
      <c r="AS181" s="51"/>
      <c r="AT181" s="51"/>
      <c r="AU181" s="51"/>
      <c r="AV181" s="51"/>
      <c r="AW181" s="51"/>
      <c r="AX181" s="51"/>
      <c r="AY181" s="51"/>
      <c r="AZ181" s="51"/>
      <c r="BA181" s="51"/>
      <c r="BB181" s="51"/>
      <c r="BC181" s="51"/>
      <c r="BD181" s="51"/>
      <c r="BE181" s="51"/>
      <c r="BF181" s="51"/>
      <c r="BG181" s="51"/>
      <c r="BH181" s="51"/>
      <c r="BI181" s="51"/>
      <c r="BJ181" s="51"/>
      <c r="BK181" s="51"/>
      <c r="BL181" s="51"/>
      <c r="BM181" s="51"/>
    </row>
    <row r="182" spans="19:65"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  <c r="AO182" s="51"/>
      <c r="AP182" s="51"/>
      <c r="AQ182" s="51"/>
      <c r="AR182" s="51"/>
      <c r="AS182" s="51"/>
      <c r="AT182" s="51"/>
      <c r="AU182" s="51"/>
      <c r="AV182" s="51"/>
      <c r="AW182" s="51"/>
      <c r="AX182" s="51"/>
      <c r="AY182" s="51"/>
      <c r="AZ182" s="51"/>
      <c r="BA182" s="51"/>
      <c r="BB182" s="51"/>
      <c r="BC182" s="51"/>
      <c r="BD182" s="51"/>
      <c r="BE182" s="51"/>
      <c r="BF182" s="51"/>
      <c r="BG182" s="51"/>
      <c r="BH182" s="51"/>
      <c r="BI182" s="51"/>
      <c r="BJ182" s="51"/>
      <c r="BK182" s="51"/>
      <c r="BL182" s="51"/>
      <c r="BM182" s="51"/>
    </row>
    <row r="183" spans="19:65"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  <c r="AO183" s="51"/>
      <c r="AP183" s="51"/>
      <c r="AQ183" s="51"/>
      <c r="AR183" s="51"/>
      <c r="AS183" s="51"/>
      <c r="AT183" s="51"/>
      <c r="AU183" s="51"/>
      <c r="AV183" s="51"/>
      <c r="AW183" s="51"/>
      <c r="AX183" s="51"/>
      <c r="AY183" s="51"/>
      <c r="AZ183" s="51"/>
      <c r="BA183" s="51"/>
      <c r="BB183" s="51"/>
      <c r="BC183" s="51"/>
      <c r="BD183" s="51"/>
      <c r="BE183" s="51"/>
      <c r="BF183" s="51"/>
      <c r="BG183" s="51"/>
      <c r="BH183" s="51"/>
      <c r="BI183" s="51"/>
      <c r="BJ183" s="51"/>
      <c r="BK183" s="51"/>
      <c r="BL183" s="51"/>
      <c r="BM183" s="51"/>
    </row>
    <row r="184" spans="19:65"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  <c r="AO184" s="51"/>
      <c r="AP184" s="51"/>
      <c r="AQ184" s="51"/>
      <c r="AR184" s="51"/>
      <c r="AS184" s="51"/>
      <c r="AT184" s="51"/>
      <c r="AU184" s="51"/>
      <c r="AV184" s="51"/>
      <c r="AW184" s="51"/>
      <c r="AX184" s="51"/>
      <c r="AY184" s="51"/>
      <c r="AZ184" s="51"/>
      <c r="BA184" s="51"/>
      <c r="BB184" s="51"/>
      <c r="BC184" s="51"/>
      <c r="BD184" s="51"/>
      <c r="BE184" s="51"/>
      <c r="BF184" s="51"/>
      <c r="BG184" s="51"/>
      <c r="BH184" s="51"/>
      <c r="BI184" s="51"/>
      <c r="BJ184" s="51"/>
      <c r="BK184" s="51"/>
      <c r="BL184" s="51"/>
      <c r="BM184" s="51"/>
    </row>
    <row r="185" spans="19:65"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  <c r="AO185" s="51"/>
      <c r="AP185" s="51"/>
      <c r="AQ185" s="51"/>
      <c r="AR185" s="51"/>
      <c r="AS185" s="51"/>
      <c r="AT185" s="51"/>
      <c r="AU185" s="51"/>
      <c r="AV185" s="51"/>
      <c r="AW185" s="51"/>
      <c r="AX185" s="51"/>
      <c r="AY185" s="51"/>
      <c r="AZ185" s="51"/>
      <c r="BA185" s="51"/>
      <c r="BB185" s="51"/>
      <c r="BC185" s="51"/>
      <c r="BD185" s="51"/>
      <c r="BE185" s="51"/>
      <c r="BF185" s="51"/>
      <c r="BG185" s="51"/>
      <c r="BH185" s="51"/>
      <c r="BI185" s="51"/>
      <c r="BJ185" s="51"/>
      <c r="BK185" s="51"/>
      <c r="BL185" s="51"/>
      <c r="BM185" s="51"/>
    </row>
    <row r="186" spans="19:65"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  <c r="AO186" s="51"/>
      <c r="AP186" s="51"/>
      <c r="AQ186" s="51"/>
      <c r="AR186" s="51"/>
      <c r="AS186" s="51"/>
      <c r="AT186" s="51"/>
      <c r="AU186" s="51"/>
      <c r="AV186" s="51"/>
      <c r="AW186" s="51"/>
      <c r="AX186" s="51"/>
      <c r="AY186" s="51"/>
      <c r="AZ186" s="51"/>
      <c r="BA186" s="51"/>
      <c r="BB186" s="51"/>
      <c r="BC186" s="51"/>
      <c r="BD186" s="51"/>
      <c r="BE186" s="51"/>
      <c r="BF186" s="51"/>
      <c r="BG186" s="51"/>
      <c r="BH186" s="51"/>
      <c r="BI186" s="51"/>
      <c r="BJ186" s="51"/>
      <c r="BK186" s="51"/>
      <c r="BL186" s="51"/>
      <c r="BM186" s="51"/>
    </row>
    <row r="187" spans="19:65"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  <c r="AO187" s="51"/>
      <c r="AP187" s="51"/>
      <c r="AQ187" s="51"/>
      <c r="AR187" s="51"/>
      <c r="AS187" s="51"/>
      <c r="AT187" s="51"/>
      <c r="AU187" s="51"/>
      <c r="AV187" s="51"/>
      <c r="AW187" s="51"/>
      <c r="AX187" s="51"/>
      <c r="AY187" s="51"/>
      <c r="AZ187" s="51"/>
      <c r="BA187" s="51"/>
      <c r="BB187" s="51"/>
      <c r="BC187" s="51"/>
      <c r="BD187" s="51"/>
      <c r="BE187" s="51"/>
      <c r="BF187" s="51"/>
      <c r="BG187" s="51"/>
      <c r="BH187" s="51"/>
      <c r="BI187" s="51"/>
      <c r="BJ187" s="51"/>
      <c r="BK187" s="51"/>
      <c r="BL187" s="51"/>
      <c r="BM187" s="51"/>
    </row>
    <row r="188" spans="19:65"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  <c r="AO188" s="51"/>
      <c r="AP188" s="51"/>
      <c r="AQ188" s="51"/>
      <c r="AR188" s="51"/>
      <c r="AS188" s="51"/>
      <c r="AT188" s="51"/>
      <c r="AU188" s="51"/>
      <c r="AV188" s="51"/>
      <c r="AW188" s="51"/>
      <c r="AX188" s="51"/>
      <c r="AY188" s="51"/>
      <c r="AZ188" s="51"/>
      <c r="BA188" s="51"/>
      <c r="BB188" s="51"/>
      <c r="BC188" s="51"/>
      <c r="BD188" s="51"/>
      <c r="BE188" s="51"/>
      <c r="BF188" s="51"/>
      <c r="BG188" s="51"/>
      <c r="BH188" s="51"/>
      <c r="BI188" s="51"/>
      <c r="BJ188" s="51"/>
      <c r="BK188" s="51"/>
      <c r="BL188" s="51"/>
      <c r="BM188" s="51"/>
    </row>
    <row r="189" spans="19:65"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  <c r="AO189" s="51"/>
      <c r="AP189" s="51"/>
      <c r="AQ189" s="51"/>
      <c r="AR189" s="51"/>
      <c r="AS189" s="51"/>
      <c r="AT189" s="51"/>
      <c r="AU189" s="51"/>
      <c r="AV189" s="51"/>
      <c r="AW189" s="51"/>
      <c r="AX189" s="51"/>
      <c r="AY189" s="51"/>
      <c r="AZ189" s="51"/>
      <c r="BA189" s="51"/>
      <c r="BB189" s="51"/>
      <c r="BC189" s="51"/>
      <c r="BD189" s="51"/>
      <c r="BE189" s="51"/>
      <c r="BF189" s="51"/>
      <c r="BG189" s="51"/>
      <c r="BH189" s="51"/>
      <c r="BI189" s="51"/>
      <c r="BJ189" s="51"/>
      <c r="BK189" s="51"/>
      <c r="BL189" s="51"/>
      <c r="BM189" s="51"/>
    </row>
    <row r="190" spans="19:65"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  <c r="AO190" s="51"/>
      <c r="AP190" s="51"/>
      <c r="AQ190" s="51"/>
      <c r="AR190" s="51"/>
      <c r="AS190" s="51"/>
      <c r="AT190" s="51"/>
      <c r="AU190" s="51"/>
      <c r="AV190" s="51"/>
      <c r="AW190" s="51"/>
      <c r="AX190" s="51"/>
      <c r="AY190" s="51"/>
      <c r="AZ190" s="51"/>
      <c r="BA190" s="51"/>
      <c r="BB190" s="51"/>
      <c r="BC190" s="51"/>
      <c r="BD190" s="51"/>
      <c r="BE190" s="51"/>
      <c r="BF190" s="51"/>
      <c r="BG190" s="51"/>
      <c r="BH190" s="51"/>
      <c r="BI190" s="51"/>
      <c r="BJ190" s="51"/>
      <c r="BK190" s="51"/>
      <c r="BL190" s="51"/>
      <c r="BM190" s="51"/>
    </row>
    <row r="191" spans="19:65"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  <c r="AO191" s="51"/>
      <c r="AP191" s="51"/>
      <c r="AQ191" s="51"/>
      <c r="AR191" s="51"/>
      <c r="AS191" s="51"/>
      <c r="AT191" s="51"/>
      <c r="AU191" s="51"/>
      <c r="AV191" s="51"/>
      <c r="AW191" s="51"/>
      <c r="AX191" s="51"/>
      <c r="AY191" s="51"/>
      <c r="AZ191" s="51"/>
      <c r="BA191" s="51"/>
      <c r="BB191" s="51"/>
      <c r="BC191" s="51"/>
      <c r="BD191" s="51"/>
      <c r="BE191" s="51"/>
      <c r="BF191" s="51"/>
      <c r="BG191" s="51"/>
      <c r="BH191" s="51"/>
      <c r="BI191" s="51"/>
      <c r="BJ191" s="51"/>
      <c r="BK191" s="51"/>
      <c r="BL191" s="51"/>
      <c r="BM191" s="51"/>
    </row>
    <row r="192" spans="19:65"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  <c r="AO192" s="51"/>
      <c r="AP192" s="51"/>
      <c r="AQ192" s="51"/>
      <c r="AR192" s="51"/>
      <c r="AS192" s="51"/>
      <c r="AT192" s="51"/>
      <c r="AU192" s="51"/>
      <c r="AV192" s="51"/>
      <c r="AW192" s="51"/>
      <c r="AX192" s="51"/>
      <c r="AY192" s="51"/>
      <c r="AZ192" s="51"/>
      <c r="BA192" s="51"/>
      <c r="BB192" s="51"/>
      <c r="BC192" s="51"/>
      <c r="BD192" s="51"/>
      <c r="BE192" s="51"/>
      <c r="BF192" s="51"/>
      <c r="BG192" s="51"/>
      <c r="BH192" s="51"/>
      <c r="BI192" s="51"/>
      <c r="BJ192" s="51"/>
      <c r="BK192" s="51"/>
      <c r="BL192" s="51"/>
      <c r="BM192" s="51"/>
    </row>
    <row r="193" spans="19:65"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  <c r="AO193" s="51"/>
      <c r="AP193" s="51"/>
      <c r="AQ193" s="51"/>
      <c r="AR193" s="51"/>
      <c r="AS193" s="51"/>
      <c r="AT193" s="51"/>
      <c r="AU193" s="51"/>
      <c r="AV193" s="51"/>
      <c r="AW193" s="51"/>
      <c r="AX193" s="51"/>
      <c r="AY193" s="51"/>
      <c r="AZ193" s="51"/>
      <c r="BA193" s="51"/>
      <c r="BB193" s="51"/>
      <c r="BC193" s="51"/>
      <c r="BD193" s="51"/>
      <c r="BE193" s="51"/>
      <c r="BF193" s="51"/>
      <c r="BG193" s="51"/>
      <c r="BH193" s="51"/>
      <c r="BI193" s="51"/>
      <c r="BJ193" s="51"/>
      <c r="BK193" s="51"/>
      <c r="BL193" s="51"/>
      <c r="BM193" s="51"/>
    </row>
    <row r="194" spans="19:65"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  <c r="AO194" s="51"/>
      <c r="AP194" s="51"/>
      <c r="AQ194" s="51"/>
      <c r="AR194" s="51"/>
      <c r="AS194" s="51"/>
      <c r="AT194" s="51"/>
      <c r="AU194" s="51"/>
      <c r="AV194" s="51"/>
      <c r="AW194" s="51"/>
      <c r="AX194" s="51"/>
      <c r="AY194" s="51"/>
      <c r="AZ194" s="51"/>
      <c r="BA194" s="51"/>
      <c r="BB194" s="51"/>
      <c r="BC194" s="51"/>
      <c r="BD194" s="51"/>
      <c r="BE194" s="51"/>
      <c r="BF194" s="51"/>
      <c r="BG194" s="51"/>
      <c r="BH194" s="51"/>
      <c r="BI194" s="51"/>
      <c r="BJ194" s="51"/>
      <c r="BK194" s="51"/>
      <c r="BL194" s="51"/>
      <c r="BM194" s="51"/>
    </row>
    <row r="195" spans="19:65"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  <c r="AO195" s="51"/>
      <c r="AP195" s="51"/>
      <c r="AQ195" s="51"/>
      <c r="AR195" s="51"/>
      <c r="AS195" s="51"/>
      <c r="AT195" s="51"/>
      <c r="AU195" s="51"/>
      <c r="AV195" s="51"/>
      <c r="AW195" s="51"/>
      <c r="AX195" s="51"/>
      <c r="AY195" s="51"/>
      <c r="AZ195" s="51"/>
      <c r="BA195" s="51"/>
      <c r="BB195" s="51"/>
      <c r="BC195" s="51"/>
      <c r="BD195" s="51"/>
      <c r="BE195" s="51"/>
      <c r="BF195" s="51"/>
      <c r="BG195" s="51"/>
      <c r="BH195" s="51"/>
      <c r="BI195" s="51"/>
      <c r="BJ195" s="51"/>
      <c r="BK195" s="51"/>
      <c r="BL195" s="51"/>
      <c r="BM195" s="51"/>
    </row>
    <row r="196" spans="19:65"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  <c r="AO196" s="51"/>
      <c r="AP196" s="51"/>
      <c r="AQ196" s="51"/>
      <c r="AR196" s="51"/>
      <c r="AS196" s="51"/>
      <c r="AT196" s="51"/>
      <c r="AU196" s="51"/>
      <c r="AV196" s="51"/>
      <c r="AW196" s="51"/>
      <c r="AX196" s="51"/>
      <c r="AY196" s="51"/>
      <c r="AZ196" s="51"/>
      <c r="BA196" s="51"/>
      <c r="BB196" s="51"/>
      <c r="BC196" s="51"/>
      <c r="BD196" s="51"/>
      <c r="BE196" s="51"/>
      <c r="BF196" s="51"/>
      <c r="BG196" s="51"/>
      <c r="BH196" s="51"/>
      <c r="BI196" s="51"/>
      <c r="BJ196" s="51"/>
      <c r="BK196" s="51"/>
      <c r="BL196" s="51"/>
      <c r="BM196" s="51"/>
    </row>
    <row r="197" spans="19:65"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  <c r="AO197" s="51"/>
      <c r="AP197" s="51"/>
      <c r="AQ197" s="51"/>
      <c r="AR197" s="51"/>
      <c r="AS197" s="51"/>
      <c r="AT197" s="51"/>
      <c r="AU197" s="51"/>
      <c r="AV197" s="51"/>
      <c r="AW197" s="51"/>
      <c r="AX197" s="51"/>
      <c r="AY197" s="51"/>
      <c r="AZ197" s="51"/>
      <c r="BA197" s="51"/>
      <c r="BB197" s="51"/>
      <c r="BC197" s="51"/>
      <c r="BD197" s="51"/>
      <c r="BE197" s="51"/>
      <c r="BF197" s="51"/>
      <c r="BG197" s="51"/>
      <c r="BH197" s="51"/>
      <c r="BI197" s="51"/>
      <c r="BJ197" s="51"/>
      <c r="BK197" s="51"/>
      <c r="BL197" s="51"/>
      <c r="BM197" s="51"/>
    </row>
    <row r="198" spans="19:65"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  <c r="AO198" s="51"/>
      <c r="AP198" s="51"/>
      <c r="AQ198" s="51"/>
      <c r="AR198" s="51"/>
      <c r="AS198" s="51"/>
      <c r="AT198" s="51"/>
      <c r="AU198" s="51"/>
      <c r="AV198" s="51"/>
      <c r="AW198" s="51"/>
      <c r="AX198" s="51"/>
      <c r="AY198" s="51"/>
      <c r="AZ198" s="51"/>
      <c r="BA198" s="51"/>
      <c r="BB198" s="51"/>
      <c r="BC198" s="51"/>
      <c r="BD198" s="51"/>
      <c r="BE198" s="51"/>
      <c r="BF198" s="51"/>
      <c r="BG198" s="51"/>
      <c r="BH198" s="51"/>
      <c r="BI198" s="51"/>
      <c r="BJ198" s="51"/>
      <c r="BK198" s="51"/>
      <c r="BL198" s="51"/>
      <c r="BM198" s="51"/>
    </row>
    <row r="199" spans="19:65"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  <c r="AO199" s="51"/>
      <c r="AP199" s="51"/>
      <c r="AQ199" s="51"/>
      <c r="AR199" s="51"/>
      <c r="AS199" s="51"/>
      <c r="AT199" s="51"/>
      <c r="AU199" s="51"/>
      <c r="AV199" s="51"/>
      <c r="AW199" s="51"/>
      <c r="AX199" s="51"/>
      <c r="AY199" s="51"/>
      <c r="AZ199" s="51"/>
      <c r="BA199" s="51"/>
      <c r="BB199" s="51"/>
      <c r="BC199" s="51"/>
      <c r="BD199" s="51"/>
      <c r="BE199" s="51"/>
      <c r="BF199" s="51"/>
      <c r="BG199" s="51"/>
      <c r="BH199" s="51"/>
      <c r="BI199" s="51"/>
      <c r="BJ199" s="51"/>
      <c r="BK199" s="51"/>
      <c r="BL199" s="51"/>
      <c r="BM199" s="51"/>
    </row>
    <row r="200" spans="19:65"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  <c r="AO200" s="51"/>
      <c r="AP200" s="51"/>
      <c r="AQ200" s="51"/>
      <c r="AR200" s="51"/>
      <c r="AS200" s="51"/>
      <c r="AT200" s="51"/>
      <c r="AU200" s="51"/>
      <c r="AV200" s="51"/>
      <c r="AW200" s="51"/>
      <c r="AX200" s="51"/>
      <c r="AY200" s="51"/>
      <c r="AZ200" s="51"/>
      <c r="BA200" s="51"/>
      <c r="BB200" s="51"/>
      <c r="BC200" s="51"/>
      <c r="BD200" s="51"/>
      <c r="BE200" s="51"/>
      <c r="BF200" s="51"/>
      <c r="BG200" s="51"/>
      <c r="BH200" s="51"/>
      <c r="BI200" s="51"/>
      <c r="BJ200" s="51"/>
      <c r="BK200" s="51"/>
      <c r="BL200" s="51"/>
      <c r="BM200" s="51"/>
    </row>
    <row r="201" spans="19:65"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  <c r="AO201" s="51"/>
      <c r="AP201" s="51"/>
      <c r="AQ201" s="51"/>
      <c r="AR201" s="51"/>
      <c r="AS201" s="51"/>
      <c r="AT201" s="51"/>
      <c r="AU201" s="51"/>
      <c r="AV201" s="51"/>
      <c r="AW201" s="51"/>
      <c r="AX201" s="51"/>
      <c r="AY201" s="51"/>
      <c r="AZ201" s="51"/>
      <c r="BA201" s="51"/>
      <c r="BB201" s="51"/>
      <c r="BC201" s="51"/>
      <c r="BD201" s="51"/>
      <c r="BE201" s="51"/>
      <c r="BF201" s="51"/>
      <c r="BG201" s="51"/>
      <c r="BH201" s="51"/>
      <c r="BI201" s="51"/>
      <c r="BJ201" s="51"/>
      <c r="BK201" s="51"/>
      <c r="BL201" s="51"/>
      <c r="BM201" s="51"/>
    </row>
    <row r="202" spans="19:65"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  <c r="AO202" s="51"/>
      <c r="AP202" s="51"/>
      <c r="AQ202" s="51"/>
      <c r="AR202" s="51"/>
      <c r="AS202" s="51"/>
      <c r="AT202" s="51"/>
      <c r="AU202" s="51"/>
      <c r="AV202" s="51"/>
      <c r="AW202" s="51"/>
      <c r="AX202" s="51"/>
      <c r="AY202" s="51"/>
      <c r="AZ202" s="51"/>
      <c r="BA202" s="51"/>
      <c r="BB202" s="51"/>
      <c r="BC202" s="51"/>
      <c r="BD202" s="51"/>
      <c r="BE202" s="51"/>
      <c r="BF202" s="51"/>
      <c r="BG202" s="51"/>
      <c r="BH202" s="51"/>
      <c r="BI202" s="51"/>
      <c r="BJ202" s="51"/>
      <c r="BK202" s="51"/>
      <c r="BL202" s="51"/>
      <c r="BM202" s="51"/>
    </row>
    <row r="203" spans="19:65"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  <c r="AO203" s="51"/>
      <c r="AP203" s="51"/>
      <c r="AQ203" s="51"/>
      <c r="AR203" s="51"/>
      <c r="AS203" s="51"/>
      <c r="AT203" s="51"/>
      <c r="AU203" s="51"/>
      <c r="AV203" s="51"/>
      <c r="AW203" s="51"/>
      <c r="AX203" s="51"/>
      <c r="AY203" s="51"/>
      <c r="AZ203" s="51"/>
      <c r="BA203" s="51"/>
      <c r="BB203" s="51"/>
      <c r="BC203" s="51"/>
      <c r="BD203" s="51"/>
      <c r="BE203" s="51"/>
      <c r="BF203" s="51"/>
      <c r="BG203" s="51"/>
      <c r="BH203" s="51"/>
      <c r="BI203" s="51"/>
      <c r="BJ203" s="51"/>
      <c r="BK203" s="51"/>
      <c r="BL203" s="51"/>
      <c r="BM203" s="51"/>
    </row>
    <row r="204" spans="19:65"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  <c r="AO204" s="51"/>
      <c r="AP204" s="51"/>
      <c r="AQ204" s="51"/>
      <c r="AR204" s="51"/>
      <c r="AS204" s="51"/>
      <c r="AT204" s="51"/>
      <c r="AU204" s="51"/>
      <c r="AV204" s="51"/>
      <c r="AW204" s="51"/>
      <c r="AX204" s="51"/>
      <c r="AY204" s="51"/>
      <c r="AZ204" s="51"/>
      <c r="BA204" s="51"/>
      <c r="BB204" s="51"/>
      <c r="BC204" s="51"/>
      <c r="BD204" s="51"/>
      <c r="BE204" s="51"/>
      <c r="BF204" s="51"/>
      <c r="BG204" s="51"/>
      <c r="BH204" s="51"/>
      <c r="BI204" s="51"/>
      <c r="BJ204" s="51"/>
      <c r="BK204" s="51"/>
      <c r="BL204" s="51"/>
      <c r="BM204" s="51"/>
    </row>
    <row r="205" spans="19:65"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  <c r="AO205" s="51"/>
      <c r="AP205" s="51"/>
      <c r="AQ205" s="51"/>
      <c r="AR205" s="51"/>
      <c r="AS205" s="51"/>
      <c r="AT205" s="51"/>
      <c r="AU205" s="51"/>
      <c r="AV205" s="51"/>
      <c r="AW205" s="51"/>
      <c r="AX205" s="51"/>
      <c r="AY205" s="51"/>
      <c r="AZ205" s="51"/>
      <c r="BA205" s="51"/>
      <c r="BB205" s="51"/>
      <c r="BC205" s="51"/>
      <c r="BD205" s="51"/>
      <c r="BE205" s="51"/>
      <c r="BF205" s="51"/>
      <c r="BG205" s="51"/>
      <c r="BH205" s="51"/>
      <c r="BI205" s="51"/>
      <c r="BJ205" s="51"/>
      <c r="BK205" s="51"/>
      <c r="BL205" s="51"/>
      <c r="BM205" s="51"/>
    </row>
    <row r="206" spans="19:65"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  <c r="AO206" s="51"/>
      <c r="AP206" s="51"/>
      <c r="AQ206" s="51"/>
      <c r="AR206" s="51"/>
      <c r="AS206" s="51"/>
      <c r="AT206" s="51"/>
      <c r="AU206" s="51"/>
      <c r="AV206" s="51"/>
      <c r="AW206" s="51"/>
      <c r="AX206" s="51"/>
      <c r="AY206" s="51"/>
      <c r="AZ206" s="51"/>
      <c r="BA206" s="51"/>
      <c r="BB206" s="51"/>
      <c r="BC206" s="51"/>
      <c r="BD206" s="51"/>
      <c r="BE206" s="51"/>
      <c r="BF206" s="51"/>
      <c r="BG206" s="51"/>
      <c r="BH206" s="51"/>
      <c r="BI206" s="51"/>
      <c r="BJ206" s="51"/>
      <c r="BK206" s="51"/>
      <c r="BL206" s="51"/>
      <c r="BM206" s="51"/>
    </row>
    <row r="207" spans="19:65"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  <c r="AO207" s="51"/>
      <c r="AP207" s="51"/>
      <c r="AQ207" s="51"/>
      <c r="AR207" s="51"/>
      <c r="AS207" s="51"/>
      <c r="AT207" s="51"/>
      <c r="AU207" s="51"/>
      <c r="AV207" s="51"/>
      <c r="AW207" s="51"/>
      <c r="AX207" s="51"/>
      <c r="AY207" s="51"/>
      <c r="AZ207" s="51"/>
      <c r="BA207" s="51"/>
      <c r="BB207" s="51"/>
      <c r="BC207" s="51"/>
      <c r="BD207" s="51"/>
      <c r="BE207" s="51"/>
      <c r="BF207" s="51"/>
      <c r="BG207" s="51"/>
      <c r="BH207" s="51"/>
      <c r="BI207" s="51"/>
      <c r="BJ207" s="51"/>
      <c r="BK207" s="51"/>
      <c r="BL207" s="51"/>
      <c r="BM207" s="51"/>
    </row>
    <row r="208" spans="19:65"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  <c r="AO208" s="51"/>
      <c r="AP208" s="51"/>
      <c r="AQ208" s="51"/>
      <c r="AR208" s="51"/>
      <c r="AS208" s="51"/>
      <c r="AT208" s="51"/>
      <c r="AU208" s="51"/>
      <c r="AV208" s="51"/>
      <c r="AW208" s="51"/>
      <c r="AX208" s="51"/>
      <c r="AY208" s="51"/>
      <c r="AZ208" s="51"/>
      <c r="BA208" s="51"/>
      <c r="BB208" s="51"/>
      <c r="BC208" s="51"/>
      <c r="BD208" s="51"/>
      <c r="BE208" s="51"/>
      <c r="BF208" s="51"/>
      <c r="BG208" s="51"/>
      <c r="BH208" s="51"/>
      <c r="BI208" s="51"/>
      <c r="BJ208" s="51"/>
      <c r="BK208" s="51"/>
      <c r="BL208" s="51"/>
      <c r="BM208" s="51"/>
    </row>
    <row r="209" spans="19:65"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  <c r="AO209" s="51"/>
      <c r="AP209" s="51"/>
      <c r="AQ209" s="51"/>
      <c r="AR209" s="51"/>
      <c r="AS209" s="51"/>
      <c r="AT209" s="51"/>
      <c r="AU209" s="51"/>
      <c r="AV209" s="51"/>
      <c r="AW209" s="51"/>
      <c r="AX209" s="51"/>
      <c r="AY209" s="51"/>
      <c r="AZ209" s="51"/>
      <c r="BA209" s="51"/>
      <c r="BB209" s="51"/>
      <c r="BC209" s="51"/>
      <c r="BD209" s="51"/>
      <c r="BE209" s="51"/>
      <c r="BF209" s="51"/>
      <c r="BG209" s="51"/>
      <c r="BH209" s="51"/>
      <c r="BI209" s="51"/>
      <c r="BJ209" s="51"/>
      <c r="BK209" s="51"/>
      <c r="BL209" s="51"/>
      <c r="BM209" s="51"/>
    </row>
    <row r="210" spans="19:65"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  <c r="AO210" s="51"/>
      <c r="AP210" s="51"/>
      <c r="AQ210" s="51"/>
      <c r="AR210" s="51"/>
      <c r="AS210" s="51"/>
      <c r="AT210" s="51"/>
      <c r="AU210" s="51"/>
      <c r="AV210" s="51"/>
      <c r="AW210" s="51"/>
      <c r="AX210" s="51"/>
      <c r="AY210" s="51"/>
      <c r="AZ210" s="51"/>
      <c r="BA210" s="51"/>
      <c r="BB210" s="51"/>
      <c r="BC210" s="51"/>
      <c r="BD210" s="51"/>
      <c r="BE210" s="51"/>
      <c r="BF210" s="51"/>
      <c r="BG210" s="51"/>
      <c r="BH210" s="51"/>
      <c r="BI210" s="51"/>
      <c r="BJ210" s="51"/>
      <c r="BK210" s="51"/>
      <c r="BL210" s="51"/>
      <c r="BM210" s="51"/>
    </row>
    <row r="211" spans="19:65"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  <c r="AO211" s="51"/>
      <c r="AP211" s="51"/>
      <c r="AQ211" s="51"/>
      <c r="AR211" s="51"/>
      <c r="AS211" s="51"/>
      <c r="AT211" s="51"/>
      <c r="AU211" s="51"/>
      <c r="AV211" s="51"/>
      <c r="AW211" s="51"/>
      <c r="AX211" s="51"/>
      <c r="AY211" s="51"/>
      <c r="AZ211" s="51"/>
      <c r="BA211" s="51"/>
      <c r="BB211" s="51"/>
      <c r="BC211" s="51"/>
      <c r="BD211" s="51"/>
      <c r="BE211" s="51"/>
      <c r="BF211" s="51"/>
      <c r="BG211" s="51"/>
      <c r="BH211" s="51"/>
      <c r="BI211" s="51"/>
      <c r="BJ211" s="51"/>
      <c r="BK211" s="51"/>
      <c r="BL211" s="51"/>
      <c r="BM211" s="51"/>
    </row>
    <row r="212" spans="19:65"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  <c r="AO212" s="51"/>
      <c r="AP212" s="51"/>
      <c r="AQ212" s="51"/>
      <c r="AR212" s="51"/>
      <c r="AS212" s="51"/>
      <c r="AT212" s="51"/>
      <c r="AU212" s="51"/>
      <c r="AV212" s="51"/>
      <c r="AW212" s="51"/>
      <c r="AX212" s="51"/>
      <c r="AY212" s="51"/>
      <c r="AZ212" s="51"/>
      <c r="BA212" s="51"/>
      <c r="BB212" s="51"/>
      <c r="BC212" s="51"/>
      <c r="BD212" s="51"/>
      <c r="BE212" s="51"/>
      <c r="BF212" s="51"/>
      <c r="BG212" s="51"/>
      <c r="BH212" s="51"/>
      <c r="BI212" s="51"/>
      <c r="BJ212" s="51"/>
      <c r="BK212" s="51"/>
      <c r="BL212" s="51"/>
      <c r="BM212" s="51"/>
    </row>
    <row r="213" spans="19:65"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  <c r="AO213" s="51"/>
      <c r="AP213" s="51"/>
      <c r="AQ213" s="51"/>
      <c r="AR213" s="51"/>
      <c r="AS213" s="51"/>
      <c r="AT213" s="51"/>
      <c r="AU213" s="51"/>
      <c r="AV213" s="51"/>
      <c r="AW213" s="51"/>
      <c r="AX213" s="51"/>
      <c r="AY213" s="51"/>
      <c r="AZ213" s="51"/>
      <c r="BA213" s="51"/>
      <c r="BB213" s="51"/>
      <c r="BC213" s="51"/>
      <c r="BD213" s="51"/>
      <c r="BE213" s="51"/>
      <c r="BF213" s="51"/>
      <c r="BG213" s="51"/>
      <c r="BH213" s="51"/>
      <c r="BI213" s="51"/>
      <c r="BJ213" s="51"/>
      <c r="BK213" s="51"/>
      <c r="BL213" s="51"/>
      <c r="BM213" s="51"/>
    </row>
    <row r="214" spans="19:65"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  <c r="AO214" s="51"/>
      <c r="AP214" s="51"/>
      <c r="AQ214" s="51"/>
      <c r="AR214" s="51"/>
      <c r="AS214" s="51"/>
      <c r="AT214" s="51"/>
      <c r="AU214" s="51"/>
      <c r="AV214" s="51"/>
      <c r="AW214" s="51"/>
      <c r="AX214" s="51"/>
      <c r="AY214" s="51"/>
      <c r="AZ214" s="51"/>
      <c r="BA214" s="51"/>
      <c r="BB214" s="51"/>
      <c r="BC214" s="51"/>
      <c r="BD214" s="51"/>
      <c r="BE214" s="51"/>
      <c r="BF214" s="51"/>
      <c r="BG214" s="51"/>
      <c r="BH214" s="51"/>
      <c r="BI214" s="51"/>
      <c r="BJ214" s="51"/>
      <c r="BK214" s="51"/>
      <c r="BL214" s="51"/>
      <c r="BM214" s="51"/>
    </row>
    <row r="215" spans="19:65"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  <c r="AO215" s="51"/>
      <c r="AP215" s="51"/>
      <c r="AQ215" s="51"/>
      <c r="AR215" s="51"/>
      <c r="AS215" s="51"/>
      <c r="AT215" s="51"/>
      <c r="AU215" s="51"/>
      <c r="AV215" s="51"/>
      <c r="AW215" s="51"/>
      <c r="AX215" s="51"/>
      <c r="AY215" s="51"/>
      <c r="AZ215" s="51"/>
      <c r="BA215" s="51"/>
      <c r="BB215" s="51"/>
      <c r="BC215" s="51"/>
      <c r="BD215" s="51"/>
      <c r="BE215" s="51"/>
      <c r="BF215" s="51"/>
      <c r="BG215" s="51"/>
      <c r="BH215" s="51"/>
      <c r="BI215" s="51"/>
      <c r="BJ215" s="51"/>
      <c r="BK215" s="51"/>
      <c r="BL215" s="51"/>
      <c r="BM215" s="51"/>
    </row>
    <row r="216" spans="19:65"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  <c r="AO216" s="51"/>
      <c r="AP216" s="51"/>
      <c r="AQ216" s="51"/>
      <c r="AR216" s="51"/>
      <c r="AS216" s="51"/>
      <c r="AT216" s="51"/>
      <c r="AU216" s="51"/>
      <c r="AV216" s="51"/>
      <c r="AW216" s="51"/>
      <c r="AX216" s="51"/>
      <c r="AY216" s="51"/>
      <c r="AZ216" s="51"/>
      <c r="BA216" s="51"/>
      <c r="BB216" s="51"/>
      <c r="BC216" s="51"/>
      <c r="BD216" s="51"/>
      <c r="BE216" s="51"/>
      <c r="BF216" s="51"/>
      <c r="BG216" s="51"/>
      <c r="BH216" s="51"/>
      <c r="BI216" s="51"/>
      <c r="BJ216" s="51"/>
      <c r="BK216" s="51"/>
      <c r="BL216" s="51"/>
      <c r="BM216" s="51"/>
    </row>
    <row r="217" spans="19:65"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  <c r="AO217" s="51"/>
      <c r="AP217" s="51"/>
      <c r="AQ217" s="51"/>
      <c r="AR217" s="51"/>
      <c r="AS217" s="51"/>
      <c r="AT217" s="51"/>
      <c r="AU217" s="51"/>
      <c r="AV217" s="51"/>
      <c r="AW217" s="51"/>
      <c r="AX217" s="51"/>
      <c r="AY217" s="51"/>
      <c r="AZ217" s="51"/>
      <c r="BA217" s="51"/>
      <c r="BB217" s="51"/>
      <c r="BC217" s="51"/>
      <c r="BD217" s="51"/>
      <c r="BE217" s="51"/>
      <c r="BF217" s="51"/>
      <c r="BG217" s="51"/>
      <c r="BH217" s="51"/>
      <c r="BI217" s="51"/>
      <c r="BJ217" s="51"/>
      <c r="BK217" s="51"/>
      <c r="BL217" s="51"/>
      <c r="BM217" s="51"/>
    </row>
    <row r="218" spans="19:65"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  <c r="AO218" s="51"/>
      <c r="AP218" s="51"/>
      <c r="AQ218" s="51"/>
      <c r="AR218" s="51"/>
      <c r="AS218" s="51"/>
      <c r="AT218" s="51"/>
      <c r="AU218" s="51"/>
      <c r="AV218" s="51"/>
      <c r="AW218" s="51"/>
      <c r="AX218" s="51"/>
      <c r="AY218" s="51"/>
      <c r="AZ218" s="51"/>
      <c r="BA218" s="51"/>
      <c r="BB218" s="51"/>
      <c r="BC218" s="51"/>
      <c r="BD218" s="51"/>
      <c r="BE218" s="51"/>
      <c r="BF218" s="51"/>
      <c r="BG218" s="51"/>
      <c r="BH218" s="51"/>
      <c r="BI218" s="51"/>
      <c r="BJ218" s="51"/>
      <c r="BK218" s="51"/>
      <c r="BL218" s="51"/>
      <c r="BM218" s="51"/>
    </row>
    <row r="219" spans="19:65"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  <c r="AO219" s="51"/>
      <c r="AP219" s="51"/>
      <c r="AQ219" s="51"/>
      <c r="AR219" s="51"/>
      <c r="AS219" s="51"/>
      <c r="AT219" s="51"/>
      <c r="AU219" s="51"/>
      <c r="AV219" s="51"/>
      <c r="AW219" s="51"/>
      <c r="AX219" s="51"/>
      <c r="AY219" s="51"/>
      <c r="AZ219" s="51"/>
      <c r="BA219" s="51"/>
      <c r="BB219" s="51"/>
      <c r="BC219" s="51"/>
      <c r="BD219" s="51"/>
      <c r="BE219" s="51"/>
      <c r="BF219" s="51"/>
      <c r="BG219" s="51"/>
      <c r="BH219" s="51"/>
      <c r="BI219" s="51"/>
      <c r="BJ219" s="51"/>
      <c r="BK219" s="51"/>
      <c r="BL219" s="51"/>
      <c r="BM219" s="51"/>
    </row>
    <row r="220" spans="19:65"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  <c r="AO220" s="51"/>
      <c r="AP220" s="51"/>
      <c r="AQ220" s="51"/>
      <c r="AR220" s="51"/>
      <c r="AS220" s="51"/>
      <c r="AT220" s="51"/>
      <c r="AU220" s="51"/>
      <c r="AV220" s="51"/>
      <c r="AW220" s="51"/>
      <c r="AX220" s="51"/>
      <c r="AY220" s="51"/>
      <c r="AZ220" s="51"/>
      <c r="BA220" s="51"/>
      <c r="BB220" s="51"/>
      <c r="BC220" s="51"/>
      <c r="BD220" s="51"/>
      <c r="BE220" s="51"/>
      <c r="BF220" s="51"/>
      <c r="BG220" s="51"/>
      <c r="BH220" s="51"/>
      <c r="BI220" s="51"/>
      <c r="BJ220" s="51"/>
      <c r="BK220" s="51"/>
      <c r="BL220" s="51"/>
      <c r="BM220" s="51"/>
    </row>
    <row r="221" spans="19:65"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  <c r="AO221" s="51"/>
      <c r="AP221" s="51"/>
      <c r="AQ221" s="51"/>
      <c r="AR221" s="51"/>
      <c r="AS221" s="51"/>
      <c r="AT221" s="51"/>
      <c r="AU221" s="51"/>
      <c r="AV221" s="51"/>
      <c r="AW221" s="51"/>
      <c r="AX221" s="51"/>
      <c r="AY221" s="51"/>
      <c r="AZ221" s="51"/>
      <c r="BA221" s="51"/>
      <c r="BB221" s="51"/>
      <c r="BC221" s="51"/>
      <c r="BD221" s="51"/>
      <c r="BE221" s="51"/>
      <c r="BF221" s="51"/>
      <c r="BG221" s="51"/>
      <c r="BH221" s="51"/>
      <c r="BI221" s="51"/>
      <c r="BJ221" s="51"/>
      <c r="BK221" s="51"/>
      <c r="BL221" s="51"/>
      <c r="BM221" s="51"/>
    </row>
    <row r="222" spans="19:65"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  <c r="AO222" s="51"/>
      <c r="AP222" s="51"/>
      <c r="AQ222" s="51"/>
      <c r="AR222" s="51"/>
      <c r="AS222" s="51"/>
      <c r="AT222" s="51"/>
      <c r="AU222" s="51"/>
      <c r="AV222" s="51"/>
      <c r="AW222" s="51"/>
      <c r="AX222" s="51"/>
      <c r="AY222" s="51"/>
      <c r="AZ222" s="51"/>
      <c r="BA222" s="51"/>
      <c r="BB222" s="51"/>
      <c r="BC222" s="51"/>
      <c r="BD222" s="51"/>
      <c r="BE222" s="51"/>
      <c r="BF222" s="51"/>
      <c r="BG222" s="51"/>
      <c r="BH222" s="51"/>
      <c r="BI222" s="51"/>
      <c r="BJ222" s="51"/>
      <c r="BK222" s="51"/>
      <c r="BL222" s="51"/>
      <c r="BM222" s="51"/>
    </row>
    <row r="223" spans="19:65"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  <c r="AO223" s="51"/>
      <c r="AP223" s="51"/>
      <c r="AQ223" s="51"/>
      <c r="AR223" s="51"/>
      <c r="AS223" s="51"/>
      <c r="AT223" s="51"/>
      <c r="AU223" s="51"/>
      <c r="AV223" s="51"/>
      <c r="AW223" s="51"/>
      <c r="AX223" s="51"/>
      <c r="AY223" s="51"/>
      <c r="AZ223" s="51"/>
      <c r="BA223" s="51"/>
      <c r="BB223" s="51"/>
      <c r="BC223" s="51"/>
      <c r="BD223" s="51"/>
      <c r="BE223" s="51"/>
      <c r="BF223" s="51"/>
      <c r="BG223" s="51"/>
      <c r="BH223" s="51"/>
      <c r="BI223" s="51"/>
      <c r="BJ223" s="51"/>
      <c r="BK223" s="51"/>
      <c r="BL223" s="51"/>
      <c r="BM223" s="51"/>
    </row>
    <row r="224" spans="19:65"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  <c r="AO224" s="51"/>
      <c r="AP224" s="51"/>
      <c r="AQ224" s="51"/>
      <c r="AR224" s="51"/>
      <c r="AS224" s="51"/>
      <c r="AT224" s="51"/>
      <c r="AU224" s="51"/>
      <c r="AV224" s="51"/>
      <c r="AW224" s="51"/>
      <c r="AX224" s="51"/>
      <c r="AY224" s="51"/>
      <c r="AZ224" s="51"/>
      <c r="BA224" s="51"/>
      <c r="BB224" s="51"/>
      <c r="BC224" s="51"/>
      <c r="BD224" s="51"/>
      <c r="BE224" s="51"/>
      <c r="BF224" s="51"/>
      <c r="BG224" s="51"/>
      <c r="BH224" s="51"/>
      <c r="BI224" s="51"/>
      <c r="BJ224" s="51"/>
      <c r="BK224" s="51"/>
      <c r="BL224" s="51"/>
      <c r="BM224" s="51"/>
    </row>
    <row r="225" spans="19:65"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  <c r="AO225" s="51"/>
      <c r="AP225" s="51"/>
      <c r="AQ225" s="51"/>
      <c r="AR225" s="51"/>
      <c r="AS225" s="51"/>
      <c r="AT225" s="51"/>
      <c r="AU225" s="51"/>
      <c r="AV225" s="51"/>
      <c r="AW225" s="51"/>
      <c r="AX225" s="51"/>
      <c r="AY225" s="51"/>
      <c r="AZ225" s="51"/>
      <c r="BA225" s="51"/>
      <c r="BB225" s="51"/>
      <c r="BC225" s="51"/>
      <c r="BD225" s="51"/>
      <c r="BE225" s="51"/>
      <c r="BF225" s="51"/>
      <c r="BG225" s="51"/>
      <c r="BH225" s="51"/>
      <c r="BI225" s="51"/>
      <c r="BJ225" s="51"/>
      <c r="BK225" s="51"/>
      <c r="BL225" s="51"/>
      <c r="BM225" s="51"/>
    </row>
    <row r="226" spans="19:65"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  <c r="AO226" s="51"/>
      <c r="AP226" s="51"/>
      <c r="AQ226" s="51"/>
      <c r="AR226" s="51"/>
      <c r="AS226" s="51"/>
      <c r="AT226" s="51"/>
      <c r="AU226" s="51"/>
      <c r="AV226" s="51"/>
      <c r="AW226" s="51"/>
      <c r="AX226" s="51"/>
      <c r="AY226" s="51"/>
      <c r="AZ226" s="51"/>
      <c r="BA226" s="51"/>
      <c r="BB226" s="51"/>
      <c r="BC226" s="51"/>
      <c r="BD226" s="51"/>
      <c r="BE226" s="51"/>
      <c r="BF226" s="51"/>
      <c r="BG226" s="51"/>
      <c r="BH226" s="51"/>
      <c r="BI226" s="51"/>
      <c r="BJ226" s="51"/>
      <c r="BK226" s="51"/>
      <c r="BL226" s="51"/>
      <c r="BM226" s="51"/>
    </row>
    <row r="227" spans="19:65"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  <c r="AO227" s="51"/>
      <c r="AP227" s="51"/>
      <c r="AQ227" s="51"/>
      <c r="AR227" s="51"/>
      <c r="AS227" s="51"/>
      <c r="AT227" s="51"/>
      <c r="AU227" s="51"/>
      <c r="AV227" s="51"/>
      <c r="AW227" s="51"/>
      <c r="AX227" s="51"/>
      <c r="AY227" s="51"/>
      <c r="AZ227" s="51"/>
      <c r="BA227" s="51"/>
      <c r="BB227" s="51"/>
      <c r="BC227" s="51"/>
      <c r="BD227" s="51"/>
      <c r="BE227" s="51"/>
      <c r="BF227" s="51"/>
      <c r="BG227" s="51"/>
      <c r="BH227" s="51"/>
      <c r="BI227" s="51"/>
      <c r="BJ227" s="51"/>
      <c r="BK227" s="51"/>
      <c r="BL227" s="51"/>
      <c r="BM227" s="51"/>
    </row>
    <row r="228" spans="19:65"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  <c r="AO228" s="51"/>
      <c r="AP228" s="51"/>
      <c r="AQ228" s="51"/>
      <c r="AR228" s="51"/>
      <c r="AS228" s="51"/>
      <c r="AT228" s="51"/>
      <c r="AU228" s="51"/>
      <c r="AV228" s="51"/>
      <c r="AW228" s="51"/>
      <c r="AX228" s="51"/>
      <c r="AY228" s="51"/>
      <c r="AZ228" s="51"/>
      <c r="BA228" s="51"/>
      <c r="BB228" s="51"/>
      <c r="BC228" s="51"/>
      <c r="BD228" s="51"/>
      <c r="BE228" s="51"/>
      <c r="BF228" s="51"/>
      <c r="BG228" s="51"/>
      <c r="BH228" s="51"/>
      <c r="BI228" s="51"/>
      <c r="BJ228" s="51"/>
      <c r="BK228" s="51"/>
      <c r="BL228" s="51"/>
      <c r="BM228" s="51"/>
    </row>
    <row r="229" spans="19:65"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  <c r="AO229" s="51"/>
      <c r="AP229" s="51"/>
      <c r="AQ229" s="51"/>
      <c r="AR229" s="51"/>
      <c r="AS229" s="51"/>
      <c r="AT229" s="51"/>
      <c r="AU229" s="51"/>
      <c r="AV229" s="51"/>
      <c r="AW229" s="51"/>
      <c r="AX229" s="51"/>
      <c r="AY229" s="51"/>
      <c r="AZ229" s="51"/>
      <c r="BA229" s="51"/>
      <c r="BB229" s="51"/>
      <c r="BC229" s="51"/>
      <c r="BD229" s="51"/>
      <c r="BE229" s="51"/>
      <c r="BF229" s="51"/>
      <c r="BG229" s="51"/>
      <c r="BH229" s="51"/>
      <c r="BI229" s="51"/>
      <c r="BJ229" s="51"/>
      <c r="BK229" s="51"/>
      <c r="BL229" s="51"/>
      <c r="BM229" s="51"/>
    </row>
    <row r="230" spans="19:65"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  <c r="AO230" s="51"/>
      <c r="AP230" s="51"/>
      <c r="AQ230" s="51"/>
      <c r="AR230" s="51"/>
      <c r="AS230" s="51"/>
      <c r="AT230" s="51"/>
      <c r="AU230" s="51"/>
      <c r="AV230" s="51"/>
      <c r="AW230" s="51"/>
      <c r="AX230" s="51"/>
      <c r="AY230" s="51"/>
      <c r="AZ230" s="51"/>
      <c r="BA230" s="51"/>
      <c r="BB230" s="51"/>
      <c r="BC230" s="51"/>
      <c r="BD230" s="51"/>
      <c r="BE230" s="51"/>
      <c r="BF230" s="51"/>
      <c r="BG230" s="51"/>
      <c r="BH230" s="51"/>
      <c r="BI230" s="51"/>
      <c r="BJ230" s="51"/>
      <c r="BK230" s="51"/>
      <c r="BL230" s="51"/>
      <c r="BM230" s="51"/>
    </row>
    <row r="231" spans="19:65"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  <c r="AO231" s="51"/>
      <c r="AP231" s="51"/>
      <c r="AQ231" s="51"/>
      <c r="AR231" s="51"/>
      <c r="AS231" s="51"/>
      <c r="AT231" s="51"/>
      <c r="AU231" s="51"/>
      <c r="AV231" s="51"/>
      <c r="AW231" s="51"/>
      <c r="AX231" s="51"/>
      <c r="AY231" s="51"/>
      <c r="AZ231" s="51"/>
      <c r="BA231" s="51"/>
      <c r="BB231" s="51"/>
      <c r="BC231" s="51"/>
      <c r="BD231" s="51"/>
      <c r="BE231" s="51"/>
      <c r="BF231" s="51"/>
      <c r="BG231" s="51"/>
      <c r="BH231" s="51"/>
      <c r="BI231" s="51"/>
      <c r="BJ231" s="51"/>
      <c r="BK231" s="51"/>
      <c r="BL231" s="51"/>
      <c r="BM231" s="51"/>
    </row>
    <row r="232" spans="19:65"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  <c r="AO232" s="51"/>
      <c r="AP232" s="51"/>
      <c r="AQ232" s="51"/>
      <c r="AR232" s="51"/>
      <c r="AS232" s="51"/>
      <c r="AT232" s="51"/>
      <c r="AU232" s="51"/>
      <c r="AV232" s="51"/>
      <c r="AW232" s="51"/>
      <c r="AX232" s="51"/>
      <c r="AY232" s="51"/>
      <c r="AZ232" s="51"/>
      <c r="BA232" s="51"/>
      <c r="BB232" s="51"/>
      <c r="BC232" s="51"/>
      <c r="BD232" s="51"/>
      <c r="BE232" s="51"/>
      <c r="BF232" s="51"/>
      <c r="BG232" s="51"/>
      <c r="BH232" s="51"/>
      <c r="BI232" s="51"/>
      <c r="BJ232" s="51"/>
      <c r="BK232" s="51"/>
      <c r="BL232" s="51"/>
      <c r="BM232" s="51"/>
    </row>
    <row r="233" spans="19:65"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  <c r="AO233" s="51"/>
      <c r="AP233" s="51"/>
      <c r="AQ233" s="51"/>
      <c r="AR233" s="51"/>
      <c r="AS233" s="51"/>
      <c r="AT233" s="51"/>
      <c r="AU233" s="51"/>
      <c r="AV233" s="51"/>
      <c r="AW233" s="51"/>
      <c r="AX233" s="51"/>
      <c r="AY233" s="51"/>
      <c r="AZ233" s="51"/>
      <c r="BA233" s="51"/>
      <c r="BB233" s="51"/>
      <c r="BC233" s="51"/>
      <c r="BD233" s="51"/>
      <c r="BE233" s="51"/>
      <c r="BF233" s="51"/>
      <c r="BG233" s="51"/>
      <c r="BH233" s="51"/>
      <c r="BI233" s="51"/>
      <c r="BJ233" s="51"/>
      <c r="BK233" s="51"/>
      <c r="BL233" s="51"/>
      <c r="BM233" s="51"/>
    </row>
    <row r="234" spans="19:65"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  <c r="AO234" s="51"/>
      <c r="AP234" s="51"/>
      <c r="AQ234" s="51"/>
      <c r="AR234" s="51"/>
      <c r="AS234" s="51"/>
      <c r="AT234" s="51"/>
      <c r="AU234" s="51"/>
      <c r="AV234" s="51"/>
      <c r="AW234" s="51"/>
      <c r="AX234" s="51"/>
      <c r="AY234" s="51"/>
      <c r="AZ234" s="51"/>
      <c r="BA234" s="51"/>
      <c r="BB234" s="51"/>
      <c r="BC234" s="51"/>
      <c r="BD234" s="51"/>
      <c r="BE234" s="51"/>
      <c r="BF234" s="51"/>
      <c r="BG234" s="51"/>
      <c r="BH234" s="51"/>
      <c r="BI234" s="51"/>
      <c r="BJ234" s="51"/>
      <c r="BK234" s="51"/>
      <c r="BL234" s="51"/>
      <c r="BM234" s="51"/>
    </row>
    <row r="235" spans="19:65"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  <c r="AO235" s="51"/>
      <c r="AP235" s="51"/>
      <c r="AQ235" s="51"/>
      <c r="AR235" s="51"/>
      <c r="AS235" s="51"/>
      <c r="AT235" s="51"/>
      <c r="AU235" s="51"/>
      <c r="AV235" s="51"/>
      <c r="AW235" s="51"/>
      <c r="AX235" s="51"/>
      <c r="AY235" s="51"/>
      <c r="AZ235" s="51"/>
      <c r="BA235" s="51"/>
      <c r="BB235" s="51"/>
      <c r="BC235" s="51"/>
      <c r="BD235" s="51"/>
      <c r="BE235" s="51"/>
      <c r="BF235" s="51"/>
      <c r="BG235" s="51"/>
      <c r="BH235" s="51"/>
      <c r="BI235" s="51"/>
      <c r="BJ235" s="51"/>
      <c r="BK235" s="51"/>
      <c r="BL235" s="51"/>
      <c r="BM235" s="51"/>
    </row>
    <row r="236" spans="19:65"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  <c r="AO236" s="51"/>
      <c r="AP236" s="51"/>
      <c r="AQ236" s="51"/>
      <c r="AR236" s="51"/>
      <c r="AS236" s="51"/>
      <c r="AT236" s="51"/>
      <c r="AU236" s="51"/>
      <c r="AV236" s="51"/>
      <c r="AW236" s="51"/>
      <c r="AX236" s="51"/>
      <c r="AY236" s="51"/>
      <c r="AZ236" s="51"/>
      <c r="BA236" s="51"/>
      <c r="BB236" s="51"/>
      <c r="BC236" s="51"/>
      <c r="BD236" s="51"/>
      <c r="BE236" s="51"/>
      <c r="BF236" s="51"/>
      <c r="BG236" s="51"/>
      <c r="BH236" s="51"/>
      <c r="BI236" s="51"/>
      <c r="BJ236" s="51"/>
      <c r="BK236" s="51"/>
      <c r="BL236" s="51"/>
      <c r="BM236" s="51"/>
    </row>
    <row r="237" spans="19:65"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  <c r="AO237" s="51"/>
      <c r="AP237" s="51"/>
      <c r="AQ237" s="51"/>
      <c r="AR237" s="51"/>
      <c r="AS237" s="51"/>
      <c r="AT237" s="51"/>
      <c r="AU237" s="51"/>
      <c r="AV237" s="51"/>
      <c r="AW237" s="51"/>
      <c r="AX237" s="51"/>
      <c r="AY237" s="51"/>
      <c r="AZ237" s="51"/>
      <c r="BA237" s="51"/>
      <c r="BB237" s="51"/>
      <c r="BC237" s="51"/>
      <c r="BD237" s="51"/>
      <c r="BE237" s="51"/>
      <c r="BF237" s="51"/>
      <c r="BG237" s="51"/>
      <c r="BH237" s="51"/>
      <c r="BI237" s="51"/>
      <c r="BJ237" s="51"/>
      <c r="BK237" s="51"/>
      <c r="BL237" s="51"/>
      <c r="BM237" s="51"/>
    </row>
    <row r="238" spans="19:65"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  <c r="AO238" s="51"/>
      <c r="AP238" s="51"/>
      <c r="AQ238" s="51"/>
      <c r="AR238" s="51"/>
      <c r="AS238" s="51"/>
      <c r="AT238" s="51"/>
      <c r="AU238" s="51"/>
      <c r="AV238" s="51"/>
      <c r="AW238" s="51"/>
      <c r="AX238" s="51"/>
      <c r="AY238" s="51"/>
      <c r="AZ238" s="51"/>
      <c r="BA238" s="51"/>
      <c r="BB238" s="51"/>
      <c r="BC238" s="51"/>
      <c r="BD238" s="51"/>
      <c r="BE238" s="51"/>
      <c r="BF238" s="51"/>
      <c r="BG238" s="51"/>
      <c r="BH238" s="51"/>
      <c r="BI238" s="51"/>
      <c r="BJ238" s="51"/>
      <c r="BK238" s="51"/>
      <c r="BL238" s="51"/>
      <c r="BM238" s="51"/>
    </row>
    <row r="239" spans="19:65"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  <c r="AO239" s="51"/>
      <c r="AP239" s="51"/>
      <c r="AQ239" s="51"/>
      <c r="AR239" s="51"/>
      <c r="AS239" s="51"/>
      <c r="AT239" s="51"/>
      <c r="AU239" s="51"/>
      <c r="AV239" s="51"/>
      <c r="AW239" s="51"/>
      <c r="AX239" s="51"/>
      <c r="AY239" s="51"/>
      <c r="AZ239" s="51"/>
      <c r="BA239" s="51"/>
      <c r="BB239" s="51"/>
      <c r="BC239" s="51"/>
      <c r="BD239" s="51"/>
      <c r="BE239" s="51"/>
      <c r="BF239" s="51"/>
      <c r="BG239" s="51"/>
      <c r="BH239" s="51"/>
      <c r="BI239" s="51"/>
      <c r="BJ239" s="51"/>
      <c r="BK239" s="51"/>
      <c r="BL239" s="51"/>
      <c r="BM239" s="51"/>
    </row>
    <row r="240" spans="19:65"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  <c r="AO240" s="51"/>
      <c r="AP240" s="51"/>
      <c r="AQ240" s="51"/>
      <c r="AR240" s="51"/>
      <c r="AS240" s="51"/>
      <c r="AT240" s="51"/>
      <c r="AU240" s="51"/>
      <c r="AV240" s="51"/>
      <c r="AW240" s="51"/>
      <c r="AX240" s="51"/>
      <c r="AY240" s="51"/>
      <c r="AZ240" s="51"/>
      <c r="BA240" s="51"/>
      <c r="BB240" s="51"/>
      <c r="BC240" s="51"/>
      <c r="BD240" s="51"/>
      <c r="BE240" s="51"/>
      <c r="BF240" s="51"/>
      <c r="BG240" s="51"/>
      <c r="BH240" s="51"/>
      <c r="BI240" s="51"/>
      <c r="BJ240" s="51"/>
      <c r="BK240" s="51"/>
      <c r="BL240" s="51"/>
      <c r="BM240" s="51"/>
    </row>
    <row r="241" spans="19:65"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  <c r="AO241" s="51"/>
      <c r="AP241" s="51"/>
      <c r="AQ241" s="51"/>
      <c r="AR241" s="51"/>
      <c r="AS241" s="51"/>
      <c r="AT241" s="51"/>
      <c r="AU241" s="51"/>
      <c r="AV241" s="51"/>
      <c r="AW241" s="51"/>
      <c r="AX241" s="51"/>
      <c r="AY241" s="51"/>
      <c r="AZ241" s="51"/>
      <c r="BA241" s="51"/>
      <c r="BB241" s="51"/>
      <c r="BC241" s="51"/>
      <c r="BD241" s="51"/>
      <c r="BE241" s="51"/>
      <c r="BF241" s="51"/>
      <c r="BG241" s="51"/>
      <c r="BH241" s="51"/>
      <c r="BI241" s="51"/>
      <c r="BJ241" s="51"/>
      <c r="BK241" s="51"/>
      <c r="BL241" s="51"/>
      <c r="BM241" s="51"/>
    </row>
    <row r="242" spans="19:65"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  <c r="AO242" s="51"/>
      <c r="AP242" s="51"/>
      <c r="AQ242" s="51"/>
      <c r="AR242" s="51"/>
      <c r="AS242" s="51"/>
      <c r="AT242" s="51"/>
      <c r="AU242" s="51"/>
      <c r="AV242" s="51"/>
      <c r="AW242" s="51"/>
      <c r="AX242" s="51"/>
      <c r="AY242" s="51"/>
      <c r="AZ242" s="51"/>
      <c r="BA242" s="51"/>
      <c r="BB242" s="51"/>
      <c r="BC242" s="51"/>
      <c r="BD242" s="51"/>
      <c r="BE242" s="51"/>
      <c r="BF242" s="51"/>
      <c r="BG242" s="51"/>
      <c r="BH242" s="51"/>
      <c r="BI242" s="51"/>
      <c r="BJ242" s="51"/>
      <c r="BK242" s="51"/>
      <c r="BL242" s="51"/>
      <c r="BM242" s="51"/>
    </row>
    <row r="243" spans="19:65"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  <c r="AO243" s="51"/>
      <c r="AP243" s="51"/>
      <c r="AQ243" s="51"/>
      <c r="AR243" s="51"/>
      <c r="AS243" s="51"/>
      <c r="AT243" s="51"/>
      <c r="AU243" s="51"/>
      <c r="AV243" s="51"/>
      <c r="AW243" s="51"/>
      <c r="AX243" s="51"/>
      <c r="AY243" s="51"/>
      <c r="AZ243" s="51"/>
      <c r="BA243" s="51"/>
      <c r="BB243" s="51"/>
      <c r="BC243" s="51"/>
      <c r="BD243" s="51"/>
      <c r="BE243" s="51"/>
      <c r="BF243" s="51"/>
      <c r="BG243" s="51"/>
      <c r="BH243" s="51"/>
      <c r="BI243" s="51"/>
      <c r="BJ243" s="51"/>
      <c r="BK243" s="51"/>
      <c r="BL243" s="51"/>
      <c r="BM243" s="51"/>
    </row>
    <row r="244" spans="19:65"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  <c r="AO244" s="51"/>
      <c r="AP244" s="51"/>
      <c r="AQ244" s="51"/>
      <c r="AR244" s="51"/>
      <c r="AS244" s="51"/>
      <c r="AT244" s="51"/>
      <c r="AU244" s="51"/>
      <c r="AV244" s="51"/>
      <c r="AW244" s="51"/>
      <c r="AX244" s="51"/>
      <c r="AY244" s="51"/>
      <c r="AZ244" s="51"/>
      <c r="BA244" s="51"/>
      <c r="BB244" s="51"/>
      <c r="BC244" s="51"/>
      <c r="BD244" s="51"/>
      <c r="BE244" s="51"/>
      <c r="BF244" s="51"/>
      <c r="BG244" s="51"/>
      <c r="BH244" s="51"/>
      <c r="BI244" s="51"/>
      <c r="BJ244" s="51"/>
      <c r="BK244" s="51"/>
      <c r="BL244" s="51"/>
      <c r="BM244" s="51"/>
    </row>
    <row r="245" spans="19:65"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  <c r="AO245" s="51"/>
      <c r="AP245" s="51"/>
      <c r="AQ245" s="51"/>
      <c r="AR245" s="51"/>
      <c r="AS245" s="51"/>
      <c r="AT245" s="51"/>
      <c r="AU245" s="51"/>
      <c r="AV245" s="51"/>
      <c r="AW245" s="51"/>
      <c r="AX245" s="51"/>
      <c r="AY245" s="51"/>
      <c r="AZ245" s="51"/>
      <c r="BA245" s="51"/>
      <c r="BB245" s="51"/>
      <c r="BC245" s="51"/>
      <c r="BD245" s="51"/>
      <c r="BE245" s="51"/>
      <c r="BF245" s="51"/>
      <c r="BG245" s="51"/>
      <c r="BH245" s="51"/>
      <c r="BI245" s="51"/>
      <c r="BJ245" s="51"/>
      <c r="BK245" s="51"/>
      <c r="BL245" s="51"/>
      <c r="BM245" s="51"/>
    </row>
    <row r="246" spans="19:65"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  <c r="AO246" s="51"/>
      <c r="AP246" s="51"/>
      <c r="AQ246" s="51"/>
      <c r="AR246" s="51"/>
      <c r="AS246" s="51"/>
      <c r="AT246" s="51"/>
      <c r="AU246" s="51"/>
      <c r="AV246" s="51"/>
      <c r="AW246" s="51"/>
      <c r="AX246" s="51"/>
      <c r="AY246" s="51"/>
      <c r="AZ246" s="51"/>
      <c r="BA246" s="51"/>
      <c r="BB246" s="51"/>
      <c r="BC246" s="51"/>
      <c r="BD246" s="51"/>
      <c r="BE246" s="51"/>
      <c r="BF246" s="51"/>
      <c r="BG246" s="51"/>
      <c r="BH246" s="51"/>
      <c r="BI246" s="51"/>
      <c r="BJ246" s="51"/>
      <c r="BK246" s="51"/>
      <c r="BL246" s="51"/>
      <c r="BM246" s="51"/>
    </row>
    <row r="247" spans="19:65"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  <c r="AO247" s="51"/>
      <c r="AP247" s="51"/>
      <c r="AQ247" s="51"/>
      <c r="AR247" s="51"/>
      <c r="AS247" s="51"/>
      <c r="AT247" s="51"/>
      <c r="AU247" s="51"/>
      <c r="AV247" s="51"/>
      <c r="AW247" s="51"/>
      <c r="AX247" s="51"/>
      <c r="AY247" s="51"/>
      <c r="AZ247" s="51"/>
      <c r="BA247" s="51"/>
      <c r="BB247" s="51"/>
      <c r="BC247" s="51"/>
      <c r="BD247" s="51"/>
      <c r="BE247" s="51"/>
      <c r="BF247" s="51"/>
      <c r="BG247" s="51"/>
      <c r="BH247" s="51"/>
      <c r="BI247" s="51"/>
      <c r="BJ247" s="51"/>
      <c r="BK247" s="51"/>
      <c r="BL247" s="51"/>
      <c r="BM247" s="51"/>
    </row>
    <row r="248" spans="19:65"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  <c r="AO248" s="51"/>
      <c r="AP248" s="51"/>
      <c r="AQ248" s="51"/>
      <c r="AR248" s="51"/>
      <c r="AS248" s="51"/>
      <c r="AT248" s="51"/>
      <c r="AU248" s="51"/>
      <c r="AV248" s="51"/>
      <c r="AW248" s="51"/>
      <c r="AX248" s="51"/>
      <c r="AY248" s="51"/>
      <c r="AZ248" s="51"/>
      <c r="BA248" s="51"/>
      <c r="BB248" s="51"/>
      <c r="BC248" s="51"/>
      <c r="BD248" s="51"/>
      <c r="BE248" s="51"/>
      <c r="BF248" s="51"/>
      <c r="BG248" s="51"/>
      <c r="BH248" s="51"/>
      <c r="BI248" s="51"/>
      <c r="BJ248" s="51"/>
      <c r="BK248" s="51"/>
      <c r="BL248" s="51"/>
      <c r="BM248" s="51"/>
    </row>
    <row r="249" spans="19:65"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  <c r="AO249" s="51"/>
      <c r="AP249" s="51"/>
      <c r="AQ249" s="51"/>
      <c r="AR249" s="51"/>
      <c r="AS249" s="51"/>
      <c r="AT249" s="51"/>
      <c r="AU249" s="51"/>
      <c r="AV249" s="51"/>
      <c r="AW249" s="51"/>
      <c r="AX249" s="51"/>
      <c r="AY249" s="51"/>
      <c r="AZ249" s="51"/>
      <c r="BA249" s="51"/>
      <c r="BB249" s="51"/>
      <c r="BC249" s="51"/>
      <c r="BD249" s="51"/>
      <c r="BE249" s="51"/>
      <c r="BF249" s="51"/>
      <c r="BG249" s="51"/>
      <c r="BH249" s="51"/>
      <c r="BI249" s="51"/>
      <c r="BJ249" s="51"/>
      <c r="BK249" s="51"/>
      <c r="BL249" s="51"/>
      <c r="BM249" s="51"/>
    </row>
    <row r="250" spans="19:65"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  <c r="AO250" s="51"/>
      <c r="AP250" s="51"/>
      <c r="AQ250" s="51"/>
      <c r="AR250" s="51"/>
      <c r="AS250" s="51"/>
      <c r="AT250" s="51"/>
      <c r="AU250" s="51"/>
      <c r="AV250" s="51"/>
      <c r="AW250" s="51"/>
      <c r="AX250" s="51"/>
      <c r="AY250" s="51"/>
      <c r="AZ250" s="51"/>
      <c r="BA250" s="51"/>
      <c r="BB250" s="51"/>
      <c r="BC250" s="51"/>
      <c r="BD250" s="51"/>
      <c r="BE250" s="51"/>
      <c r="BF250" s="51"/>
      <c r="BG250" s="51"/>
      <c r="BH250" s="51"/>
      <c r="BI250" s="51"/>
      <c r="BJ250" s="51"/>
      <c r="BK250" s="51"/>
      <c r="BL250" s="51"/>
      <c r="BM250" s="51"/>
    </row>
    <row r="251" spans="19:65"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  <c r="AO251" s="51"/>
      <c r="AP251" s="51"/>
      <c r="AQ251" s="51"/>
      <c r="AR251" s="51"/>
      <c r="AS251" s="51"/>
      <c r="AT251" s="51"/>
      <c r="AU251" s="51"/>
      <c r="AV251" s="51"/>
      <c r="AW251" s="51"/>
      <c r="AX251" s="51"/>
      <c r="AY251" s="51"/>
      <c r="AZ251" s="51"/>
      <c r="BA251" s="51"/>
      <c r="BB251" s="51"/>
      <c r="BC251" s="51"/>
      <c r="BD251" s="51"/>
      <c r="BE251" s="51"/>
      <c r="BF251" s="51"/>
      <c r="BG251" s="51"/>
      <c r="BH251" s="51"/>
      <c r="BI251" s="51"/>
      <c r="BJ251" s="51"/>
      <c r="BK251" s="51"/>
      <c r="BL251" s="51"/>
      <c r="BM251" s="51"/>
    </row>
    <row r="252" spans="19:65"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  <c r="AO252" s="51"/>
      <c r="AP252" s="51"/>
      <c r="AQ252" s="51"/>
      <c r="AR252" s="51"/>
      <c r="AS252" s="51"/>
      <c r="AT252" s="51"/>
      <c r="AU252" s="51"/>
      <c r="AV252" s="51"/>
      <c r="AW252" s="51"/>
      <c r="AX252" s="51"/>
      <c r="AY252" s="51"/>
      <c r="AZ252" s="51"/>
      <c r="BA252" s="51"/>
      <c r="BB252" s="51"/>
      <c r="BC252" s="51"/>
      <c r="BD252" s="51"/>
      <c r="BE252" s="51"/>
      <c r="BF252" s="51"/>
      <c r="BG252" s="51"/>
      <c r="BH252" s="51"/>
      <c r="BI252" s="51"/>
      <c r="BJ252" s="51"/>
      <c r="BK252" s="51"/>
      <c r="BL252" s="51"/>
      <c r="BM252" s="51"/>
    </row>
    <row r="253" spans="19:65"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  <c r="AO253" s="51"/>
      <c r="AP253" s="51"/>
      <c r="AQ253" s="51"/>
      <c r="AR253" s="51"/>
      <c r="AS253" s="51"/>
      <c r="AT253" s="51"/>
      <c r="AU253" s="51"/>
      <c r="AV253" s="51"/>
      <c r="AW253" s="51"/>
      <c r="AX253" s="51"/>
      <c r="AY253" s="51"/>
      <c r="AZ253" s="51"/>
      <c r="BA253" s="51"/>
      <c r="BB253" s="51"/>
      <c r="BC253" s="51"/>
      <c r="BD253" s="51"/>
      <c r="BE253" s="51"/>
      <c r="BF253" s="51"/>
      <c r="BG253" s="51"/>
      <c r="BH253" s="51"/>
      <c r="BI253" s="51"/>
      <c r="BJ253" s="51"/>
      <c r="BK253" s="51"/>
      <c r="BL253" s="51"/>
      <c r="BM253" s="51"/>
    </row>
    <row r="254" spans="19:65"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  <c r="AO254" s="51"/>
      <c r="AP254" s="51"/>
      <c r="AQ254" s="51"/>
      <c r="AR254" s="51"/>
      <c r="AS254" s="51"/>
      <c r="AT254" s="51"/>
      <c r="AU254" s="51"/>
      <c r="AV254" s="51"/>
      <c r="AW254" s="51"/>
      <c r="AX254" s="51"/>
      <c r="AY254" s="51"/>
      <c r="AZ254" s="51"/>
      <c r="BA254" s="51"/>
      <c r="BB254" s="51"/>
      <c r="BC254" s="51"/>
      <c r="BD254" s="51"/>
      <c r="BE254" s="51"/>
      <c r="BF254" s="51"/>
      <c r="BG254" s="51"/>
      <c r="BH254" s="51"/>
      <c r="BI254" s="51"/>
      <c r="BJ254" s="51"/>
      <c r="BK254" s="51"/>
      <c r="BL254" s="51"/>
      <c r="BM254" s="51"/>
    </row>
    <row r="255" spans="19:65"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  <c r="AO255" s="51"/>
      <c r="AP255" s="51"/>
      <c r="AQ255" s="51"/>
      <c r="AR255" s="51"/>
      <c r="AS255" s="51"/>
      <c r="AT255" s="51"/>
      <c r="AU255" s="51"/>
      <c r="AV255" s="51"/>
      <c r="AW255" s="51"/>
      <c r="AX255" s="51"/>
      <c r="AY255" s="51"/>
      <c r="AZ255" s="51"/>
      <c r="BA255" s="51"/>
      <c r="BB255" s="51"/>
      <c r="BC255" s="51"/>
      <c r="BD255" s="51"/>
      <c r="BE255" s="51"/>
      <c r="BF255" s="51"/>
      <c r="BG255" s="51"/>
      <c r="BH255" s="51"/>
      <c r="BI255" s="51"/>
      <c r="BJ255" s="51"/>
      <c r="BK255" s="51"/>
      <c r="BL255" s="51"/>
      <c r="BM255" s="51"/>
    </row>
    <row r="256" spans="19:65"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  <c r="AO256" s="51"/>
      <c r="AP256" s="51"/>
      <c r="AQ256" s="51"/>
      <c r="AR256" s="51"/>
      <c r="AS256" s="51"/>
      <c r="AT256" s="51"/>
      <c r="AU256" s="51"/>
      <c r="AV256" s="51"/>
      <c r="AW256" s="51"/>
      <c r="AX256" s="51"/>
      <c r="AY256" s="51"/>
      <c r="AZ256" s="51"/>
      <c r="BA256" s="51"/>
      <c r="BB256" s="51"/>
      <c r="BC256" s="51"/>
      <c r="BD256" s="51"/>
      <c r="BE256" s="51"/>
      <c r="BF256" s="51"/>
      <c r="BG256" s="51"/>
      <c r="BH256" s="51"/>
      <c r="BI256" s="51"/>
      <c r="BJ256" s="51"/>
      <c r="BK256" s="51"/>
      <c r="BL256" s="51"/>
      <c r="BM256" s="51"/>
    </row>
    <row r="257" spans="19:65"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  <c r="AO257" s="51"/>
      <c r="AP257" s="51"/>
      <c r="AQ257" s="51"/>
      <c r="AR257" s="51"/>
      <c r="AS257" s="51"/>
      <c r="AT257" s="51"/>
      <c r="AU257" s="51"/>
      <c r="AV257" s="51"/>
      <c r="AW257" s="51"/>
      <c r="AX257" s="51"/>
      <c r="AY257" s="51"/>
      <c r="AZ257" s="51"/>
      <c r="BA257" s="51"/>
      <c r="BB257" s="51"/>
      <c r="BC257" s="51"/>
      <c r="BD257" s="51"/>
      <c r="BE257" s="51"/>
      <c r="BF257" s="51"/>
      <c r="BG257" s="51"/>
      <c r="BH257" s="51"/>
      <c r="BI257" s="51"/>
      <c r="BJ257" s="51"/>
      <c r="BK257" s="51"/>
      <c r="BL257" s="51"/>
      <c r="BM257" s="51"/>
    </row>
    <row r="258" spans="19:65"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  <c r="AO258" s="51"/>
      <c r="AP258" s="51"/>
      <c r="AQ258" s="51"/>
      <c r="AR258" s="51"/>
      <c r="AS258" s="51"/>
      <c r="AT258" s="51"/>
      <c r="AU258" s="51"/>
      <c r="AV258" s="51"/>
      <c r="AW258" s="51"/>
      <c r="AX258" s="51"/>
      <c r="AY258" s="51"/>
      <c r="AZ258" s="51"/>
      <c r="BA258" s="51"/>
      <c r="BB258" s="51"/>
      <c r="BC258" s="51"/>
      <c r="BD258" s="51"/>
      <c r="BE258" s="51"/>
      <c r="BF258" s="51"/>
      <c r="BG258" s="51"/>
      <c r="BH258" s="51"/>
      <c r="BI258" s="51"/>
      <c r="BJ258" s="51"/>
      <c r="BK258" s="51"/>
      <c r="BL258" s="51"/>
      <c r="BM258" s="51"/>
    </row>
    <row r="259" spans="19:65"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51"/>
      <c r="AK259" s="51"/>
      <c r="AL259" s="51"/>
      <c r="AM259" s="51"/>
      <c r="AN259" s="51"/>
      <c r="AO259" s="51"/>
      <c r="AP259" s="51"/>
      <c r="AQ259" s="51"/>
      <c r="AR259" s="51"/>
      <c r="AS259" s="51"/>
      <c r="AT259" s="51"/>
      <c r="AU259" s="51"/>
      <c r="AV259" s="51"/>
      <c r="AW259" s="51"/>
      <c r="AX259" s="51"/>
      <c r="AY259" s="51"/>
      <c r="AZ259" s="51"/>
      <c r="BA259" s="51"/>
      <c r="BB259" s="51"/>
      <c r="BC259" s="51"/>
      <c r="BD259" s="51"/>
      <c r="BE259" s="51"/>
      <c r="BF259" s="51"/>
      <c r="BG259" s="51"/>
      <c r="BH259" s="51"/>
      <c r="BI259" s="51"/>
      <c r="BJ259" s="51"/>
      <c r="BK259" s="51"/>
      <c r="BL259" s="51"/>
      <c r="BM259" s="51"/>
    </row>
    <row r="260" spans="19:65"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  <c r="AO260" s="51"/>
      <c r="AP260" s="51"/>
      <c r="AQ260" s="51"/>
      <c r="AR260" s="51"/>
      <c r="AS260" s="51"/>
      <c r="AT260" s="51"/>
      <c r="AU260" s="51"/>
      <c r="AV260" s="51"/>
      <c r="AW260" s="51"/>
      <c r="AX260" s="51"/>
      <c r="AY260" s="51"/>
      <c r="AZ260" s="51"/>
      <c r="BA260" s="51"/>
      <c r="BB260" s="51"/>
      <c r="BC260" s="51"/>
      <c r="BD260" s="51"/>
      <c r="BE260" s="51"/>
      <c r="BF260" s="51"/>
      <c r="BG260" s="51"/>
      <c r="BH260" s="51"/>
      <c r="BI260" s="51"/>
      <c r="BJ260" s="51"/>
      <c r="BK260" s="51"/>
      <c r="BL260" s="51"/>
      <c r="BM260" s="51"/>
    </row>
    <row r="261" spans="19:65"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1"/>
      <c r="AL261" s="51"/>
      <c r="AM261" s="51"/>
      <c r="AN261" s="51"/>
      <c r="AO261" s="51"/>
      <c r="AP261" s="51"/>
      <c r="AQ261" s="51"/>
      <c r="AR261" s="51"/>
      <c r="AS261" s="51"/>
      <c r="AT261" s="51"/>
      <c r="AU261" s="51"/>
      <c r="AV261" s="51"/>
      <c r="AW261" s="51"/>
      <c r="AX261" s="51"/>
      <c r="AY261" s="51"/>
      <c r="AZ261" s="51"/>
      <c r="BA261" s="51"/>
      <c r="BB261" s="51"/>
      <c r="BC261" s="51"/>
      <c r="BD261" s="51"/>
      <c r="BE261" s="51"/>
      <c r="BF261" s="51"/>
      <c r="BG261" s="51"/>
      <c r="BH261" s="51"/>
      <c r="BI261" s="51"/>
      <c r="BJ261" s="51"/>
      <c r="BK261" s="51"/>
      <c r="BL261" s="51"/>
      <c r="BM261" s="51"/>
    </row>
    <row r="262" spans="19:65"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1"/>
      <c r="AL262" s="51"/>
      <c r="AM262" s="51"/>
      <c r="AN262" s="51"/>
      <c r="AO262" s="51"/>
      <c r="AP262" s="51"/>
      <c r="AQ262" s="51"/>
      <c r="AR262" s="51"/>
      <c r="AS262" s="51"/>
      <c r="AT262" s="51"/>
      <c r="AU262" s="51"/>
      <c r="AV262" s="51"/>
      <c r="AW262" s="51"/>
      <c r="AX262" s="51"/>
      <c r="AY262" s="51"/>
      <c r="AZ262" s="51"/>
      <c r="BA262" s="51"/>
      <c r="BB262" s="51"/>
      <c r="BC262" s="51"/>
      <c r="BD262" s="51"/>
      <c r="BE262" s="51"/>
      <c r="BF262" s="51"/>
      <c r="BG262" s="51"/>
      <c r="BH262" s="51"/>
      <c r="BI262" s="51"/>
      <c r="BJ262" s="51"/>
      <c r="BK262" s="51"/>
      <c r="BL262" s="51"/>
      <c r="BM262" s="51"/>
    </row>
    <row r="263" spans="19:65"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1"/>
      <c r="AL263" s="51"/>
      <c r="AM263" s="51"/>
      <c r="AN263" s="51"/>
      <c r="AO263" s="51"/>
      <c r="AP263" s="51"/>
      <c r="AQ263" s="51"/>
      <c r="AR263" s="51"/>
      <c r="AS263" s="51"/>
      <c r="AT263" s="51"/>
      <c r="AU263" s="51"/>
      <c r="AV263" s="51"/>
      <c r="AW263" s="51"/>
      <c r="AX263" s="51"/>
      <c r="AY263" s="51"/>
      <c r="AZ263" s="51"/>
      <c r="BA263" s="51"/>
      <c r="BB263" s="51"/>
      <c r="BC263" s="51"/>
      <c r="BD263" s="51"/>
      <c r="BE263" s="51"/>
      <c r="BF263" s="51"/>
      <c r="BG263" s="51"/>
      <c r="BH263" s="51"/>
      <c r="BI263" s="51"/>
      <c r="BJ263" s="51"/>
      <c r="BK263" s="51"/>
      <c r="BL263" s="51"/>
      <c r="BM263" s="51"/>
    </row>
    <row r="264" spans="19:65"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1"/>
      <c r="AL264" s="51"/>
      <c r="AM264" s="51"/>
      <c r="AN264" s="51"/>
      <c r="AO264" s="51"/>
      <c r="AP264" s="51"/>
      <c r="AQ264" s="51"/>
      <c r="AR264" s="51"/>
      <c r="AS264" s="51"/>
      <c r="AT264" s="51"/>
      <c r="AU264" s="51"/>
      <c r="AV264" s="51"/>
      <c r="AW264" s="51"/>
      <c r="AX264" s="51"/>
      <c r="AY264" s="51"/>
      <c r="AZ264" s="51"/>
      <c r="BA264" s="51"/>
      <c r="BB264" s="51"/>
      <c r="BC264" s="51"/>
      <c r="BD264" s="51"/>
      <c r="BE264" s="51"/>
      <c r="BF264" s="51"/>
      <c r="BG264" s="51"/>
      <c r="BH264" s="51"/>
      <c r="BI264" s="51"/>
      <c r="BJ264" s="51"/>
      <c r="BK264" s="51"/>
      <c r="BL264" s="51"/>
      <c r="BM264" s="51"/>
    </row>
    <row r="265" spans="19:65"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1"/>
      <c r="AL265" s="51"/>
      <c r="AM265" s="51"/>
      <c r="AN265" s="51"/>
      <c r="AO265" s="51"/>
      <c r="AP265" s="51"/>
      <c r="AQ265" s="51"/>
      <c r="AR265" s="51"/>
      <c r="AS265" s="51"/>
      <c r="AT265" s="51"/>
      <c r="AU265" s="51"/>
      <c r="AV265" s="51"/>
      <c r="AW265" s="51"/>
      <c r="AX265" s="51"/>
      <c r="AY265" s="51"/>
      <c r="AZ265" s="51"/>
      <c r="BA265" s="51"/>
      <c r="BB265" s="51"/>
      <c r="BC265" s="51"/>
      <c r="BD265" s="51"/>
      <c r="BE265" s="51"/>
      <c r="BF265" s="51"/>
      <c r="BG265" s="51"/>
      <c r="BH265" s="51"/>
      <c r="BI265" s="51"/>
      <c r="BJ265" s="51"/>
      <c r="BK265" s="51"/>
      <c r="BL265" s="51"/>
      <c r="BM265" s="51"/>
    </row>
    <row r="266" spans="19:65"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1"/>
      <c r="AM266" s="51"/>
      <c r="AN266" s="51"/>
      <c r="AO266" s="51"/>
      <c r="AP266" s="51"/>
      <c r="AQ266" s="51"/>
      <c r="AR266" s="51"/>
      <c r="AS266" s="51"/>
      <c r="AT266" s="51"/>
      <c r="AU266" s="51"/>
      <c r="AV266" s="51"/>
      <c r="AW266" s="51"/>
      <c r="AX266" s="51"/>
      <c r="AY266" s="51"/>
      <c r="AZ266" s="51"/>
      <c r="BA266" s="51"/>
      <c r="BB266" s="51"/>
      <c r="BC266" s="51"/>
      <c r="BD266" s="51"/>
      <c r="BE266" s="51"/>
      <c r="BF266" s="51"/>
      <c r="BG266" s="51"/>
      <c r="BH266" s="51"/>
      <c r="BI266" s="51"/>
      <c r="BJ266" s="51"/>
      <c r="BK266" s="51"/>
      <c r="BL266" s="51"/>
      <c r="BM266" s="51"/>
    </row>
    <row r="267" spans="19:65"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  <c r="AM267" s="51"/>
      <c r="AN267" s="51"/>
      <c r="AO267" s="51"/>
      <c r="AP267" s="51"/>
      <c r="AQ267" s="51"/>
      <c r="AR267" s="51"/>
      <c r="AS267" s="51"/>
      <c r="AT267" s="51"/>
      <c r="AU267" s="51"/>
      <c r="AV267" s="51"/>
      <c r="AW267" s="51"/>
      <c r="AX267" s="51"/>
      <c r="AY267" s="51"/>
      <c r="AZ267" s="51"/>
      <c r="BA267" s="51"/>
      <c r="BB267" s="51"/>
      <c r="BC267" s="51"/>
      <c r="BD267" s="51"/>
      <c r="BE267" s="51"/>
      <c r="BF267" s="51"/>
      <c r="BG267" s="51"/>
      <c r="BH267" s="51"/>
      <c r="BI267" s="51"/>
      <c r="BJ267" s="51"/>
      <c r="BK267" s="51"/>
      <c r="BL267" s="51"/>
      <c r="BM267" s="51"/>
    </row>
    <row r="268" spans="19:65"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1"/>
      <c r="AL268" s="51"/>
      <c r="AM268" s="51"/>
      <c r="AN268" s="51"/>
      <c r="AO268" s="51"/>
      <c r="AP268" s="51"/>
      <c r="AQ268" s="51"/>
      <c r="AR268" s="51"/>
      <c r="AS268" s="51"/>
      <c r="AT268" s="51"/>
      <c r="AU268" s="51"/>
      <c r="AV268" s="51"/>
      <c r="AW268" s="51"/>
      <c r="AX268" s="51"/>
      <c r="AY268" s="51"/>
      <c r="AZ268" s="51"/>
      <c r="BA268" s="51"/>
      <c r="BB268" s="51"/>
      <c r="BC268" s="51"/>
      <c r="BD268" s="51"/>
      <c r="BE268" s="51"/>
      <c r="BF268" s="51"/>
      <c r="BG268" s="51"/>
      <c r="BH268" s="51"/>
      <c r="BI268" s="51"/>
      <c r="BJ268" s="51"/>
      <c r="BK268" s="51"/>
      <c r="BL268" s="51"/>
      <c r="BM268" s="51"/>
    </row>
    <row r="269" spans="19:65"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  <c r="AO269" s="51"/>
      <c r="AP269" s="51"/>
      <c r="AQ269" s="51"/>
      <c r="AR269" s="51"/>
      <c r="AS269" s="51"/>
      <c r="AT269" s="51"/>
      <c r="AU269" s="51"/>
      <c r="AV269" s="51"/>
      <c r="AW269" s="51"/>
      <c r="AX269" s="51"/>
      <c r="AY269" s="51"/>
      <c r="AZ269" s="51"/>
      <c r="BA269" s="51"/>
      <c r="BB269" s="51"/>
      <c r="BC269" s="51"/>
      <c r="BD269" s="51"/>
      <c r="BE269" s="51"/>
      <c r="BF269" s="51"/>
      <c r="BG269" s="51"/>
      <c r="BH269" s="51"/>
      <c r="BI269" s="51"/>
      <c r="BJ269" s="51"/>
      <c r="BK269" s="51"/>
      <c r="BL269" s="51"/>
      <c r="BM269" s="51"/>
    </row>
    <row r="270" spans="19:65"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  <c r="AM270" s="51"/>
      <c r="AN270" s="51"/>
      <c r="AO270" s="51"/>
      <c r="AP270" s="51"/>
      <c r="AQ270" s="51"/>
      <c r="AR270" s="51"/>
      <c r="AS270" s="51"/>
      <c r="AT270" s="51"/>
      <c r="AU270" s="51"/>
      <c r="AV270" s="51"/>
      <c r="AW270" s="51"/>
      <c r="AX270" s="51"/>
      <c r="AY270" s="51"/>
      <c r="AZ270" s="51"/>
      <c r="BA270" s="51"/>
      <c r="BB270" s="51"/>
      <c r="BC270" s="51"/>
      <c r="BD270" s="51"/>
      <c r="BE270" s="51"/>
      <c r="BF270" s="51"/>
      <c r="BG270" s="51"/>
      <c r="BH270" s="51"/>
      <c r="BI270" s="51"/>
      <c r="BJ270" s="51"/>
      <c r="BK270" s="51"/>
      <c r="BL270" s="51"/>
      <c r="BM270" s="51"/>
    </row>
    <row r="271" spans="19:65"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  <c r="AO271" s="51"/>
      <c r="AP271" s="51"/>
      <c r="AQ271" s="51"/>
      <c r="AR271" s="51"/>
      <c r="AS271" s="51"/>
      <c r="AT271" s="51"/>
      <c r="AU271" s="51"/>
      <c r="AV271" s="51"/>
      <c r="AW271" s="51"/>
      <c r="AX271" s="51"/>
      <c r="AY271" s="51"/>
      <c r="AZ271" s="51"/>
      <c r="BA271" s="51"/>
      <c r="BB271" s="51"/>
      <c r="BC271" s="51"/>
      <c r="BD271" s="51"/>
      <c r="BE271" s="51"/>
      <c r="BF271" s="51"/>
      <c r="BG271" s="51"/>
      <c r="BH271" s="51"/>
      <c r="BI271" s="51"/>
      <c r="BJ271" s="51"/>
      <c r="BK271" s="51"/>
      <c r="BL271" s="51"/>
      <c r="BM271" s="51"/>
    </row>
    <row r="272" spans="19:65"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/>
      <c r="AM272" s="51"/>
      <c r="AN272" s="51"/>
      <c r="AO272" s="51"/>
      <c r="AP272" s="51"/>
      <c r="AQ272" s="51"/>
      <c r="AR272" s="51"/>
      <c r="AS272" s="51"/>
      <c r="AT272" s="51"/>
      <c r="AU272" s="51"/>
      <c r="AV272" s="51"/>
      <c r="AW272" s="51"/>
      <c r="AX272" s="51"/>
      <c r="AY272" s="51"/>
      <c r="AZ272" s="51"/>
      <c r="BA272" s="51"/>
      <c r="BB272" s="51"/>
      <c r="BC272" s="51"/>
      <c r="BD272" s="51"/>
      <c r="BE272" s="51"/>
      <c r="BF272" s="51"/>
      <c r="BG272" s="51"/>
      <c r="BH272" s="51"/>
      <c r="BI272" s="51"/>
      <c r="BJ272" s="51"/>
      <c r="BK272" s="51"/>
      <c r="BL272" s="51"/>
      <c r="BM272" s="51"/>
    </row>
    <row r="273" spans="19:65"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  <c r="AM273" s="51"/>
      <c r="AN273" s="51"/>
      <c r="AO273" s="51"/>
      <c r="AP273" s="51"/>
      <c r="AQ273" s="51"/>
      <c r="AR273" s="51"/>
      <c r="AS273" s="51"/>
      <c r="AT273" s="51"/>
      <c r="AU273" s="51"/>
      <c r="AV273" s="51"/>
      <c r="AW273" s="51"/>
      <c r="AX273" s="51"/>
      <c r="AY273" s="51"/>
      <c r="AZ273" s="51"/>
      <c r="BA273" s="51"/>
      <c r="BB273" s="51"/>
      <c r="BC273" s="51"/>
      <c r="BD273" s="51"/>
      <c r="BE273" s="51"/>
      <c r="BF273" s="51"/>
      <c r="BG273" s="51"/>
      <c r="BH273" s="51"/>
      <c r="BI273" s="51"/>
      <c r="BJ273" s="51"/>
      <c r="BK273" s="51"/>
      <c r="BL273" s="51"/>
      <c r="BM273" s="51"/>
    </row>
    <row r="274" spans="19:65"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  <c r="AM274" s="51"/>
      <c r="AN274" s="51"/>
      <c r="AO274" s="51"/>
      <c r="AP274" s="51"/>
      <c r="AQ274" s="51"/>
      <c r="AR274" s="51"/>
      <c r="AS274" s="51"/>
      <c r="AT274" s="51"/>
      <c r="AU274" s="51"/>
      <c r="AV274" s="51"/>
      <c r="AW274" s="51"/>
      <c r="AX274" s="51"/>
      <c r="AY274" s="51"/>
      <c r="AZ274" s="51"/>
      <c r="BA274" s="51"/>
      <c r="BB274" s="51"/>
      <c r="BC274" s="51"/>
      <c r="BD274" s="51"/>
      <c r="BE274" s="51"/>
      <c r="BF274" s="51"/>
      <c r="BG274" s="51"/>
      <c r="BH274" s="51"/>
      <c r="BI274" s="51"/>
      <c r="BJ274" s="51"/>
      <c r="BK274" s="51"/>
      <c r="BL274" s="51"/>
      <c r="BM274" s="51"/>
    </row>
    <row r="275" spans="19:65"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  <c r="AM275" s="51"/>
      <c r="AN275" s="51"/>
      <c r="AO275" s="51"/>
      <c r="AP275" s="51"/>
      <c r="AQ275" s="51"/>
      <c r="AR275" s="51"/>
      <c r="AS275" s="51"/>
      <c r="AT275" s="51"/>
      <c r="AU275" s="51"/>
      <c r="AV275" s="51"/>
      <c r="AW275" s="51"/>
      <c r="AX275" s="51"/>
      <c r="AY275" s="51"/>
      <c r="AZ275" s="51"/>
      <c r="BA275" s="51"/>
      <c r="BB275" s="51"/>
      <c r="BC275" s="51"/>
      <c r="BD275" s="51"/>
      <c r="BE275" s="51"/>
      <c r="BF275" s="51"/>
      <c r="BG275" s="51"/>
      <c r="BH275" s="51"/>
      <c r="BI275" s="51"/>
      <c r="BJ275" s="51"/>
      <c r="BK275" s="51"/>
      <c r="BL275" s="51"/>
      <c r="BM275" s="51"/>
    </row>
    <row r="276" spans="19:65"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  <c r="AM276" s="51"/>
      <c r="AN276" s="51"/>
      <c r="AO276" s="51"/>
      <c r="AP276" s="51"/>
      <c r="AQ276" s="51"/>
      <c r="AR276" s="51"/>
      <c r="AS276" s="51"/>
      <c r="AT276" s="51"/>
      <c r="AU276" s="51"/>
      <c r="AV276" s="51"/>
      <c r="AW276" s="51"/>
      <c r="AX276" s="51"/>
      <c r="AY276" s="51"/>
      <c r="AZ276" s="51"/>
      <c r="BA276" s="51"/>
      <c r="BB276" s="51"/>
      <c r="BC276" s="51"/>
      <c r="BD276" s="51"/>
      <c r="BE276" s="51"/>
      <c r="BF276" s="51"/>
      <c r="BG276" s="51"/>
      <c r="BH276" s="51"/>
      <c r="BI276" s="51"/>
      <c r="BJ276" s="51"/>
      <c r="BK276" s="51"/>
      <c r="BL276" s="51"/>
      <c r="BM276" s="51"/>
    </row>
    <row r="277" spans="19:65"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1"/>
      <c r="AL277" s="51"/>
      <c r="AM277" s="51"/>
      <c r="AN277" s="51"/>
      <c r="AO277" s="51"/>
      <c r="AP277" s="51"/>
      <c r="AQ277" s="51"/>
      <c r="AR277" s="51"/>
      <c r="AS277" s="51"/>
      <c r="AT277" s="51"/>
      <c r="AU277" s="51"/>
      <c r="AV277" s="51"/>
      <c r="AW277" s="51"/>
      <c r="AX277" s="51"/>
      <c r="AY277" s="51"/>
      <c r="AZ277" s="51"/>
      <c r="BA277" s="51"/>
      <c r="BB277" s="51"/>
      <c r="BC277" s="51"/>
      <c r="BD277" s="51"/>
      <c r="BE277" s="51"/>
      <c r="BF277" s="51"/>
      <c r="BG277" s="51"/>
      <c r="BH277" s="51"/>
      <c r="BI277" s="51"/>
      <c r="BJ277" s="51"/>
      <c r="BK277" s="51"/>
      <c r="BL277" s="51"/>
      <c r="BM277" s="51"/>
    </row>
    <row r="278" spans="19:65"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  <c r="AO278" s="51"/>
      <c r="AP278" s="51"/>
      <c r="AQ278" s="51"/>
      <c r="AR278" s="51"/>
      <c r="AS278" s="51"/>
      <c r="AT278" s="51"/>
      <c r="AU278" s="51"/>
      <c r="AV278" s="51"/>
      <c r="AW278" s="51"/>
      <c r="AX278" s="51"/>
      <c r="AY278" s="51"/>
      <c r="AZ278" s="51"/>
      <c r="BA278" s="51"/>
      <c r="BB278" s="51"/>
      <c r="BC278" s="51"/>
      <c r="BD278" s="51"/>
      <c r="BE278" s="51"/>
      <c r="BF278" s="51"/>
      <c r="BG278" s="51"/>
      <c r="BH278" s="51"/>
      <c r="BI278" s="51"/>
      <c r="BJ278" s="51"/>
      <c r="BK278" s="51"/>
      <c r="BL278" s="51"/>
      <c r="BM278" s="51"/>
    </row>
    <row r="279" spans="19:65"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1"/>
      <c r="AL279" s="51"/>
      <c r="AM279" s="51"/>
      <c r="AN279" s="51"/>
      <c r="AO279" s="51"/>
      <c r="AP279" s="51"/>
      <c r="AQ279" s="51"/>
      <c r="AR279" s="51"/>
      <c r="AS279" s="51"/>
      <c r="AT279" s="51"/>
      <c r="AU279" s="51"/>
      <c r="AV279" s="51"/>
      <c r="AW279" s="51"/>
      <c r="AX279" s="51"/>
      <c r="AY279" s="51"/>
      <c r="AZ279" s="51"/>
      <c r="BA279" s="51"/>
      <c r="BB279" s="51"/>
      <c r="BC279" s="51"/>
      <c r="BD279" s="51"/>
      <c r="BE279" s="51"/>
      <c r="BF279" s="51"/>
      <c r="BG279" s="51"/>
      <c r="BH279" s="51"/>
      <c r="BI279" s="51"/>
      <c r="BJ279" s="51"/>
      <c r="BK279" s="51"/>
      <c r="BL279" s="51"/>
      <c r="BM279" s="51"/>
    </row>
    <row r="280" spans="19:65"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1"/>
      <c r="AL280" s="51"/>
      <c r="AM280" s="51"/>
      <c r="AN280" s="51"/>
      <c r="AO280" s="51"/>
      <c r="AP280" s="51"/>
      <c r="AQ280" s="51"/>
      <c r="AR280" s="51"/>
      <c r="AS280" s="51"/>
      <c r="AT280" s="51"/>
      <c r="AU280" s="51"/>
      <c r="AV280" s="51"/>
      <c r="AW280" s="51"/>
      <c r="AX280" s="51"/>
      <c r="AY280" s="51"/>
      <c r="AZ280" s="51"/>
      <c r="BA280" s="51"/>
      <c r="BB280" s="51"/>
      <c r="BC280" s="51"/>
      <c r="BD280" s="51"/>
      <c r="BE280" s="51"/>
      <c r="BF280" s="51"/>
      <c r="BG280" s="51"/>
      <c r="BH280" s="51"/>
      <c r="BI280" s="51"/>
      <c r="BJ280" s="51"/>
      <c r="BK280" s="51"/>
      <c r="BL280" s="51"/>
      <c r="BM280" s="51"/>
    </row>
    <row r="281" spans="19:65"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1"/>
      <c r="AL281" s="51"/>
      <c r="AM281" s="51"/>
      <c r="AN281" s="51"/>
      <c r="AO281" s="51"/>
      <c r="AP281" s="51"/>
      <c r="AQ281" s="51"/>
      <c r="AR281" s="51"/>
      <c r="AS281" s="51"/>
      <c r="AT281" s="51"/>
      <c r="AU281" s="51"/>
      <c r="AV281" s="51"/>
      <c r="AW281" s="51"/>
      <c r="AX281" s="51"/>
      <c r="AY281" s="51"/>
      <c r="AZ281" s="51"/>
      <c r="BA281" s="51"/>
      <c r="BB281" s="51"/>
      <c r="BC281" s="51"/>
      <c r="BD281" s="51"/>
      <c r="BE281" s="51"/>
      <c r="BF281" s="51"/>
      <c r="BG281" s="51"/>
      <c r="BH281" s="51"/>
      <c r="BI281" s="51"/>
      <c r="BJ281" s="51"/>
      <c r="BK281" s="51"/>
      <c r="BL281" s="51"/>
      <c r="BM281" s="51"/>
    </row>
    <row r="282" spans="19:65"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1"/>
      <c r="AL282" s="51"/>
      <c r="AM282" s="51"/>
      <c r="AN282" s="51"/>
      <c r="AO282" s="51"/>
      <c r="AP282" s="51"/>
      <c r="AQ282" s="51"/>
      <c r="AR282" s="51"/>
      <c r="AS282" s="51"/>
      <c r="AT282" s="51"/>
      <c r="AU282" s="51"/>
      <c r="AV282" s="51"/>
      <c r="AW282" s="51"/>
      <c r="AX282" s="51"/>
      <c r="AY282" s="51"/>
      <c r="AZ282" s="51"/>
      <c r="BA282" s="51"/>
      <c r="BB282" s="51"/>
      <c r="BC282" s="51"/>
      <c r="BD282" s="51"/>
      <c r="BE282" s="51"/>
      <c r="BF282" s="51"/>
      <c r="BG282" s="51"/>
      <c r="BH282" s="51"/>
      <c r="BI282" s="51"/>
      <c r="BJ282" s="51"/>
      <c r="BK282" s="51"/>
      <c r="BL282" s="51"/>
      <c r="BM282" s="51"/>
    </row>
    <row r="283" spans="19:65"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1"/>
      <c r="AL283" s="51"/>
      <c r="AM283" s="51"/>
      <c r="AN283" s="51"/>
      <c r="AO283" s="51"/>
      <c r="AP283" s="51"/>
      <c r="AQ283" s="51"/>
      <c r="AR283" s="51"/>
      <c r="AS283" s="51"/>
      <c r="AT283" s="51"/>
      <c r="AU283" s="51"/>
      <c r="AV283" s="51"/>
      <c r="AW283" s="51"/>
      <c r="AX283" s="51"/>
      <c r="AY283" s="51"/>
      <c r="AZ283" s="51"/>
      <c r="BA283" s="51"/>
      <c r="BB283" s="51"/>
      <c r="BC283" s="51"/>
      <c r="BD283" s="51"/>
      <c r="BE283" s="51"/>
      <c r="BF283" s="51"/>
      <c r="BG283" s="51"/>
      <c r="BH283" s="51"/>
      <c r="BI283" s="51"/>
      <c r="BJ283" s="51"/>
      <c r="BK283" s="51"/>
      <c r="BL283" s="51"/>
      <c r="BM283" s="51"/>
    </row>
    <row r="284" spans="19:65"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1"/>
      <c r="AL284" s="51"/>
      <c r="AM284" s="51"/>
      <c r="AN284" s="51"/>
      <c r="AO284" s="51"/>
      <c r="AP284" s="51"/>
      <c r="AQ284" s="51"/>
      <c r="AR284" s="51"/>
      <c r="AS284" s="51"/>
      <c r="AT284" s="51"/>
      <c r="AU284" s="51"/>
      <c r="AV284" s="51"/>
      <c r="AW284" s="51"/>
      <c r="AX284" s="51"/>
      <c r="AY284" s="51"/>
      <c r="AZ284" s="51"/>
      <c r="BA284" s="51"/>
      <c r="BB284" s="51"/>
      <c r="BC284" s="51"/>
      <c r="BD284" s="51"/>
      <c r="BE284" s="51"/>
      <c r="BF284" s="51"/>
      <c r="BG284" s="51"/>
      <c r="BH284" s="51"/>
      <c r="BI284" s="51"/>
      <c r="BJ284" s="51"/>
      <c r="BK284" s="51"/>
      <c r="BL284" s="51"/>
      <c r="BM284" s="51"/>
    </row>
    <row r="285" spans="19:65"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1"/>
      <c r="AL285" s="51"/>
      <c r="AM285" s="51"/>
      <c r="AN285" s="51"/>
      <c r="AO285" s="51"/>
      <c r="AP285" s="51"/>
      <c r="AQ285" s="51"/>
      <c r="AR285" s="51"/>
      <c r="AS285" s="51"/>
      <c r="AT285" s="51"/>
      <c r="AU285" s="51"/>
      <c r="AV285" s="51"/>
      <c r="AW285" s="51"/>
      <c r="AX285" s="51"/>
      <c r="AY285" s="51"/>
      <c r="AZ285" s="51"/>
      <c r="BA285" s="51"/>
      <c r="BB285" s="51"/>
      <c r="BC285" s="51"/>
      <c r="BD285" s="51"/>
      <c r="BE285" s="51"/>
      <c r="BF285" s="51"/>
      <c r="BG285" s="51"/>
      <c r="BH285" s="51"/>
      <c r="BI285" s="51"/>
      <c r="BJ285" s="51"/>
      <c r="BK285" s="51"/>
      <c r="BL285" s="51"/>
      <c r="BM285" s="51"/>
    </row>
    <row r="286" spans="19:65"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1"/>
      <c r="AL286" s="51"/>
      <c r="AM286" s="51"/>
      <c r="AN286" s="51"/>
      <c r="AO286" s="51"/>
      <c r="AP286" s="51"/>
      <c r="AQ286" s="51"/>
      <c r="AR286" s="51"/>
      <c r="AS286" s="51"/>
      <c r="AT286" s="51"/>
      <c r="AU286" s="51"/>
      <c r="AV286" s="51"/>
      <c r="AW286" s="51"/>
      <c r="AX286" s="51"/>
      <c r="AY286" s="51"/>
      <c r="AZ286" s="51"/>
      <c r="BA286" s="51"/>
      <c r="BB286" s="51"/>
      <c r="BC286" s="51"/>
      <c r="BD286" s="51"/>
      <c r="BE286" s="51"/>
      <c r="BF286" s="51"/>
      <c r="BG286" s="51"/>
      <c r="BH286" s="51"/>
      <c r="BI286" s="51"/>
      <c r="BJ286" s="51"/>
      <c r="BK286" s="51"/>
      <c r="BL286" s="51"/>
      <c r="BM286" s="51"/>
    </row>
    <row r="287" spans="19:65"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  <c r="AM287" s="51"/>
      <c r="AN287" s="51"/>
      <c r="AO287" s="51"/>
      <c r="AP287" s="51"/>
      <c r="AQ287" s="51"/>
      <c r="AR287" s="51"/>
      <c r="AS287" s="51"/>
      <c r="AT287" s="51"/>
      <c r="AU287" s="51"/>
      <c r="AV287" s="51"/>
      <c r="AW287" s="51"/>
      <c r="AX287" s="51"/>
      <c r="AY287" s="51"/>
      <c r="AZ287" s="51"/>
      <c r="BA287" s="51"/>
      <c r="BB287" s="51"/>
      <c r="BC287" s="51"/>
      <c r="BD287" s="51"/>
      <c r="BE287" s="51"/>
      <c r="BF287" s="51"/>
      <c r="BG287" s="51"/>
      <c r="BH287" s="51"/>
      <c r="BI287" s="51"/>
      <c r="BJ287" s="51"/>
      <c r="BK287" s="51"/>
      <c r="BL287" s="51"/>
      <c r="BM287" s="51"/>
    </row>
    <row r="288" spans="19:65"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1"/>
      <c r="AL288" s="51"/>
      <c r="AM288" s="51"/>
      <c r="AN288" s="51"/>
      <c r="AO288" s="51"/>
      <c r="AP288" s="51"/>
      <c r="AQ288" s="51"/>
      <c r="AR288" s="51"/>
      <c r="AS288" s="51"/>
      <c r="AT288" s="51"/>
      <c r="AU288" s="51"/>
      <c r="AV288" s="51"/>
      <c r="AW288" s="51"/>
      <c r="AX288" s="51"/>
      <c r="AY288" s="51"/>
      <c r="AZ288" s="51"/>
      <c r="BA288" s="51"/>
      <c r="BB288" s="51"/>
      <c r="BC288" s="51"/>
      <c r="BD288" s="51"/>
      <c r="BE288" s="51"/>
      <c r="BF288" s="51"/>
      <c r="BG288" s="51"/>
      <c r="BH288" s="51"/>
      <c r="BI288" s="51"/>
      <c r="BJ288" s="51"/>
      <c r="BK288" s="51"/>
      <c r="BL288" s="51"/>
      <c r="BM288" s="51"/>
    </row>
    <row r="289" spans="19:65"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1"/>
      <c r="AL289" s="51"/>
      <c r="AM289" s="51"/>
      <c r="AN289" s="51"/>
      <c r="AO289" s="51"/>
      <c r="AP289" s="51"/>
      <c r="AQ289" s="51"/>
      <c r="AR289" s="51"/>
      <c r="AS289" s="51"/>
      <c r="AT289" s="51"/>
      <c r="AU289" s="51"/>
      <c r="AV289" s="51"/>
      <c r="AW289" s="51"/>
      <c r="AX289" s="51"/>
      <c r="AY289" s="51"/>
      <c r="AZ289" s="51"/>
      <c r="BA289" s="51"/>
      <c r="BB289" s="51"/>
      <c r="BC289" s="51"/>
      <c r="BD289" s="51"/>
      <c r="BE289" s="51"/>
      <c r="BF289" s="51"/>
      <c r="BG289" s="51"/>
      <c r="BH289" s="51"/>
      <c r="BI289" s="51"/>
      <c r="BJ289" s="51"/>
      <c r="BK289" s="51"/>
      <c r="BL289" s="51"/>
      <c r="BM289" s="51"/>
    </row>
    <row r="290" spans="19:65"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1"/>
      <c r="AL290" s="51"/>
      <c r="AM290" s="51"/>
      <c r="AN290" s="51"/>
      <c r="AO290" s="51"/>
      <c r="AP290" s="51"/>
      <c r="AQ290" s="51"/>
      <c r="AR290" s="51"/>
      <c r="AS290" s="51"/>
      <c r="AT290" s="51"/>
      <c r="AU290" s="51"/>
      <c r="AV290" s="51"/>
      <c r="AW290" s="51"/>
      <c r="AX290" s="51"/>
      <c r="AY290" s="51"/>
      <c r="AZ290" s="51"/>
      <c r="BA290" s="51"/>
      <c r="BB290" s="51"/>
      <c r="BC290" s="51"/>
      <c r="BD290" s="51"/>
      <c r="BE290" s="51"/>
      <c r="BF290" s="51"/>
      <c r="BG290" s="51"/>
      <c r="BH290" s="51"/>
      <c r="BI290" s="51"/>
      <c r="BJ290" s="51"/>
      <c r="BK290" s="51"/>
      <c r="BL290" s="51"/>
      <c r="BM290" s="51"/>
    </row>
    <row r="291" spans="19:65"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1"/>
      <c r="AL291" s="51"/>
      <c r="AM291" s="51"/>
      <c r="AN291" s="51"/>
      <c r="AO291" s="51"/>
      <c r="AP291" s="51"/>
      <c r="AQ291" s="51"/>
      <c r="AR291" s="51"/>
      <c r="AS291" s="51"/>
      <c r="AT291" s="51"/>
      <c r="AU291" s="51"/>
      <c r="AV291" s="51"/>
      <c r="AW291" s="51"/>
      <c r="AX291" s="51"/>
      <c r="AY291" s="51"/>
      <c r="AZ291" s="51"/>
      <c r="BA291" s="51"/>
      <c r="BB291" s="51"/>
      <c r="BC291" s="51"/>
      <c r="BD291" s="51"/>
      <c r="BE291" s="51"/>
      <c r="BF291" s="51"/>
      <c r="BG291" s="51"/>
      <c r="BH291" s="51"/>
      <c r="BI291" s="51"/>
      <c r="BJ291" s="51"/>
      <c r="BK291" s="51"/>
      <c r="BL291" s="51"/>
      <c r="BM291" s="51"/>
    </row>
    <row r="292" spans="19:65"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1"/>
      <c r="AL292" s="51"/>
      <c r="AM292" s="51"/>
      <c r="AN292" s="51"/>
      <c r="AO292" s="51"/>
      <c r="AP292" s="51"/>
      <c r="AQ292" s="51"/>
      <c r="AR292" s="51"/>
      <c r="AS292" s="51"/>
      <c r="AT292" s="51"/>
      <c r="AU292" s="51"/>
      <c r="AV292" s="51"/>
      <c r="AW292" s="51"/>
      <c r="AX292" s="51"/>
      <c r="AY292" s="51"/>
      <c r="AZ292" s="51"/>
      <c r="BA292" s="51"/>
      <c r="BB292" s="51"/>
      <c r="BC292" s="51"/>
      <c r="BD292" s="51"/>
      <c r="BE292" s="51"/>
      <c r="BF292" s="51"/>
      <c r="BG292" s="51"/>
      <c r="BH292" s="51"/>
      <c r="BI292" s="51"/>
      <c r="BJ292" s="51"/>
      <c r="BK292" s="51"/>
      <c r="BL292" s="51"/>
      <c r="BM292" s="51"/>
    </row>
    <row r="293" spans="19:65"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1"/>
      <c r="AM293" s="51"/>
      <c r="AN293" s="51"/>
      <c r="AO293" s="51"/>
      <c r="AP293" s="51"/>
      <c r="AQ293" s="51"/>
      <c r="AR293" s="51"/>
      <c r="AS293" s="51"/>
      <c r="AT293" s="51"/>
      <c r="AU293" s="51"/>
      <c r="AV293" s="51"/>
      <c r="AW293" s="51"/>
      <c r="AX293" s="51"/>
      <c r="AY293" s="51"/>
      <c r="AZ293" s="51"/>
      <c r="BA293" s="51"/>
      <c r="BB293" s="51"/>
      <c r="BC293" s="51"/>
      <c r="BD293" s="51"/>
      <c r="BE293" s="51"/>
      <c r="BF293" s="51"/>
      <c r="BG293" s="51"/>
      <c r="BH293" s="51"/>
      <c r="BI293" s="51"/>
      <c r="BJ293" s="51"/>
      <c r="BK293" s="51"/>
      <c r="BL293" s="51"/>
      <c r="BM293" s="51"/>
    </row>
    <row r="294" spans="19:65"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1"/>
      <c r="AM294" s="51"/>
      <c r="AN294" s="51"/>
      <c r="AO294" s="51"/>
      <c r="AP294" s="51"/>
      <c r="AQ294" s="51"/>
      <c r="AR294" s="51"/>
      <c r="AS294" s="51"/>
      <c r="AT294" s="51"/>
      <c r="AU294" s="51"/>
      <c r="AV294" s="51"/>
      <c r="AW294" s="51"/>
      <c r="AX294" s="51"/>
      <c r="AY294" s="51"/>
      <c r="AZ294" s="51"/>
      <c r="BA294" s="51"/>
      <c r="BB294" s="51"/>
      <c r="BC294" s="51"/>
      <c r="BD294" s="51"/>
      <c r="BE294" s="51"/>
      <c r="BF294" s="51"/>
      <c r="BG294" s="51"/>
      <c r="BH294" s="51"/>
      <c r="BI294" s="51"/>
      <c r="BJ294" s="51"/>
      <c r="BK294" s="51"/>
      <c r="BL294" s="51"/>
      <c r="BM294" s="51"/>
    </row>
    <row r="295" spans="19:65"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1"/>
      <c r="AL295" s="51"/>
      <c r="AM295" s="51"/>
      <c r="AN295" s="51"/>
      <c r="AO295" s="51"/>
      <c r="AP295" s="51"/>
      <c r="AQ295" s="51"/>
      <c r="AR295" s="51"/>
      <c r="AS295" s="51"/>
      <c r="AT295" s="51"/>
      <c r="AU295" s="51"/>
      <c r="AV295" s="51"/>
      <c r="AW295" s="51"/>
      <c r="AX295" s="51"/>
      <c r="AY295" s="51"/>
      <c r="AZ295" s="51"/>
      <c r="BA295" s="51"/>
      <c r="BB295" s="51"/>
      <c r="BC295" s="51"/>
      <c r="BD295" s="51"/>
      <c r="BE295" s="51"/>
      <c r="BF295" s="51"/>
      <c r="BG295" s="51"/>
      <c r="BH295" s="51"/>
      <c r="BI295" s="51"/>
      <c r="BJ295" s="51"/>
      <c r="BK295" s="51"/>
      <c r="BL295" s="51"/>
      <c r="BM295" s="51"/>
    </row>
    <row r="296" spans="19:65"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1"/>
      <c r="AL296" s="51"/>
      <c r="AM296" s="51"/>
      <c r="AN296" s="51"/>
      <c r="AO296" s="51"/>
      <c r="AP296" s="51"/>
      <c r="AQ296" s="51"/>
      <c r="AR296" s="51"/>
      <c r="AS296" s="51"/>
      <c r="AT296" s="51"/>
      <c r="AU296" s="51"/>
      <c r="AV296" s="51"/>
      <c r="AW296" s="51"/>
      <c r="AX296" s="51"/>
      <c r="AY296" s="51"/>
      <c r="AZ296" s="51"/>
      <c r="BA296" s="51"/>
      <c r="BB296" s="51"/>
      <c r="BC296" s="51"/>
      <c r="BD296" s="51"/>
      <c r="BE296" s="51"/>
      <c r="BF296" s="51"/>
      <c r="BG296" s="51"/>
      <c r="BH296" s="51"/>
      <c r="BI296" s="51"/>
      <c r="BJ296" s="51"/>
      <c r="BK296" s="51"/>
      <c r="BL296" s="51"/>
      <c r="BM296" s="51"/>
    </row>
    <row r="297" spans="19:65"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  <c r="AO297" s="51"/>
      <c r="AP297" s="51"/>
      <c r="AQ297" s="51"/>
      <c r="AR297" s="51"/>
      <c r="AS297" s="51"/>
      <c r="AT297" s="51"/>
      <c r="AU297" s="51"/>
      <c r="AV297" s="51"/>
      <c r="AW297" s="51"/>
      <c r="AX297" s="51"/>
      <c r="AY297" s="51"/>
      <c r="AZ297" s="51"/>
      <c r="BA297" s="51"/>
      <c r="BB297" s="51"/>
      <c r="BC297" s="51"/>
      <c r="BD297" s="51"/>
      <c r="BE297" s="51"/>
      <c r="BF297" s="51"/>
      <c r="BG297" s="51"/>
      <c r="BH297" s="51"/>
      <c r="BI297" s="51"/>
      <c r="BJ297" s="51"/>
      <c r="BK297" s="51"/>
      <c r="BL297" s="51"/>
      <c r="BM297" s="51"/>
    </row>
    <row r="298" spans="19:65"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1"/>
      <c r="AL298" s="51"/>
      <c r="AM298" s="51"/>
      <c r="AN298" s="51"/>
      <c r="AO298" s="51"/>
      <c r="AP298" s="51"/>
      <c r="AQ298" s="51"/>
      <c r="AR298" s="51"/>
      <c r="AS298" s="51"/>
      <c r="AT298" s="51"/>
      <c r="AU298" s="51"/>
      <c r="AV298" s="51"/>
      <c r="AW298" s="51"/>
      <c r="AX298" s="51"/>
      <c r="AY298" s="51"/>
      <c r="AZ298" s="51"/>
      <c r="BA298" s="51"/>
      <c r="BB298" s="51"/>
      <c r="BC298" s="51"/>
      <c r="BD298" s="51"/>
      <c r="BE298" s="51"/>
      <c r="BF298" s="51"/>
      <c r="BG298" s="51"/>
      <c r="BH298" s="51"/>
      <c r="BI298" s="51"/>
      <c r="BJ298" s="51"/>
      <c r="BK298" s="51"/>
      <c r="BL298" s="51"/>
      <c r="BM298" s="51"/>
    </row>
    <row r="299" spans="19:65"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1"/>
      <c r="AL299" s="51"/>
      <c r="AM299" s="51"/>
      <c r="AN299" s="51"/>
      <c r="AO299" s="51"/>
      <c r="AP299" s="51"/>
      <c r="AQ299" s="51"/>
      <c r="AR299" s="51"/>
      <c r="AS299" s="51"/>
      <c r="AT299" s="51"/>
      <c r="AU299" s="51"/>
      <c r="AV299" s="51"/>
      <c r="AW299" s="51"/>
      <c r="AX299" s="51"/>
      <c r="AY299" s="51"/>
      <c r="AZ299" s="51"/>
      <c r="BA299" s="51"/>
      <c r="BB299" s="51"/>
      <c r="BC299" s="51"/>
      <c r="BD299" s="51"/>
      <c r="BE299" s="51"/>
      <c r="BF299" s="51"/>
      <c r="BG299" s="51"/>
      <c r="BH299" s="51"/>
      <c r="BI299" s="51"/>
      <c r="BJ299" s="51"/>
      <c r="BK299" s="51"/>
      <c r="BL299" s="51"/>
      <c r="BM299" s="51"/>
    </row>
    <row r="300" spans="19:65"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1"/>
      <c r="AL300" s="51"/>
      <c r="AM300" s="51"/>
      <c r="AN300" s="51"/>
      <c r="AO300" s="51"/>
      <c r="AP300" s="51"/>
      <c r="AQ300" s="51"/>
      <c r="AR300" s="51"/>
      <c r="AS300" s="51"/>
      <c r="AT300" s="51"/>
      <c r="AU300" s="51"/>
      <c r="AV300" s="51"/>
      <c r="AW300" s="51"/>
      <c r="AX300" s="51"/>
      <c r="AY300" s="51"/>
      <c r="AZ300" s="51"/>
      <c r="BA300" s="51"/>
      <c r="BB300" s="51"/>
      <c r="BC300" s="51"/>
      <c r="BD300" s="51"/>
      <c r="BE300" s="51"/>
      <c r="BF300" s="51"/>
      <c r="BG300" s="51"/>
      <c r="BH300" s="51"/>
      <c r="BI300" s="51"/>
      <c r="BJ300" s="51"/>
      <c r="BK300" s="51"/>
      <c r="BL300" s="51"/>
      <c r="BM300" s="51"/>
    </row>
    <row r="301" spans="19:65"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1"/>
      <c r="AL301" s="51"/>
      <c r="AM301" s="51"/>
      <c r="AN301" s="51"/>
      <c r="AO301" s="51"/>
      <c r="AP301" s="51"/>
      <c r="AQ301" s="51"/>
      <c r="AR301" s="51"/>
      <c r="AS301" s="51"/>
      <c r="AT301" s="51"/>
      <c r="AU301" s="51"/>
      <c r="AV301" s="51"/>
      <c r="AW301" s="51"/>
      <c r="AX301" s="51"/>
      <c r="AY301" s="51"/>
      <c r="AZ301" s="51"/>
      <c r="BA301" s="51"/>
      <c r="BB301" s="51"/>
      <c r="BC301" s="51"/>
      <c r="BD301" s="51"/>
      <c r="BE301" s="51"/>
      <c r="BF301" s="51"/>
      <c r="BG301" s="51"/>
      <c r="BH301" s="51"/>
      <c r="BI301" s="51"/>
      <c r="BJ301" s="51"/>
      <c r="BK301" s="51"/>
      <c r="BL301" s="51"/>
      <c r="BM301" s="51"/>
    </row>
    <row r="302" spans="19:65"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1"/>
      <c r="AL302" s="51"/>
      <c r="AM302" s="51"/>
      <c r="AN302" s="51"/>
      <c r="AO302" s="51"/>
      <c r="AP302" s="51"/>
      <c r="AQ302" s="51"/>
      <c r="AR302" s="51"/>
      <c r="AS302" s="51"/>
      <c r="AT302" s="51"/>
      <c r="AU302" s="51"/>
      <c r="AV302" s="51"/>
      <c r="AW302" s="51"/>
      <c r="AX302" s="51"/>
      <c r="AY302" s="51"/>
      <c r="AZ302" s="51"/>
      <c r="BA302" s="51"/>
      <c r="BB302" s="51"/>
      <c r="BC302" s="51"/>
      <c r="BD302" s="51"/>
      <c r="BE302" s="51"/>
      <c r="BF302" s="51"/>
      <c r="BG302" s="51"/>
      <c r="BH302" s="51"/>
      <c r="BI302" s="51"/>
      <c r="BJ302" s="51"/>
      <c r="BK302" s="51"/>
      <c r="BL302" s="51"/>
      <c r="BM302" s="51"/>
    </row>
    <row r="303" spans="19:65"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  <c r="AM303" s="51"/>
      <c r="AN303" s="51"/>
      <c r="AO303" s="51"/>
      <c r="AP303" s="51"/>
      <c r="AQ303" s="51"/>
      <c r="AR303" s="51"/>
      <c r="AS303" s="51"/>
      <c r="AT303" s="51"/>
      <c r="AU303" s="51"/>
      <c r="AV303" s="51"/>
      <c r="AW303" s="51"/>
      <c r="AX303" s="51"/>
      <c r="AY303" s="51"/>
      <c r="AZ303" s="51"/>
      <c r="BA303" s="51"/>
      <c r="BB303" s="51"/>
      <c r="BC303" s="51"/>
      <c r="BD303" s="51"/>
      <c r="BE303" s="51"/>
      <c r="BF303" s="51"/>
      <c r="BG303" s="51"/>
      <c r="BH303" s="51"/>
      <c r="BI303" s="51"/>
      <c r="BJ303" s="51"/>
      <c r="BK303" s="51"/>
      <c r="BL303" s="51"/>
      <c r="BM303" s="51"/>
    </row>
    <row r="304" spans="19:65"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1"/>
      <c r="AL304" s="51"/>
      <c r="AM304" s="51"/>
      <c r="AN304" s="51"/>
      <c r="AO304" s="51"/>
      <c r="AP304" s="51"/>
      <c r="AQ304" s="51"/>
      <c r="AR304" s="51"/>
      <c r="AS304" s="51"/>
      <c r="AT304" s="51"/>
      <c r="AU304" s="51"/>
      <c r="AV304" s="51"/>
      <c r="AW304" s="51"/>
      <c r="AX304" s="51"/>
      <c r="AY304" s="51"/>
      <c r="AZ304" s="51"/>
      <c r="BA304" s="51"/>
      <c r="BB304" s="51"/>
      <c r="BC304" s="51"/>
      <c r="BD304" s="51"/>
      <c r="BE304" s="51"/>
      <c r="BF304" s="51"/>
      <c r="BG304" s="51"/>
      <c r="BH304" s="51"/>
      <c r="BI304" s="51"/>
      <c r="BJ304" s="51"/>
      <c r="BK304" s="51"/>
      <c r="BL304" s="51"/>
      <c r="BM304" s="51"/>
    </row>
    <row r="305" spans="19:65"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1"/>
      <c r="AL305" s="51"/>
      <c r="AM305" s="51"/>
      <c r="AN305" s="51"/>
      <c r="AO305" s="51"/>
      <c r="AP305" s="51"/>
      <c r="AQ305" s="51"/>
      <c r="AR305" s="51"/>
      <c r="AS305" s="51"/>
      <c r="AT305" s="51"/>
      <c r="AU305" s="51"/>
      <c r="AV305" s="51"/>
      <c r="AW305" s="51"/>
      <c r="AX305" s="51"/>
      <c r="AY305" s="51"/>
      <c r="AZ305" s="51"/>
      <c r="BA305" s="51"/>
      <c r="BB305" s="51"/>
      <c r="BC305" s="51"/>
      <c r="BD305" s="51"/>
      <c r="BE305" s="51"/>
      <c r="BF305" s="51"/>
      <c r="BG305" s="51"/>
      <c r="BH305" s="51"/>
      <c r="BI305" s="51"/>
      <c r="BJ305" s="51"/>
      <c r="BK305" s="51"/>
      <c r="BL305" s="51"/>
      <c r="BM305" s="51"/>
    </row>
    <row r="306" spans="19:65"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  <c r="AM306" s="51"/>
      <c r="AN306" s="51"/>
      <c r="AO306" s="51"/>
      <c r="AP306" s="51"/>
      <c r="AQ306" s="51"/>
      <c r="AR306" s="51"/>
      <c r="AS306" s="51"/>
      <c r="AT306" s="51"/>
      <c r="AU306" s="51"/>
      <c r="AV306" s="51"/>
      <c r="AW306" s="51"/>
      <c r="AX306" s="51"/>
      <c r="AY306" s="51"/>
      <c r="AZ306" s="51"/>
      <c r="BA306" s="51"/>
      <c r="BB306" s="51"/>
      <c r="BC306" s="51"/>
      <c r="BD306" s="51"/>
      <c r="BE306" s="51"/>
      <c r="BF306" s="51"/>
      <c r="BG306" s="51"/>
      <c r="BH306" s="51"/>
      <c r="BI306" s="51"/>
      <c r="BJ306" s="51"/>
      <c r="BK306" s="51"/>
      <c r="BL306" s="51"/>
      <c r="BM306" s="51"/>
    </row>
    <row r="307" spans="19:65"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1"/>
      <c r="AL307" s="51"/>
      <c r="AM307" s="51"/>
      <c r="AN307" s="51"/>
      <c r="AO307" s="51"/>
      <c r="AP307" s="51"/>
      <c r="AQ307" s="51"/>
      <c r="AR307" s="51"/>
      <c r="AS307" s="51"/>
      <c r="AT307" s="51"/>
      <c r="AU307" s="51"/>
      <c r="AV307" s="51"/>
      <c r="AW307" s="51"/>
      <c r="AX307" s="51"/>
      <c r="AY307" s="51"/>
      <c r="AZ307" s="51"/>
      <c r="BA307" s="51"/>
      <c r="BB307" s="51"/>
      <c r="BC307" s="51"/>
      <c r="BD307" s="51"/>
      <c r="BE307" s="51"/>
      <c r="BF307" s="51"/>
      <c r="BG307" s="51"/>
      <c r="BH307" s="51"/>
      <c r="BI307" s="51"/>
      <c r="BJ307" s="51"/>
      <c r="BK307" s="51"/>
      <c r="BL307" s="51"/>
      <c r="BM307" s="51"/>
    </row>
    <row r="308" spans="19:65"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1"/>
      <c r="AL308" s="51"/>
      <c r="AM308" s="51"/>
      <c r="AN308" s="51"/>
      <c r="AO308" s="51"/>
      <c r="AP308" s="51"/>
      <c r="AQ308" s="51"/>
      <c r="AR308" s="51"/>
      <c r="AS308" s="51"/>
      <c r="AT308" s="51"/>
      <c r="AU308" s="51"/>
      <c r="AV308" s="51"/>
      <c r="AW308" s="51"/>
      <c r="AX308" s="51"/>
      <c r="AY308" s="51"/>
      <c r="AZ308" s="51"/>
      <c r="BA308" s="51"/>
      <c r="BB308" s="51"/>
      <c r="BC308" s="51"/>
      <c r="BD308" s="51"/>
      <c r="BE308" s="51"/>
      <c r="BF308" s="51"/>
      <c r="BG308" s="51"/>
      <c r="BH308" s="51"/>
      <c r="BI308" s="51"/>
      <c r="BJ308" s="51"/>
      <c r="BK308" s="51"/>
      <c r="BL308" s="51"/>
      <c r="BM308" s="51"/>
    </row>
    <row r="309" spans="19:65"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1"/>
      <c r="AL309" s="51"/>
      <c r="AM309" s="51"/>
      <c r="AN309" s="51"/>
      <c r="AO309" s="51"/>
      <c r="AP309" s="51"/>
      <c r="AQ309" s="51"/>
      <c r="AR309" s="51"/>
      <c r="AS309" s="51"/>
      <c r="AT309" s="51"/>
      <c r="AU309" s="51"/>
      <c r="AV309" s="51"/>
      <c r="AW309" s="51"/>
      <c r="AX309" s="51"/>
      <c r="AY309" s="51"/>
      <c r="AZ309" s="51"/>
      <c r="BA309" s="51"/>
      <c r="BB309" s="51"/>
      <c r="BC309" s="51"/>
      <c r="BD309" s="51"/>
      <c r="BE309" s="51"/>
      <c r="BF309" s="51"/>
      <c r="BG309" s="51"/>
      <c r="BH309" s="51"/>
      <c r="BI309" s="51"/>
      <c r="BJ309" s="51"/>
      <c r="BK309" s="51"/>
      <c r="BL309" s="51"/>
      <c r="BM309" s="51"/>
    </row>
    <row r="310" spans="19:65"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1"/>
      <c r="AL310" s="51"/>
      <c r="AM310" s="51"/>
      <c r="AN310" s="51"/>
      <c r="AO310" s="51"/>
      <c r="AP310" s="51"/>
      <c r="AQ310" s="51"/>
      <c r="AR310" s="51"/>
      <c r="AS310" s="51"/>
      <c r="AT310" s="51"/>
      <c r="AU310" s="51"/>
      <c r="AV310" s="51"/>
      <c r="AW310" s="51"/>
      <c r="AX310" s="51"/>
      <c r="AY310" s="51"/>
      <c r="AZ310" s="51"/>
      <c r="BA310" s="51"/>
      <c r="BB310" s="51"/>
      <c r="BC310" s="51"/>
      <c r="BD310" s="51"/>
      <c r="BE310" s="51"/>
      <c r="BF310" s="51"/>
      <c r="BG310" s="51"/>
      <c r="BH310" s="51"/>
      <c r="BI310" s="51"/>
      <c r="BJ310" s="51"/>
      <c r="BK310" s="51"/>
      <c r="BL310" s="51"/>
      <c r="BM310" s="51"/>
    </row>
    <row r="311" spans="19:65"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1"/>
      <c r="AL311" s="51"/>
      <c r="AM311" s="51"/>
      <c r="AN311" s="51"/>
      <c r="AO311" s="51"/>
      <c r="AP311" s="51"/>
      <c r="AQ311" s="51"/>
      <c r="AR311" s="51"/>
      <c r="AS311" s="51"/>
      <c r="AT311" s="51"/>
      <c r="AU311" s="51"/>
      <c r="AV311" s="51"/>
      <c r="AW311" s="51"/>
      <c r="AX311" s="51"/>
      <c r="AY311" s="51"/>
      <c r="AZ311" s="51"/>
      <c r="BA311" s="51"/>
      <c r="BB311" s="51"/>
      <c r="BC311" s="51"/>
      <c r="BD311" s="51"/>
      <c r="BE311" s="51"/>
      <c r="BF311" s="51"/>
      <c r="BG311" s="51"/>
      <c r="BH311" s="51"/>
      <c r="BI311" s="51"/>
      <c r="BJ311" s="51"/>
      <c r="BK311" s="51"/>
      <c r="BL311" s="51"/>
      <c r="BM311" s="51"/>
    </row>
    <row r="312" spans="19:65"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1"/>
      <c r="AL312" s="51"/>
      <c r="AM312" s="51"/>
      <c r="AN312" s="51"/>
      <c r="AO312" s="51"/>
      <c r="AP312" s="51"/>
      <c r="AQ312" s="51"/>
      <c r="AR312" s="51"/>
      <c r="AS312" s="51"/>
      <c r="AT312" s="51"/>
      <c r="AU312" s="51"/>
      <c r="AV312" s="51"/>
      <c r="AW312" s="51"/>
      <c r="AX312" s="51"/>
      <c r="AY312" s="51"/>
      <c r="AZ312" s="51"/>
      <c r="BA312" s="51"/>
      <c r="BB312" s="51"/>
      <c r="BC312" s="51"/>
      <c r="BD312" s="51"/>
      <c r="BE312" s="51"/>
      <c r="BF312" s="51"/>
      <c r="BG312" s="51"/>
      <c r="BH312" s="51"/>
      <c r="BI312" s="51"/>
      <c r="BJ312" s="51"/>
      <c r="BK312" s="51"/>
      <c r="BL312" s="51"/>
      <c r="BM312" s="51"/>
    </row>
    <row r="313" spans="19:65"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1"/>
      <c r="AL313" s="51"/>
      <c r="AM313" s="51"/>
      <c r="AN313" s="51"/>
      <c r="AO313" s="51"/>
      <c r="AP313" s="51"/>
      <c r="AQ313" s="51"/>
      <c r="AR313" s="51"/>
      <c r="AS313" s="51"/>
      <c r="AT313" s="51"/>
      <c r="AU313" s="51"/>
      <c r="AV313" s="51"/>
      <c r="AW313" s="51"/>
      <c r="AX313" s="51"/>
      <c r="AY313" s="51"/>
      <c r="AZ313" s="51"/>
      <c r="BA313" s="51"/>
      <c r="BB313" s="51"/>
      <c r="BC313" s="51"/>
      <c r="BD313" s="51"/>
      <c r="BE313" s="51"/>
      <c r="BF313" s="51"/>
      <c r="BG313" s="51"/>
      <c r="BH313" s="51"/>
      <c r="BI313" s="51"/>
      <c r="BJ313" s="51"/>
      <c r="BK313" s="51"/>
      <c r="BL313" s="51"/>
      <c r="BM313" s="51"/>
    </row>
    <row r="314" spans="19:65"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  <c r="AO314" s="51"/>
      <c r="AP314" s="51"/>
      <c r="AQ314" s="51"/>
      <c r="AR314" s="51"/>
      <c r="AS314" s="51"/>
      <c r="AT314" s="51"/>
      <c r="AU314" s="51"/>
      <c r="AV314" s="51"/>
      <c r="AW314" s="51"/>
      <c r="AX314" s="51"/>
      <c r="AY314" s="51"/>
      <c r="AZ314" s="51"/>
      <c r="BA314" s="51"/>
      <c r="BB314" s="51"/>
      <c r="BC314" s="51"/>
      <c r="BD314" s="51"/>
      <c r="BE314" s="51"/>
      <c r="BF314" s="51"/>
      <c r="BG314" s="51"/>
      <c r="BH314" s="51"/>
      <c r="BI314" s="51"/>
      <c r="BJ314" s="51"/>
      <c r="BK314" s="51"/>
      <c r="BL314" s="51"/>
      <c r="BM314" s="51"/>
    </row>
    <row r="315" spans="19:65"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1"/>
      <c r="AL315" s="51"/>
      <c r="AM315" s="51"/>
      <c r="AN315" s="51"/>
      <c r="AO315" s="51"/>
      <c r="AP315" s="51"/>
      <c r="AQ315" s="51"/>
      <c r="AR315" s="51"/>
      <c r="AS315" s="51"/>
      <c r="AT315" s="51"/>
      <c r="AU315" s="51"/>
      <c r="AV315" s="51"/>
      <c r="AW315" s="51"/>
      <c r="AX315" s="51"/>
      <c r="AY315" s="51"/>
      <c r="AZ315" s="51"/>
      <c r="BA315" s="51"/>
      <c r="BB315" s="51"/>
      <c r="BC315" s="51"/>
      <c r="BD315" s="51"/>
      <c r="BE315" s="51"/>
      <c r="BF315" s="51"/>
      <c r="BG315" s="51"/>
      <c r="BH315" s="51"/>
      <c r="BI315" s="51"/>
      <c r="BJ315" s="51"/>
      <c r="BK315" s="51"/>
      <c r="BL315" s="51"/>
      <c r="BM315" s="51"/>
    </row>
    <row r="316" spans="19:65"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1"/>
      <c r="AL316" s="51"/>
      <c r="AM316" s="51"/>
      <c r="AN316" s="51"/>
      <c r="AO316" s="51"/>
      <c r="AP316" s="51"/>
      <c r="AQ316" s="51"/>
      <c r="AR316" s="51"/>
      <c r="AS316" s="51"/>
      <c r="AT316" s="51"/>
      <c r="AU316" s="51"/>
      <c r="AV316" s="51"/>
      <c r="AW316" s="51"/>
      <c r="AX316" s="51"/>
      <c r="AY316" s="51"/>
      <c r="AZ316" s="51"/>
      <c r="BA316" s="51"/>
      <c r="BB316" s="51"/>
      <c r="BC316" s="51"/>
      <c r="BD316" s="51"/>
      <c r="BE316" s="51"/>
      <c r="BF316" s="51"/>
      <c r="BG316" s="51"/>
      <c r="BH316" s="51"/>
      <c r="BI316" s="51"/>
      <c r="BJ316" s="51"/>
      <c r="BK316" s="51"/>
      <c r="BL316" s="51"/>
      <c r="BM316" s="51"/>
    </row>
    <row r="317" spans="19:65"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1"/>
      <c r="AL317" s="51"/>
      <c r="AM317" s="51"/>
      <c r="AN317" s="51"/>
      <c r="AO317" s="51"/>
      <c r="AP317" s="51"/>
      <c r="AQ317" s="51"/>
      <c r="AR317" s="51"/>
      <c r="AS317" s="51"/>
      <c r="AT317" s="51"/>
      <c r="AU317" s="51"/>
      <c r="AV317" s="51"/>
      <c r="AW317" s="51"/>
      <c r="AX317" s="51"/>
      <c r="AY317" s="51"/>
      <c r="AZ317" s="51"/>
      <c r="BA317" s="51"/>
      <c r="BB317" s="51"/>
      <c r="BC317" s="51"/>
      <c r="BD317" s="51"/>
      <c r="BE317" s="51"/>
      <c r="BF317" s="51"/>
      <c r="BG317" s="51"/>
      <c r="BH317" s="51"/>
      <c r="BI317" s="51"/>
      <c r="BJ317" s="51"/>
      <c r="BK317" s="51"/>
      <c r="BL317" s="51"/>
      <c r="BM317" s="51"/>
    </row>
    <row r="318" spans="19:65"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  <c r="AG318" s="51"/>
      <c r="AH318" s="51"/>
      <c r="AI318" s="51"/>
      <c r="AJ318" s="51"/>
      <c r="AK318" s="51"/>
      <c r="AL318" s="51"/>
      <c r="AM318" s="51"/>
      <c r="AN318" s="51"/>
      <c r="AO318" s="51"/>
      <c r="AP318" s="51"/>
      <c r="AQ318" s="51"/>
      <c r="AR318" s="51"/>
      <c r="AS318" s="51"/>
      <c r="AT318" s="51"/>
      <c r="AU318" s="51"/>
      <c r="AV318" s="51"/>
      <c r="AW318" s="51"/>
      <c r="AX318" s="51"/>
      <c r="AY318" s="51"/>
      <c r="AZ318" s="51"/>
      <c r="BA318" s="51"/>
      <c r="BB318" s="51"/>
      <c r="BC318" s="51"/>
      <c r="BD318" s="51"/>
      <c r="BE318" s="51"/>
      <c r="BF318" s="51"/>
      <c r="BG318" s="51"/>
      <c r="BH318" s="51"/>
      <c r="BI318" s="51"/>
      <c r="BJ318" s="51"/>
      <c r="BK318" s="51"/>
      <c r="BL318" s="51"/>
      <c r="BM318" s="51"/>
    </row>
    <row r="319" spans="19:65"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1"/>
      <c r="AL319" s="51"/>
      <c r="AM319" s="51"/>
      <c r="AN319" s="51"/>
      <c r="AO319" s="51"/>
      <c r="AP319" s="51"/>
      <c r="AQ319" s="51"/>
      <c r="AR319" s="51"/>
      <c r="AS319" s="51"/>
      <c r="AT319" s="51"/>
      <c r="AU319" s="51"/>
      <c r="AV319" s="51"/>
      <c r="AW319" s="51"/>
      <c r="AX319" s="51"/>
      <c r="AY319" s="51"/>
      <c r="AZ319" s="51"/>
      <c r="BA319" s="51"/>
      <c r="BB319" s="51"/>
      <c r="BC319" s="51"/>
      <c r="BD319" s="51"/>
      <c r="BE319" s="51"/>
      <c r="BF319" s="51"/>
      <c r="BG319" s="51"/>
      <c r="BH319" s="51"/>
      <c r="BI319" s="51"/>
      <c r="BJ319" s="51"/>
      <c r="BK319" s="51"/>
      <c r="BL319" s="51"/>
      <c r="BM319" s="51"/>
    </row>
    <row r="320" spans="19:65"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1"/>
      <c r="AL320" s="51"/>
      <c r="AM320" s="51"/>
      <c r="AN320" s="51"/>
      <c r="AO320" s="51"/>
      <c r="AP320" s="51"/>
      <c r="AQ320" s="51"/>
      <c r="AR320" s="51"/>
      <c r="AS320" s="51"/>
      <c r="AT320" s="51"/>
      <c r="AU320" s="51"/>
      <c r="AV320" s="51"/>
      <c r="AW320" s="51"/>
      <c r="AX320" s="51"/>
      <c r="AY320" s="51"/>
      <c r="AZ320" s="51"/>
      <c r="BA320" s="51"/>
      <c r="BB320" s="51"/>
      <c r="BC320" s="51"/>
      <c r="BD320" s="51"/>
      <c r="BE320" s="51"/>
      <c r="BF320" s="51"/>
      <c r="BG320" s="51"/>
      <c r="BH320" s="51"/>
      <c r="BI320" s="51"/>
      <c r="BJ320" s="51"/>
      <c r="BK320" s="51"/>
      <c r="BL320" s="51"/>
      <c r="BM320" s="51"/>
    </row>
    <row r="321" spans="19:65"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1"/>
      <c r="AL321" s="51"/>
      <c r="AM321" s="51"/>
      <c r="AN321" s="51"/>
      <c r="AO321" s="51"/>
      <c r="AP321" s="51"/>
      <c r="AQ321" s="51"/>
      <c r="AR321" s="51"/>
      <c r="AS321" s="51"/>
      <c r="AT321" s="51"/>
      <c r="AU321" s="51"/>
      <c r="AV321" s="51"/>
      <c r="AW321" s="51"/>
      <c r="AX321" s="51"/>
      <c r="AY321" s="51"/>
      <c r="AZ321" s="51"/>
      <c r="BA321" s="51"/>
      <c r="BB321" s="51"/>
      <c r="BC321" s="51"/>
      <c r="BD321" s="51"/>
      <c r="BE321" s="51"/>
      <c r="BF321" s="51"/>
      <c r="BG321" s="51"/>
      <c r="BH321" s="51"/>
      <c r="BI321" s="51"/>
      <c r="BJ321" s="51"/>
      <c r="BK321" s="51"/>
      <c r="BL321" s="51"/>
      <c r="BM321" s="51"/>
    </row>
    <row r="322" spans="19:65"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1"/>
      <c r="AL322" s="51"/>
      <c r="AM322" s="51"/>
      <c r="AN322" s="51"/>
      <c r="AO322" s="51"/>
      <c r="AP322" s="51"/>
      <c r="AQ322" s="51"/>
      <c r="AR322" s="51"/>
      <c r="AS322" s="51"/>
      <c r="AT322" s="51"/>
      <c r="AU322" s="51"/>
      <c r="AV322" s="51"/>
      <c r="AW322" s="51"/>
      <c r="AX322" s="51"/>
      <c r="AY322" s="51"/>
      <c r="AZ322" s="51"/>
      <c r="BA322" s="51"/>
      <c r="BB322" s="51"/>
      <c r="BC322" s="51"/>
      <c r="BD322" s="51"/>
      <c r="BE322" s="51"/>
      <c r="BF322" s="51"/>
      <c r="BG322" s="51"/>
      <c r="BH322" s="51"/>
      <c r="BI322" s="51"/>
      <c r="BJ322" s="51"/>
      <c r="BK322" s="51"/>
      <c r="BL322" s="51"/>
      <c r="BM322" s="51"/>
    </row>
    <row r="323" spans="19:65"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1"/>
      <c r="AL323" s="51"/>
      <c r="AM323" s="51"/>
      <c r="AN323" s="51"/>
      <c r="AO323" s="51"/>
      <c r="AP323" s="51"/>
      <c r="AQ323" s="51"/>
      <c r="AR323" s="51"/>
      <c r="AS323" s="51"/>
      <c r="AT323" s="51"/>
      <c r="AU323" s="51"/>
      <c r="AV323" s="51"/>
      <c r="AW323" s="51"/>
      <c r="AX323" s="51"/>
      <c r="AY323" s="51"/>
      <c r="AZ323" s="51"/>
      <c r="BA323" s="51"/>
      <c r="BB323" s="51"/>
      <c r="BC323" s="51"/>
      <c r="BD323" s="51"/>
      <c r="BE323" s="51"/>
      <c r="BF323" s="51"/>
      <c r="BG323" s="51"/>
      <c r="BH323" s="51"/>
      <c r="BI323" s="51"/>
      <c r="BJ323" s="51"/>
      <c r="BK323" s="51"/>
      <c r="BL323" s="51"/>
      <c r="BM323" s="51"/>
    </row>
    <row r="324" spans="19:65"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1"/>
      <c r="AL324" s="51"/>
      <c r="AM324" s="51"/>
      <c r="AN324" s="51"/>
      <c r="AO324" s="51"/>
      <c r="AP324" s="51"/>
      <c r="AQ324" s="51"/>
      <c r="AR324" s="51"/>
      <c r="AS324" s="51"/>
      <c r="AT324" s="51"/>
      <c r="AU324" s="51"/>
      <c r="AV324" s="51"/>
      <c r="AW324" s="51"/>
      <c r="AX324" s="51"/>
      <c r="AY324" s="51"/>
      <c r="AZ324" s="51"/>
      <c r="BA324" s="51"/>
      <c r="BB324" s="51"/>
      <c r="BC324" s="51"/>
      <c r="BD324" s="51"/>
      <c r="BE324" s="51"/>
      <c r="BF324" s="51"/>
      <c r="BG324" s="51"/>
      <c r="BH324" s="51"/>
      <c r="BI324" s="51"/>
      <c r="BJ324" s="51"/>
      <c r="BK324" s="51"/>
      <c r="BL324" s="51"/>
      <c r="BM324" s="51"/>
    </row>
    <row r="325" spans="19:65"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1"/>
      <c r="AL325" s="51"/>
      <c r="AM325" s="51"/>
      <c r="AN325" s="51"/>
      <c r="AO325" s="51"/>
      <c r="AP325" s="51"/>
      <c r="AQ325" s="51"/>
      <c r="AR325" s="51"/>
      <c r="AS325" s="51"/>
      <c r="AT325" s="51"/>
      <c r="AU325" s="51"/>
      <c r="AV325" s="51"/>
      <c r="AW325" s="51"/>
      <c r="AX325" s="51"/>
      <c r="AY325" s="51"/>
      <c r="AZ325" s="51"/>
      <c r="BA325" s="51"/>
      <c r="BB325" s="51"/>
      <c r="BC325" s="51"/>
      <c r="BD325" s="51"/>
      <c r="BE325" s="51"/>
      <c r="BF325" s="51"/>
      <c r="BG325" s="51"/>
      <c r="BH325" s="51"/>
      <c r="BI325" s="51"/>
      <c r="BJ325" s="51"/>
      <c r="BK325" s="51"/>
      <c r="BL325" s="51"/>
      <c r="BM325" s="51"/>
    </row>
    <row r="326" spans="19:65"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1"/>
      <c r="AL326" s="51"/>
      <c r="AM326" s="51"/>
      <c r="AN326" s="51"/>
      <c r="AO326" s="51"/>
      <c r="AP326" s="51"/>
      <c r="AQ326" s="51"/>
      <c r="AR326" s="51"/>
      <c r="AS326" s="51"/>
      <c r="AT326" s="51"/>
      <c r="AU326" s="51"/>
      <c r="AV326" s="51"/>
      <c r="AW326" s="51"/>
      <c r="AX326" s="51"/>
      <c r="AY326" s="51"/>
      <c r="AZ326" s="51"/>
      <c r="BA326" s="51"/>
      <c r="BB326" s="51"/>
      <c r="BC326" s="51"/>
      <c r="BD326" s="51"/>
      <c r="BE326" s="51"/>
      <c r="BF326" s="51"/>
      <c r="BG326" s="51"/>
      <c r="BH326" s="51"/>
      <c r="BI326" s="51"/>
      <c r="BJ326" s="51"/>
      <c r="BK326" s="51"/>
      <c r="BL326" s="51"/>
      <c r="BM326" s="51"/>
    </row>
    <row r="327" spans="19:65"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1"/>
      <c r="AL327" s="51"/>
      <c r="AM327" s="51"/>
      <c r="AN327" s="51"/>
      <c r="AO327" s="51"/>
      <c r="AP327" s="51"/>
      <c r="AQ327" s="51"/>
      <c r="AR327" s="51"/>
      <c r="AS327" s="51"/>
      <c r="AT327" s="51"/>
      <c r="AU327" s="51"/>
      <c r="AV327" s="51"/>
      <c r="AW327" s="51"/>
      <c r="AX327" s="51"/>
      <c r="AY327" s="51"/>
      <c r="AZ327" s="51"/>
      <c r="BA327" s="51"/>
      <c r="BB327" s="51"/>
      <c r="BC327" s="51"/>
      <c r="BD327" s="51"/>
      <c r="BE327" s="51"/>
      <c r="BF327" s="51"/>
      <c r="BG327" s="51"/>
      <c r="BH327" s="51"/>
      <c r="BI327" s="51"/>
      <c r="BJ327" s="51"/>
      <c r="BK327" s="51"/>
      <c r="BL327" s="51"/>
      <c r="BM327" s="51"/>
    </row>
    <row r="328" spans="19:65"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1"/>
      <c r="AL328" s="51"/>
      <c r="AM328" s="51"/>
      <c r="AN328" s="51"/>
      <c r="AO328" s="51"/>
      <c r="AP328" s="51"/>
      <c r="AQ328" s="51"/>
      <c r="AR328" s="51"/>
      <c r="AS328" s="51"/>
      <c r="AT328" s="51"/>
      <c r="AU328" s="51"/>
      <c r="AV328" s="51"/>
      <c r="AW328" s="51"/>
      <c r="AX328" s="51"/>
      <c r="AY328" s="51"/>
      <c r="AZ328" s="51"/>
      <c r="BA328" s="51"/>
      <c r="BB328" s="51"/>
      <c r="BC328" s="51"/>
      <c r="BD328" s="51"/>
      <c r="BE328" s="51"/>
      <c r="BF328" s="51"/>
      <c r="BG328" s="51"/>
      <c r="BH328" s="51"/>
      <c r="BI328" s="51"/>
      <c r="BJ328" s="51"/>
      <c r="BK328" s="51"/>
      <c r="BL328" s="51"/>
      <c r="BM328" s="51"/>
    </row>
    <row r="329" spans="19:65"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1"/>
      <c r="AL329" s="51"/>
      <c r="AM329" s="51"/>
      <c r="AN329" s="51"/>
      <c r="AO329" s="51"/>
      <c r="AP329" s="51"/>
      <c r="AQ329" s="51"/>
      <c r="AR329" s="51"/>
      <c r="AS329" s="51"/>
      <c r="AT329" s="51"/>
      <c r="AU329" s="51"/>
      <c r="AV329" s="51"/>
      <c r="AW329" s="51"/>
      <c r="AX329" s="51"/>
      <c r="AY329" s="51"/>
      <c r="AZ329" s="51"/>
      <c r="BA329" s="51"/>
      <c r="BB329" s="51"/>
      <c r="BC329" s="51"/>
      <c r="BD329" s="51"/>
      <c r="BE329" s="51"/>
      <c r="BF329" s="51"/>
      <c r="BG329" s="51"/>
      <c r="BH329" s="51"/>
      <c r="BI329" s="51"/>
      <c r="BJ329" s="51"/>
      <c r="BK329" s="51"/>
      <c r="BL329" s="51"/>
      <c r="BM329" s="51"/>
    </row>
    <row r="330" spans="19:65"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  <c r="AE330" s="51"/>
      <c r="AF330" s="51"/>
      <c r="AG330" s="51"/>
      <c r="AH330" s="51"/>
      <c r="AI330" s="51"/>
      <c r="AJ330" s="51"/>
      <c r="AK330" s="51"/>
      <c r="AL330" s="51"/>
      <c r="AM330" s="51"/>
      <c r="AN330" s="51"/>
      <c r="AO330" s="51"/>
      <c r="AP330" s="51"/>
      <c r="AQ330" s="51"/>
      <c r="AR330" s="51"/>
      <c r="AS330" s="51"/>
      <c r="AT330" s="51"/>
      <c r="AU330" s="51"/>
      <c r="AV330" s="51"/>
      <c r="AW330" s="51"/>
      <c r="AX330" s="51"/>
      <c r="AY330" s="51"/>
      <c r="AZ330" s="51"/>
      <c r="BA330" s="51"/>
      <c r="BB330" s="51"/>
      <c r="BC330" s="51"/>
      <c r="BD330" s="51"/>
      <c r="BE330" s="51"/>
      <c r="BF330" s="51"/>
      <c r="BG330" s="51"/>
      <c r="BH330" s="51"/>
      <c r="BI330" s="51"/>
      <c r="BJ330" s="51"/>
      <c r="BK330" s="51"/>
      <c r="BL330" s="51"/>
      <c r="BM330" s="51"/>
    </row>
    <row r="331" spans="19:65"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1"/>
      <c r="AL331" s="51"/>
      <c r="AM331" s="51"/>
      <c r="AN331" s="51"/>
      <c r="AO331" s="51"/>
      <c r="AP331" s="51"/>
      <c r="AQ331" s="51"/>
      <c r="AR331" s="51"/>
      <c r="AS331" s="51"/>
      <c r="AT331" s="51"/>
      <c r="AU331" s="51"/>
      <c r="AV331" s="51"/>
      <c r="AW331" s="51"/>
      <c r="AX331" s="51"/>
      <c r="AY331" s="51"/>
      <c r="AZ331" s="51"/>
      <c r="BA331" s="51"/>
      <c r="BB331" s="51"/>
      <c r="BC331" s="51"/>
      <c r="BD331" s="51"/>
      <c r="BE331" s="51"/>
      <c r="BF331" s="51"/>
      <c r="BG331" s="51"/>
      <c r="BH331" s="51"/>
      <c r="BI331" s="51"/>
      <c r="BJ331" s="51"/>
      <c r="BK331" s="51"/>
      <c r="BL331" s="51"/>
      <c r="BM331" s="51"/>
    </row>
    <row r="332" spans="19:65"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1"/>
      <c r="AL332" s="51"/>
      <c r="AM332" s="51"/>
      <c r="AN332" s="51"/>
      <c r="AO332" s="51"/>
      <c r="AP332" s="51"/>
      <c r="AQ332" s="51"/>
      <c r="AR332" s="51"/>
      <c r="AS332" s="51"/>
      <c r="AT332" s="51"/>
      <c r="AU332" s="51"/>
      <c r="AV332" s="51"/>
      <c r="AW332" s="51"/>
      <c r="AX332" s="51"/>
      <c r="AY332" s="51"/>
      <c r="AZ332" s="51"/>
      <c r="BA332" s="51"/>
      <c r="BB332" s="51"/>
      <c r="BC332" s="51"/>
      <c r="BD332" s="51"/>
      <c r="BE332" s="51"/>
      <c r="BF332" s="51"/>
      <c r="BG332" s="51"/>
      <c r="BH332" s="51"/>
      <c r="BI332" s="51"/>
      <c r="BJ332" s="51"/>
      <c r="BK332" s="51"/>
      <c r="BL332" s="51"/>
      <c r="BM332" s="51"/>
    </row>
    <row r="333" spans="19:65"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1"/>
      <c r="AL333" s="51"/>
      <c r="AM333" s="51"/>
      <c r="AN333" s="51"/>
      <c r="AO333" s="51"/>
      <c r="AP333" s="51"/>
      <c r="AQ333" s="51"/>
      <c r="AR333" s="51"/>
      <c r="AS333" s="51"/>
      <c r="AT333" s="51"/>
      <c r="AU333" s="51"/>
      <c r="AV333" s="51"/>
      <c r="AW333" s="51"/>
      <c r="AX333" s="51"/>
      <c r="AY333" s="51"/>
      <c r="AZ333" s="51"/>
      <c r="BA333" s="51"/>
      <c r="BB333" s="51"/>
      <c r="BC333" s="51"/>
      <c r="BD333" s="51"/>
      <c r="BE333" s="51"/>
      <c r="BF333" s="51"/>
      <c r="BG333" s="51"/>
      <c r="BH333" s="51"/>
      <c r="BI333" s="51"/>
      <c r="BJ333" s="51"/>
      <c r="BK333" s="51"/>
      <c r="BL333" s="51"/>
      <c r="BM333" s="51"/>
    </row>
    <row r="334" spans="19:65"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  <c r="AK334" s="51"/>
      <c r="AL334" s="51"/>
      <c r="AM334" s="51"/>
      <c r="AN334" s="51"/>
      <c r="AO334" s="51"/>
      <c r="AP334" s="51"/>
      <c r="AQ334" s="51"/>
      <c r="AR334" s="51"/>
      <c r="AS334" s="51"/>
      <c r="AT334" s="51"/>
      <c r="AU334" s="51"/>
      <c r="AV334" s="51"/>
      <c r="AW334" s="51"/>
      <c r="AX334" s="51"/>
      <c r="AY334" s="51"/>
      <c r="AZ334" s="51"/>
      <c r="BA334" s="51"/>
      <c r="BB334" s="51"/>
      <c r="BC334" s="51"/>
      <c r="BD334" s="51"/>
      <c r="BE334" s="51"/>
      <c r="BF334" s="51"/>
      <c r="BG334" s="51"/>
      <c r="BH334" s="51"/>
      <c r="BI334" s="51"/>
      <c r="BJ334" s="51"/>
      <c r="BK334" s="51"/>
      <c r="BL334" s="51"/>
      <c r="BM334" s="51"/>
    </row>
    <row r="335" spans="19:65"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1"/>
      <c r="AL335" s="51"/>
      <c r="AM335" s="51"/>
      <c r="AN335" s="51"/>
      <c r="AO335" s="51"/>
      <c r="AP335" s="51"/>
      <c r="AQ335" s="51"/>
      <c r="AR335" s="51"/>
      <c r="AS335" s="51"/>
      <c r="AT335" s="51"/>
      <c r="AU335" s="51"/>
      <c r="AV335" s="51"/>
      <c r="AW335" s="51"/>
      <c r="AX335" s="51"/>
      <c r="AY335" s="51"/>
      <c r="AZ335" s="51"/>
      <c r="BA335" s="51"/>
      <c r="BB335" s="51"/>
      <c r="BC335" s="51"/>
      <c r="BD335" s="51"/>
      <c r="BE335" s="51"/>
      <c r="BF335" s="51"/>
      <c r="BG335" s="51"/>
      <c r="BH335" s="51"/>
      <c r="BI335" s="51"/>
      <c r="BJ335" s="51"/>
      <c r="BK335" s="51"/>
      <c r="BL335" s="51"/>
      <c r="BM335" s="51"/>
    </row>
    <row r="336" spans="19:65"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  <c r="AE336" s="51"/>
      <c r="AF336" s="51"/>
      <c r="AG336" s="51"/>
      <c r="AH336" s="51"/>
      <c r="AI336" s="51"/>
      <c r="AJ336" s="51"/>
      <c r="AK336" s="51"/>
      <c r="AL336" s="51"/>
      <c r="AM336" s="51"/>
      <c r="AN336" s="51"/>
      <c r="AO336" s="51"/>
      <c r="AP336" s="51"/>
      <c r="AQ336" s="51"/>
      <c r="AR336" s="51"/>
      <c r="AS336" s="51"/>
      <c r="AT336" s="51"/>
      <c r="AU336" s="51"/>
      <c r="AV336" s="51"/>
      <c r="AW336" s="51"/>
      <c r="AX336" s="51"/>
      <c r="AY336" s="51"/>
      <c r="AZ336" s="51"/>
      <c r="BA336" s="51"/>
      <c r="BB336" s="51"/>
      <c r="BC336" s="51"/>
      <c r="BD336" s="51"/>
      <c r="BE336" s="51"/>
      <c r="BF336" s="51"/>
      <c r="BG336" s="51"/>
      <c r="BH336" s="51"/>
      <c r="BI336" s="51"/>
      <c r="BJ336" s="51"/>
      <c r="BK336" s="51"/>
      <c r="BL336" s="51"/>
      <c r="BM336" s="51"/>
    </row>
    <row r="337" spans="19:65"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1"/>
      <c r="AL337" s="51"/>
      <c r="AM337" s="51"/>
      <c r="AN337" s="51"/>
      <c r="AO337" s="51"/>
      <c r="AP337" s="51"/>
      <c r="AQ337" s="51"/>
      <c r="AR337" s="51"/>
      <c r="AS337" s="51"/>
      <c r="AT337" s="51"/>
      <c r="AU337" s="51"/>
      <c r="AV337" s="51"/>
      <c r="AW337" s="51"/>
      <c r="AX337" s="51"/>
      <c r="AY337" s="51"/>
      <c r="AZ337" s="51"/>
      <c r="BA337" s="51"/>
      <c r="BB337" s="51"/>
      <c r="BC337" s="51"/>
      <c r="BD337" s="51"/>
      <c r="BE337" s="51"/>
      <c r="BF337" s="51"/>
      <c r="BG337" s="51"/>
      <c r="BH337" s="51"/>
      <c r="BI337" s="51"/>
      <c r="BJ337" s="51"/>
      <c r="BK337" s="51"/>
      <c r="BL337" s="51"/>
      <c r="BM337" s="51"/>
    </row>
    <row r="338" spans="19:65"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  <c r="AE338" s="51"/>
      <c r="AF338" s="51"/>
      <c r="AG338" s="51"/>
      <c r="AH338" s="51"/>
      <c r="AI338" s="51"/>
      <c r="AJ338" s="51"/>
      <c r="AK338" s="51"/>
      <c r="AL338" s="51"/>
      <c r="AM338" s="51"/>
      <c r="AN338" s="51"/>
      <c r="AO338" s="51"/>
      <c r="AP338" s="51"/>
      <c r="AQ338" s="51"/>
      <c r="AR338" s="51"/>
      <c r="AS338" s="51"/>
      <c r="AT338" s="51"/>
      <c r="AU338" s="51"/>
      <c r="AV338" s="51"/>
      <c r="AW338" s="51"/>
      <c r="AX338" s="51"/>
      <c r="AY338" s="51"/>
      <c r="AZ338" s="51"/>
      <c r="BA338" s="51"/>
      <c r="BB338" s="51"/>
      <c r="BC338" s="51"/>
      <c r="BD338" s="51"/>
      <c r="BE338" s="51"/>
      <c r="BF338" s="51"/>
      <c r="BG338" s="51"/>
      <c r="BH338" s="51"/>
      <c r="BI338" s="51"/>
      <c r="BJ338" s="51"/>
      <c r="BK338" s="51"/>
      <c r="BL338" s="51"/>
      <c r="BM338" s="51"/>
    </row>
    <row r="339" spans="19:65"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1"/>
      <c r="AL339" s="51"/>
      <c r="AM339" s="51"/>
      <c r="AN339" s="51"/>
      <c r="AO339" s="51"/>
      <c r="AP339" s="51"/>
      <c r="AQ339" s="51"/>
      <c r="AR339" s="51"/>
      <c r="AS339" s="51"/>
      <c r="AT339" s="51"/>
      <c r="AU339" s="51"/>
      <c r="AV339" s="51"/>
      <c r="AW339" s="51"/>
      <c r="AX339" s="51"/>
      <c r="AY339" s="51"/>
      <c r="AZ339" s="51"/>
      <c r="BA339" s="51"/>
      <c r="BB339" s="51"/>
      <c r="BC339" s="51"/>
      <c r="BD339" s="51"/>
      <c r="BE339" s="51"/>
      <c r="BF339" s="51"/>
      <c r="BG339" s="51"/>
      <c r="BH339" s="51"/>
      <c r="BI339" s="51"/>
      <c r="BJ339" s="51"/>
      <c r="BK339" s="51"/>
      <c r="BL339" s="51"/>
      <c r="BM339" s="51"/>
    </row>
    <row r="340" spans="19:65"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1"/>
      <c r="AL340" s="51"/>
      <c r="AM340" s="51"/>
      <c r="AN340" s="51"/>
      <c r="AO340" s="51"/>
      <c r="AP340" s="51"/>
      <c r="AQ340" s="51"/>
      <c r="AR340" s="51"/>
      <c r="AS340" s="51"/>
      <c r="AT340" s="51"/>
      <c r="AU340" s="51"/>
      <c r="AV340" s="51"/>
      <c r="AW340" s="51"/>
      <c r="AX340" s="51"/>
      <c r="AY340" s="51"/>
      <c r="AZ340" s="51"/>
      <c r="BA340" s="51"/>
      <c r="BB340" s="51"/>
      <c r="BC340" s="51"/>
      <c r="BD340" s="51"/>
      <c r="BE340" s="51"/>
      <c r="BF340" s="51"/>
      <c r="BG340" s="51"/>
      <c r="BH340" s="51"/>
      <c r="BI340" s="51"/>
      <c r="BJ340" s="51"/>
      <c r="BK340" s="51"/>
      <c r="BL340" s="51"/>
      <c r="BM340" s="51"/>
    </row>
    <row r="341" spans="19:65"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1"/>
      <c r="AL341" s="51"/>
      <c r="AM341" s="51"/>
      <c r="AN341" s="51"/>
      <c r="AO341" s="51"/>
      <c r="AP341" s="51"/>
      <c r="AQ341" s="51"/>
      <c r="AR341" s="51"/>
      <c r="AS341" s="51"/>
      <c r="AT341" s="51"/>
      <c r="AU341" s="51"/>
      <c r="AV341" s="51"/>
      <c r="AW341" s="51"/>
      <c r="AX341" s="51"/>
      <c r="AY341" s="51"/>
      <c r="AZ341" s="51"/>
      <c r="BA341" s="51"/>
      <c r="BB341" s="51"/>
      <c r="BC341" s="51"/>
      <c r="BD341" s="51"/>
      <c r="BE341" s="51"/>
      <c r="BF341" s="51"/>
      <c r="BG341" s="51"/>
      <c r="BH341" s="51"/>
      <c r="BI341" s="51"/>
      <c r="BJ341" s="51"/>
      <c r="BK341" s="51"/>
      <c r="BL341" s="51"/>
      <c r="BM341" s="51"/>
    </row>
    <row r="342" spans="19:65"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  <c r="AE342" s="51"/>
      <c r="AF342" s="51"/>
      <c r="AG342" s="51"/>
      <c r="AH342" s="51"/>
      <c r="AI342" s="51"/>
      <c r="AJ342" s="51"/>
      <c r="AK342" s="51"/>
      <c r="AL342" s="51"/>
      <c r="AM342" s="51"/>
      <c r="AN342" s="51"/>
      <c r="AO342" s="51"/>
      <c r="AP342" s="51"/>
      <c r="AQ342" s="51"/>
      <c r="AR342" s="51"/>
      <c r="AS342" s="51"/>
      <c r="AT342" s="51"/>
      <c r="AU342" s="51"/>
      <c r="AV342" s="51"/>
      <c r="AW342" s="51"/>
      <c r="AX342" s="51"/>
      <c r="AY342" s="51"/>
      <c r="AZ342" s="51"/>
      <c r="BA342" s="51"/>
      <c r="BB342" s="51"/>
      <c r="BC342" s="51"/>
      <c r="BD342" s="51"/>
      <c r="BE342" s="51"/>
      <c r="BF342" s="51"/>
      <c r="BG342" s="51"/>
      <c r="BH342" s="51"/>
      <c r="BI342" s="51"/>
      <c r="BJ342" s="51"/>
      <c r="BK342" s="51"/>
      <c r="BL342" s="51"/>
      <c r="BM342" s="51"/>
    </row>
    <row r="343" spans="19:65"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1"/>
      <c r="AL343" s="51"/>
      <c r="AM343" s="51"/>
      <c r="AN343" s="51"/>
      <c r="AO343" s="51"/>
      <c r="AP343" s="51"/>
      <c r="AQ343" s="51"/>
      <c r="AR343" s="51"/>
      <c r="AS343" s="51"/>
      <c r="AT343" s="51"/>
      <c r="AU343" s="51"/>
      <c r="AV343" s="51"/>
      <c r="AW343" s="51"/>
      <c r="AX343" s="51"/>
      <c r="AY343" s="51"/>
      <c r="AZ343" s="51"/>
      <c r="BA343" s="51"/>
      <c r="BB343" s="51"/>
      <c r="BC343" s="51"/>
      <c r="BD343" s="51"/>
      <c r="BE343" s="51"/>
      <c r="BF343" s="51"/>
      <c r="BG343" s="51"/>
      <c r="BH343" s="51"/>
      <c r="BI343" s="51"/>
      <c r="BJ343" s="51"/>
      <c r="BK343" s="51"/>
      <c r="BL343" s="51"/>
      <c r="BM343" s="51"/>
    </row>
    <row r="344" spans="19:65"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  <c r="AE344" s="51"/>
      <c r="AF344" s="51"/>
      <c r="AG344" s="51"/>
      <c r="AH344" s="51"/>
      <c r="AI344" s="51"/>
      <c r="AJ344" s="51"/>
      <c r="AK344" s="51"/>
      <c r="AL344" s="51"/>
      <c r="AM344" s="51"/>
      <c r="AN344" s="51"/>
      <c r="AO344" s="51"/>
      <c r="AP344" s="51"/>
      <c r="AQ344" s="51"/>
      <c r="AR344" s="51"/>
      <c r="AS344" s="51"/>
      <c r="AT344" s="51"/>
      <c r="AU344" s="51"/>
      <c r="AV344" s="51"/>
      <c r="AW344" s="51"/>
      <c r="AX344" s="51"/>
      <c r="AY344" s="51"/>
      <c r="AZ344" s="51"/>
      <c r="BA344" s="51"/>
      <c r="BB344" s="51"/>
      <c r="BC344" s="51"/>
      <c r="BD344" s="51"/>
      <c r="BE344" s="51"/>
      <c r="BF344" s="51"/>
      <c r="BG344" s="51"/>
      <c r="BH344" s="51"/>
      <c r="BI344" s="51"/>
      <c r="BJ344" s="51"/>
      <c r="BK344" s="51"/>
      <c r="BL344" s="51"/>
      <c r="BM344" s="51"/>
    </row>
    <row r="345" spans="19:65"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1"/>
      <c r="AL345" s="51"/>
      <c r="AM345" s="51"/>
      <c r="AN345" s="51"/>
      <c r="AO345" s="51"/>
      <c r="AP345" s="51"/>
      <c r="AQ345" s="51"/>
      <c r="AR345" s="51"/>
      <c r="AS345" s="51"/>
      <c r="AT345" s="51"/>
      <c r="AU345" s="51"/>
      <c r="AV345" s="51"/>
      <c r="AW345" s="51"/>
      <c r="AX345" s="51"/>
      <c r="AY345" s="51"/>
      <c r="AZ345" s="51"/>
      <c r="BA345" s="51"/>
      <c r="BB345" s="51"/>
      <c r="BC345" s="51"/>
      <c r="BD345" s="51"/>
      <c r="BE345" s="51"/>
      <c r="BF345" s="51"/>
      <c r="BG345" s="51"/>
      <c r="BH345" s="51"/>
      <c r="BI345" s="51"/>
      <c r="BJ345" s="51"/>
      <c r="BK345" s="51"/>
      <c r="BL345" s="51"/>
      <c r="BM345" s="51"/>
    </row>
    <row r="346" spans="19:65"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  <c r="AD346" s="51"/>
      <c r="AE346" s="51"/>
      <c r="AF346" s="51"/>
      <c r="AG346" s="51"/>
      <c r="AH346" s="51"/>
      <c r="AI346" s="51"/>
      <c r="AJ346" s="51"/>
      <c r="AK346" s="51"/>
      <c r="AL346" s="51"/>
      <c r="AM346" s="51"/>
      <c r="AN346" s="51"/>
      <c r="AO346" s="51"/>
      <c r="AP346" s="51"/>
      <c r="AQ346" s="51"/>
      <c r="AR346" s="51"/>
      <c r="AS346" s="51"/>
      <c r="AT346" s="51"/>
      <c r="AU346" s="51"/>
      <c r="AV346" s="51"/>
      <c r="AW346" s="51"/>
      <c r="AX346" s="51"/>
      <c r="AY346" s="51"/>
      <c r="AZ346" s="51"/>
      <c r="BA346" s="51"/>
      <c r="BB346" s="51"/>
      <c r="BC346" s="51"/>
      <c r="BD346" s="51"/>
      <c r="BE346" s="51"/>
      <c r="BF346" s="51"/>
      <c r="BG346" s="51"/>
      <c r="BH346" s="51"/>
      <c r="BI346" s="51"/>
      <c r="BJ346" s="51"/>
      <c r="BK346" s="51"/>
      <c r="BL346" s="51"/>
      <c r="BM346" s="51"/>
    </row>
    <row r="347" spans="19:65"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1"/>
      <c r="AL347" s="51"/>
      <c r="AM347" s="51"/>
      <c r="AN347" s="51"/>
      <c r="AO347" s="51"/>
      <c r="AP347" s="51"/>
      <c r="AQ347" s="51"/>
      <c r="AR347" s="51"/>
      <c r="AS347" s="51"/>
      <c r="AT347" s="51"/>
      <c r="AU347" s="51"/>
      <c r="AV347" s="51"/>
      <c r="AW347" s="51"/>
      <c r="AX347" s="51"/>
      <c r="AY347" s="51"/>
      <c r="AZ347" s="51"/>
      <c r="BA347" s="51"/>
      <c r="BB347" s="51"/>
      <c r="BC347" s="51"/>
      <c r="BD347" s="51"/>
      <c r="BE347" s="51"/>
      <c r="BF347" s="51"/>
      <c r="BG347" s="51"/>
      <c r="BH347" s="51"/>
      <c r="BI347" s="51"/>
      <c r="BJ347" s="51"/>
      <c r="BK347" s="51"/>
      <c r="BL347" s="51"/>
      <c r="BM347" s="51"/>
    </row>
    <row r="348" spans="19:65"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1"/>
      <c r="AL348" s="51"/>
      <c r="AM348" s="51"/>
      <c r="AN348" s="51"/>
      <c r="AO348" s="51"/>
      <c r="AP348" s="51"/>
      <c r="AQ348" s="51"/>
      <c r="AR348" s="51"/>
      <c r="AS348" s="51"/>
      <c r="AT348" s="51"/>
      <c r="AU348" s="51"/>
      <c r="AV348" s="51"/>
      <c r="AW348" s="51"/>
      <c r="AX348" s="51"/>
      <c r="AY348" s="51"/>
      <c r="AZ348" s="51"/>
      <c r="BA348" s="51"/>
      <c r="BB348" s="51"/>
      <c r="BC348" s="51"/>
      <c r="BD348" s="51"/>
      <c r="BE348" s="51"/>
      <c r="BF348" s="51"/>
      <c r="BG348" s="51"/>
      <c r="BH348" s="51"/>
      <c r="BI348" s="51"/>
      <c r="BJ348" s="51"/>
      <c r="BK348" s="51"/>
      <c r="BL348" s="51"/>
      <c r="BM348" s="51"/>
    </row>
    <row r="349" spans="19:65"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  <c r="AE349" s="51"/>
      <c r="AF349" s="51"/>
      <c r="AG349" s="51"/>
      <c r="AH349" s="51"/>
      <c r="AI349" s="51"/>
      <c r="AJ349" s="51"/>
      <c r="AK349" s="51"/>
      <c r="AL349" s="51"/>
      <c r="AM349" s="51"/>
      <c r="AN349" s="51"/>
      <c r="AO349" s="51"/>
      <c r="AP349" s="51"/>
      <c r="AQ349" s="51"/>
      <c r="AR349" s="51"/>
      <c r="AS349" s="51"/>
      <c r="AT349" s="51"/>
      <c r="AU349" s="51"/>
      <c r="AV349" s="51"/>
      <c r="AW349" s="51"/>
      <c r="AX349" s="51"/>
      <c r="AY349" s="51"/>
      <c r="AZ349" s="51"/>
      <c r="BA349" s="51"/>
      <c r="BB349" s="51"/>
      <c r="BC349" s="51"/>
      <c r="BD349" s="51"/>
      <c r="BE349" s="51"/>
      <c r="BF349" s="51"/>
      <c r="BG349" s="51"/>
      <c r="BH349" s="51"/>
      <c r="BI349" s="51"/>
      <c r="BJ349" s="51"/>
      <c r="BK349" s="51"/>
      <c r="BL349" s="51"/>
      <c r="BM349" s="51"/>
    </row>
    <row r="350" spans="19:65"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1"/>
      <c r="AL350" s="51"/>
      <c r="AM350" s="51"/>
      <c r="AN350" s="51"/>
      <c r="AO350" s="51"/>
      <c r="AP350" s="51"/>
      <c r="AQ350" s="51"/>
      <c r="AR350" s="51"/>
      <c r="AS350" s="51"/>
      <c r="AT350" s="51"/>
      <c r="AU350" s="51"/>
      <c r="AV350" s="51"/>
      <c r="AW350" s="51"/>
      <c r="AX350" s="51"/>
      <c r="AY350" s="51"/>
      <c r="AZ350" s="51"/>
      <c r="BA350" s="51"/>
      <c r="BB350" s="51"/>
      <c r="BC350" s="51"/>
      <c r="BD350" s="51"/>
      <c r="BE350" s="51"/>
      <c r="BF350" s="51"/>
      <c r="BG350" s="51"/>
      <c r="BH350" s="51"/>
      <c r="BI350" s="51"/>
      <c r="BJ350" s="51"/>
      <c r="BK350" s="51"/>
      <c r="BL350" s="51"/>
      <c r="BM350" s="51"/>
    </row>
    <row r="351" spans="19:65"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  <c r="AD351" s="51"/>
      <c r="AE351" s="51"/>
      <c r="AF351" s="51"/>
      <c r="AG351" s="51"/>
      <c r="AH351" s="51"/>
      <c r="AI351" s="51"/>
      <c r="AJ351" s="51"/>
      <c r="AK351" s="51"/>
      <c r="AL351" s="51"/>
      <c r="AM351" s="51"/>
      <c r="AN351" s="51"/>
      <c r="AO351" s="51"/>
      <c r="AP351" s="51"/>
      <c r="AQ351" s="51"/>
      <c r="AR351" s="51"/>
      <c r="AS351" s="51"/>
      <c r="AT351" s="51"/>
      <c r="AU351" s="51"/>
      <c r="AV351" s="51"/>
      <c r="AW351" s="51"/>
      <c r="AX351" s="51"/>
      <c r="AY351" s="51"/>
      <c r="AZ351" s="51"/>
      <c r="BA351" s="51"/>
      <c r="BB351" s="51"/>
      <c r="BC351" s="51"/>
      <c r="BD351" s="51"/>
      <c r="BE351" s="51"/>
      <c r="BF351" s="51"/>
      <c r="BG351" s="51"/>
      <c r="BH351" s="51"/>
      <c r="BI351" s="51"/>
      <c r="BJ351" s="51"/>
      <c r="BK351" s="51"/>
      <c r="BL351" s="51"/>
      <c r="BM351" s="51"/>
    </row>
    <row r="352" spans="19:65"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1"/>
      <c r="AL352" s="51"/>
      <c r="AM352" s="51"/>
      <c r="AN352" s="51"/>
      <c r="AO352" s="51"/>
      <c r="AP352" s="51"/>
      <c r="AQ352" s="51"/>
      <c r="AR352" s="51"/>
      <c r="AS352" s="51"/>
      <c r="AT352" s="51"/>
      <c r="AU352" s="51"/>
      <c r="AV352" s="51"/>
      <c r="AW352" s="51"/>
      <c r="AX352" s="51"/>
      <c r="AY352" s="51"/>
      <c r="AZ352" s="51"/>
      <c r="BA352" s="51"/>
      <c r="BB352" s="51"/>
      <c r="BC352" s="51"/>
      <c r="BD352" s="51"/>
      <c r="BE352" s="51"/>
      <c r="BF352" s="51"/>
      <c r="BG352" s="51"/>
      <c r="BH352" s="51"/>
      <c r="BI352" s="51"/>
      <c r="BJ352" s="51"/>
      <c r="BK352" s="51"/>
      <c r="BL352" s="51"/>
      <c r="BM352" s="51"/>
    </row>
    <row r="353" spans="19:65"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  <c r="AE353" s="51"/>
      <c r="AF353" s="51"/>
      <c r="AG353" s="51"/>
      <c r="AH353" s="51"/>
      <c r="AI353" s="51"/>
      <c r="AJ353" s="51"/>
      <c r="AK353" s="51"/>
      <c r="AL353" s="51"/>
      <c r="AM353" s="51"/>
      <c r="AN353" s="51"/>
      <c r="AO353" s="51"/>
      <c r="AP353" s="51"/>
      <c r="AQ353" s="51"/>
      <c r="AR353" s="51"/>
      <c r="AS353" s="51"/>
      <c r="AT353" s="51"/>
      <c r="AU353" s="51"/>
      <c r="AV353" s="51"/>
      <c r="AW353" s="51"/>
      <c r="AX353" s="51"/>
      <c r="AY353" s="51"/>
      <c r="AZ353" s="51"/>
      <c r="BA353" s="51"/>
      <c r="BB353" s="51"/>
      <c r="BC353" s="51"/>
      <c r="BD353" s="51"/>
      <c r="BE353" s="51"/>
      <c r="BF353" s="51"/>
      <c r="BG353" s="51"/>
      <c r="BH353" s="51"/>
      <c r="BI353" s="51"/>
      <c r="BJ353" s="51"/>
      <c r="BK353" s="51"/>
      <c r="BL353" s="51"/>
      <c r="BM353" s="51"/>
    </row>
    <row r="354" spans="19:65"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1"/>
      <c r="AL354" s="51"/>
      <c r="AM354" s="51"/>
      <c r="AN354" s="51"/>
      <c r="AO354" s="51"/>
      <c r="AP354" s="51"/>
      <c r="AQ354" s="51"/>
      <c r="AR354" s="51"/>
      <c r="AS354" s="51"/>
      <c r="AT354" s="51"/>
      <c r="AU354" s="51"/>
      <c r="AV354" s="51"/>
      <c r="AW354" s="51"/>
      <c r="AX354" s="51"/>
      <c r="AY354" s="51"/>
      <c r="AZ354" s="51"/>
      <c r="BA354" s="51"/>
      <c r="BB354" s="51"/>
      <c r="BC354" s="51"/>
      <c r="BD354" s="51"/>
      <c r="BE354" s="51"/>
      <c r="BF354" s="51"/>
      <c r="BG354" s="51"/>
      <c r="BH354" s="51"/>
      <c r="BI354" s="51"/>
      <c r="BJ354" s="51"/>
      <c r="BK354" s="51"/>
      <c r="BL354" s="51"/>
      <c r="BM354" s="51"/>
    </row>
    <row r="355" spans="19:65"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  <c r="AD355" s="51"/>
      <c r="AE355" s="51"/>
      <c r="AF355" s="51"/>
      <c r="AG355" s="51"/>
      <c r="AH355" s="51"/>
      <c r="AI355" s="51"/>
      <c r="AJ355" s="51"/>
      <c r="AK355" s="51"/>
      <c r="AL355" s="51"/>
      <c r="AM355" s="51"/>
      <c r="AN355" s="51"/>
      <c r="AO355" s="51"/>
      <c r="AP355" s="51"/>
      <c r="AQ355" s="51"/>
      <c r="AR355" s="51"/>
      <c r="AS355" s="51"/>
      <c r="AT355" s="51"/>
      <c r="AU355" s="51"/>
      <c r="AV355" s="51"/>
      <c r="AW355" s="51"/>
      <c r="AX355" s="51"/>
      <c r="AY355" s="51"/>
      <c r="AZ355" s="51"/>
      <c r="BA355" s="51"/>
      <c r="BB355" s="51"/>
      <c r="BC355" s="51"/>
      <c r="BD355" s="51"/>
      <c r="BE355" s="51"/>
      <c r="BF355" s="51"/>
      <c r="BG355" s="51"/>
      <c r="BH355" s="51"/>
      <c r="BI355" s="51"/>
      <c r="BJ355" s="51"/>
      <c r="BK355" s="51"/>
      <c r="BL355" s="51"/>
      <c r="BM355" s="51"/>
    </row>
    <row r="356" spans="19:65"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  <c r="AD356" s="51"/>
      <c r="AE356" s="51"/>
      <c r="AF356" s="51"/>
      <c r="AG356" s="51"/>
      <c r="AH356" s="51"/>
      <c r="AI356" s="51"/>
      <c r="AJ356" s="51"/>
      <c r="AK356" s="51"/>
      <c r="AL356" s="51"/>
      <c r="AM356" s="51"/>
      <c r="AN356" s="51"/>
      <c r="AO356" s="51"/>
      <c r="AP356" s="51"/>
      <c r="AQ356" s="51"/>
      <c r="AR356" s="51"/>
      <c r="AS356" s="51"/>
      <c r="AT356" s="51"/>
      <c r="AU356" s="51"/>
      <c r="AV356" s="51"/>
      <c r="AW356" s="51"/>
      <c r="AX356" s="51"/>
      <c r="AY356" s="51"/>
      <c r="AZ356" s="51"/>
      <c r="BA356" s="51"/>
      <c r="BB356" s="51"/>
      <c r="BC356" s="51"/>
      <c r="BD356" s="51"/>
      <c r="BE356" s="51"/>
      <c r="BF356" s="51"/>
      <c r="BG356" s="51"/>
      <c r="BH356" s="51"/>
      <c r="BI356" s="51"/>
      <c r="BJ356" s="51"/>
      <c r="BK356" s="51"/>
      <c r="BL356" s="51"/>
      <c r="BM356" s="51"/>
    </row>
    <row r="357" spans="19:65"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  <c r="AD357" s="51"/>
      <c r="AE357" s="51"/>
      <c r="AF357" s="51"/>
      <c r="AG357" s="51"/>
      <c r="AH357" s="51"/>
      <c r="AI357" s="51"/>
      <c r="AJ357" s="51"/>
      <c r="AK357" s="51"/>
      <c r="AL357" s="51"/>
      <c r="AM357" s="51"/>
      <c r="AN357" s="51"/>
      <c r="AO357" s="51"/>
      <c r="AP357" s="51"/>
      <c r="AQ357" s="51"/>
      <c r="AR357" s="51"/>
      <c r="AS357" s="51"/>
      <c r="AT357" s="51"/>
      <c r="AU357" s="51"/>
      <c r="AV357" s="51"/>
      <c r="AW357" s="51"/>
      <c r="AX357" s="51"/>
      <c r="AY357" s="51"/>
      <c r="AZ357" s="51"/>
      <c r="BA357" s="51"/>
      <c r="BB357" s="51"/>
      <c r="BC357" s="51"/>
      <c r="BD357" s="51"/>
      <c r="BE357" s="51"/>
      <c r="BF357" s="51"/>
      <c r="BG357" s="51"/>
      <c r="BH357" s="51"/>
      <c r="BI357" s="51"/>
      <c r="BJ357" s="51"/>
      <c r="BK357" s="51"/>
      <c r="BL357" s="51"/>
      <c r="BM357" s="51"/>
    </row>
    <row r="358" spans="19:65"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  <c r="AD358" s="51"/>
      <c r="AE358" s="51"/>
      <c r="AF358" s="51"/>
      <c r="AG358" s="51"/>
      <c r="AH358" s="51"/>
      <c r="AI358" s="51"/>
      <c r="AJ358" s="51"/>
      <c r="AK358" s="51"/>
      <c r="AL358" s="51"/>
      <c r="AM358" s="51"/>
      <c r="AN358" s="51"/>
      <c r="AO358" s="51"/>
      <c r="AP358" s="51"/>
      <c r="AQ358" s="51"/>
      <c r="AR358" s="51"/>
      <c r="AS358" s="51"/>
      <c r="AT358" s="51"/>
      <c r="AU358" s="51"/>
      <c r="AV358" s="51"/>
      <c r="AW358" s="51"/>
      <c r="AX358" s="51"/>
      <c r="AY358" s="51"/>
      <c r="AZ358" s="51"/>
      <c r="BA358" s="51"/>
      <c r="BB358" s="51"/>
      <c r="BC358" s="51"/>
      <c r="BD358" s="51"/>
      <c r="BE358" s="51"/>
      <c r="BF358" s="51"/>
      <c r="BG358" s="51"/>
      <c r="BH358" s="51"/>
      <c r="BI358" s="51"/>
      <c r="BJ358" s="51"/>
      <c r="BK358" s="51"/>
      <c r="BL358" s="51"/>
      <c r="BM358" s="51"/>
    </row>
    <row r="359" spans="19:65"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  <c r="AD359" s="51"/>
      <c r="AE359" s="51"/>
      <c r="AF359" s="51"/>
      <c r="AG359" s="51"/>
      <c r="AH359" s="51"/>
      <c r="AI359" s="51"/>
      <c r="AJ359" s="51"/>
      <c r="AK359" s="51"/>
      <c r="AL359" s="51"/>
      <c r="AM359" s="51"/>
      <c r="AN359" s="51"/>
      <c r="AO359" s="51"/>
      <c r="AP359" s="51"/>
      <c r="AQ359" s="51"/>
      <c r="AR359" s="51"/>
      <c r="AS359" s="51"/>
      <c r="AT359" s="51"/>
      <c r="AU359" s="51"/>
      <c r="AV359" s="51"/>
      <c r="AW359" s="51"/>
      <c r="AX359" s="51"/>
      <c r="AY359" s="51"/>
      <c r="AZ359" s="51"/>
      <c r="BA359" s="51"/>
      <c r="BB359" s="51"/>
      <c r="BC359" s="51"/>
      <c r="BD359" s="51"/>
      <c r="BE359" s="51"/>
      <c r="BF359" s="51"/>
      <c r="BG359" s="51"/>
      <c r="BH359" s="51"/>
      <c r="BI359" s="51"/>
      <c r="BJ359" s="51"/>
      <c r="BK359" s="51"/>
      <c r="BL359" s="51"/>
      <c r="BM359" s="51"/>
    </row>
    <row r="360" spans="19:65"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  <c r="AD360" s="51"/>
      <c r="AE360" s="51"/>
      <c r="AF360" s="51"/>
      <c r="AG360" s="51"/>
      <c r="AH360" s="51"/>
      <c r="AI360" s="51"/>
      <c r="AJ360" s="51"/>
      <c r="AK360" s="51"/>
      <c r="AL360" s="51"/>
      <c r="AM360" s="51"/>
      <c r="AN360" s="51"/>
      <c r="AO360" s="51"/>
      <c r="AP360" s="51"/>
      <c r="AQ360" s="51"/>
      <c r="AR360" s="51"/>
      <c r="AS360" s="51"/>
      <c r="AT360" s="51"/>
      <c r="AU360" s="51"/>
      <c r="AV360" s="51"/>
      <c r="AW360" s="51"/>
      <c r="AX360" s="51"/>
      <c r="AY360" s="51"/>
      <c r="AZ360" s="51"/>
      <c r="BA360" s="51"/>
      <c r="BB360" s="51"/>
      <c r="BC360" s="51"/>
      <c r="BD360" s="51"/>
      <c r="BE360" s="51"/>
      <c r="BF360" s="51"/>
      <c r="BG360" s="51"/>
      <c r="BH360" s="51"/>
      <c r="BI360" s="51"/>
      <c r="BJ360" s="51"/>
      <c r="BK360" s="51"/>
      <c r="BL360" s="51"/>
      <c r="BM360" s="51"/>
    </row>
    <row r="361" spans="19:65"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  <c r="AD361" s="51"/>
      <c r="AE361" s="51"/>
      <c r="AF361" s="51"/>
      <c r="AG361" s="51"/>
      <c r="AH361" s="51"/>
      <c r="AI361" s="51"/>
      <c r="AJ361" s="51"/>
      <c r="AK361" s="51"/>
      <c r="AL361" s="51"/>
      <c r="AM361" s="51"/>
      <c r="AN361" s="51"/>
      <c r="AO361" s="51"/>
      <c r="AP361" s="51"/>
      <c r="AQ361" s="51"/>
      <c r="AR361" s="51"/>
      <c r="AS361" s="51"/>
      <c r="AT361" s="51"/>
      <c r="AU361" s="51"/>
      <c r="AV361" s="51"/>
      <c r="AW361" s="51"/>
      <c r="AX361" s="51"/>
      <c r="AY361" s="51"/>
      <c r="AZ361" s="51"/>
      <c r="BA361" s="51"/>
      <c r="BB361" s="51"/>
      <c r="BC361" s="51"/>
      <c r="BD361" s="51"/>
      <c r="BE361" s="51"/>
      <c r="BF361" s="51"/>
      <c r="BG361" s="51"/>
      <c r="BH361" s="51"/>
      <c r="BI361" s="51"/>
      <c r="BJ361" s="51"/>
      <c r="BK361" s="51"/>
      <c r="BL361" s="51"/>
      <c r="BM361" s="51"/>
    </row>
    <row r="362" spans="19:65"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  <c r="AD362" s="51"/>
      <c r="AE362" s="51"/>
      <c r="AF362" s="51"/>
      <c r="AG362" s="51"/>
      <c r="AH362" s="51"/>
      <c r="AI362" s="51"/>
      <c r="AJ362" s="51"/>
      <c r="AK362" s="51"/>
      <c r="AL362" s="51"/>
      <c r="AM362" s="51"/>
      <c r="AN362" s="51"/>
      <c r="AO362" s="51"/>
      <c r="AP362" s="51"/>
      <c r="AQ362" s="51"/>
      <c r="AR362" s="51"/>
      <c r="AS362" s="51"/>
      <c r="AT362" s="51"/>
      <c r="AU362" s="51"/>
      <c r="AV362" s="51"/>
      <c r="AW362" s="51"/>
      <c r="AX362" s="51"/>
      <c r="AY362" s="51"/>
      <c r="AZ362" s="51"/>
      <c r="BA362" s="51"/>
      <c r="BB362" s="51"/>
      <c r="BC362" s="51"/>
      <c r="BD362" s="51"/>
      <c r="BE362" s="51"/>
      <c r="BF362" s="51"/>
      <c r="BG362" s="51"/>
      <c r="BH362" s="51"/>
      <c r="BI362" s="51"/>
      <c r="BJ362" s="51"/>
      <c r="BK362" s="51"/>
      <c r="BL362" s="51"/>
      <c r="BM362" s="51"/>
    </row>
    <row r="363" spans="19:65"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  <c r="AD363" s="51"/>
      <c r="AE363" s="51"/>
      <c r="AF363" s="51"/>
      <c r="AG363" s="51"/>
      <c r="AH363" s="51"/>
      <c r="AI363" s="51"/>
      <c r="AJ363" s="51"/>
      <c r="AK363" s="51"/>
      <c r="AL363" s="51"/>
      <c r="AM363" s="51"/>
      <c r="AN363" s="51"/>
      <c r="AO363" s="51"/>
      <c r="AP363" s="51"/>
      <c r="AQ363" s="51"/>
      <c r="AR363" s="51"/>
      <c r="AS363" s="51"/>
      <c r="AT363" s="51"/>
      <c r="AU363" s="51"/>
      <c r="AV363" s="51"/>
      <c r="AW363" s="51"/>
      <c r="AX363" s="51"/>
      <c r="AY363" s="51"/>
      <c r="AZ363" s="51"/>
      <c r="BA363" s="51"/>
      <c r="BB363" s="51"/>
      <c r="BC363" s="51"/>
      <c r="BD363" s="51"/>
      <c r="BE363" s="51"/>
      <c r="BF363" s="51"/>
      <c r="BG363" s="51"/>
      <c r="BH363" s="51"/>
      <c r="BI363" s="51"/>
      <c r="BJ363" s="51"/>
      <c r="BK363" s="51"/>
      <c r="BL363" s="51"/>
      <c r="BM363" s="51"/>
    </row>
    <row r="364" spans="19:65"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  <c r="AD364" s="51"/>
      <c r="AE364" s="51"/>
      <c r="AF364" s="51"/>
      <c r="AG364" s="51"/>
      <c r="AH364" s="51"/>
      <c r="AI364" s="51"/>
      <c r="AJ364" s="51"/>
      <c r="AK364" s="51"/>
      <c r="AL364" s="51"/>
      <c r="AM364" s="51"/>
      <c r="AN364" s="51"/>
      <c r="AO364" s="51"/>
      <c r="AP364" s="51"/>
      <c r="AQ364" s="51"/>
      <c r="AR364" s="51"/>
      <c r="AS364" s="51"/>
      <c r="AT364" s="51"/>
      <c r="AU364" s="51"/>
      <c r="AV364" s="51"/>
      <c r="AW364" s="51"/>
      <c r="AX364" s="51"/>
      <c r="AY364" s="51"/>
      <c r="AZ364" s="51"/>
      <c r="BA364" s="51"/>
      <c r="BB364" s="51"/>
      <c r="BC364" s="51"/>
      <c r="BD364" s="51"/>
      <c r="BE364" s="51"/>
      <c r="BF364" s="51"/>
      <c r="BG364" s="51"/>
      <c r="BH364" s="51"/>
      <c r="BI364" s="51"/>
      <c r="BJ364" s="51"/>
      <c r="BK364" s="51"/>
      <c r="BL364" s="51"/>
      <c r="BM364" s="51"/>
    </row>
    <row r="365" spans="19:65"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  <c r="AE365" s="51"/>
      <c r="AF365" s="51"/>
      <c r="AG365" s="51"/>
      <c r="AH365" s="51"/>
      <c r="AI365" s="51"/>
      <c r="AJ365" s="51"/>
      <c r="AK365" s="51"/>
      <c r="AL365" s="51"/>
      <c r="AM365" s="51"/>
      <c r="AN365" s="51"/>
      <c r="AO365" s="51"/>
      <c r="AP365" s="51"/>
      <c r="AQ365" s="51"/>
      <c r="AR365" s="51"/>
      <c r="AS365" s="51"/>
      <c r="AT365" s="51"/>
      <c r="AU365" s="51"/>
      <c r="AV365" s="51"/>
      <c r="AW365" s="51"/>
      <c r="AX365" s="51"/>
      <c r="AY365" s="51"/>
      <c r="AZ365" s="51"/>
      <c r="BA365" s="51"/>
      <c r="BB365" s="51"/>
      <c r="BC365" s="51"/>
      <c r="BD365" s="51"/>
      <c r="BE365" s="51"/>
      <c r="BF365" s="51"/>
      <c r="BG365" s="51"/>
      <c r="BH365" s="51"/>
      <c r="BI365" s="51"/>
      <c r="BJ365" s="51"/>
      <c r="BK365" s="51"/>
      <c r="BL365" s="51"/>
      <c r="BM365" s="51"/>
    </row>
    <row r="366" spans="19:65"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  <c r="AD366" s="51"/>
      <c r="AE366" s="51"/>
      <c r="AF366" s="51"/>
      <c r="AG366" s="51"/>
      <c r="AH366" s="51"/>
      <c r="AI366" s="51"/>
      <c r="AJ366" s="51"/>
      <c r="AK366" s="51"/>
      <c r="AL366" s="51"/>
      <c r="AM366" s="51"/>
      <c r="AN366" s="51"/>
      <c r="AO366" s="51"/>
      <c r="AP366" s="51"/>
      <c r="AQ366" s="51"/>
      <c r="AR366" s="51"/>
      <c r="AS366" s="51"/>
      <c r="AT366" s="51"/>
      <c r="AU366" s="51"/>
      <c r="AV366" s="51"/>
      <c r="AW366" s="51"/>
      <c r="AX366" s="51"/>
      <c r="AY366" s="51"/>
      <c r="AZ366" s="51"/>
      <c r="BA366" s="51"/>
      <c r="BB366" s="51"/>
      <c r="BC366" s="51"/>
      <c r="BD366" s="51"/>
      <c r="BE366" s="51"/>
      <c r="BF366" s="51"/>
      <c r="BG366" s="51"/>
      <c r="BH366" s="51"/>
      <c r="BI366" s="51"/>
      <c r="BJ366" s="51"/>
      <c r="BK366" s="51"/>
      <c r="BL366" s="51"/>
      <c r="BM366" s="51"/>
    </row>
    <row r="367" spans="19:65"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  <c r="AD367" s="51"/>
      <c r="AE367" s="51"/>
      <c r="AF367" s="51"/>
      <c r="AG367" s="51"/>
      <c r="AH367" s="51"/>
      <c r="AI367" s="51"/>
      <c r="AJ367" s="51"/>
      <c r="AK367" s="51"/>
      <c r="AL367" s="51"/>
      <c r="AM367" s="51"/>
      <c r="AN367" s="51"/>
      <c r="AO367" s="51"/>
      <c r="AP367" s="51"/>
      <c r="AQ367" s="51"/>
      <c r="AR367" s="51"/>
      <c r="AS367" s="51"/>
      <c r="AT367" s="51"/>
      <c r="AU367" s="51"/>
      <c r="AV367" s="51"/>
      <c r="AW367" s="51"/>
      <c r="AX367" s="51"/>
      <c r="AY367" s="51"/>
      <c r="AZ367" s="51"/>
      <c r="BA367" s="51"/>
      <c r="BB367" s="51"/>
      <c r="BC367" s="51"/>
      <c r="BD367" s="51"/>
      <c r="BE367" s="51"/>
      <c r="BF367" s="51"/>
      <c r="BG367" s="51"/>
      <c r="BH367" s="51"/>
      <c r="BI367" s="51"/>
      <c r="BJ367" s="51"/>
      <c r="BK367" s="51"/>
      <c r="BL367" s="51"/>
      <c r="BM367" s="51"/>
    </row>
    <row r="368" spans="19:65"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  <c r="AE368" s="51"/>
      <c r="AF368" s="51"/>
      <c r="AG368" s="51"/>
      <c r="AH368" s="51"/>
      <c r="AI368" s="51"/>
      <c r="AJ368" s="51"/>
      <c r="AK368" s="51"/>
      <c r="AL368" s="51"/>
      <c r="AM368" s="51"/>
      <c r="AN368" s="51"/>
      <c r="AO368" s="51"/>
      <c r="AP368" s="51"/>
      <c r="AQ368" s="51"/>
      <c r="AR368" s="51"/>
      <c r="AS368" s="51"/>
      <c r="AT368" s="51"/>
      <c r="AU368" s="51"/>
      <c r="AV368" s="51"/>
      <c r="AW368" s="51"/>
      <c r="AX368" s="51"/>
      <c r="AY368" s="51"/>
      <c r="AZ368" s="51"/>
      <c r="BA368" s="51"/>
      <c r="BB368" s="51"/>
      <c r="BC368" s="51"/>
      <c r="BD368" s="51"/>
      <c r="BE368" s="51"/>
      <c r="BF368" s="51"/>
      <c r="BG368" s="51"/>
      <c r="BH368" s="51"/>
      <c r="BI368" s="51"/>
      <c r="BJ368" s="51"/>
      <c r="BK368" s="51"/>
      <c r="BL368" s="51"/>
      <c r="BM368" s="51"/>
    </row>
    <row r="369" spans="19:65"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51"/>
      <c r="AK369" s="51"/>
      <c r="AL369" s="51"/>
      <c r="AM369" s="51"/>
      <c r="AN369" s="51"/>
      <c r="AO369" s="51"/>
      <c r="AP369" s="51"/>
      <c r="AQ369" s="51"/>
      <c r="AR369" s="51"/>
      <c r="AS369" s="51"/>
      <c r="AT369" s="51"/>
      <c r="AU369" s="51"/>
      <c r="AV369" s="51"/>
      <c r="AW369" s="51"/>
      <c r="AX369" s="51"/>
      <c r="AY369" s="51"/>
      <c r="AZ369" s="51"/>
      <c r="BA369" s="51"/>
      <c r="BB369" s="51"/>
      <c r="BC369" s="51"/>
      <c r="BD369" s="51"/>
      <c r="BE369" s="51"/>
      <c r="BF369" s="51"/>
      <c r="BG369" s="51"/>
      <c r="BH369" s="51"/>
      <c r="BI369" s="51"/>
      <c r="BJ369" s="51"/>
      <c r="BK369" s="51"/>
      <c r="BL369" s="51"/>
      <c r="BM369" s="51"/>
    </row>
    <row r="370" spans="19:65"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51"/>
      <c r="AK370" s="51"/>
      <c r="AL370" s="51"/>
      <c r="AM370" s="51"/>
      <c r="AN370" s="51"/>
      <c r="AO370" s="51"/>
      <c r="AP370" s="51"/>
      <c r="AQ370" s="51"/>
      <c r="AR370" s="51"/>
      <c r="AS370" s="51"/>
      <c r="AT370" s="51"/>
      <c r="AU370" s="51"/>
      <c r="AV370" s="51"/>
      <c r="AW370" s="51"/>
      <c r="AX370" s="51"/>
      <c r="AY370" s="51"/>
      <c r="AZ370" s="51"/>
      <c r="BA370" s="51"/>
      <c r="BB370" s="51"/>
      <c r="BC370" s="51"/>
      <c r="BD370" s="51"/>
      <c r="BE370" s="51"/>
      <c r="BF370" s="51"/>
      <c r="BG370" s="51"/>
      <c r="BH370" s="51"/>
      <c r="BI370" s="51"/>
      <c r="BJ370" s="51"/>
      <c r="BK370" s="51"/>
      <c r="BL370" s="51"/>
      <c r="BM370" s="51"/>
    </row>
    <row r="371" spans="19:65"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  <c r="AE371" s="51"/>
      <c r="AF371" s="51"/>
      <c r="AG371" s="51"/>
      <c r="AH371" s="51"/>
      <c r="AI371" s="51"/>
      <c r="AJ371" s="51"/>
      <c r="AK371" s="51"/>
      <c r="AL371" s="51"/>
      <c r="AM371" s="51"/>
      <c r="AN371" s="51"/>
      <c r="AO371" s="51"/>
      <c r="AP371" s="51"/>
      <c r="AQ371" s="51"/>
      <c r="AR371" s="51"/>
      <c r="AS371" s="51"/>
      <c r="AT371" s="51"/>
      <c r="AU371" s="51"/>
      <c r="AV371" s="51"/>
      <c r="AW371" s="51"/>
      <c r="AX371" s="51"/>
      <c r="AY371" s="51"/>
      <c r="AZ371" s="51"/>
      <c r="BA371" s="51"/>
      <c r="BB371" s="51"/>
      <c r="BC371" s="51"/>
      <c r="BD371" s="51"/>
      <c r="BE371" s="51"/>
      <c r="BF371" s="51"/>
      <c r="BG371" s="51"/>
      <c r="BH371" s="51"/>
      <c r="BI371" s="51"/>
      <c r="BJ371" s="51"/>
      <c r="BK371" s="51"/>
      <c r="BL371" s="51"/>
      <c r="BM371" s="51"/>
    </row>
    <row r="372" spans="19:65"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  <c r="AE372" s="51"/>
      <c r="AF372" s="51"/>
      <c r="AG372" s="51"/>
      <c r="AH372" s="51"/>
      <c r="AI372" s="51"/>
      <c r="AJ372" s="51"/>
      <c r="AK372" s="51"/>
      <c r="AL372" s="51"/>
      <c r="AM372" s="51"/>
      <c r="AN372" s="51"/>
      <c r="AO372" s="51"/>
      <c r="AP372" s="51"/>
      <c r="AQ372" s="51"/>
      <c r="AR372" s="51"/>
      <c r="AS372" s="51"/>
      <c r="AT372" s="51"/>
      <c r="AU372" s="51"/>
      <c r="AV372" s="51"/>
      <c r="AW372" s="51"/>
      <c r="AX372" s="51"/>
      <c r="AY372" s="51"/>
      <c r="AZ372" s="51"/>
      <c r="BA372" s="51"/>
      <c r="BB372" s="51"/>
      <c r="BC372" s="51"/>
      <c r="BD372" s="51"/>
      <c r="BE372" s="51"/>
      <c r="BF372" s="51"/>
      <c r="BG372" s="51"/>
      <c r="BH372" s="51"/>
      <c r="BI372" s="51"/>
      <c r="BJ372" s="51"/>
      <c r="BK372" s="51"/>
      <c r="BL372" s="51"/>
      <c r="BM372" s="51"/>
    </row>
    <row r="373" spans="19:65"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  <c r="AE373" s="51"/>
      <c r="AF373" s="51"/>
      <c r="AG373" s="51"/>
      <c r="AH373" s="51"/>
      <c r="AI373" s="51"/>
      <c r="AJ373" s="51"/>
      <c r="AK373" s="51"/>
      <c r="AL373" s="51"/>
      <c r="AM373" s="51"/>
      <c r="AN373" s="51"/>
      <c r="AO373" s="51"/>
      <c r="AP373" s="51"/>
      <c r="AQ373" s="51"/>
      <c r="AR373" s="51"/>
      <c r="AS373" s="51"/>
      <c r="AT373" s="51"/>
      <c r="AU373" s="51"/>
      <c r="AV373" s="51"/>
      <c r="AW373" s="51"/>
      <c r="AX373" s="51"/>
      <c r="AY373" s="51"/>
      <c r="AZ373" s="51"/>
      <c r="BA373" s="51"/>
      <c r="BB373" s="51"/>
      <c r="BC373" s="51"/>
      <c r="BD373" s="51"/>
      <c r="BE373" s="51"/>
      <c r="BF373" s="51"/>
      <c r="BG373" s="51"/>
      <c r="BH373" s="51"/>
      <c r="BI373" s="51"/>
      <c r="BJ373" s="51"/>
      <c r="BK373" s="51"/>
      <c r="BL373" s="51"/>
      <c r="BM373" s="51"/>
    </row>
    <row r="374" spans="19:65"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51"/>
      <c r="AK374" s="51"/>
      <c r="AL374" s="51"/>
      <c r="AM374" s="51"/>
      <c r="AN374" s="51"/>
      <c r="AO374" s="51"/>
      <c r="AP374" s="51"/>
      <c r="AQ374" s="51"/>
      <c r="AR374" s="51"/>
      <c r="AS374" s="51"/>
      <c r="AT374" s="51"/>
      <c r="AU374" s="51"/>
      <c r="AV374" s="51"/>
      <c r="AW374" s="51"/>
      <c r="AX374" s="51"/>
      <c r="AY374" s="51"/>
      <c r="AZ374" s="51"/>
      <c r="BA374" s="51"/>
      <c r="BB374" s="51"/>
      <c r="BC374" s="51"/>
      <c r="BD374" s="51"/>
      <c r="BE374" s="51"/>
      <c r="BF374" s="51"/>
      <c r="BG374" s="51"/>
      <c r="BH374" s="51"/>
      <c r="BI374" s="51"/>
      <c r="BJ374" s="51"/>
      <c r="BK374" s="51"/>
      <c r="BL374" s="51"/>
      <c r="BM374" s="51"/>
    </row>
    <row r="375" spans="19:65"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  <c r="AE375" s="51"/>
      <c r="AF375" s="51"/>
      <c r="AG375" s="51"/>
      <c r="AH375" s="51"/>
      <c r="AI375" s="51"/>
      <c r="AJ375" s="51"/>
      <c r="AK375" s="51"/>
      <c r="AL375" s="51"/>
      <c r="AM375" s="51"/>
      <c r="AN375" s="51"/>
      <c r="AO375" s="51"/>
      <c r="AP375" s="51"/>
      <c r="AQ375" s="51"/>
      <c r="AR375" s="51"/>
      <c r="AS375" s="51"/>
      <c r="AT375" s="51"/>
      <c r="AU375" s="51"/>
      <c r="AV375" s="51"/>
      <c r="AW375" s="51"/>
      <c r="AX375" s="51"/>
      <c r="AY375" s="51"/>
      <c r="AZ375" s="51"/>
      <c r="BA375" s="51"/>
      <c r="BB375" s="51"/>
      <c r="BC375" s="51"/>
      <c r="BD375" s="51"/>
      <c r="BE375" s="51"/>
      <c r="BF375" s="51"/>
      <c r="BG375" s="51"/>
      <c r="BH375" s="51"/>
      <c r="BI375" s="51"/>
      <c r="BJ375" s="51"/>
      <c r="BK375" s="51"/>
      <c r="BL375" s="51"/>
      <c r="BM375" s="51"/>
    </row>
    <row r="376" spans="19:65"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51"/>
      <c r="AK376" s="51"/>
      <c r="AL376" s="51"/>
      <c r="AM376" s="51"/>
      <c r="AN376" s="51"/>
      <c r="AO376" s="51"/>
      <c r="AP376" s="51"/>
      <c r="AQ376" s="51"/>
      <c r="AR376" s="51"/>
      <c r="AS376" s="51"/>
      <c r="AT376" s="51"/>
      <c r="AU376" s="51"/>
      <c r="AV376" s="51"/>
      <c r="AW376" s="51"/>
      <c r="AX376" s="51"/>
      <c r="AY376" s="51"/>
      <c r="AZ376" s="51"/>
      <c r="BA376" s="51"/>
      <c r="BB376" s="51"/>
      <c r="BC376" s="51"/>
      <c r="BD376" s="51"/>
      <c r="BE376" s="51"/>
      <c r="BF376" s="51"/>
      <c r="BG376" s="51"/>
      <c r="BH376" s="51"/>
      <c r="BI376" s="51"/>
      <c r="BJ376" s="51"/>
      <c r="BK376" s="51"/>
      <c r="BL376" s="51"/>
      <c r="BM376" s="51"/>
    </row>
    <row r="377" spans="19:65"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51"/>
      <c r="AK377" s="51"/>
      <c r="AL377" s="51"/>
      <c r="AM377" s="51"/>
      <c r="AN377" s="51"/>
      <c r="AO377" s="51"/>
      <c r="AP377" s="51"/>
      <c r="AQ377" s="51"/>
      <c r="AR377" s="51"/>
      <c r="AS377" s="51"/>
      <c r="AT377" s="51"/>
      <c r="AU377" s="51"/>
      <c r="AV377" s="51"/>
      <c r="AW377" s="51"/>
      <c r="AX377" s="51"/>
      <c r="AY377" s="51"/>
      <c r="AZ377" s="51"/>
      <c r="BA377" s="51"/>
      <c r="BB377" s="51"/>
      <c r="BC377" s="51"/>
      <c r="BD377" s="51"/>
      <c r="BE377" s="51"/>
      <c r="BF377" s="51"/>
      <c r="BG377" s="51"/>
      <c r="BH377" s="51"/>
      <c r="BI377" s="51"/>
      <c r="BJ377" s="51"/>
      <c r="BK377" s="51"/>
      <c r="BL377" s="51"/>
      <c r="BM377" s="51"/>
    </row>
    <row r="378" spans="19:65"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1"/>
      <c r="AQ378" s="51"/>
      <c r="AR378" s="51"/>
      <c r="AS378" s="51"/>
      <c r="AT378" s="51"/>
      <c r="AU378" s="51"/>
      <c r="AV378" s="51"/>
      <c r="AW378" s="51"/>
      <c r="AX378" s="51"/>
      <c r="AY378" s="51"/>
      <c r="AZ378" s="51"/>
      <c r="BA378" s="51"/>
      <c r="BB378" s="51"/>
      <c r="BC378" s="51"/>
      <c r="BD378" s="51"/>
      <c r="BE378" s="51"/>
      <c r="BF378" s="51"/>
      <c r="BG378" s="51"/>
      <c r="BH378" s="51"/>
      <c r="BI378" s="51"/>
      <c r="BJ378" s="51"/>
      <c r="BK378" s="51"/>
      <c r="BL378" s="51"/>
      <c r="BM378" s="51"/>
    </row>
    <row r="379" spans="19:65"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51"/>
      <c r="AK379" s="51"/>
      <c r="AL379" s="51"/>
      <c r="AM379" s="51"/>
      <c r="AN379" s="51"/>
      <c r="AO379" s="51"/>
      <c r="AP379" s="51"/>
      <c r="AQ379" s="51"/>
      <c r="AR379" s="51"/>
      <c r="AS379" s="51"/>
      <c r="AT379" s="51"/>
      <c r="AU379" s="51"/>
      <c r="AV379" s="51"/>
      <c r="AW379" s="51"/>
      <c r="AX379" s="51"/>
      <c r="AY379" s="51"/>
      <c r="AZ379" s="51"/>
      <c r="BA379" s="51"/>
      <c r="BB379" s="51"/>
      <c r="BC379" s="51"/>
      <c r="BD379" s="51"/>
      <c r="BE379" s="51"/>
      <c r="BF379" s="51"/>
      <c r="BG379" s="51"/>
      <c r="BH379" s="51"/>
      <c r="BI379" s="51"/>
      <c r="BJ379" s="51"/>
      <c r="BK379" s="51"/>
      <c r="BL379" s="51"/>
      <c r="BM379" s="51"/>
    </row>
    <row r="380" spans="19:65"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/>
      <c r="AF380" s="51"/>
      <c r="AG380" s="51"/>
      <c r="AH380" s="51"/>
      <c r="AI380" s="51"/>
      <c r="AJ380" s="51"/>
      <c r="AK380" s="51"/>
      <c r="AL380" s="51"/>
      <c r="AM380" s="51"/>
      <c r="AN380" s="51"/>
      <c r="AO380" s="51"/>
      <c r="AP380" s="51"/>
      <c r="AQ380" s="51"/>
      <c r="AR380" s="51"/>
      <c r="AS380" s="51"/>
      <c r="AT380" s="51"/>
      <c r="AU380" s="51"/>
      <c r="AV380" s="51"/>
      <c r="AW380" s="51"/>
      <c r="AX380" s="51"/>
      <c r="AY380" s="51"/>
      <c r="AZ380" s="51"/>
      <c r="BA380" s="51"/>
      <c r="BB380" s="51"/>
      <c r="BC380" s="51"/>
      <c r="BD380" s="51"/>
      <c r="BE380" s="51"/>
      <c r="BF380" s="51"/>
      <c r="BG380" s="51"/>
      <c r="BH380" s="51"/>
      <c r="BI380" s="51"/>
      <c r="BJ380" s="51"/>
      <c r="BK380" s="51"/>
      <c r="BL380" s="51"/>
      <c r="BM380" s="51"/>
    </row>
    <row r="381" spans="19:65"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51"/>
      <c r="AK381" s="51"/>
      <c r="AL381" s="51"/>
      <c r="AM381" s="51"/>
      <c r="AN381" s="51"/>
      <c r="AO381" s="51"/>
      <c r="AP381" s="51"/>
      <c r="AQ381" s="51"/>
      <c r="AR381" s="51"/>
      <c r="AS381" s="51"/>
      <c r="AT381" s="51"/>
      <c r="AU381" s="51"/>
      <c r="AV381" s="51"/>
      <c r="AW381" s="51"/>
      <c r="AX381" s="51"/>
      <c r="AY381" s="51"/>
      <c r="AZ381" s="51"/>
      <c r="BA381" s="51"/>
      <c r="BB381" s="51"/>
      <c r="BC381" s="51"/>
      <c r="BD381" s="51"/>
      <c r="BE381" s="51"/>
      <c r="BF381" s="51"/>
      <c r="BG381" s="51"/>
      <c r="BH381" s="51"/>
      <c r="BI381" s="51"/>
      <c r="BJ381" s="51"/>
      <c r="BK381" s="51"/>
      <c r="BL381" s="51"/>
      <c r="BM381" s="51"/>
    </row>
    <row r="382" spans="19:65"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51"/>
      <c r="AK382" s="51"/>
      <c r="AL382" s="51"/>
      <c r="AM382" s="51"/>
      <c r="AN382" s="51"/>
      <c r="AO382" s="51"/>
      <c r="AP382" s="51"/>
      <c r="AQ382" s="51"/>
      <c r="AR382" s="51"/>
      <c r="AS382" s="51"/>
      <c r="AT382" s="51"/>
      <c r="AU382" s="51"/>
      <c r="AV382" s="51"/>
      <c r="AW382" s="51"/>
      <c r="AX382" s="51"/>
      <c r="AY382" s="51"/>
      <c r="AZ382" s="51"/>
      <c r="BA382" s="51"/>
      <c r="BB382" s="51"/>
      <c r="BC382" s="51"/>
      <c r="BD382" s="51"/>
      <c r="BE382" s="51"/>
      <c r="BF382" s="51"/>
      <c r="BG382" s="51"/>
      <c r="BH382" s="51"/>
      <c r="BI382" s="51"/>
      <c r="BJ382" s="51"/>
      <c r="BK382" s="51"/>
      <c r="BL382" s="51"/>
      <c r="BM382" s="51"/>
    </row>
    <row r="383" spans="19:65"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  <c r="AO383" s="51"/>
      <c r="AP383" s="51"/>
      <c r="AQ383" s="51"/>
      <c r="AR383" s="51"/>
      <c r="AS383" s="51"/>
      <c r="AT383" s="51"/>
      <c r="AU383" s="51"/>
      <c r="AV383" s="51"/>
      <c r="AW383" s="51"/>
      <c r="AX383" s="51"/>
      <c r="AY383" s="51"/>
      <c r="AZ383" s="51"/>
      <c r="BA383" s="51"/>
      <c r="BB383" s="51"/>
      <c r="BC383" s="51"/>
      <c r="BD383" s="51"/>
      <c r="BE383" s="51"/>
      <c r="BF383" s="51"/>
      <c r="BG383" s="51"/>
      <c r="BH383" s="51"/>
      <c r="BI383" s="51"/>
      <c r="BJ383" s="51"/>
      <c r="BK383" s="51"/>
      <c r="BL383" s="51"/>
      <c r="BM383" s="51"/>
    </row>
    <row r="384" spans="19:65"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51"/>
      <c r="AK384" s="51"/>
      <c r="AL384" s="51"/>
      <c r="AM384" s="51"/>
      <c r="AN384" s="51"/>
      <c r="AO384" s="51"/>
      <c r="AP384" s="51"/>
      <c r="AQ384" s="51"/>
      <c r="AR384" s="51"/>
      <c r="AS384" s="51"/>
      <c r="AT384" s="51"/>
      <c r="AU384" s="51"/>
      <c r="AV384" s="51"/>
      <c r="AW384" s="51"/>
      <c r="AX384" s="51"/>
      <c r="AY384" s="51"/>
      <c r="AZ384" s="51"/>
      <c r="BA384" s="51"/>
      <c r="BB384" s="51"/>
      <c r="BC384" s="51"/>
      <c r="BD384" s="51"/>
      <c r="BE384" s="51"/>
      <c r="BF384" s="51"/>
      <c r="BG384" s="51"/>
      <c r="BH384" s="51"/>
      <c r="BI384" s="51"/>
      <c r="BJ384" s="51"/>
      <c r="BK384" s="51"/>
      <c r="BL384" s="51"/>
      <c r="BM384" s="51"/>
    </row>
    <row r="385" spans="19:65"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  <c r="AE385" s="51"/>
      <c r="AF385" s="51"/>
      <c r="AG385" s="51"/>
      <c r="AH385" s="51"/>
      <c r="AI385" s="51"/>
      <c r="AJ385" s="51"/>
      <c r="AK385" s="51"/>
      <c r="AL385" s="51"/>
      <c r="AM385" s="51"/>
      <c r="AN385" s="51"/>
      <c r="AO385" s="51"/>
      <c r="AP385" s="51"/>
      <c r="AQ385" s="51"/>
      <c r="AR385" s="51"/>
      <c r="AS385" s="51"/>
      <c r="AT385" s="51"/>
      <c r="AU385" s="51"/>
      <c r="AV385" s="51"/>
      <c r="AW385" s="51"/>
      <c r="AX385" s="51"/>
      <c r="AY385" s="51"/>
      <c r="AZ385" s="51"/>
      <c r="BA385" s="51"/>
      <c r="BB385" s="51"/>
      <c r="BC385" s="51"/>
      <c r="BD385" s="51"/>
      <c r="BE385" s="51"/>
      <c r="BF385" s="51"/>
      <c r="BG385" s="51"/>
      <c r="BH385" s="51"/>
      <c r="BI385" s="51"/>
      <c r="BJ385" s="51"/>
      <c r="BK385" s="51"/>
      <c r="BL385" s="51"/>
      <c r="BM385" s="51"/>
    </row>
    <row r="386" spans="19:65"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  <c r="AO386" s="51"/>
      <c r="AP386" s="51"/>
      <c r="AQ386" s="51"/>
      <c r="AR386" s="51"/>
      <c r="AS386" s="51"/>
      <c r="AT386" s="51"/>
      <c r="AU386" s="51"/>
      <c r="AV386" s="51"/>
      <c r="AW386" s="51"/>
      <c r="AX386" s="51"/>
      <c r="AY386" s="51"/>
      <c r="AZ386" s="51"/>
      <c r="BA386" s="51"/>
      <c r="BB386" s="51"/>
      <c r="BC386" s="51"/>
      <c r="BD386" s="51"/>
      <c r="BE386" s="51"/>
      <c r="BF386" s="51"/>
      <c r="BG386" s="51"/>
      <c r="BH386" s="51"/>
      <c r="BI386" s="51"/>
      <c r="BJ386" s="51"/>
      <c r="BK386" s="51"/>
      <c r="BL386" s="51"/>
      <c r="BM386" s="51"/>
    </row>
    <row r="387" spans="19:65"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51"/>
      <c r="AK387" s="51"/>
      <c r="AL387" s="51"/>
      <c r="AM387" s="51"/>
      <c r="AN387" s="51"/>
      <c r="AO387" s="51"/>
      <c r="AP387" s="51"/>
      <c r="AQ387" s="51"/>
      <c r="AR387" s="51"/>
      <c r="AS387" s="51"/>
      <c r="AT387" s="51"/>
      <c r="AU387" s="51"/>
      <c r="AV387" s="51"/>
      <c r="AW387" s="51"/>
      <c r="AX387" s="51"/>
      <c r="AY387" s="51"/>
      <c r="AZ387" s="51"/>
      <c r="BA387" s="51"/>
      <c r="BB387" s="51"/>
      <c r="BC387" s="51"/>
      <c r="BD387" s="51"/>
      <c r="BE387" s="51"/>
      <c r="BF387" s="51"/>
      <c r="BG387" s="51"/>
      <c r="BH387" s="51"/>
      <c r="BI387" s="51"/>
      <c r="BJ387" s="51"/>
      <c r="BK387" s="51"/>
      <c r="BL387" s="51"/>
      <c r="BM387" s="51"/>
    </row>
    <row r="388" spans="19:65"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51"/>
      <c r="AK388" s="51"/>
      <c r="AL388" s="51"/>
      <c r="AM388" s="51"/>
      <c r="AN388" s="51"/>
      <c r="AO388" s="51"/>
      <c r="AP388" s="51"/>
      <c r="AQ388" s="51"/>
      <c r="AR388" s="51"/>
      <c r="AS388" s="51"/>
      <c r="AT388" s="51"/>
      <c r="AU388" s="51"/>
      <c r="AV388" s="51"/>
      <c r="AW388" s="51"/>
      <c r="AX388" s="51"/>
      <c r="AY388" s="51"/>
      <c r="AZ388" s="51"/>
      <c r="BA388" s="51"/>
      <c r="BB388" s="51"/>
      <c r="BC388" s="51"/>
      <c r="BD388" s="51"/>
      <c r="BE388" s="51"/>
      <c r="BF388" s="51"/>
      <c r="BG388" s="51"/>
      <c r="BH388" s="51"/>
      <c r="BI388" s="51"/>
      <c r="BJ388" s="51"/>
      <c r="BK388" s="51"/>
      <c r="BL388" s="51"/>
      <c r="BM388" s="51"/>
    </row>
    <row r="389" spans="19:65"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  <c r="AO389" s="51"/>
      <c r="AP389" s="51"/>
      <c r="AQ389" s="51"/>
      <c r="AR389" s="51"/>
      <c r="AS389" s="51"/>
      <c r="AT389" s="51"/>
      <c r="AU389" s="51"/>
      <c r="AV389" s="51"/>
      <c r="AW389" s="51"/>
      <c r="AX389" s="51"/>
      <c r="AY389" s="51"/>
      <c r="AZ389" s="51"/>
      <c r="BA389" s="51"/>
      <c r="BB389" s="51"/>
      <c r="BC389" s="51"/>
      <c r="BD389" s="51"/>
      <c r="BE389" s="51"/>
      <c r="BF389" s="51"/>
      <c r="BG389" s="51"/>
      <c r="BH389" s="51"/>
      <c r="BI389" s="51"/>
      <c r="BJ389" s="51"/>
      <c r="BK389" s="51"/>
      <c r="BL389" s="51"/>
      <c r="BM389" s="51"/>
    </row>
    <row r="390" spans="19:65"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  <c r="AO390" s="51"/>
      <c r="AP390" s="51"/>
      <c r="AQ390" s="51"/>
      <c r="AR390" s="51"/>
      <c r="AS390" s="51"/>
      <c r="AT390" s="51"/>
      <c r="AU390" s="51"/>
      <c r="AV390" s="51"/>
      <c r="AW390" s="51"/>
      <c r="AX390" s="51"/>
      <c r="AY390" s="51"/>
      <c r="AZ390" s="51"/>
      <c r="BA390" s="51"/>
      <c r="BB390" s="51"/>
      <c r="BC390" s="51"/>
      <c r="BD390" s="51"/>
      <c r="BE390" s="51"/>
      <c r="BF390" s="51"/>
      <c r="BG390" s="51"/>
      <c r="BH390" s="51"/>
      <c r="BI390" s="51"/>
      <c r="BJ390" s="51"/>
      <c r="BK390" s="51"/>
      <c r="BL390" s="51"/>
      <c r="BM390" s="51"/>
    </row>
    <row r="391" spans="19:65"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  <c r="AO391" s="51"/>
      <c r="AP391" s="51"/>
      <c r="AQ391" s="51"/>
      <c r="AR391" s="51"/>
      <c r="AS391" s="51"/>
      <c r="AT391" s="51"/>
      <c r="AU391" s="51"/>
      <c r="AV391" s="51"/>
      <c r="AW391" s="51"/>
      <c r="AX391" s="51"/>
      <c r="AY391" s="51"/>
      <c r="AZ391" s="51"/>
      <c r="BA391" s="51"/>
      <c r="BB391" s="51"/>
      <c r="BC391" s="51"/>
      <c r="BD391" s="51"/>
      <c r="BE391" s="51"/>
      <c r="BF391" s="51"/>
      <c r="BG391" s="51"/>
      <c r="BH391" s="51"/>
      <c r="BI391" s="51"/>
      <c r="BJ391" s="51"/>
      <c r="BK391" s="51"/>
      <c r="BL391" s="51"/>
      <c r="BM391" s="51"/>
    </row>
    <row r="392" spans="19:65"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  <c r="AO392" s="51"/>
      <c r="AP392" s="51"/>
      <c r="AQ392" s="51"/>
      <c r="AR392" s="51"/>
      <c r="AS392" s="51"/>
      <c r="AT392" s="51"/>
      <c r="AU392" s="51"/>
      <c r="AV392" s="51"/>
      <c r="AW392" s="51"/>
      <c r="AX392" s="51"/>
      <c r="AY392" s="51"/>
      <c r="AZ392" s="51"/>
      <c r="BA392" s="51"/>
      <c r="BB392" s="51"/>
      <c r="BC392" s="51"/>
      <c r="BD392" s="51"/>
      <c r="BE392" s="51"/>
      <c r="BF392" s="51"/>
      <c r="BG392" s="51"/>
      <c r="BH392" s="51"/>
      <c r="BI392" s="51"/>
      <c r="BJ392" s="51"/>
      <c r="BK392" s="51"/>
      <c r="BL392" s="51"/>
      <c r="BM392" s="51"/>
    </row>
    <row r="393" spans="19:65"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  <c r="AO393" s="51"/>
      <c r="AP393" s="51"/>
      <c r="AQ393" s="51"/>
      <c r="AR393" s="51"/>
      <c r="AS393" s="51"/>
      <c r="AT393" s="51"/>
      <c r="AU393" s="51"/>
      <c r="AV393" s="51"/>
      <c r="AW393" s="51"/>
      <c r="AX393" s="51"/>
      <c r="AY393" s="51"/>
      <c r="AZ393" s="51"/>
      <c r="BA393" s="51"/>
      <c r="BB393" s="51"/>
      <c r="BC393" s="51"/>
      <c r="BD393" s="51"/>
      <c r="BE393" s="51"/>
      <c r="BF393" s="51"/>
      <c r="BG393" s="51"/>
      <c r="BH393" s="51"/>
      <c r="BI393" s="51"/>
      <c r="BJ393" s="51"/>
      <c r="BK393" s="51"/>
      <c r="BL393" s="51"/>
      <c r="BM393" s="51"/>
    </row>
    <row r="394" spans="19:65"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  <c r="AO394" s="51"/>
      <c r="AP394" s="51"/>
      <c r="AQ394" s="51"/>
      <c r="AR394" s="51"/>
      <c r="AS394" s="51"/>
      <c r="AT394" s="51"/>
      <c r="AU394" s="51"/>
      <c r="AV394" s="51"/>
      <c r="AW394" s="51"/>
      <c r="AX394" s="51"/>
      <c r="AY394" s="51"/>
      <c r="AZ394" s="51"/>
      <c r="BA394" s="51"/>
      <c r="BB394" s="51"/>
      <c r="BC394" s="51"/>
      <c r="BD394" s="51"/>
      <c r="BE394" s="51"/>
      <c r="BF394" s="51"/>
      <c r="BG394" s="51"/>
      <c r="BH394" s="51"/>
      <c r="BI394" s="51"/>
      <c r="BJ394" s="51"/>
      <c r="BK394" s="51"/>
      <c r="BL394" s="51"/>
      <c r="BM394" s="51"/>
    </row>
    <row r="395" spans="19:65"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  <c r="AO395" s="51"/>
      <c r="AP395" s="51"/>
      <c r="AQ395" s="51"/>
      <c r="AR395" s="51"/>
      <c r="AS395" s="51"/>
      <c r="AT395" s="51"/>
      <c r="AU395" s="51"/>
      <c r="AV395" s="51"/>
      <c r="AW395" s="51"/>
      <c r="AX395" s="51"/>
      <c r="AY395" s="51"/>
      <c r="AZ395" s="51"/>
      <c r="BA395" s="51"/>
      <c r="BB395" s="51"/>
      <c r="BC395" s="51"/>
      <c r="BD395" s="51"/>
      <c r="BE395" s="51"/>
      <c r="BF395" s="51"/>
      <c r="BG395" s="51"/>
      <c r="BH395" s="51"/>
      <c r="BI395" s="51"/>
      <c r="BJ395" s="51"/>
      <c r="BK395" s="51"/>
      <c r="BL395" s="51"/>
      <c r="BM395" s="51"/>
    </row>
    <row r="396" spans="19:65"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  <c r="AO396" s="51"/>
      <c r="AP396" s="51"/>
      <c r="AQ396" s="51"/>
      <c r="AR396" s="51"/>
      <c r="AS396" s="51"/>
      <c r="AT396" s="51"/>
      <c r="AU396" s="51"/>
      <c r="AV396" s="51"/>
      <c r="AW396" s="51"/>
      <c r="AX396" s="51"/>
      <c r="AY396" s="51"/>
      <c r="AZ396" s="51"/>
      <c r="BA396" s="51"/>
      <c r="BB396" s="51"/>
      <c r="BC396" s="51"/>
      <c r="BD396" s="51"/>
      <c r="BE396" s="51"/>
      <c r="BF396" s="51"/>
      <c r="BG396" s="51"/>
      <c r="BH396" s="51"/>
      <c r="BI396" s="51"/>
      <c r="BJ396" s="51"/>
      <c r="BK396" s="51"/>
      <c r="BL396" s="51"/>
      <c r="BM396" s="51"/>
    </row>
    <row r="397" spans="19:65"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  <c r="AO397" s="51"/>
      <c r="AP397" s="51"/>
      <c r="AQ397" s="51"/>
      <c r="AR397" s="51"/>
      <c r="AS397" s="51"/>
      <c r="AT397" s="51"/>
      <c r="AU397" s="51"/>
      <c r="AV397" s="51"/>
      <c r="AW397" s="51"/>
      <c r="AX397" s="51"/>
      <c r="AY397" s="51"/>
      <c r="AZ397" s="51"/>
      <c r="BA397" s="51"/>
      <c r="BB397" s="51"/>
      <c r="BC397" s="51"/>
      <c r="BD397" s="51"/>
      <c r="BE397" s="51"/>
      <c r="BF397" s="51"/>
      <c r="BG397" s="51"/>
      <c r="BH397" s="51"/>
      <c r="BI397" s="51"/>
      <c r="BJ397" s="51"/>
      <c r="BK397" s="51"/>
      <c r="BL397" s="51"/>
      <c r="BM397" s="51"/>
    </row>
    <row r="398" spans="19:65"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  <c r="AO398" s="51"/>
      <c r="AP398" s="51"/>
      <c r="AQ398" s="51"/>
      <c r="AR398" s="51"/>
      <c r="AS398" s="51"/>
      <c r="AT398" s="51"/>
      <c r="AU398" s="51"/>
      <c r="AV398" s="51"/>
      <c r="AW398" s="51"/>
      <c r="AX398" s="51"/>
      <c r="AY398" s="51"/>
      <c r="AZ398" s="51"/>
      <c r="BA398" s="51"/>
      <c r="BB398" s="51"/>
      <c r="BC398" s="51"/>
      <c r="BD398" s="51"/>
      <c r="BE398" s="51"/>
      <c r="BF398" s="51"/>
      <c r="BG398" s="51"/>
      <c r="BH398" s="51"/>
      <c r="BI398" s="51"/>
      <c r="BJ398" s="51"/>
      <c r="BK398" s="51"/>
      <c r="BL398" s="51"/>
      <c r="BM398" s="51"/>
    </row>
    <row r="399" spans="19:65"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  <c r="AO399" s="51"/>
      <c r="AP399" s="51"/>
      <c r="AQ399" s="51"/>
      <c r="AR399" s="51"/>
      <c r="AS399" s="51"/>
      <c r="AT399" s="51"/>
      <c r="AU399" s="51"/>
      <c r="AV399" s="51"/>
      <c r="AW399" s="51"/>
      <c r="AX399" s="51"/>
      <c r="AY399" s="51"/>
      <c r="AZ399" s="51"/>
      <c r="BA399" s="51"/>
      <c r="BB399" s="51"/>
      <c r="BC399" s="51"/>
      <c r="BD399" s="51"/>
      <c r="BE399" s="51"/>
      <c r="BF399" s="51"/>
      <c r="BG399" s="51"/>
      <c r="BH399" s="51"/>
      <c r="BI399" s="51"/>
      <c r="BJ399" s="51"/>
      <c r="BK399" s="51"/>
      <c r="BL399" s="51"/>
      <c r="BM399" s="51"/>
    </row>
    <row r="400" spans="19:65"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51"/>
      <c r="AM400" s="51"/>
      <c r="AN400" s="51"/>
      <c r="AO400" s="51"/>
      <c r="AP400" s="51"/>
      <c r="AQ400" s="51"/>
      <c r="AR400" s="51"/>
      <c r="AS400" s="51"/>
      <c r="AT400" s="51"/>
      <c r="AU400" s="51"/>
      <c r="AV400" s="51"/>
      <c r="AW400" s="51"/>
      <c r="AX400" s="51"/>
      <c r="AY400" s="51"/>
      <c r="AZ400" s="51"/>
      <c r="BA400" s="51"/>
      <c r="BB400" s="51"/>
      <c r="BC400" s="51"/>
      <c r="BD400" s="51"/>
      <c r="BE400" s="51"/>
      <c r="BF400" s="51"/>
      <c r="BG400" s="51"/>
      <c r="BH400" s="51"/>
      <c r="BI400" s="51"/>
      <c r="BJ400" s="51"/>
      <c r="BK400" s="51"/>
      <c r="BL400" s="51"/>
      <c r="BM400" s="51"/>
    </row>
    <row r="401" spans="19:65"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  <c r="AO401" s="51"/>
      <c r="AP401" s="51"/>
      <c r="AQ401" s="51"/>
      <c r="AR401" s="51"/>
      <c r="AS401" s="51"/>
      <c r="AT401" s="51"/>
      <c r="AU401" s="51"/>
      <c r="AV401" s="51"/>
      <c r="AW401" s="51"/>
      <c r="AX401" s="51"/>
      <c r="AY401" s="51"/>
      <c r="AZ401" s="51"/>
      <c r="BA401" s="51"/>
      <c r="BB401" s="51"/>
      <c r="BC401" s="51"/>
      <c r="BD401" s="51"/>
      <c r="BE401" s="51"/>
      <c r="BF401" s="51"/>
      <c r="BG401" s="51"/>
      <c r="BH401" s="51"/>
      <c r="BI401" s="51"/>
      <c r="BJ401" s="51"/>
      <c r="BK401" s="51"/>
      <c r="BL401" s="51"/>
      <c r="BM401" s="51"/>
    </row>
    <row r="402" spans="19:65"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51"/>
      <c r="AK402" s="51"/>
      <c r="AL402" s="51"/>
      <c r="AM402" s="51"/>
      <c r="AN402" s="51"/>
      <c r="AO402" s="51"/>
      <c r="AP402" s="51"/>
      <c r="AQ402" s="51"/>
      <c r="AR402" s="51"/>
      <c r="AS402" s="51"/>
      <c r="AT402" s="51"/>
      <c r="AU402" s="51"/>
      <c r="AV402" s="51"/>
      <c r="AW402" s="51"/>
      <c r="AX402" s="51"/>
      <c r="AY402" s="51"/>
      <c r="AZ402" s="51"/>
      <c r="BA402" s="51"/>
      <c r="BB402" s="51"/>
      <c r="BC402" s="51"/>
      <c r="BD402" s="51"/>
      <c r="BE402" s="51"/>
      <c r="BF402" s="51"/>
      <c r="BG402" s="51"/>
      <c r="BH402" s="51"/>
      <c r="BI402" s="51"/>
      <c r="BJ402" s="51"/>
      <c r="BK402" s="51"/>
      <c r="BL402" s="51"/>
      <c r="BM402" s="51"/>
    </row>
    <row r="403" spans="19:65"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51"/>
      <c r="AK403" s="51"/>
      <c r="AL403" s="51"/>
      <c r="AM403" s="51"/>
      <c r="AN403" s="51"/>
      <c r="AO403" s="51"/>
      <c r="AP403" s="51"/>
      <c r="AQ403" s="51"/>
      <c r="AR403" s="51"/>
      <c r="AS403" s="51"/>
      <c r="AT403" s="51"/>
      <c r="AU403" s="51"/>
      <c r="AV403" s="51"/>
      <c r="AW403" s="51"/>
      <c r="AX403" s="51"/>
      <c r="AY403" s="51"/>
      <c r="AZ403" s="51"/>
      <c r="BA403" s="51"/>
      <c r="BB403" s="51"/>
      <c r="BC403" s="51"/>
      <c r="BD403" s="51"/>
      <c r="BE403" s="51"/>
      <c r="BF403" s="51"/>
      <c r="BG403" s="51"/>
      <c r="BH403" s="51"/>
      <c r="BI403" s="51"/>
      <c r="BJ403" s="51"/>
      <c r="BK403" s="51"/>
      <c r="BL403" s="51"/>
      <c r="BM403" s="51"/>
    </row>
    <row r="404" spans="19:65"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  <c r="AO404" s="51"/>
      <c r="AP404" s="51"/>
      <c r="AQ404" s="51"/>
      <c r="AR404" s="51"/>
      <c r="AS404" s="51"/>
      <c r="AT404" s="51"/>
      <c r="AU404" s="51"/>
      <c r="AV404" s="51"/>
      <c r="AW404" s="51"/>
      <c r="AX404" s="51"/>
      <c r="AY404" s="51"/>
      <c r="AZ404" s="51"/>
      <c r="BA404" s="51"/>
      <c r="BB404" s="51"/>
      <c r="BC404" s="51"/>
      <c r="BD404" s="51"/>
      <c r="BE404" s="51"/>
      <c r="BF404" s="51"/>
      <c r="BG404" s="51"/>
      <c r="BH404" s="51"/>
      <c r="BI404" s="51"/>
      <c r="BJ404" s="51"/>
      <c r="BK404" s="51"/>
      <c r="BL404" s="51"/>
      <c r="BM404" s="51"/>
    </row>
    <row r="405" spans="19:65"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  <c r="AO405" s="51"/>
      <c r="AP405" s="51"/>
      <c r="AQ405" s="51"/>
      <c r="AR405" s="51"/>
      <c r="AS405" s="51"/>
      <c r="AT405" s="51"/>
      <c r="AU405" s="51"/>
      <c r="AV405" s="51"/>
      <c r="AW405" s="51"/>
      <c r="AX405" s="51"/>
      <c r="AY405" s="51"/>
      <c r="AZ405" s="51"/>
      <c r="BA405" s="51"/>
      <c r="BB405" s="51"/>
      <c r="BC405" s="51"/>
      <c r="BD405" s="51"/>
      <c r="BE405" s="51"/>
      <c r="BF405" s="51"/>
      <c r="BG405" s="51"/>
      <c r="BH405" s="51"/>
      <c r="BI405" s="51"/>
      <c r="BJ405" s="51"/>
      <c r="BK405" s="51"/>
      <c r="BL405" s="51"/>
      <c r="BM405" s="51"/>
    </row>
    <row r="406" spans="19:65"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  <c r="AO406" s="51"/>
      <c r="AP406" s="51"/>
      <c r="AQ406" s="51"/>
      <c r="AR406" s="51"/>
      <c r="AS406" s="51"/>
      <c r="AT406" s="51"/>
      <c r="AU406" s="51"/>
      <c r="AV406" s="51"/>
      <c r="AW406" s="51"/>
      <c r="AX406" s="51"/>
      <c r="AY406" s="51"/>
      <c r="AZ406" s="51"/>
      <c r="BA406" s="51"/>
      <c r="BB406" s="51"/>
      <c r="BC406" s="51"/>
      <c r="BD406" s="51"/>
      <c r="BE406" s="51"/>
      <c r="BF406" s="51"/>
      <c r="BG406" s="51"/>
      <c r="BH406" s="51"/>
      <c r="BI406" s="51"/>
      <c r="BJ406" s="51"/>
      <c r="BK406" s="51"/>
      <c r="BL406" s="51"/>
      <c r="BM406" s="51"/>
    </row>
    <row r="407" spans="19:65"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  <c r="AO407" s="51"/>
      <c r="AP407" s="51"/>
      <c r="AQ407" s="51"/>
      <c r="AR407" s="51"/>
      <c r="AS407" s="51"/>
      <c r="AT407" s="51"/>
      <c r="AU407" s="51"/>
      <c r="AV407" s="51"/>
      <c r="AW407" s="51"/>
      <c r="AX407" s="51"/>
      <c r="AY407" s="51"/>
      <c r="AZ407" s="51"/>
      <c r="BA407" s="51"/>
      <c r="BB407" s="51"/>
      <c r="BC407" s="51"/>
      <c r="BD407" s="51"/>
      <c r="BE407" s="51"/>
      <c r="BF407" s="51"/>
      <c r="BG407" s="51"/>
      <c r="BH407" s="51"/>
      <c r="BI407" s="51"/>
      <c r="BJ407" s="51"/>
      <c r="BK407" s="51"/>
      <c r="BL407" s="51"/>
      <c r="BM407" s="51"/>
    </row>
    <row r="408" spans="19:65"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  <c r="AO408" s="51"/>
      <c r="AP408" s="51"/>
      <c r="AQ408" s="51"/>
      <c r="AR408" s="51"/>
      <c r="AS408" s="51"/>
      <c r="AT408" s="51"/>
      <c r="AU408" s="51"/>
      <c r="AV408" s="51"/>
      <c r="AW408" s="51"/>
      <c r="AX408" s="51"/>
      <c r="AY408" s="51"/>
      <c r="AZ408" s="51"/>
      <c r="BA408" s="51"/>
      <c r="BB408" s="51"/>
      <c r="BC408" s="51"/>
      <c r="BD408" s="51"/>
      <c r="BE408" s="51"/>
      <c r="BF408" s="51"/>
      <c r="BG408" s="51"/>
      <c r="BH408" s="51"/>
      <c r="BI408" s="51"/>
      <c r="BJ408" s="51"/>
      <c r="BK408" s="51"/>
      <c r="BL408" s="51"/>
      <c r="BM408" s="51"/>
    </row>
    <row r="409" spans="19:65"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51"/>
      <c r="AK409" s="51"/>
      <c r="AL409" s="51"/>
      <c r="AM409" s="51"/>
      <c r="AN409" s="51"/>
      <c r="AO409" s="51"/>
      <c r="AP409" s="51"/>
      <c r="AQ409" s="51"/>
      <c r="AR409" s="51"/>
      <c r="AS409" s="51"/>
      <c r="AT409" s="51"/>
      <c r="AU409" s="51"/>
      <c r="AV409" s="51"/>
      <c r="AW409" s="51"/>
      <c r="AX409" s="51"/>
      <c r="AY409" s="51"/>
      <c r="AZ409" s="51"/>
      <c r="BA409" s="51"/>
      <c r="BB409" s="51"/>
      <c r="BC409" s="51"/>
      <c r="BD409" s="51"/>
      <c r="BE409" s="51"/>
      <c r="BF409" s="51"/>
      <c r="BG409" s="51"/>
      <c r="BH409" s="51"/>
      <c r="BI409" s="51"/>
      <c r="BJ409" s="51"/>
      <c r="BK409" s="51"/>
      <c r="BL409" s="51"/>
      <c r="BM409" s="51"/>
    </row>
    <row r="410" spans="19:65"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51"/>
      <c r="AK410" s="51"/>
      <c r="AL410" s="51"/>
      <c r="AM410" s="51"/>
      <c r="AN410" s="51"/>
      <c r="AO410" s="51"/>
      <c r="AP410" s="51"/>
      <c r="AQ410" s="51"/>
      <c r="AR410" s="51"/>
      <c r="AS410" s="51"/>
      <c r="AT410" s="51"/>
      <c r="AU410" s="51"/>
      <c r="AV410" s="51"/>
      <c r="AW410" s="51"/>
      <c r="AX410" s="51"/>
      <c r="AY410" s="51"/>
      <c r="AZ410" s="51"/>
      <c r="BA410" s="51"/>
      <c r="BB410" s="51"/>
      <c r="BC410" s="51"/>
      <c r="BD410" s="51"/>
      <c r="BE410" s="51"/>
      <c r="BF410" s="51"/>
      <c r="BG410" s="51"/>
      <c r="BH410" s="51"/>
      <c r="BI410" s="51"/>
      <c r="BJ410" s="51"/>
      <c r="BK410" s="51"/>
      <c r="BL410" s="51"/>
      <c r="BM410" s="51"/>
    </row>
    <row r="411" spans="19:65"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51"/>
      <c r="AK411" s="51"/>
      <c r="AL411" s="51"/>
      <c r="AM411" s="51"/>
      <c r="AN411" s="51"/>
      <c r="AO411" s="51"/>
      <c r="AP411" s="51"/>
      <c r="AQ411" s="51"/>
      <c r="AR411" s="51"/>
      <c r="AS411" s="51"/>
      <c r="AT411" s="51"/>
      <c r="AU411" s="51"/>
      <c r="AV411" s="51"/>
      <c r="AW411" s="51"/>
      <c r="AX411" s="51"/>
      <c r="AY411" s="51"/>
      <c r="AZ411" s="51"/>
      <c r="BA411" s="51"/>
      <c r="BB411" s="51"/>
      <c r="BC411" s="51"/>
      <c r="BD411" s="51"/>
      <c r="BE411" s="51"/>
      <c r="BF411" s="51"/>
      <c r="BG411" s="51"/>
      <c r="BH411" s="51"/>
      <c r="BI411" s="51"/>
      <c r="BJ411" s="51"/>
      <c r="BK411" s="51"/>
      <c r="BL411" s="51"/>
      <c r="BM411" s="51"/>
    </row>
    <row r="412" spans="19:65"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51"/>
      <c r="AK412" s="51"/>
      <c r="AL412" s="51"/>
      <c r="AM412" s="51"/>
      <c r="AN412" s="51"/>
      <c r="AO412" s="51"/>
      <c r="AP412" s="51"/>
      <c r="AQ412" s="51"/>
      <c r="AR412" s="51"/>
      <c r="AS412" s="51"/>
      <c r="AT412" s="51"/>
      <c r="AU412" s="51"/>
      <c r="AV412" s="51"/>
      <c r="AW412" s="51"/>
      <c r="AX412" s="51"/>
      <c r="AY412" s="51"/>
      <c r="AZ412" s="51"/>
      <c r="BA412" s="51"/>
      <c r="BB412" s="51"/>
      <c r="BC412" s="51"/>
      <c r="BD412" s="51"/>
      <c r="BE412" s="51"/>
      <c r="BF412" s="51"/>
      <c r="BG412" s="51"/>
      <c r="BH412" s="51"/>
      <c r="BI412" s="51"/>
      <c r="BJ412" s="51"/>
      <c r="BK412" s="51"/>
      <c r="BL412" s="51"/>
      <c r="BM412" s="51"/>
    </row>
    <row r="413" spans="19:65"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  <c r="AO413" s="51"/>
      <c r="AP413" s="51"/>
      <c r="AQ413" s="51"/>
      <c r="AR413" s="51"/>
      <c r="AS413" s="51"/>
      <c r="AT413" s="51"/>
      <c r="AU413" s="51"/>
      <c r="AV413" s="51"/>
      <c r="AW413" s="51"/>
      <c r="AX413" s="51"/>
      <c r="AY413" s="51"/>
      <c r="AZ413" s="51"/>
      <c r="BA413" s="51"/>
      <c r="BB413" s="51"/>
      <c r="BC413" s="51"/>
      <c r="BD413" s="51"/>
      <c r="BE413" s="51"/>
      <c r="BF413" s="51"/>
      <c r="BG413" s="51"/>
      <c r="BH413" s="51"/>
      <c r="BI413" s="51"/>
      <c r="BJ413" s="51"/>
      <c r="BK413" s="51"/>
      <c r="BL413" s="51"/>
      <c r="BM413" s="51"/>
    </row>
    <row r="414" spans="19:65"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  <c r="AO414" s="51"/>
      <c r="AP414" s="51"/>
      <c r="AQ414" s="51"/>
      <c r="AR414" s="51"/>
      <c r="AS414" s="51"/>
      <c r="AT414" s="51"/>
      <c r="AU414" s="51"/>
      <c r="AV414" s="51"/>
      <c r="AW414" s="51"/>
      <c r="AX414" s="51"/>
      <c r="AY414" s="51"/>
      <c r="AZ414" s="51"/>
      <c r="BA414" s="51"/>
      <c r="BB414" s="51"/>
      <c r="BC414" s="51"/>
      <c r="BD414" s="51"/>
      <c r="BE414" s="51"/>
      <c r="BF414" s="51"/>
      <c r="BG414" s="51"/>
      <c r="BH414" s="51"/>
      <c r="BI414" s="51"/>
      <c r="BJ414" s="51"/>
      <c r="BK414" s="51"/>
      <c r="BL414" s="51"/>
      <c r="BM414" s="51"/>
    </row>
    <row r="415" spans="19:65"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  <c r="AO415" s="51"/>
      <c r="AP415" s="51"/>
      <c r="AQ415" s="51"/>
      <c r="AR415" s="51"/>
      <c r="AS415" s="51"/>
      <c r="AT415" s="51"/>
      <c r="AU415" s="51"/>
      <c r="AV415" s="51"/>
      <c r="AW415" s="51"/>
      <c r="AX415" s="51"/>
      <c r="AY415" s="51"/>
      <c r="AZ415" s="51"/>
      <c r="BA415" s="51"/>
      <c r="BB415" s="51"/>
      <c r="BC415" s="51"/>
      <c r="BD415" s="51"/>
      <c r="BE415" s="51"/>
      <c r="BF415" s="51"/>
      <c r="BG415" s="51"/>
      <c r="BH415" s="51"/>
      <c r="BI415" s="51"/>
      <c r="BJ415" s="51"/>
      <c r="BK415" s="51"/>
      <c r="BL415" s="51"/>
      <c r="BM415" s="51"/>
    </row>
    <row r="416" spans="19:65"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  <c r="AO416" s="51"/>
      <c r="AP416" s="51"/>
      <c r="AQ416" s="51"/>
      <c r="AR416" s="51"/>
      <c r="AS416" s="51"/>
      <c r="AT416" s="51"/>
      <c r="AU416" s="51"/>
      <c r="AV416" s="51"/>
      <c r="AW416" s="51"/>
      <c r="AX416" s="51"/>
      <c r="AY416" s="51"/>
      <c r="AZ416" s="51"/>
      <c r="BA416" s="51"/>
      <c r="BB416" s="51"/>
      <c r="BC416" s="51"/>
      <c r="BD416" s="51"/>
      <c r="BE416" s="51"/>
      <c r="BF416" s="51"/>
      <c r="BG416" s="51"/>
      <c r="BH416" s="51"/>
      <c r="BI416" s="51"/>
      <c r="BJ416" s="51"/>
      <c r="BK416" s="51"/>
      <c r="BL416" s="51"/>
      <c r="BM416" s="51"/>
    </row>
    <row r="417" spans="19:65"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  <c r="AO417" s="51"/>
      <c r="AP417" s="51"/>
      <c r="AQ417" s="51"/>
      <c r="AR417" s="51"/>
      <c r="AS417" s="51"/>
      <c r="AT417" s="51"/>
      <c r="AU417" s="51"/>
      <c r="AV417" s="51"/>
      <c r="AW417" s="51"/>
      <c r="AX417" s="51"/>
      <c r="AY417" s="51"/>
      <c r="AZ417" s="51"/>
      <c r="BA417" s="51"/>
      <c r="BB417" s="51"/>
      <c r="BC417" s="51"/>
      <c r="BD417" s="51"/>
      <c r="BE417" s="51"/>
      <c r="BF417" s="51"/>
      <c r="BG417" s="51"/>
      <c r="BH417" s="51"/>
      <c r="BI417" s="51"/>
      <c r="BJ417" s="51"/>
      <c r="BK417" s="51"/>
      <c r="BL417" s="51"/>
      <c r="BM417" s="51"/>
    </row>
    <row r="418" spans="19:65"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51"/>
      <c r="AK418" s="51"/>
      <c r="AL418" s="51"/>
      <c r="AM418" s="51"/>
      <c r="AN418" s="51"/>
      <c r="AO418" s="51"/>
      <c r="AP418" s="51"/>
      <c r="AQ418" s="51"/>
      <c r="AR418" s="51"/>
      <c r="AS418" s="51"/>
      <c r="AT418" s="51"/>
      <c r="AU418" s="51"/>
      <c r="AV418" s="51"/>
      <c r="AW418" s="51"/>
      <c r="AX418" s="51"/>
      <c r="AY418" s="51"/>
      <c r="AZ418" s="51"/>
      <c r="BA418" s="51"/>
      <c r="BB418" s="51"/>
      <c r="BC418" s="51"/>
      <c r="BD418" s="51"/>
      <c r="BE418" s="51"/>
      <c r="BF418" s="51"/>
      <c r="BG418" s="51"/>
      <c r="BH418" s="51"/>
      <c r="BI418" s="51"/>
      <c r="BJ418" s="51"/>
      <c r="BK418" s="51"/>
      <c r="BL418" s="51"/>
      <c r="BM418" s="51"/>
    </row>
    <row r="419" spans="19:65"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51"/>
      <c r="AK419" s="51"/>
      <c r="AL419" s="51"/>
      <c r="AM419" s="51"/>
      <c r="AN419" s="51"/>
      <c r="AO419" s="51"/>
      <c r="AP419" s="51"/>
      <c r="AQ419" s="51"/>
      <c r="AR419" s="51"/>
      <c r="AS419" s="51"/>
      <c r="AT419" s="51"/>
      <c r="AU419" s="51"/>
      <c r="AV419" s="51"/>
      <c r="AW419" s="51"/>
      <c r="AX419" s="51"/>
      <c r="AY419" s="51"/>
      <c r="AZ419" s="51"/>
      <c r="BA419" s="51"/>
      <c r="BB419" s="51"/>
      <c r="BC419" s="51"/>
      <c r="BD419" s="51"/>
      <c r="BE419" s="51"/>
      <c r="BF419" s="51"/>
      <c r="BG419" s="51"/>
      <c r="BH419" s="51"/>
      <c r="BI419" s="51"/>
      <c r="BJ419" s="51"/>
      <c r="BK419" s="51"/>
      <c r="BL419" s="51"/>
      <c r="BM419" s="51"/>
    </row>
    <row r="420" spans="19:65"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  <c r="AF420" s="51"/>
      <c r="AG420" s="51"/>
      <c r="AH420" s="51"/>
      <c r="AI420" s="51"/>
      <c r="AJ420" s="51"/>
      <c r="AK420" s="51"/>
      <c r="AL420" s="51"/>
      <c r="AM420" s="51"/>
      <c r="AN420" s="51"/>
      <c r="AO420" s="51"/>
      <c r="AP420" s="51"/>
      <c r="AQ420" s="51"/>
      <c r="AR420" s="51"/>
      <c r="AS420" s="51"/>
      <c r="AT420" s="51"/>
      <c r="AU420" s="51"/>
      <c r="AV420" s="51"/>
      <c r="AW420" s="51"/>
      <c r="AX420" s="51"/>
      <c r="AY420" s="51"/>
      <c r="AZ420" s="51"/>
      <c r="BA420" s="51"/>
      <c r="BB420" s="51"/>
      <c r="BC420" s="51"/>
      <c r="BD420" s="51"/>
      <c r="BE420" s="51"/>
      <c r="BF420" s="51"/>
      <c r="BG420" s="51"/>
      <c r="BH420" s="51"/>
      <c r="BI420" s="51"/>
      <c r="BJ420" s="51"/>
      <c r="BK420" s="51"/>
      <c r="BL420" s="51"/>
      <c r="BM420" s="51"/>
    </row>
    <row r="421" spans="19:65"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  <c r="AO421" s="51"/>
      <c r="AP421" s="51"/>
      <c r="AQ421" s="51"/>
      <c r="AR421" s="51"/>
      <c r="AS421" s="51"/>
      <c r="AT421" s="51"/>
      <c r="AU421" s="51"/>
      <c r="AV421" s="51"/>
      <c r="AW421" s="51"/>
      <c r="AX421" s="51"/>
      <c r="AY421" s="51"/>
      <c r="AZ421" s="51"/>
      <c r="BA421" s="51"/>
      <c r="BB421" s="51"/>
      <c r="BC421" s="51"/>
      <c r="BD421" s="51"/>
      <c r="BE421" s="51"/>
      <c r="BF421" s="51"/>
      <c r="BG421" s="51"/>
      <c r="BH421" s="51"/>
      <c r="BI421" s="51"/>
      <c r="BJ421" s="51"/>
      <c r="BK421" s="51"/>
      <c r="BL421" s="51"/>
      <c r="BM421" s="51"/>
    </row>
    <row r="422" spans="19:65"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51"/>
      <c r="AK422" s="51"/>
      <c r="AL422" s="51"/>
      <c r="AM422" s="51"/>
      <c r="AN422" s="51"/>
      <c r="AO422" s="51"/>
      <c r="AP422" s="51"/>
      <c r="AQ422" s="51"/>
      <c r="AR422" s="51"/>
      <c r="AS422" s="51"/>
      <c r="AT422" s="51"/>
      <c r="AU422" s="51"/>
      <c r="AV422" s="51"/>
      <c r="AW422" s="51"/>
      <c r="AX422" s="51"/>
      <c r="AY422" s="51"/>
      <c r="AZ422" s="51"/>
      <c r="BA422" s="51"/>
      <c r="BB422" s="51"/>
      <c r="BC422" s="51"/>
      <c r="BD422" s="51"/>
      <c r="BE422" s="51"/>
      <c r="BF422" s="51"/>
      <c r="BG422" s="51"/>
      <c r="BH422" s="51"/>
      <c r="BI422" s="51"/>
      <c r="BJ422" s="51"/>
      <c r="BK422" s="51"/>
      <c r="BL422" s="51"/>
      <c r="BM422" s="51"/>
    </row>
    <row r="423" spans="19:65"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51"/>
      <c r="AK423" s="51"/>
      <c r="AL423" s="51"/>
      <c r="AM423" s="51"/>
      <c r="AN423" s="51"/>
      <c r="AO423" s="51"/>
      <c r="AP423" s="51"/>
      <c r="AQ423" s="51"/>
      <c r="AR423" s="51"/>
      <c r="AS423" s="51"/>
      <c r="AT423" s="51"/>
      <c r="AU423" s="51"/>
      <c r="AV423" s="51"/>
      <c r="AW423" s="51"/>
      <c r="AX423" s="51"/>
      <c r="AY423" s="51"/>
      <c r="AZ423" s="51"/>
      <c r="BA423" s="51"/>
      <c r="BB423" s="51"/>
      <c r="BC423" s="51"/>
      <c r="BD423" s="51"/>
      <c r="BE423" s="51"/>
      <c r="BF423" s="51"/>
      <c r="BG423" s="51"/>
      <c r="BH423" s="51"/>
      <c r="BI423" s="51"/>
      <c r="BJ423" s="51"/>
      <c r="BK423" s="51"/>
      <c r="BL423" s="51"/>
      <c r="BM423" s="51"/>
    </row>
    <row r="424" spans="19:65"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51"/>
      <c r="AK424" s="51"/>
      <c r="AL424" s="51"/>
      <c r="AM424" s="51"/>
      <c r="AN424" s="51"/>
      <c r="AO424" s="51"/>
      <c r="AP424" s="51"/>
      <c r="AQ424" s="51"/>
      <c r="AR424" s="51"/>
      <c r="AS424" s="51"/>
      <c r="AT424" s="51"/>
      <c r="AU424" s="51"/>
      <c r="AV424" s="51"/>
      <c r="AW424" s="51"/>
      <c r="AX424" s="51"/>
      <c r="AY424" s="51"/>
      <c r="AZ424" s="51"/>
      <c r="BA424" s="51"/>
      <c r="BB424" s="51"/>
      <c r="BC424" s="51"/>
      <c r="BD424" s="51"/>
      <c r="BE424" s="51"/>
      <c r="BF424" s="51"/>
      <c r="BG424" s="51"/>
      <c r="BH424" s="51"/>
      <c r="BI424" s="51"/>
      <c r="BJ424" s="51"/>
      <c r="BK424" s="51"/>
      <c r="BL424" s="51"/>
      <c r="BM424" s="51"/>
    </row>
    <row r="425" spans="19:65"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51"/>
      <c r="AK425" s="51"/>
      <c r="AL425" s="51"/>
      <c r="AM425" s="51"/>
      <c r="AN425" s="51"/>
      <c r="AO425" s="51"/>
      <c r="AP425" s="51"/>
      <c r="AQ425" s="51"/>
      <c r="AR425" s="51"/>
      <c r="AS425" s="51"/>
      <c r="AT425" s="51"/>
      <c r="AU425" s="51"/>
      <c r="AV425" s="51"/>
      <c r="AW425" s="51"/>
      <c r="AX425" s="51"/>
      <c r="AY425" s="51"/>
      <c r="AZ425" s="51"/>
      <c r="BA425" s="51"/>
      <c r="BB425" s="51"/>
      <c r="BC425" s="51"/>
      <c r="BD425" s="51"/>
      <c r="BE425" s="51"/>
      <c r="BF425" s="51"/>
      <c r="BG425" s="51"/>
      <c r="BH425" s="51"/>
      <c r="BI425" s="51"/>
      <c r="BJ425" s="51"/>
      <c r="BK425" s="51"/>
      <c r="BL425" s="51"/>
      <c r="BM425" s="51"/>
    </row>
    <row r="426" spans="19:65"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51"/>
      <c r="AK426" s="51"/>
      <c r="AL426" s="51"/>
      <c r="AM426" s="51"/>
      <c r="AN426" s="51"/>
      <c r="AO426" s="51"/>
      <c r="AP426" s="51"/>
      <c r="AQ426" s="51"/>
      <c r="AR426" s="51"/>
      <c r="AS426" s="51"/>
      <c r="AT426" s="51"/>
      <c r="AU426" s="51"/>
      <c r="AV426" s="51"/>
      <c r="AW426" s="51"/>
      <c r="AX426" s="51"/>
      <c r="AY426" s="51"/>
      <c r="AZ426" s="51"/>
      <c r="BA426" s="51"/>
      <c r="BB426" s="51"/>
      <c r="BC426" s="51"/>
      <c r="BD426" s="51"/>
      <c r="BE426" s="51"/>
      <c r="BF426" s="51"/>
      <c r="BG426" s="51"/>
      <c r="BH426" s="51"/>
      <c r="BI426" s="51"/>
      <c r="BJ426" s="51"/>
      <c r="BK426" s="51"/>
      <c r="BL426" s="51"/>
      <c r="BM426" s="51"/>
    </row>
    <row r="427" spans="19:65"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51"/>
      <c r="AK427" s="51"/>
      <c r="AL427" s="51"/>
      <c r="AM427" s="51"/>
      <c r="AN427" s="51"/>
      <c r="AO427" s="51"/>
      <c r="AP427" s="51"/>
      <c r="AQ427" s="51"/>
      <c r="AR427" s="51"/>
      <c r="AS427" s="51"/>
      <c r="AT427" s="51"/>
      <c r="AU427" s="51"/>
      <c r="AV427" s="51"/>
      <c r="AW427" s="51"/>
      <c r="AX427" s="51"/>
      <c r="AY427" s="51"/>
      <c r="AZ427" s="51"/>
      <c r="BA427" s="51"/>
      <c r="BB427" s="51"/>
      <c r="BC427" s="51"/>
      <c r="BD427" s="51"/>
      <c r="BE427" s="51"/>
      <c r="BF427" s="51"/>
      <c r="BG427" s="51"/>
      <c r="BH427" s="51"/>
      <c r="BI427" s="51"/>
      <c r="BJ427" s="51"/>
      <c r="BK427" s="51"/>
      <c r="BL427" s="51"/>
      <c r="BM427" s="51"/>
    </row>
    <row r="428" spans="19:65"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51"/>
      <c r="AK428" s="51"/>
      <c r="AL428" s="51"/>
      <c r="AM428" s="51"/>
      <c r="AN428" s="51"/>
      <c r="AO428" s="51"/>
      <c r="AP428" s="51"/>
      <c r="AQ428" s="51"/>
      <c r="AR428" s="51"/>
      <c r="AS428" s="51"/>
      <c r="AT428" s="51"/>
      <c r="AU428" s="51"/>
      <c r="AV428" s="51"/>
      <c r="AW428" s="51"/>
      <c r="AX428" s="51"/>
      <c r="AY428" s="51"/>
      <c r="AZ428" s="51"/>
      <c r="BA428" s="51"/>
      <c r="BB428" s="51"/>
      <c r="BC428" s="51"/>
      <c r="BD428" s="51"/>
      <c r="BE428" s="51"/>
      <c r="BF428" s="51"/>
      <c r="BG428" s="51"/>
      <c r="BH428" s="51"/>
      <c r="BI428" s="51"/>
      <c r="BJ428" s="51"/>
      <c r="BK428" s="51"/>
      <c r="BL428" s="51"/>
      <c r="BM428" s="51"/>
    </row>
    <row r="429" spans="19:65"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51"/>
      <c r="AK429" s="51"/>
      <c r="AL429" s="51"/>
      <c r="AM429" s="51"/>
      <c r="AN429" s="51"/>
      <c r="AO429" s="51"/>
      <c r="AP429" s="51"/>
      <c r="AQ429" s="51"/>
      <c r="AR429" s="51"/>
      <c r="AS429" s="51"/>
      <c r="AT429" s="51"/>
      <c r="AU429" s="51"/>
      <c r="AV429" s="51"/>
      <c r="AW429" s="51"/>
      <c r="AX429" s="51"/>
      <c r="AY429" s="51"/>
      <c r="AZ429" s="51"/>
      <c r="BA429" s="51"/>
      <c r="BB429" s="51"/>
      <c r="BC429" s="51"/>
      <c r="BD429" s="51"/>
      <c r="BE429" s="51"/>
      <c r="BF429" s="51"/>
      <c r="BG429" s="51"/>
      <c r="BH429" s="51"/>
      <c r="BI429" s="51"/>
      <c r="BJ429" s="51"/>
      <c r="BK429" s="51"/>
      <c r="BL429" s="51"/>
      <c r="BM429" s="51"/>
    </row>
    <row r="430" spans="19:65"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  <c r="AO430" s="51"/>
      <c r="AP430" s="51"/>
      <c r="AQ430" s="51"/>
      <c r="AR430" s="51"/>
      <c r="AS430" s="51"/>
      <c r="AT430" s="51"/>
      <c r="AU430" s="51"/>
      <c r="AV430" s="51"/>
      <c r="AW430" s="51"/>
      <c r="AX430" s="51"/>
      <c r="AY430" s="51"/>
      <c r="AZ430" s="51"/>
      <c r="BA430" s="51"/>
      <c r="BB430" s="51"/>
      <c r="BC430" s="51"/>
      <c r="BD430" s="51"/>
      <c r="BE430" s="51"/>
      <c r="BF430" s="51"/>
      <c r="BG430" s="51"/>
      <c r="BH430" s="51"/>
      <c r="BI430" s="51"/>
      <c r="BJ430" s="51"/>
      <c r="BK430" s="51"/>
      <c r="BL430" s="51"/>
      <c r="BM430" s="51"/>
    </row>
    <row r="431" spans="19:65"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51"/>
      <c r="AK431" s="51"/>
      <c r="AL431" s="51"/>
      <c r="AM431" s="51"/>
      <c r="AN431" s="51"/>
      <c r="AO431" s="51"/>
      <c r="AP431" s="51"/>
      <c r="AQ431" s="51"/>
      <c r="AR431" s="51"/>
      <c r="AS431" s="51"/>
      <c r="AT431" s="51"/>
      <c r="AU431" s="51"/>
      <c r="AV431" s="51"/>
      <c r="AW431" s="51"/>
      <c r="AX431" s="51"/>
      <c r="AY431" s="51"/>
      <c r="AZ431" s="51"/>
      <c r="BA431" s="51"/>
      <c r="BB431" s="51"/>
      <c r="BC431" s="51"/>
      <c r="BD431" s="51"/>
      <c r="BE431" s="51"/>
      <c r="BF431" s="51"/>
      <c r="BG431" s="51"/>
      <c r="BH431" s="51"/>
      <c r="BI431" s="51"/>
      <c r="BJ431" s="51"/>
      <c r="BK431" s="51"/>
      <c r="BL431" s="51"/>
      <c r="BM431" s="51"/>
    </row>
    <row r="432" spans="19:65"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  <c r="AF432" s="51"/>
      <c r="AG432" s="51"/>
      <c r="AH432" s="51"/>
      <c r="AI432" s="51"/>
      <c r="AJ432" s="51"/>
      <c r="AK432" s="51"/>
      <c r="AL432" s="51"/>
      <c r="AM432" s="51"/>
      <c r="AN432" s="51"/>
      <c r="AO432" s="51"/>
      <c r="AP432" s="51"/>
      <c r="AQ432" s="51"/>
      <c r="AR432" s="51"/>
      <c r="AS432" s="51"/>
      <c r="AT432" s="51"/>
      <c r="AU432" s="51"/>
      <c r="AV432" s="51"/>
      <c r="AW432" s="51"/>
      <c r="AX432" s="51"/>
      <c r="AY432" s="51"/>
      <c r="AZ432" s="51"/>
      <c r="BA432" s="51"/>
      <c r="BB432" s="51"/>
      <c r="BC432" s="51"/>
      <c r="BD432" s="51"/>
      <c r="BE432" s="51"/>
      <c r="BF432" s="51"/>
      <c r="BG432" s="51"/>
      <c r="BH432" s="51"/>
      <c r="BI432" s="51"/>
      <c r="BJ432" s="51"/>
      <c r="BK432" s="51"/>
      <c r="BL432" s="51"/>
      <c r="BM432" s="51"/>
    </row>
    <row r="433" spans="19:65"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51"/>
      <c r="AK433" s="51"/>
      <c r="AL433" s="51"/>
      <c r="AM433" s="51"/>
      <c r="AN433" s="51"/>
      <c r="AO433" s="51"/>
      <c r="AP433" s="51"/>
      <c r="AQ433" s="51"/>
      <c r="AR433" s="51"/>
      <c r="AS433" s="51"/>
      <c r="AT433" s="51"/>
      <c r="AU433" s="51"/>
      <c r="AV433" s="51"/>
      <c r="AW433" s="51"/>
      <c r="AX433" s="51"/>
      <c r="AY433" s="51"/>
      <c r="AZ433" s="51"/>
      <c r="BA433" s="51"/>
      <c r="BB433" s="51"/>
      <c r="BC433" s="51"/>
      <c r="BD433" s="51"/>
      <c r="BE433" s="51"/>
      <c r="BF433" s="51"/>
      <c r="BG433" s="51"/>
      <c r="BH433" s="51"/>
      <c r="BI433" s="51"/>
      <c r="BJ433" s="51"/>
      <c r="BK433" s="51"/>
      <c r="BL433" s="51"/>
      <c r="BM433" s="51"/>
    </row>
    <row r="434" spans="19:65"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  <c r="AE434" s="51"/>
      <c r="AF434" s="51"/>
      <c r="AG434" s="51"/>
      <c r="AH434" s="51"/>
      <c r="AI434" s="51"/>
      <c r="AJ434" s="51"/>
      <c r="AK434" s="51"/>
      <c r="AL434" s="51"/>
      <c r="AM434" s="51"/>
      <c r="AN434" s="51"/>
      <c r="AO434" s="51"/>
      <c r="AP434" s="51"/>
      <c r="AQ434" s="51"/>
      <c r="AR434" s="51"/>
      <c r="AS434" s="51"/>
      <c r="AT434" s="51"/>
      <c r="AU434" s="51"/>
      <c r="AV434" s="51"/>
      <c r="AW434" s="51"/>
      <c r="AX434" s="51"/>
      <c r="AY434" s="51"/>
      <c r="AZ434" s="51"/>
      <c r="BA434" s="51"/>
      <c r="BB434" s="51"/>
      <c r="BC434" s="51"/>
      <c r="BD434" s="51"/>
      <c r="BE434" s="51"/>
      <c r="BF434" s="51"/>
      <c r="BG434" s="51"/>
      <c r="BH434" s="51"/>
      <c r="BI434" s="51"/>
      <c r="BJ434" s="51"/>
      <c r="BK434" s="51"/>
      <c r="BL434" s="51"/>
      <c r="BM434" s="51"/>
    </row>
    <row r="435" spans="19:65"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/>
      <c r="AF435" s="51"/>
      <c r="AG435" s="51"/>
      <c r="AH435" s="51"/>
      <c r="AI435" s="51"/>
      <c r="AJ435" s="51"/>
      <c r="AK435" s="51"/>
      <c r="AL435" s="51"/>
      <c r="AM435" s="51"/>
      <c r="AN435" s="51"/>
      <c r="AO435" s="51"/>
      <c r="AP435" s="51"/>
      <c r="AQ435" s="51"/>
      <c r="AR435" s="51"/>
      <c r="AS435" s="51"/>
      <c r="AT435" s="51"/>
      <c r="AU435" s="51"/>
      <c r="AV435" s="51"/>
      <c r="AW435" s="51"/>
      <c r="AX435" s="51"/>
      <c r="AY435" s="51"/>
      <c r="AZ435" s="51"/>
      <c r="BA435" s="51"/>
      <c r="BB435" s="51"/>
      <c r="BC435" s="51"/>
      <c r="BD435" s="51"/>
      <c r="BE435" s="51"/>
      <c r="BF435" s="51"/>
      <c r="BG435" s="51"/>
      <c r="BH435" s="51"/>
      <c r="BI435" s="51"/>
      <c r="BJ435" s="51"/>
      <c r="BK435" s="51"/>
      <c r="BL435" s="51"/>
      <c r="BM435" s="51"/>
    </row>
    <row r="436" spans="19:65"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  <c r="AF436" s="51"/>
      <c r="AG436" s="51"/>
      <c r="AH436" s="51"/>
      <c r="AI436" s="51"/>
      <c r="AJ436" s="51"/>
      <c r="AK436" s="51"/>
      <c r="AL436" s="51"/>
      <c r="AM436" s="51"/>
      <c r="AN436" s="51"/>
      <c r="AO436" s="51"/>
      <c r="AP436" s="51"/>
      <c r="AQ436" s="51"/>
      <c r="AR436" s="51"/>
      <c r="AS436" s="51"/>
      <c r="AT436" s="51"/>
      <c r="AU436" s="51"/>
      <c r="AV436" s="51"/>
      <c r="AW436" s="51"/>
      <c r="AX436" s="51"/>
      <c r="AY436" s="51"/>
      <c r="AZ436" s="51"/>
      <c r="BA436" s="51"/>
      <c r="BB436" s="51"/>
      <c r="BC436" s="51"/>
      <c r="BD436" s="51"/>
      <c r="BE436" s="51"/>
      <c r="BF436" s="51"/>
      <c r="BG436" s="51"/>
      <c r="BH436" s="51"/>
      <c r="BI436" s="51"/>
      <c r="BJ436" s="51"/>
      <c r="BK436" s="51"/>
      <c r="BL436" s="51"/>
      <c r="BM436" s="51"/>
    </row>
    <row r="437" spans="19:65"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  <c r="AF437" s="51"/>
      <c r="AG437" s="51"/>
      <c r="AH437" s="51"/>
      <c r="AI437" s="51"/>
      <c r="AJ437" s="51"/>
      <c r="AK437" s="51"/>
      <c r="AL437" s="51"/>
      <c r="AM437" s="51"/>
      <c r="AN437" s="51"/>
      <c r="AO437" s="51"/>
      <c r="AP437" s="51"/>
      <c r="AQ437" s="51"/>
      <c r="AR437" s="51"/>
      <c r="AS437" s="51"/>
      <c r="AT437" s="51"/>
      <c r="AU437" s="51"/>
      <c r="AV437" s="51"/>
      <c r="AW437" s="51"/>
      <c r="AX437" s="51"/>
      <c r="AY437" s="51"/>
      <c r="AZ437" s="51"/>
      <c r="BA437" s="51"/>
      <c r="BB437" s="51"/>
      <c r="BC437" s="51"/>
      <c r="BD437" s="51"/>
      <c r="BE437" s="51"/>
      <c r="BF437" s="51"/>
      <c r="BG437" s="51"/>
      <c r="BH437" s="51"/>
      <c r="BI437" s="51"/>
      <c r="BJ437" s="51"/>
      <c r="BK437" s="51"/>
      <c r="BL437" s="51"/>
      <c r="BM437" s="51"/>
    </row>
    <row r="438" spans="19:65"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  <c r="AF438" s="51"/>
      <c r="AG438" s="51"/>
      <c r="AH438" s="51"/>
      <c r="AI438" s="51"/>
      <c r="AJ438" s="51"/>
      <c r="AK438" s="51"/>
      <c r="AL438" s="51"/>
      <c r="AM438" s="51"/>
      <c r="AN438" s="51"/>
      <c r="AO438" s="51"/>
      <c r="AP438" s="51"/>
      <c r="AQ438" s="51"/>
      <c r="AR438" s="51"/>
      <c r="AS438" s="51"/>
      <c r="AT438" s="51"/>
      <c r="AU438" s="51"/>
      <c r="AV438" s="51"/>
      <c r="AW438" s="51"/>
      <c r="AX438" s="51"/>
      <c r="AY438" s="51"/>
      <c r="AZ438" s="51"/>
      <c r="BA438" s="51"/>
      <c r="BB438" s="51"/>
      <c r="BC438" s="51"/>
      <c r="BD438" s="51"/>
      <c r="BE438" s="51"/>
      <c r="BF438" s="51"/>
      <c r="BG438" s="51"/>
      <c r="BH438" s="51"/>
      <c r="BI438" s="51"/>
      <c r="BJ438" s="51"/>
      <c r="BK438" s="51"/>
      <c r="BL438" s="51"/>
      <c r="BM438" s="51"/>
    </row>
    <row r="439" spans="19:65"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  <c r="AE439" s="51"/>
      <c r="AF439" s="51"/>
      <c r="AG439" s="51"/>
      <c r="AH439" s="51"/>
      <c r="AI439" s="51"/>
      <c r="AJ439" s="51"/>
      <c r="AK439" s="51"/>
      <c r="AL439" s="51"/>
      <c r="AM439" s="51"/>
      <c r="AN439" s="51"/>
      <c r="AO439" s="51"/>
      <c r="AP439" s="51"/>
      <c r="AQ439" s="51"/>
      <c r="AR439" s="51"/>
      <c r="AS439" s="51"/>
      <c r="AT439" s="51"/>
      <c r="AU439" s="51"/>
      <c r="AV439" s="51"/>
      <c r="AW439" s="51"/>
      <c r="AX439" s="51"/>
      <c r="AY439" s="51"/>
      <c r="AZ439" s="51"/>
      <c r="BA439" s="51"/>
      <c r="BB439" s="51"/>
      <c r="BC439" s="51"/>
      <c r="BD439" s="51"/>
      <c r="BE439" s="51"/>
      <c r="BF439" s="51"/>
      <c r="BG439" s="51"/>
      <c r="BH439" s="51"/>
      <c r="BI439" s="51"/>
      <c r="BJ439" s="51"/>
      <c r="BK439" s="51"/>
      <c r="BL439" s="51"/>
      <c r="BM439" s="51"/>
    </row>
    <row r="440" spans="19:65"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  <c r="AE440" s="51"/>
      <c r="AF440" s="51"/>
      <c r="AG440" s="51"/>
      <c r="AH440" s="51"/>
      <c r="AI440" s="51"/>
      <c r="AJ440" s="51"/>
      <c r="AK440" s="51"/>
      <c r="AL440" s="51"/>
      <c r="AM440" s="51"/>
      <c r="AN440" s="51"/>
      <c r="AO440" s="51"/>
      <c r="AP440" s="51"/>
      <c r="AQ440" s="51"/>
      <c r="AR440" s="51"/>
      <c r="AS440" s="51"/>
      <c r="AT440" s="51"/>
      <c r="AU440" s="51"/>
      <c r="AV440" s="51"/>
      <c r="AW440" s="51"/>
      <c r="AX440" s="51"/>
      <c r="AY440" s="51"/>
      <c r="AZ440" s="51"/>
      <c r="BA440" s="51"/>
      <c r="BB440" s="51"/>
      <c r="BC440" s="51"/>
      <c r="BD440" s="51"/>
      <c r="BE440" s="51"/>
      <c r="BF440" s="51"/>
      <c r="BG440" s="51"/>
      <c r="BH440" s="51"/>
      <c r="BI440" s="51"/>
      <c r="BJ440" s="51"/>
      <c r="BK440" s="51"/>
      <c r="BL440" s="51"/>
      <c r="BM440" s="51"/>
    </row>
    <row r="441" spans="19:65"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  <c r="AF441" s="51"/>
      <c r="AG441" s="51"/>
      <c r="AH441" s="51"/>
      <c r="AI441" s="51"/>
      <c r="AJ441" s="51"/>
      <c r="AK441" s="51"/>
      <c r="AL441" s="51"/>
      <c r="AM441" s="51"/>
      <c r="AN441" s="51"/>
      <c r="AO441" s="51"/>
      <c r="AP441" s="51"/>
      <c r="AQ441" s="51"/>
      <c r="AR441" s="51"/>
      <c r="AS441" s="51"/>
      <c r="AT441" s="51"/>
      <c r="AU441" s="51"/>
      <c r="AV441" s="51"/>
      <c r="AW441" s="51"/>
      <c r="AX441" s="51"/>
      <c r="AY441" s="51"/>
      <c r="AZ441" s="51"/>
      <c r="BA441" s="51"/>
      <c r="BB441" s="51"/>
      <c r="BC441" s="51"/>
      <c r="BD441" s="51"/>
      <c r="BE441" s="51"/>
      <c r="BF441" s="51"/>
      <c r="BG441" s="51"/>
      <c r="BH441" s="51"/>
      <c r="BI441" s="51"/>
      <c r="BJ441" s="51"/>
      <c r="BK441" s="51"/>
      <c r="BL441" s="51"/>
      <c r="BM441" s="51"/>
    </row>
    <row r="442" spans="19:65"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51"/>
      <c r="AK442" s="51"/>
      <c r="AL442" s="51"/>
      <c r="AM442" s="51"/>
      <c r="AN442" s="51"/>
      <c r="AO442" s="51"/>
      <c r="AP442" s="51"/>
      <c r="AQ442" s="51"/>
      <c r="AR442" s="51"/>
      <c r="AS442" s="51"/>
      <c r="AT442" s="51"/>
      <c r="AU442" s="51"/>
      <c r="AV442" s="51"/>
      <c r="AW442" s="51"/>
      <c r="AX442" s="51"/>
      <c r="AY442" s="51"/>
      <c r="AZ442" s="51"/>
      <c r="BA442" s="51"/>
      <c r="BB442" s="51"/>
      <c r="BC442" s="51"/>
      <c r="BD442" s="51"/>
      <c r="BE442" s="51"/>
      <c r="BF442" s="51"/>
      <c r="BG442" s="51"/>
      <c r="BH442" s="51"/>
      <c r="BI442" s="51"/>
      <c r="BJ442" s="51"/>
      <c r="BK442" s="51"/>
      <c r="BL442" s="51"/>
      <c r="BM442" s="51"/>
    </row>
    <row r="443" spans="19:65"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51"/>
      <c r="AK443" s="51"/>
      <c r="AL443" s="51"/>
      <c r="AM443" s="51"/>
      <c r="AN443" s="51"/>
      <c r="AO443" s="51"/>
      <c r="AP443" s="51"/>
      <c r="AQ443" s="51"/>
      <c r="AR443" s="51"/>
      <c r="AS443" s="51"/>
      <c r="AT443" s="51"/>
      <c r="AU443" s="51"/>
      <c r="AV443" s="51"/>
      <c r="AW443" s="51"/>
      <c r="AX443" s="51"/>
      <c r="AY443" s="51"/>
      <c r="AZ443" s="51"/>
      <c r="BA443" s="51"/>
      <c r="BB443" s="51"/>
      <c r="BC443" s="51"/>
      <c r="BD443" s="51"/>
      <c r="BE443" s="51"/>
      <c r="BF443" s="51"/>
      <c r="BG443" s="51"/>
      <c r="BH443" s="51"/>
      <c r="BI443" s="51"/>
      <c r="BJ443" s="51"/>
      <c r="BK443" s="51"/>
      <c r="BL443" s="51"/>
      <c r="BM443" s="51"/>
    </row>
    <row r="444" spans="19:65"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51"/>
      <c r="AK444" s="51"/>
      <c r="AL444" s="51"/>
      <c r="AM444" s="51"/>
      <c r="AN444" s="51"/>
      <c r="AO444" s="51"/>
      <c r="AP444" s="51"/>
      <c r="AQ444" s="51"/>
      <c r="AR444" s="51"/>
      <c r="AS444" s="51"/>
      <c r="AT444" s="51"/>
      <c r="AU444" s="51"/>
      <c r="AV444" s="51"/>
      <c r="AW444" s="51"/>
      <c r="AX444" s="51"/>
      <c r="AY444" s="51"/>
      <c r="AZ444" s="51"/>
      <c r="BA444" s="51"/>
      <c r="BB444" s="51"/>
      <c r="BC444" s="51"/>
      <c r="BD444" s="51"/>
      <c r="BE444" s="51"/>
      <c r="BF444" s="51"/>
      <c r="BG444" s="51"/>
      <c r="BH444" s="51"/>
      <c r="BI444" s="51"/>
      <c r="BJ444" s="51"/>
      <c r="BK444" s="51"/>
      <c r="BL444" s="51"/>
      <c r="BM444" s="51"/>
    </row>
    <row r="445" spans="19:65"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  <c r="AO445" s="51"/>
      <c r="AP445" s="51"/>
      <c r="AQ445" s="51"/>
      <c r="AR445" s="51"/>
      <c r="AS445" s="51"/>
      <c r="AT445" s="51"/>
      <c r="AU445" s="51"/>
      <c r="AV445" s="51"/>
      <c r="AW445" s="51"/>
      <c r="AX445" s="51"/>
      <c r="AY445" s="51"/>
      <c r="AZ445" s="51"/>
      <c r="BA445" s="51"/>
      <c r="BB445" s="51"/>
      <c r="BC445" s="51"/>
      <c r="BD445" s="51"/>
      <c r="BE445" s="51"/>
      <c r="BF445" s="51"/>
      <c r="BG445" s="51"/>
      <c r="BH445" s="51"/>
      <c r="BI445" s="51"/>
      <c r="BJ445" s="51"/>
      <c r="BK445" s="51"/>
      <c r="BL445" s="51"/>
      <c r="BM445" s="51"/>
    </row>
    <row r="446" spans="19:65"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  <c r="AO446" s="51"/>
      <c r="AP446" s="51"/>
      <c r="AQ446" s="51"/>
      <c r="AR446" s="51"/>
      <c r="AS446" s="51"/>
      <c r="AT446" s="51"/>
      <c r="AU446" s="51"/>
      <c r="AV446" s="51"/>
      <c r="AW446" s="51"/>
      <c r="AX446" s="51"/>
      <c r="AY446" s="51"/>
      <c r="AZ446" s="51"/>
      <c r="BA446" s="51"/>
      <c r="BB446" s="51"/>
      <c r="BC446" s="51"/>
      <c r="BD446" s="51"/>
      <c r="BE446" s="51"/>
      <c r="BF446" s="51"/>
      <c r="BG446" s="51"/>
      <c r="BH446" s="51"/>
      <c r="BI446" s="51"/>
      <c r="BJ446" s="51"/>
      <c r="BK446" s="51"/>
      <c r="BL446" s="51"/>
      <c r="BM446" s="51"/>
    </row>
    <row r="447" spans="19:65"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  <c r="AO447" s="51"/>
      <c r="AP447" s="51"/>
      <c r="AQ447" s="51"/>
      <c r="AR447" s="51"/>
      <c r="AS447" s="51"/>
      <c r="AT447" s="51"/>
      <c r="AU447" s="51"/>
      <c r="AV447" s="51"/>
      <c r="AW447" s="51"/>
      <c r="AX447" s="51"/>
      <c r="AY447" s="51"/>
      <c r="AZ447" s="51"/>
      <c r="BA447" s="51"/>
      <c r="BB447" s="51"/>
      <c r="BC447" s="51"/>
      <c r="BD447" s="51"/>
      <c r="BE447" s="51"/>
      <c r="BF447" s="51"/>
      <c r="BG447" s="51"/>
      <c r="BH447" s="51"/>
      <c r="BI447" s="51"/>
      <c r="BJ447" s="51"/>
      <c r="BK447" s="51"/>
      <c r="BL447" s="51"/>
      <c r="BM447" s="51"/>
    </row>
    <row r="448" spans="19:65"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  <c r="AO448" s="51"/>
      <c r="AP448" s="51"/>
      <c r="AQ448" s="51"/>
      <c r="AR448" s="51"/>
      <c r="AS448" s="51"/>
      <c r="AT448" s="51"/>
      <c r="AU448" s="51"/>
      <c r="AV448" s="51"/>
      <c r="AW448" s="51"/>
      <c r="AX448" s="51"/>
      <c r="AY448" s="51"/>
      <c r="AZ448" s="51"/>
      <c r="BA448" s="51"/>
      <c r="BB448" s="51"/>
      <c r="BC448" s="51"/>
      <c r="BD448" s="51"/>
      <c r="BE448" s="51"/>
      <c r="BF448" s="51"/>
      <c r="BG448" s="51"/>
      <c r="BH448" s="51"/>
      <c r="BI448" s="51"/>
      <c r="BJ448" s="51"/>
      <c r="BK448" s="51"/>
      <c r="BL448" s="51"/>
      <c r="BM448" s="51"/>
    </row>
    <row r="449" spans="19:65"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  <c r="AO449" s="51"/>
      <c r="AP449" s="51"/>
      <c r="AQ449" s="51"/>
      <c r="AR449" s="51"/>
      <c r="AS449" s="51"/>
      <c r="AT449" s="51"/>
      <c r="AU449" s="51"/>
      <c r="AV449" s="51"/>
      <c r="AW449" s="51"/>
      <c r="AX449" s="51"/>
      <c r="AY449" s="51"/>
      <c r="AZ449" s="51"/>
      <c r="BA449" s="51"/>
      <c r="BB449" s="51"/>
      <c r="BC449" s="51"/>
      <c r="BD449" s="51"/>
      <c r="BE449" s="51"/>
      <c r="BF449" s="51"/>
      <c r="BG449" s="51"/>
      <c r="BH449" s="51"/>
      <c r="BI449" s="51"/>
      <c r="BJ449" s="51"/>
      <c r="BK449" s="51"/>
      <c r="BL449" s="51"/>
      <c r="BM449" s="51"/>
    </row>
    <row r="450" spans="19:65"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  <c r="AO450" s="51"/>
      <c r="AP450" s="51"/>
      <c r="AQ450" s="51"/>
      <c r="AR450" s="51"/>
      <c r="AS450" s="51"/>
      <c r="AT450" s="51"/>
      <c r="AU450" s="51"/>
      <c r="AV450" s="51"/>
      <c r="AW450" s="51"/>
      <c r="AX450" s="51"/>
      <c r="AY450" s="51"/>
      <c r="AZ450" s="51"/>
      <c r="BA450" s="51"/>
      <c r="BB450" s="51"/>
      <c r="BC450" s="51"/>
      <c r="BD450" s="51"/>
      <c r="BE450" s="51"/>
      <c r="BF450" s="51"/>
      <c r="BG450" s="51"/>
      <c r="BH450" s="51"/>
      <c r="BI450" s="51"/>
      <c r="BJ450" s="51"/>
      <c r="BK450" s="51"/>
      <c r="BL450" s="51"/>
      <c r="BM450" s="51"/>
    </row>
    <row r="451" spans="19:65"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  <c r="AO451" s="51"/>
      <c r="AP451" s="51"/>
      <c r="AQ451" s="51"/>
      <c r="AR451" s="51"/>
      <c r="AS451" s="51"/>
      <c r="AT451" s="51"/>
      <c r="AU451" s="51"/>
      <c r="AV451" s="51"/>
      <c r="AW451" s="51"/>
      <c r="AX451" s="51"/>
      <c r="AY451" s="51"/>
      <c r="AZ451" s="51"/>
      <c r="BA451" s="51"/>
      <c r="BB451" s="51"/>
      <c r="BC451" s="51"/>
      <c r="BD451" s="51"/>
      <c r="BE451" s="51"/>
      <c r="BF451" s="51"/>
      <c r="BG451" s="51"/>
      <c r="BH451" s="51"/>
      <c r="BI451" s="51"/>
      <c r="BJ451" s="51"/>
      <c r="BK451" s="51"/>
      <c r="BL451" s="51"/>
      <c r="BM451" s="51"/>
    </row>
    <row r="452" spans="19:65"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  <c r="AO452" s="51"/>
      <c r="AP452" s="51"/>
      <c r="AQ452" s="51"/>
      <c r="AR452" s="51"/>
      <c r="AS452" s="51"/>
      <c r="AT452" s="51"/>
      <c r="AU452" s="51"/>
      <c r="AV452" s="51"/>
      <c r="AW452" s="51"/>
      <c r="AX452" s="51"/>
      <c r="AY452" s="51"/>
      <c r="AZ452" s="51"/>
      <c r="BA452" s="51"/>
      <c r="BB452" s="51"/>
      <c r="BC452" s="51"/>
      <c r="BD452" s="51"/>
      <c r="BE452" s="51"/>
      <c r="BF452" s="51"/>
      <c r="BG452" s="51"/>
      <c r="BH452" s="51"/>
      <c r="BI452" s="51"/>
      <c r="BJ452" s="51"/>
      <c r="BK452" s="51"/>
      <c r="BL452" s="51"/>
      <c r="BM452" s="51"/>
    </row>
    <row r="453" spans="19:65"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  <c r="AO453" s="51"/>
      <c r="AP453" s="51"/>
      <c r="AQ453" s="51"/>
      <c r="AR453" s="51"/>
      <c r="AS453" s="51"/>
      <c r="AT453" s="51"/>
      <c r="AU453" s="51"/>
      <c r="AV453" s="51"/>
      <c r="AW453" s="51"/>
      <c r="AX453" s="51"/>
      <c r="AY453" s="51"/>
      <c r="AZ453" s="51"/>
      <c r="BA453" s="51"/>
      <c r="BB453" s="51"/>
      <c r="BC453" s="51"/>
      <c r="BD453" s="51"/>
      <c r="BE453" s="51"/>
      <c r="BF453" s="51"/>
      <c r="BG453" s="51"/>
      <c r="BH453" s="51"/>
      <c r="BI453" s="51"/>
      <c r="BJ453" s="51"/>
      <c r="BK453" s="51"/>
      <c r="BL453" s="51"/>
      <c r="BM453" s="51"/>
    </row>
    <row r="454" spans="19:65"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  <c r="AO454" s="51"/>
      <c r="AP454" s="51"/>
      <c r="AQ454" s="51"/>
      <c r="AR454" s="51"/>
      <c r="AS454" s="51"/>
      <c r="AT454" s="51"/>
      <c r="AU454" s="51"/>
      <c r="AV454" s="51"/>
      <c r="AW454" s="51"/>
      <c r="AX454" s="51"/>
      <c r="AY454" s="51"/>
      <c r="AZ454" s="51"/>
      <c r="BA454" s="51"/>
      <c r="BB454" s="51"/>
      <c r="BC454" s="51"/>
      <c r="BD454" s="51"/>
      <c r="BE454" s="51"/>
      <c r="BF454" s="51"/>
      <c r="BG454" s="51"/>
      <c r="BH454" s="51"/>
      <c r="BI454" s="51"/>
      <c r="BJ454" s="51"/>
      <c r="BK454" s="51"/>
      <c r="BL454" s="51"/>
      <c r="BM454" s="51"/>
    </row>
    <row r="455" spans="19:65"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  <c r="AO455" s="51"/>
      <c r="AP455" s="51"/>
      <c r="AQ455" s="51"/>
      <c r="AR455" s="51"/>
      <c r="AS455" s="51"/>
      <c r="AT455" s="51"/>
      <c r="AU455" s="51"/>
      <c r="AV455" s="51"/>
      <c r="AW455" s="51"/>
      <c r="AX455" s="51"/>
      <c r="AY455" s="51"/>
      <c r="AZ455" s="51"/>
      <c r="BA455" s="51"/>
      <c r="BB455" s="51"/>
      <c r="BC455" s="51"/>
      <c r="BD455" s="51"/>
      <c r="BE455" s="51"/>
      <c r="BF455" s="51"/>
      <c r="BG455" s="51"/>
      <c r="BH455" s="51"/>
      <c r="BI455" s="51"/>
      <c r="BJ455" s="51"/>
      <c r="BK455" s="51"/>
      <c r="BL455" s="51"/>
      <c r="BM455" s="51"/>
    </row>
    <row r="456" spans="19:65"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  <c r="AO456" s="51"/>
      <c r="AP456" s="51"/>
      <c r="AQ456" s="51"/>
      <c r="AR456" s="51"/>
      <c r="AS456" s="51"/>
      <c r="AT456" s="51"/>
      <c r="AU456" s="51"/>
      <c r="AV456" s="51"/>
      <c r="AW456" s="51"/>
      <c r="AX456" s="51"/>
      <c r="AY456" s="51"/>
      <c r="AZ456" s="51"/>
      <c r="BA456" s="51"/>
      <c r="BB456" s="51"/>
      <c r="BC456" s="51"/>
      <c r="BD456" s="51"/>
      <c r="BE456" s="51"/>
      <c r="BF456" s="51"/>
      <c r="BG456" s="51"/>
      <c r="BH456" s="51"/>
      <c r="BI456" s="51"/>
      <c r="BJ456" s="51"/>
      <c r="BK456" s="51"/>
      <c r="BL456" s="51"/>
      <c r="BM456" s="51"/>
    </row>
    <row r="457" spans="19:65"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  <c r="AO457" s="51"/>
      <c r="AP457" s="51"/>
      <c r="AQ457" s="51"/>
      <c r="AR457" s="51"/>
      <c r="AS457" s="51"/>
      <c r="AT457" s="51"/>
      <c r="AU457" s="51"/>
      <c r="AV457" s="51"/>
      <c r="AW457" s="51"/>
      <c r="AX457" s="51"/>
      <c r="AY457" s="51"/>
      <c r="AZ457" s="51"/>
      <c r="BA457" s="51"/>
      <c r="BB457" s="51"/>
      <c r="BC457" s="51"/>
      <c r="BD457" s="51"/>
      <c r="BE457" s="51"/>
      <c r="BF457" s="51"/>
      <c r="BG457" s="51"/>
      <c r="BH457" s="51"/>
      <c r="BI457" s="51"/>
      <c r="BJ457" s="51"/>
      <c r="BK457" s="51"/>
      <c r="BL457" s="51"/>
      <c r="BM457" s="51"/>
    </row>
    <row r="458" spans="19:65"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  <c r="AO458" s="51"/>
      <c r="AP458" s="51"/>
      <c r="AQ458" s="51"/>
      <c r="AR458" s="51"/>
      <c r="AS458" s="51"/>
      <c r="AT458" s="51"/>
      <c r="AU458" s="51"/>
      <c r="AV458" s="51"/>
      <c r="AW458" s="51"/>
      <c r="AX458" s="51"/>
      <c r="AY458" s="51"/>
      <c r="AZ458" s="51"/>
      <c r="BA458" s="51"/>
      <c r="BB458" s="51"/>
      <c r="BC458" s="51"/>
      <c r="BD458" s="51"/>
      <c r="BE458" s="51"/>
      <c r="BF458" s="51"/>
      <c r="BG458" s="51"/>
      <c r="BH458" s="51"/>
      <c r="BI458" s="51"/>
      <c r="BJ458" s="51"/>
      <c r="BK458" s="51"/>
      <c r="BL458" s="51"/>
      <c r="BM458" s="51"/>
    </row>
    <row r="459" spans="19:65"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  <c r="AO459" s="51"/>
      <c r="AP459" s="51"/>
      <c r="AQ459" s="51"/>
      <c r="AR459" s="51"/>
      <c r="AS459" s="51"/>
      <c r="AT459" s="51"/>
      <c r="AU459" s="51"/>
      <c r="AV459" s="51"/>
      <c r="AW459" s="51"/>
      <c r="AX459" s="51"/>
      <c r="AY459" s="51"/>
      <c r="AZ459" s="51"/>
      <c r="BA459" s="51"/>
      <c r="BB459" s="51"/>
      <c r="BC459" s="51"/>
      <c r="BD459" s="51"/>
      <c r="BE459" s="51"/>
      <c r="BF459" s="51"/>
      <c r="BG459" s="51"/>
      <c r="BH459" s="51"/>
      <c r="BI459" s="51"/>
      <c r="BJ459" s="51"/>
      <c r="BK459" s="51"/>
      <c r="BL459" s="51"/>
      <c r="BM459" s="51"/>
    </row>
    <row r="460" spans="19:65"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  <c r="AO460" s="51"/>
      <c r="AP460" s="51"/>
      <c r="AQ460" s="51"/>
      <c r="AR460" s="51"/>
      <c r="AS460" s="51"/>
      <c r="AT460" s="51"/>
      <c r="AU460" s="51"/>
      <c r="AV460" s="51"/>
      <c r="AW460" s="51"/>
      <c r="AX460" s="51"/>
      <c r="AY460" s="51"/>
      <c r="AZ460" s="51"/>
      <c r="BA460" s="51"/>
      <c r="BB460" s="51"/>
      <c r="BC460" s="51"/>
      <c r="BD460" s="51"/>
      <c r="BE460" s="51"/>
      <c r="BF460" s="51"/>
      <c r="BG460" s="51"/>
      <c r="BH460" s="51"/>
      <c r="BI460" s="51"/>
      <c r="BJ460" s="51"/>
      <c r="BK460" s="51"/>
      <c r="BL460" s="51"/>
      <c r="BM460" s="51"/>
    </row>
    <row r="461" spans="19:65"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  <c r="AO461" s="51"/>
      <c r="AP461" s="51"/>
      <c r="AQ461" s="51"/>
      <c r="AR461" s="51"/>
      <c r="AS461" s="51"/>
      <c r="AT461" s="51"/>
      <c r="AU461" s="51"/>
      <c r="AV461" s="51"/>
      <c r="AW461" s="51"/>
      <c r="AX461" s="51"/>
      <c r="AY461" s="51"/>
      <c r="AZ461" s="51"/>
      <c r="BA461" s="51"/>
      <c r="BB461" s="51"/>
      <c r="BC461" s="51"/>
      <c r="BD461" s="51"/>
      <c r="BE461" s="51"/>
      <c r="BF461" s="51"/>
      <c r="BG461" s="51"/>
      <c r="BH461" s="51"/>
      <c r="BI461" s="51"/>
      <c r="BJ461" s="51"/>
      <c r="BK461" s="51"/>
      <c r="BL461" s="51"/>
      <c r="BM461" s="51"/>
    </row>
    <row r="462" spans="19:65"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  <c r="AO462" s="51"/>
      <c r="AP462" s="51"/>
      <c r="AQ462" s="51"/>
      <c r="AR462" s="51"/>
      <c r="AS462" s="51"/>
      <c r="AT462" s="51"/>
      <c r="AU462" s="51"/>
      <c r="AV462" s="51"/>
      <c r="AW462" s="51"/>
      <c r="AX462" s="51"/>
      <c r="AY462" s="51"/>
      <c r="AZ462" s="51"/>
      <c r="BA462" s="51"/>
      <c r="BB462" s="51"/>
      <c r="BC462" s="51"/>
      <c r="BD462" s="51"/>
      <c r="BE462" s="51"/>
      <c r="BF462" s="51"/>
      <c r="BG462" s="51"/>
      <c r="BH462" s="51"/>
      <c r="BI462" s="51"/>
      <c r="BJ462" s="51"/>
      <c r="BK462" s="51"/>
      <c r="BL462" s="51"/>
      <c r="BM462" s="51"/>
    </row>
    <row r="463" spans="19:65"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  <c r="AO463" s="51"/>
      <c r="AP463" s="51"/>
      <c r="AQ463" s="51"/>
      <c r="AR463" s="51"/>
      <c r="AS463" s="51"/>
      <c r="AT463" s="51"/>
      <c r="AU463" s="51"/>
      <c r="AV463" s="51"/>
      <c r="AW463" s="51"/>
      <c r="AX463" s="51"/>
      <c r="AY463" s="51"/>
      <c r="AZ463" s="51"/>
      <c r="BA463" s="51"/>
      <c r="BB463" s="51"/>
      <c r="BC463" s="51"/>
      <c r="BD463" s="51"/>
      <c r="BE463" s="51"/>
      <c r="BF463" s="51"/>
      <c r="BG463" s="51"/>
      <c r="BH463" s="51"/>
      <c r="BI463" s="51"/>
      <c r="BJ463" s="51"/>
      <c r="BK463" s="51"/>
      <c r="BL463" s="51"/>
      <c r="BM463" s="51"/>
    </row>
    <row r="464" spans="19:65"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  <c r="AO464" s="51"/>
      <c r="AP464" s="51"/>
      <c r="AQ464" s="51"/>
      <c r="AR464" s="51"/>
      <c r="AS464" s="51"/>
      <c r="AT464" s="51"/>
      <c r="AU464" s="51"/>
      <c r="AV464" s="51"/>
      <c r="AW464" s="51"/>
      <c r="AX464" s="51"/>
      <c r="AY464" s="51"/>
      <c r="AZ464" s="51"/>
      <c r="BA464" s="51"/>
      <c r="BB464" s="51"/>
      <c r="BC464" s="51"/>
      <c r="BD464" s="51"/>
      <c r="BE464" s="51"/>
      <c r="BF464" s="51"/>
      <c r="BG464" s="51"/>
      <c r="BH464" s="51"/>
      <c r="BI464" s="51"/>
      <c r="BJ464" s="51"/>
      <c r="BK464" s="51"/>
      <c r="BL464" s="51"/>
      <c r="BM464" s="51"/>
    </row>
    <row r="465" spans="19:65"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  <c r="AO465" s="51"/>
      <c r="AP465" s="51"/>
      <c r="AQ465" s="51"/>
      <c r="AR465" s="51"/>
      <c r="AS465" s="51"/>
      <c r="AT465" s="51"/>
      <c r="AU465" s="51"/>
      <c r="AV465" s="51"/>
      <c r="AW465" s="51"/>
      <c r="AX465" s="51"/>
      <c r="AY465" s="51"/>
      <c r="AZ465" s="51"/>
      <c r="BA465" s="51"/>
      <c r="BB465" s="51"/>
      <c r="BC465" s="51"/>
      <c r="BD465" s="51"/>
      <c r="BE465" s="51"/>
      <c r="BF465" s="51"/>
      <c r="BG465" s="51"/>
      <c r="BH465" s="51"/>
      <c r="BI465" s="51"/>
      <c r="BJ465" s="51"/>
      <c r="BK465" s="51"/>
      <c r="BL465" s="51"/>
      <c r="BM465" s="51"/>
    </row>
    <row r="466" spans="19:65"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  <c r="AO466" s="51"/>
      <c r="AP466" s="51"/>
      <c r="AQ466" s="51"/>
      <c r="AR466" s="51"/>
      <c r="AS466" s="51"/>
      <c r="AT466" s="51"/>
      <c r="AU466" s="51"/>
      <c r="AV466" s="51"/>
      <c r="AW466" s="51"/>
      <c r="AX466" s="51"/>
      <c r="AY466" s="51"/>
      <c r="AZ466" s="51"/>
      <c r="BA466" s="51"/>
      <c r="BB466" s="51"/>
      <c r="BC466" s="51"/>
      <c r="BD466" s="51"/>
      <c r="BE466" s="51"/>
      <c r="BF466" s="51"/>
      <c r="BG466" s="51"/>
      <c r="BH466" s="51"/>
      <c r="BI466" s="51"/>
      <c r="BJ466" s="51"/>
      <c r="BK466" s="51"/>
      <c r="BL466" s="51"/>
      <c r="BM466" s="51"/>
    </row>
    <row r="467" spans="19:65"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  <c r="AO467" s="51"/>
      <c r="AP467" s="51"/>
      <c r="AQ467" s="51"/>
      <c r="AR467" s="51"/>
      <c r="AS467" s="51"/>
      <c r="AT467" s="51"/>
      <c r="AU467" s="51"/>
      <c r="AV467" s="51"/>
      <c r="AW467" s="51"/>
      <c r="AX467" s="51"/>
      <c r="AY467" s="51"/>
      <c r="AZ467" s="51"/>
      <c r="BA467" s="51"/>
      <c r="BB467" s="51"/>
      <c r="BC467" s="51"/>
      <c r="BD467" s="51"/>
      <c r="BE467" s="51"/>
      <c r="BF467" s="51"/>
      <c r="BG467" s="51"/>
      <c r="BH467" s="51"/>
      <c r="BI467" s="51"/>
      <c r="BJ467" s="51"/>
      <c r="BK467" s="51"/>
      <c r="BL467" s="51"/>
      <c r="BM467" s="51"/>
    </row>
    <row r="468" spans="19:65"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  <c r="AO468" s="51"/>
      <c r="AP468" s="51"/>
      <c r="AQ468" s="51"/>
      <c r="AR468" s="51"/>
      <c r="AS468" s="51"/>
      <c r="AT468" s="51"/>
      <c r="AU468" s="51"/>
      <c r="AV468" s="51"/>
      <c r="AW468" s="51"/>
      <c r="AX468" s="51"/>
      <c r="AY468" s="51"/>
      <c r="AZ468" s="51"/>
      <c r="BA468" s="51"/>
      <c r="BB468" s="51"/>
      <c r="BC468" s="51"/>
      <c r="BD468" s="51"/>
      <c r="BE468" s="51"/>
      <c r="BF468" s="51"/>
      <c r="BG468" s="51"/>
      <c r="BH468" s="51"/>
      <c r="BI468" s="51"/>
      <c r="BJ468" s="51"/>
      <c r="BK468" s="51"/>
      <c r="BL468" s="51"/>
      <c r="BM468" s="51"/>
    </row>
    <row r="469" spans="19:65"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  <c r="AO469" s="51"/>
      <c r="AP469" s="51"/>
      <c r="AQ469" s="51"/>
      <c r="AR469" s="51"/>
      <c r="AS469" s="51"/>
      <c r="AT469" s="51"/>
      <c r="AU469" s="51"/>
      <c r="AV469" s="51"/>
      <c r="AW469" s="51"/>
      <c r="AX469" s="51"/>
      <c r="AY469" s="51"/>
      <c r="AZ469" s="51"/>
      <c r="BA469" s="51"/>
      <c r="BB469" s="51"/>
      <c r="BC469" s="51"/>
      <c r="BD469" s="51"/>
      <c r="BE469" s="51"/>
      <c r="BF469" s="51"/>
      <c r="BG469" s="51"/>
      <c r="BH469" s="51"/>
      <c r="BI469" s="51"/>
      <c r="BJ469" s="51"/>
      <c r="BK469" s="51"/>
      <c r="BL469" s="51"/>
      <c r="BM469" s="51"/>
    </row>
    <row r="470" spans="19:65"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  <c r="AO470" s="51"/>
      <c r="AP470" s="51"/>
      <c r="AQ470" s="51"/>
      <c r="AR470" s="51"/>
      <c r="AS470" s="51"/>
      <c r="AT470" s="51"/>
      <c r="AU470" s="51"/>
      <c r="AV470" s="51"/>
      <c r="AW470" s="51"/>
      <c r="AX470" s="51"/>
      <c r="AY470" s="51"/>
      <c r="AZ470" s="51"/>
      <c r="BA470" s="51"/>
      <c r="BB470" s="51"/>
      <c r="BC470" s="51"/>
      <c r="BD470" s="51"/>
      <c r="BE470" s="51"/>
      <c r="BF470" s="51"/>
      <c r="BG470" s="51"/>
      <c r="BH470" s="51"/>
      <c r="BI470" s="51"/>
      <c r="BJ470" s="51"/>
      <c r="BK470" s="51"/>
      <c r="BL470" s="51"/>
      <c r="BM470" s="51"/>
    </row>
    <row r="471" spans="19:65"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  <c r="AO471" s="51"/>
      <c r="AP471" s="51"/>
      <c r="AQ471" s="51"/>
      <c r="AR471" s="51"/>
      <c r="AS471" s="51"/>
      <c r="AT471" s="51"/>
      <c r="AU471" s="51"/>
      <c r="AV471" s="51"/>
      <c r="AW471" s="51"/>
      <c r="AX471" s="51"/>
      <c r="AY471" s="51"/>
      <c r="AZ471" s="51"/>
      <c r="BA471" s="51"/>
      <c r="BB471" s="51"/>
      <c r="BC471" s="51"/>
      <c r="BD471" s="51"/>
      <c r="BE471" s="51"/>
      <c r="BF471" s="51"/>
      <c r="BG471" s="51"/>
      <c r="BH471" s="51"/>
      <c r="BI471" s="51"/>
      <c r="BJ471" s="51"/>
      <c r="BK471" s="51"/>
      <c r="BL471" s="51"/>
      <c r="BM471" s="51"/>
    </row>
    <row r="472" spans="19:65"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  <c r="AO472" s="51"/>
      <c r="AP472" s="51"/>
      <c r="AQ472" s="51"/>
      <c r="AR472" s="51"/>
      <c r="AS472" s="51"/>
      <c r="AT472" s="51"/>
      <c r="AU472" s="51"/>
      <c r="AV472" s="51"/>
      <c r="AW472" s="51"/>
      <c r="AX472" s="51"/>
      <c r="AY472" s="51"/>
      <c r="AZ472" s="51"/>
      <c r="BA472" s="51"/>
      <c r="BB472" s="51"/>
      <c r="BC472" s="51"/>
      <c r="BD472" s="51"/>
      <c r="BE472" s="51"/>
      <c r="BF472" s="51"/>
      <c r="BG472" s="51"/>
      <c r="BH472" s="51"/>
      <c r="BI472" s="51"/>
      <c r="BJ472" s="51"/>
      <c r="BK472" s="51"/>
      <c r="BL472" s="51"/>
      <c r="BM472" s="51"/>
    </row>
    <row r="473" spans="19:65"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  <c r="AO473" s="51"/>
      <c r="AP473" s="51"/>
      <c r="AQ473" s="51"/>
      <c r="AR473" s="51"/>
      <c r="AS473" s="51"/>
      <c r="AT473" s="51"/>
      <c r="AU473" s="51"/>
      <c r="AV473" s="51"/>
      <c r="AW473" s="51"/>
      <c r="AX473" s="51"/>
      <c r="AY473" s="51"/>
      <c r="AZ473" s="51"/>
      <c r="BA473" s="51"/>
      <c r="BB473" s="51"/>
      <c r="BC473" s="51"/>
      <c r="BD473" s="51"/>
      <c r="BE473" s="51"/>
      <c r="BF473" s="51"/>
      <c r="BG473" s="51"/>
      <c r="BH473" s="51"/>
      <c r="BI473" s="51"/>
      <c r="BJ473" s="51"/>
      <c r="BK473" s="51"/>
      <c r="BL473" s="51"/>
      <c r="BM473" s="51"/>
    </row>
    <row r="474" spans="19:65"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  <c r="AO474" s="51"/>
      <c r="AP474" s="51"/>
      <c r="AQ474" s="51"/>
      <c r="AR474" s="51"/>
      <c r="AS474" s="51"/>
      <c r="AT474" s="51"/>
      <c r="AU474" s="51"/>
      <c r="AV474" s="51"/>
      <c r="AW474" s="51"/>
      <c r="AX474" s="51"/>
      <c r="AY474" s="51"/>
      <c r="AZ474" s="51"/>
      <c r="BA474" s="51"/>
      <c r="BB474" s="51"/>
      <c r="BC474" s="51"/>
      <c r="BD474" s="51"/>
      <c r="BE474" s="51"/>
      <c r="BF474" s="51"/>
      <c r="BG474" s="51"/>
      <c r="BH474" s="51"/>
      <c r="BI474" s="51"/>
      <c r="BJ474" s="51"/>
      <c r="BK474" s="51"/>
      <c r="BL474" s="51"/>
      <c r="BM474" s="51"/>
    </row>
    <row r="475" spans="19:65"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  <c r="AO475" s="51"/>
      <c r="AP475" s="51"/>
      <c r="AQ475" s="51"/>
      <c r="AR475" s="51"/>
      <c r="AS475" s="51"/>
      <c r="AT475" s="51"/>
      <c r="AU475" s="51"/>
      <c r="AV475" s="51"/>
      <c r="AW475" s="51"/>
      <c r="AX475" s="51"/>
      <c r="AY475" s="51"/>
      <c r="AZ475" s="51"/>
      <c r="BA475" s="51"/>
      <c r="BB475" s="51"/>
      <c r="BC475" s="51"/>
      <c r="BD475" s="51"/>
      <c r="BE475" s="51"/>
      <c r="BF475" s="51"/>
      <c r="BG475" s="51"/>
      <c r="BH475" s="51"/>
      <c r="BI475" s="51"/>
      <c r="BJ475" s="51"/>
      <c r="BK475" s="51"/>
      <c r="BL475" s="51"/>
      <c r="BM475" s="51"/>
    </row>
    <row r="476" spans="19:65"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  <c r="AO476" s="51"/>
      <c r="AP476" s="51"/>
      <c r="AQ476" s="51"/>
      <c r="AR476" s="51"/>
      <c r="AS476" s="51"/>
      <c r="AT476" s="51"/>
      <c r="AU476" s="51"/>
      <c r="AV476" s="51"/>
      <c r="AW476" s="51"/>
      <c r="AX476" s="51"/>
      <c r="AY476" s="51"/>
      <c r="AZ476" s="51"/>
      <c r="BA476" s="51"/>
      <c r="BB476" s="51"/>
      <c r="BC476" s="51"/>
      <c r="BD476" s="51"/>
      <c r="BE476" s="51"/>
      <c r="BF476" s="51"/>
      <c r="BG476" s="51"/>
      <c r="BH476" s="51"/>
      <c r="BI476" s="51"/>
      <c r="BJ476" s="51"/>
      <c r="BK476" s="51"/>
      <c r="BL476" s="51"/>
      <c r="BM476" s="51"/>
    </row>
    <row r="477" spans="19:65"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  <c r="AO477" s="51"/>
      <c r="AP477" s="51"/>
      <c r="AQ477" s="51"/>
      <c r="AR477" s="51"/>
      <c r="AS477" s="51"/>
      <c r="AT477" s="51"/>
      <c r="AU477" s="51"/>
      <c r="AV477" s="51"/>
      <c r="AW477" s="51"/>
      <c r="AX477" s="51"/>
      <c r="AY477" s="51"/>
      <c r="AZ477" s="51"/>
      <c r="BA477" s="51"/>
      <c r="BB477" s="51"/>
      <c r="BC477" s="51"/>
      <c r="BD477" s="51"/>
      <c r="BE477" s="51"/>
      <c r="BF477" s="51"/>
      <c r="BG477" s="51"/>
      <c r="BH477" s="51"/>
      <c r="BI477" s="51"/>
      <c r="BJ477" s="51"/>
      <c r="BK477" s="51"/>
      <c r="BL477" s="51"/>
      <c r="BM477" s="51"/>
    </row>
    <row r="478" spans="19:65"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  <c r="AO478" s="51"/>
      <c r="AP478" s="51"/>
      <c r="AQ478" s="51"/>
      <c r="AR478" s="51"/>
      <c r="AS478" s="51"/>
      <c r="AT478" s="51"/>
      <c r="AU478" s="51"/>
      <c r="AV478" s="51"/>
      <c r="AW478" s="51"/>
      <c r="AX478" s="51"/>
      <c r="AY478" s="51"/>
      <c r="AZ478" s="51"/>
      <c r="BA478" s="51"/>
      <c r="BB478" s="51"/>
      <c r="BC478" s="51"/>
      <c r="BD478" s="51"/>
      <c r="BE478" s="51"/>
      <c r="BF478" s="51"/>
      <c r="BG478" s="51"/>
      <c r="BH478" s="51"/>
      <c r="BI478" s="51"/>
      <c r="BJ478" s="51"/>
      <c r="BK478" s="51"/>
      <c r="BL478" s="51"/>
      <c r="BM478" s="51"/>
    </row>
    <row r="479" spans="19:65"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  <c r="AO479" s="51"/>
      <c r="AP479" s="51"/>
      <c r="AQ479" s="51"/>
      <c r="AR479" s="51"/>
      <c r="AS479" s="51"/>
      <c r="AT479" s="51"/>
      <c r="AU479" s="51"/>
      <c r="AV479" s="51"/>
      <c r="AW479" s="51"/>
      <c r="AX479" s="51"/>
      <c r="AY479" s="51"/>
      <c r="AZ479" s="51"/>
      <c r="BA479" s="51"/>
      <c r="BB479" s="51"/>
      <c r="BC479" s="51"/>
      <c r="BD479" s="51"/>
      <c r="BE479" s="51"/>
      <c r="BF479" s="51"/>
      <c r="BG479" s="51"/>
      <c r="BH479" s="51"/>
      <c r="BI479" s="51"/>
      <c r="BJ479" s="51"/>
      <c r="BK479" s="51"/>
      <c r="BL479" s="51"/>
      <c r="BM479" s="51"/>
    </row>
    <row r="480" spans="19:65"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  <c r="AO480" s="51"/>
      <c r="AP480" s="51"/>
      <c r="AQ480" s="51"/>
      <c r="AR480" s="51"/>
      <c r="AS480" s="51"/>
      <c r="AT480" s="51"/>
      <c r="AU480" s="51"/>
      <c r="AV480" s="51"/>
      <c r="AW480" s="51"/>
      <c r="AX480" s="51"/>
      <c r="AY480" s="51"/>
      <c r="AZ480" s="51"/>
      <c r="BA480" s="51"/>
      <c r="BB480" s="51"/>
      <c r="BC480" s="51"/>
      <c r="BD480" s="51"/>
      <c r="BE480" s="51"/>
      <c r="BF480" s="51"/>
      <c r="BG480" s="51"/>
      <c r="BH480" s="51"/>
      <c r="BI480" s="51"/>
      <c r="BJ480" s="51"/>
      <c r="BK480" s="51"/>
      <c r="BL480" s="51"/>
      <c r="BM480" s="51"/>
    </row>
    <row r="481" spans="19:65"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  <c r="AO481" s="51"/>
      <c r="AP481" s="51"/>
      <c r="AQ481" s="51"/>
      <c r="AR481" s="51"/>
      <c r="AS481" s="51"/>
      <c r="AT481" s="51"/>
      <c r="AU481" s="51"/>
      <c r="AV481" s="51"/>
      <c r="AW481" s="51"/>
      <c r="AX481" s="51"/>
      <c r="AY481" s="51"/>
      <c r="AZ481" s="51"/>
      <c r="BA481" s="51"/>
      <c r="BB481" s="51"/>
      <c r="BC481" s="51"/>
      <c r="BD481" s="51"/>
      <c r="BE481" s="51"/>
      <c r="BF481" s="51"/>
      <c r="BG481" s="51"/>
      <c r="BH481" s="51"/>
      <c r="BI481" s="51"/>
      <c r="BJ481" s="51"/>
      <c r="BK481" s="51"/>
      <c r="BL481" s="51"/>
      <c r="BM481" s="51"/>
    </row>
    <row r="482" spans="19:65"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  <c r="AO482" s="51"/>
      <c r="AP482" s="51"/>
      <c r="AQ482" s="51"/>
      <c r="AR482" s="51"/>
      <c r="AS482" s="51"/>
      <c r="AT482" s="51"/>
      <c r="AU482" s="51"/>
      <c r="AV482" s="51"/>
      <c r="AW482" s="51"/>
      <c r="AX482" s="51"/>
      <c r="AY482" s="51"/>
      <c r="AZ482" s="51"/>
      <c r="BA482" s="51"/>
      <c r="BB482" s="51"/>
      <c r="BC482" s="51"/>
      <c r="BD482" s="51"/>
      <c r="BE482" s="51"/>
      <c r="BF482" s="51"/>
      <c r="BG482" s="51"/>
      <c r="BH482" s="51"/>
      <c r="BI482" s="51"/>
      <c r="BJ482" s="51"/>
      <c r="BK482" s="51"/>
      <c r="BL482" s="51"/>
      <c r="BM482" s="51"/>
    </row>
    <row r="483" spans="19:65"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  <c r="AO483" s="51"/>
      <c r="AP483" s="51"/>
      <c r="AQ483" s="51"/>
      <c r="AR483" s="51"/>
      <c r="AS483" s="51"/>
      <c r="AT483" s="51"/>
      <c r="AU483" s="51"/>
      <c r="AV483" s="51"/>
      <c r="AW483" s="51"/>
      <c r="AX483" s="51"/>
      <c r="AY483" s="51"/>
      <c r="AZ483" s="51"/>
      <c r="BA483" s="51"/>
      <c r="BB483" s="51"/>
      <c r="BC483" s="51"/>
      <c r="BD483" s="51"/>
      <c r="BE483" s="51"/>
      <c r="BF483" s="51"/>
      <c r="BG483" s="51"/>
      <c r="BH483" s="51"/>
      <c r="BI483" s="51"/>
      <c r="BJ483" s="51"/>
      <c r="BK483" s="51"/>
      <c r="BL483" s="51"/>
      <c r="BM483" s="51"/>
    </row>
    <row r="484" spans="19:65"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  <c r="AO484" s="51"/>
      <c r="AP484" s="51"/>
      <c r="AQ484" s="51"/>
      <c r="AR484" s="51"/>
      <c r="AS484" s="51"/>
      <c r="AT484" s="51"/>
      <c r="AU484" s="51"/>
      <c r="AV484" s="51"/>
      <c r="AW484" s="51"/>
      <c r="AX484" s="51"/>
      <c r="AY484" s="51"/>
      <c r="AZ484" s="51"/>
      <c r="BA484" s="51"/>
      <c r="BB484" s="51"/>
      <c r="BC484" s="51"/>
      <c r="BD484" s="51"/>
      <c r="BE484" s="51"/>
      <c r="BF484" s="51"/>
      <c r="BG484" s="51"/>
      <c r="BH484" s="51"/>
      <c r="BI484" s="51"/>
      <c r="BJ484" s="51"/>
      <c r="BK484" s="51"/>
      <c r="BL484" s="51"/>
      <c r="BM484" s="51"/>
    </row>
    <row r="485" spans="19:65"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  <c r="AO485" s="51"/>
      <c r="AP485" s="51"/>
      <c r="AQ485" s="51"/>
      <c r="AR485" s="51"/>
      <c r="AS485" s="51"/>
      <c r="AT485" s="51"/>
      <c r="AU485" s="51"/>
      <c r="AV485" s="51"/>
      <c r="AW485" s="51"/>
      <c r="AX485" s="51"/>
      <c r="AY485" s="51"/>
      <c r="AZ485" s="51"/>
      <c r="BA485" s="51"/>
      <c r="BB485" s="51"/>
      <c r="BC485" s="51"/>
      <c r="BD485" s="51"/>
      <c r="BE485" s="51"/>
      <c r="BF485" s="51"/>
      <c r="BG485" s="51"/>
      <c r="BH485" s="51"/>
      <c r="BI485" s="51"/>
      <c r="BJ485" s="51"/>
      <c r="BK485" s="51"/>
      <c r="BL485" s="51"/>
      <c r="BM485" s="51"/>
    </row>
    <row r="486" spans="19:65"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  <c r="AO486" s="51"/>
      <c r="AP486" s="51"/>
      <c r="AQ486" s="51"/>
      <c r="AR486" s="51"/>
      <c r="AS486" s="51"/>
      <c r="AT486" s="51"/>
      <c r="AU486" s="51"/>
      <c r="AV486" s="51"/>
      <c r="AW486" s="51"/>
      <c r="AX486" s="51"/>
      <c r="AY486" s="51"/>
      <c r="AZ486" s="51"/>
      <c r="BA486" s="51"/>
      <c r="BB486" s="51"/>
      <c r="BC486" s="51"/>
      <c r="BD486" s="51"/>
      <c r="BE486" s="51"/>
      <c r="BF486" s="51"/>
      <c r="BG486" s="51"/>
      <c r="BH486" s="51"/>
      <c r="BI486" s="51"/>
      <c r="BJ486" s="51"/>
      <c r="BK486" s="51"/>
      <c r="BL486" s="51"/>
      <c r="BM486" s="51"/>
    </row>
    <row r="487" spans="19:65"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  <c r="AO487" s="51"/>
      <c r="AP487" s="51"/>
      <c r="AQ487" s="51"/>
      <c r="AR487" s="51"/>
      <c r="AS487" s="51"/>
      <c r="AT487" s="51"/>
      <c r="AU487" s="51"/>
      <c r="AV487" s="51"/>
      <c r="AW487" s="51"/>
      <c r="AX487" s="51"/>
      <c r="AY487" s="51"/>
      <c r="AZ487" s="51"/>
      <c r="BA487" s="51"/>
      <c r="BB487" s="51"/>
      <c r="BC487" s="51"/>
      <c r="BD487" s="51"/>
      <c r="BE487" s="51"/>
      <c r="BF487" s="51"/>
      <c r="BG487" s="51"/>
      <c r="BH487" s="51"/>
      <c r="BI487" s="51"/>
      <c r="BJ487" s="51"/>
      <c r="BK487" s="51"/>
      <c r="BL487" s="51"/>
      <c r="BM487" s="51"/>
    </row>
    <row r="488" spans="19:65"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  <c r="AO488" s="51"/>
      <c r="AP488" s="51"/>
      <c r="AQ488" s="51"/>
      <c r="AR488" s="51"/>
      <c r="AS488" s="51"/>
      <c r="AT488" s="51"/>
      <c r="AU488" s="51"/>
      <c r="AV488" s="51"/>
      <c r="AW488" s="51"/>
      <c r="AX488" s="51"/>
      <c r="AY488" s="51"/>
      <c r="AZ488" s="51"/>
      <c r="BA488" s="51"/>
      <c r="BB488" s="51"/>
      <c r="BC488" s="51"/>
      <c r="BD488" s="51"/>
      <c r="BE488" s="51"/>
      <c r="BF488" s="51"/>
      <c r="BG488" s="51"/>
      <c r="BH488" s="51"/>
      <c r="BI488" s="51"/>
      <c r="BJ488" s="51"/>
      <c r="BK488" s="51"/>
      <c r="BL488" s="51"/>
      <c r="BM488" s="51"/>
    </row>
    <row r="489" spans="19:65"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  <c r="AO489" s="51"/>
      <c r="AP489" s="51"/>
      <c r="AQ489" s="51"/>
      <c r="AR489" s="51"/>
      <c r="AS489" s="51"/>
      <c r="AT489" s="51"/>
      <c r="AU489" s="51"/>
      <c r="AV489" s="51"/>
      <c r="AW489" s="51"/>
      <c r="AX489" s="51"/>
      <c r="AY489" s="51"/>
      <c r="AZ489" s="51"/>
      <c r="BA489" s="51"/>
      <c r="BB489" s="51"/>
      <c r="BC489" s="51"/>
      <c r="BD489" s="51"/>
      <c r="BE489" s="51"/>
      <c r="BF489" s="51"/>
      <c r="BG489" s="51"/>
      <c r="BH489" s="51"/>
      <c r="BI489" s="51"/>
      <c r="BJ489" s="51"/>
      <c r="BK489" s="51"/>
      <c r="BL489" s="51"/>
      <c r="BM489" s="51"/>
    </row>
    <row r="490" spans="19:65"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  <c r="AO490" s="51"/>
      <c r="AP490" s="51"/>
      <c r="AQ490" s="51"/>
      <c r="AR490" s="51"/>
      <c r="AS490" s="51"/>
      <c r="AT490" s="51"/>
      <c r="AU490" s="51"/>
      <c r="AV490" s="51"/>
      <c r="AW490" s="51"/>
      <c r="AX490" s="51"/>
      <c r="AY490" s="51"/>
      <c r="AZ490" s="51"/>
      <c r="BA490" s="51"/>
      <c r="BB490" s="51"/>
      <c r="BC490" s="51"/>
      <c r="BD490" s="51"/>
      <c r="BE490" s="51"/>
      <c r="BF490" s="51"/>
      <c r="BG490" s="51"/>
      <c r="BH490" s="51"/>
      <c r="BI490" s="51"/>
      <c r="BJ490" s="51"/>
      <c r="BK490" s="51"/>
      <c r="BL490" s="51"/>
      <c r="BM490" s="51"/>
    </row>
    <row r="491" spans="19:65"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  <c r="AO491" s="51"/>
      <c r="AP491" s="51"/>
      <c r="AQ491" s="51"/>
      <c r="AR491" s="51"/>
      <c r="AS491" s="51"/>
      <c r="AT491" s="51"/>
      <c r="AU491" s="51"/>
      <c r="AV491" s="51"/>
      <c r="AW491" s="51"/>
      <c r="AX491" s="51"/>
      <c r="AY491" s="51"/>
      <c r="AZ491" s="51"/>
      <c r="BA491" s="51"/>
      <c r="BB491" s="51"/>
      <c r="BC491" s="51"/>
      <c r="BD491" s="51"/>
      <c r="BE491" s="51"/>
      <c r="BF491" s="51"/>
      <c r="BG491" s="51"/>
      <c r="BH491" s="51"/>
      <c r="BI491" s="51"/>
      <c r="BJ491" s="51"/>
      <c r="BK491" s="51"/>
      <c r="BL491" s="51"/>
      <c r="BM491" s="51"/>
    </row>
    <row r="492" spans="19:65"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  <c r="AO492" s="51"/>
      <c r="AP492" s="51"/>
      <c r="AQ492" s="51"/>
      <c r="AR492" s="51"/>
      <c r="AS492" s="51"/>
      <c r="AT492" s="51"/>
      <c r="AU492" s="51"/>
      <c r="AV492" s="51"/>
      <c r="AW492" s="51"/>
      <c r="AX492" s="51"/>
      <c r="AY492" s="51"/>
      <c r="AZ492" s="51"/>
      <c r="BA492" s="51"/>
      <c r="BB492" s="51"/>
      <c r="BC492" s="51"/>
      <c r="BD492" s="51"/>
      <c r="BE492" s="51"/>
      <c r="BF492" s="51"/>
      <c r="BG492" s="51"/>
      <c r="BH492" s="51"/>
      <c r="BI492" s="51"/>
      <c r="BJ492" s="51"/>
      <c r="BK492" s="51"/>
      <c r="BL492" s="51"/>
      <c r="BM492" s="51"/>
    </row>
    <row r="493" spans="19:65"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  <c r="AO493" s="51"/>
      <c r="AP493" s="51"/>
      <c r="AQ493" s="51"/>
      <c r="AR493" s="51"/>
      <c r="AS493" s="51"/>
      <c r="AT493" s="51"/>
      <c r="AU493" s="51"/>
      <c r="AV493" s="51"/>
      <c r="AW493" s="51"/>
      <c r="AX493" s="51"/>
      <c r="AY493" s="51"/>
      <c r="AZ493" s="51"/>
      <c r="BA493" s="51"/>
      <c r="BB493" s="51"/>
      <c r="BC493" s="51"/>
      <c r="BD493" s="51"/>
      <c r="BE493" s="51"/>
      <c r="BF493" s="51"/>
      <c r="BG493" s="51"/>
      <c r="BH493" s="51"/>
      <c r="BI493" s="51"/>
      <c r="BJ493" s="51"/>
      <c r="BK493" s="51"/>
      <c r="BL493" s="51"/>
      <c r="BM493" s="51"/>
    </row>
    <row r="494" spans="19:65"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  <c r="AO494" s="51"/>
      <c r="AP494" s="51"/>
      <c r="AQ494" s="51"/>
      <c r="AR494" s="51"/>
      <c r="AS494" s="51"/>
      <c r="AT494" s="51"/>
      <c r="AU494" s="51"/>
      <c r="AV494" s="51"/>
      <c r="AW494" s="51"/>
      <c r="AX494" s="51"/>
      <c r="AY494" s="51"/>
      <c r="AZ494" s="51"/>
      <c r="BA494" s="51"/>
      <c r="BB494" s="51"/>
      <c r="BC494" s="51"/>
      <c r="BD494" s="51"/>
      <c r="BE494" s="51"/>
      <c r="BF494" s="51"/>
      <c r="BG494" s="51"/>
      <c r="BH494" s="51"/>
      <c r="BI494" s="51"/>
      <c r="BJ494" s="51"/>
      <c r="BK494" s="51"/>
      <c r="BL494" s="51"/>
      <c r="BM494" s="51"/>
    </row>
    <row r="495" spans="19:65"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  <c r="AO495" s="51"/>
      <c r="AP495" s="51"/>
      <c r="AQ495" s="51"/>
      <c r="AR495" s="51"/>
      <c r="AS495" s="51"/>
      <c r="AT495" s="51"/>
      <c r="AU495" s="51"/>
      <c r="AV495" s="51"/>
      <c r="AW495" s="51"/>
      <c r="AX495" s="51"/>
      <c r="AY495" s="51"/>
      <c r="AZ495" s="51"/>
      <c r="BA495" s="51"/>
      <c r="BB495" s="51"/>
      <c r="BC495" s="51"/>
      <c r="BD495" s="51"/>
      <c r="BE495" s="51"/>
      <c r="BF495" s="51"/>
      <c r="BG495" s="51"/>
      <c r="BH495" s="51"/>
      <c r="BI495" s="51"/>
      <c r="BJ495" s="51"/>
      <c r="BK495" s="51"/>
      <c r="BL495" s="51"/>
      <c r="BM495" s="51"/>
    </row>
    <row r="496" spans="19:65"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  <c r="AO496" s="51"/>
      <c r="AP496" s="51"/>
      <c r="AQ496" s="51"/>
      <c r="AR496" s="51"/>
      <c r="AS496" s="51"/>
      <c r="AT496" s="51"/>
      <c r="AU496" s="51"/>
      <c r="AV496" s="51"/>
      <c r="AW496" s="51"/>
      <c r="AX496" s="51"/>
      <c r="AY496" s="51"/>
      <c r="AZ496" s="51"/>
      <c r="BA496" s="51"/>
      <c r="BB496" s="51"/>
      <c r="BC496" s="51"/>
      <c r="BD496" s="51"/>
      <c r="BE496" s="51"/>
      <c r="BF496" s="51"/>
      <c r="BG496" s="51"/>
      <c r="BH496" s="51"/>
      <c r="BI496" s="51"/>
      <c r="BJ496" s="51"/>
      <c r="BK496" s="51"/>
      <c r="BL496" s="51"/>
      <c r="BM496" s="51"/>
    </row>
    <row r="497" spans="19:65"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  <c r="AO497" s="51"/>
      <c r="AP497" s="51"/>
      <c r="AQ497" s="51"/>
      <c r="AR497" s="51"/>
      <c r="AS497" s="51"/>
      <c r="AT497" s="51"/>
      <c r="AU497" s="51"/>
      <c r="AV497" s="51"/>
      <c r="AW497" s="51"/>
      <c r="AX497" s="51"/>
      <c r="AY497" s="51"/>
      <c r="AZ497" s="51"/>
      <c r="BA497" s="51"/>
      <c r="BB497" s="51"/>
      <c r="BC497" s="51"/>
      <c r="BD497" s="51"/>
      <c r="BE497" s="51"/>
      <c r="BF497" s="51"/>
      <c r="BG497" s="51"/>
      <c r="BH497" s="51"/>
      <c r="BI497" s="51"/>
      <c r="BJ497" s="51"/>
      <c r="BK497" s="51"/>
      <c r="BL497" s="51"/>
      <c r="BM497" s="51"/>
    </row>
    <row r="498" spans="19:65"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  <c r="AO498" s="51"/>
      <c r="AP498" s="51"/>
      <c r="AQ498" s="51"/>
      <c r="AR498" s="51"/>
      <c r="AS498" s="51"/>
      <c r="AT498" s="51"/>
      <c r="AU498" s="51"/>
      <c r="AV498" s="51"/>
      <c r="AW498" s="51"/>
      <c r="AX498" s="51"/>
      <c r="AY498" s="51"/>
      <c r="AZ498" s="51"/>
      <c r="BA498" s="51"/>
      <c r="BB498" s="51"/>
      <c r="BC498" s="51"/>
      <c r="BD498" s="51"/>
      <c r="BE498" s="51"/>
      <c r="BF498" s="51"/>
      <c r="BG498" s="51"/>
      <c r="BH498" s="51"/>
      <c r="BI498" s="51"/>
      <c r="BJ498" s="51"/>
      <c r="BK498" s="51"/>
      <c r="BL498" s="51"/>
      <c r="BM498" s="51"/>
    </row>
    <row r="499" spans="19:65"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  <c r="AO499" s="51"/>
      <c r="AP499" s="51"/>
      <c r="AQ499" s="51"/>
      <c r="AR499" s="51"/>
      <c r="AS499" s="51"/>
      <c r="AT499" s="51"/>
      <c r="AU499" s="51"/>
      <c r="AV499" s="51"/>
      <c r="AW499" s="51"/>
      <c r="AX499" s="51"/>
      <c r="AY499" s="51"/>
      <c r="AZ499" s="51"/>
      <c r="BA499" s="51"/>
      <c r="BB499" s="51"/>
      <c r="BC499" s="51"/>
      <c r="BD499" s="51"/>
      <c r="BE499" s="51"/>
      <c r="BF499" s="51"/>
      <c r="BG499" s="51"/>
      <c r="BH499" s="51"/>
      <c r="BI499" s="51"/>
      <c r="BJ499" s="51"/>
      <c r="BK499" s="51"/>
      <c r="BL499" s="51"/>
      <c r="BM499" s="51"/>
    </row>
    <row r="500" spans="19:65"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  <c r="AO500" s="51"/>
      <c r="AP500" s="51"/>
      <c r="AQ500" s="51"/>
      <c r="AR500" s="51"/>
      <c r="AS500" s="51"/>
      <c r="AT500" s="51"/>
      <c r="AU500" s="51"/>
      <c r="AV500" s="51"/>
      <c r="AW500" s="51"/>
      <c r="AX500" s="51"/>
      <c r="AY500" s="51"/>
      <c r="AZ500" s="51"/>
      <c r="BA500" s="51"/>
      <c r="BB500" s="51"/>
      <c r="BC500" s="51"/>
      <c r="BD500" s="51"/>
      <c r="BE500" s="51"/>
      <c r="BF500" s="51"/>
      <c r="BG500" s="51"/>
      <c r="BH500" s="51"/>
      <c r="BI500" s="51"/>
      <c r="BJ500" s="51"/>
      <c r="BK500" s="51"/>
      <c r="BL500" s="51"/>
      <c r="BM500" s="51"/>
    </row>
    <row r="501" spans="19:65"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  <c r="AO501" s="51"/>
      <c r="AP501" s="51"/>
      <c r="AQ501" s="51"/>
      <c r="AR501" s="51"/>
      <c r="AS501" s="51"/>
      <c r="AT501" s="51"/>
      <c r="AU501" s="51"/>
      <c r="AV501" s="51"/>
      <c r="AW501" s="51"/>
      <c r="AX501" s="51"/>
      <c r="AY501" s="51"/>
      <c r="AZ501" s="51"/>
      <c r="BA501" s="51"/>
      <c r="BB501" s="51"/>
      <c r="BC501" s="51"/>
      <c r="BD501" s="51"/>
      <c r="BE501" s="51"/>
      <c r="BF501" s="51"/>
      <c r="BG501" s="51"/>
      <c r="BH501" s="51"/>
      <c r="BI501" s="51"/>
      <c r="BJ501" s="51"/>
      <c r="BK501" s="51"/>
      <c r="BL501" s="51"/>
      <c r="BM501" s="51"/>
    </row>
    <row r="502" spans="19:65"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  <c r="AO502" s="51"/>
      <c r="AP502" s="51"/>
      <c r="AQ502" s="51"/>
      <c r="AR502" s="51"/>
      <c r="AS502" s="51"/>
      <c r="AT502" s="51"/>
      <c r="AU502" s="51"/>
      <c r="AV502" s="51"/>
      <c r="AW502" s="51"/>
      <c r="AX502" s="51"/>
      <c r="AY502" s="51"/>
      <c r="AZ502" s="51"/>
      <c r="BA502" s="51"/>
      <c r="BB502" s="51"/>
      <c r="BC502" s="51"/>
      <c r="BD502" s="51"/>
      <c r="BE502" s="51"/>
      <c r="BF502" s="51"/>
      <c r="BG502" s="51"/>
      <c r="BH502" s="51"/>
      <c r="BI502" s="51"/>
      <c r="BJ502" s="51"/>
      <c r="BK502" s="51"/>
      <c r="BL502" s="51"/>
      <c r="BM502" s="51"/>
    </row>
    <row r="503" spans="19:65"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  <c r="AO503" s="51"/>
      <c r="AP503" s="51"/>
      <c r="AQ503" s="51"/>
      <c r="AR503" s="51"/>
      <c r="AS503" s="51"/>
      <c r="AT503" s="51"/>
      <c r="AU503" s="51"/>
      <c r="AV503" s="51"/>
      <c r="AW503" s="51"/>
      <c r="AX503" s="51"/>
      <c r="AY503" s="51"/>
      <c r="AZ503" s="51"/>
      <c r="BA503" s="51"/>
      <c r="BB503" s="51"/>
      <c r="BC503" s="51"/>
      <c r="BD503" s="51"/>
      <c r="BE503" s="51"/>
      <c r="BF503" s="51"/>
      <c r="BG503" s="51"/>
      <c r="BH503" s="51"/>
      <c r="BI503" s="51"/>
      <c r="BJ503" s="51"/>
      <c r="BK503" s="51"/>
      <c r="BL503" s="51"/>
      <c r="BM503" s="51"/>
    </row>
    <row r="504" spans="19:65"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  <c r="AO504" s="51"/>
      <c r="AP504" s="51"/>
      <c r="AQ504" s="51"/>
      <c r="AR504" s="51"/>
      <c r="AS504" s="51"/>
      <c r="AT504" s="51"/>
      <c r="AU504" s="51"/>
      <c r="AV504" s="51"/>
      <c r="AW504" s="51"/>
      <c r="AX504" s="51"/>
      <c r="AY504" s="51"/>
      <c r="AZ504" s="51"/>
      <c r="BA504" s="51"/>
      <c r="BB504" s="51"/>
      <c r="BC504" s="51"/>
      <c r="BD504" s="51"/>
      <c r="BE504" s="51"/>
      <c r="BF504" s="51"/>
      <c r="BG504" s="51"/>
      <c r="BH504" s="51"/>
      <c r="BI504" s="51"/>
      <c r="BJ504" s="51"/>
      <c r="BK504" s="51"/>
      <c r="BL504" s="51"/>
      <c r="BM504" s="51"/>
    </row>
    <row r="505" spans="19:65"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  <c r="AO505" s="51"/>
      <c r="AP505" s="51"/>
      <c r="AQ505" s="51"/>
      <c r="AR505" s="51"/>
      <c r="AS505" s="51"/>
      <c r="AT505" s="51"/>
      <c r="AU505" s="51"/>
      <c r="AV505" s="51"/>
      <c r="AW505" s="51"/>
      <c r="AX505" s="51"/>
      <c r="AY505" s="51"/>
      <c r="AZ505" s="51"/>
      <c r="BA505" s="51"/>
      <c r="BB505" s="51"/>
      <c r="BC505" s="51"/>
      <c r="BD505" s="51"/>
      <c r="BE505" s="51"/>
      <c r="BF505" s="51"/>
      <c r="BG505" s="51"/>
      <c r="BH505" s="51"/>
      <c r="BI505" s="51"/>
      <c r="BJ505" s="51"/>
      <c r="BK505" s="51"/>
      <c r="BL505" s="51"/>
      <c r="BM505" s="51"/>
    </row>
    <row r="506" spans="19:65"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  <c r="AO506" s="51"/>
      <c r="AP506" s="51"/>
      <c r="AQ506" s="51"/>
      <c r="AR506" s="51"/>
      <c r="AS506" s="51"/>
      <c r="AT506" s="51"/>
      <c r="AU506" s="51"/>
      <c r="AV506" s="51"/>
      <c r="AW506" s="51"/>
      <c r="AX506" s="51"/>
      <c r="AY506" s="51"/>
      <c r="AZ506" s="51"/>
      <c r="BA506" s="51"/>
      <c r="BB506" s="51"/>
      <c r="BC506" s="51"/>
      <c r="BD506" s="51"/>
      <c r="BE506" s="51"/>
      <c r="BF506" s="51"/>
      <c r="BG506" s="51"/>
      <c r="BH506" s="51"/>
      <c r="BI506" s="51"/>
      <c r="BJ506" s="51"/>
      <c r="BK506" s="51"/>
      <c r="BL506" s="51"/>
      <c r="BM506" s="51"/>
    </row>
    <row r="507" spans="19:65"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  <c r="AO507" s="51"/>
      <c r="AP507" s="51"/>
      <c r="AQ507" s="51"/>
      <c r="AR507" s="51"/>
      <c r="AS507" s="51"/>
      <c r="AT507" s="51"/>
      <c r="AU507" s="51"/>
      <c r="AV507" s="51"/>
      <c r="AW507" s="51"/>
      <c r="AX507" s="51"/>
      <c r="AY507" s="51"/>
      <c r="AZ507" s="51"/>
      <c r="BA507" s="51"/>
      <c r="BB507" s="51"/>
      <c r="BC507" s="51"/>
      <c r="BD507" s="51"/>
      <c r="BE507" s="51"/>
      <c r="BF507" s="51"/>
      <c r="BG507" s="51"/>
      <c r="BH507" s="51"/>
      <c r="BI507" s="51"/>
      <c r="BJ507" s="51"/>
      <c r="BK507" s="51"/>
      <c r="BL507" s="51"/>
      <c r="BM507" s="51"/>
    </row>
    <row r="508" spans="19:65"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  <c r="AO508" s="51"/>
      <c r="AP508" s="51"/>
      <c r="AQ508" s="51"/>
      <c r="AR508" s="51"/>
      <c r="AS508" s="51"/>
      <c r="AT508" s="51"/>
      <c r="AU508" s="51"/>
      <c r="AV508" s="51"/>
      <c r="AW508" s="51"/>
      <c r="AX508" s="51"/>
      <c r="AY508" s="51"/>
      <c r="AZ508" s="51"/>
      <c r="BA508" s="51"/>
      <c r="BB508" s="51"/>
      <c r="BC508" s="51"/>
      <c r="BD508" s="51"/>
      <c r="BE508" s="51"/>
      <c r="BF508" s="51"/>
      <c r="BG508" s="51"/>
      <c r="BH508" s="51"/>
      <c r="BI508" s="51"/>
      <c r="BJ508" s="51"/>
      <c r="BK508" s="51"/>
      <c r="BL508" s="51"/>
      <c r="BM508" s="51"/>
    </row>
    <row r="509" spans="19:65"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  <c r="AO509" s="51"/>
      <c r="AP509" s="51"/>
      <c r="AQ509" s="51"/>
      <c r="AR509" s="51"/>
      <c r="AS509" s="51"/>
      <c r="AT509" s="51"/>
      <c r="AU509" s="51"/>
      <c r="AV509" s="51"/>
      <c r="AW509" s="51"/>
      <c r="AX509" s="51"/>
      <c r="AY509" s="51"/>
      <c r="AZ509" s="51"/>
      <c r="BA509" s="51"/>
      <c r="BB509" s="51"/>
      <c r="BC509" s="51"/>
      <c r="BD509" s="51"/>
      <c r="BE509" s="51"/>
      <c r="BF509" s="51"/>
      <c r="BG509" s="51"/>
      <c r="BH509" s="51"/>
      <c r="BI509" s="51"/>
      <c r="BJ509" s="51"/>
      <c r="BK509" s="51"/>
      <c r="BL509" s="51"/>
      <c r="BM509" s="51"/>
    </row>
    <row r="510" spans="19:65"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  <c r="AO510" s="51"/>
      <c r="AP510" s="51"/>
      <c r="AQ510" s="51"/>
      <c r="AR510" s="51"/>
      <c r="AS510" s="51"/>
      <c r="AT510" s="51"/>
      <c r="AU510" s="51"/>
      <c r="AV510" s="51"/>
      <c r="AW510" s="51"/>
      <c r="AX510" s="51"/>
      <c r="AY510" s="51"/>
      <c r="AZ510" s="51"/>
      <c r="BA510" s="51"/>
      <c r="BB510" s="51"/>
      <c r="BC510" s="51"/>
      <c r="BD510" s="51"/>
      <c r="BE510" s="51"/>
      <c r="BF510" s="51"/>
      <c r="BG510" s="51"/>
      <c r="BH510" s="51"/>
      <c r="BI510" s="51"/>
      <c r="BJ510" s="51"/>
      <c r="BK510" s="51"/>
      <c r="BL510" s="51"/>
      <c r="BM510" s="51"/>
    </row>
    <row r="511" spans="19:65"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  <c r="AO511" s="51"/>
      <c r="AP511" s="51"/>
      <c r="AQ511" s="51"/>
      <c r="AR511" s="51"/>
      <c r="AS511" s="51"/>
      <c r="AT511" s="51"/>
      <c r="AU511" s="51"/>
      <c r="AV511" s="51"/>
      <c r="AW511" s="51"/>
      <c r="AX511" s="51"/>
      <c r="AY511" s="51"/>
      <c r="AZ511" s="51"/>
      <c r="BA511" s="51"/>
      <c r="BB511" s="51"/>
      <c r="BC511" s="51"/>
      <c r="BD511" s="51"/>
      <c r="BE511" s="51"/>
      <c r="BF511" s="51"/>
      <c r="BG511" s="51"/>
      <c r="BH511" s="51"/>
      <c r="BI511" s="51"/>
      <c r="BJ511" s="51"/>
      <c r="BK511" s="51"/>
      <c r="BL511" s="51"/>
      <c r="BM511" s="51"/>
    </row>
    <row r="512" spans="19:65"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  <c r="AO512" s="51"/>
      <c r="AP512" s="51"/>
      <c r="AQ512" s="51"/>
      <c r="AR512" s="51"/>
      <c r="AS512" s="51"/>
      <c r="AT512" s="51"/>
      <c r="AU512" s="51"/>
      <c r="AV512" s="51"/>
      <c r="AW512" s="51"/>
      <c r="AX512" s="51"/>
      <c r="AY512" s="51"/>
      <c r="AZ512" s="51"/>
      <c r="BA512" s="51"/>
      <c r="BB512" s="51"/>
      <c r="BC512" s="51"/>
      <c r="BD512" s="51"/>
      <c r="BE512" s="51"/>
      <c r="BF512" s="51"/>
      <c r="BG512" s="51"/>
      <c r="BH512" s="51"/>
      <c r="BI512" s="51"/>
      <c r="BJ512" s="51"/>
      <c r="BK512" s="51"/>
      <c r="BL512" s="51"/>
      <c r="BM512" s="51"/>
    </row>
    <row r="513" spans="19:65"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  <c r="AO513" s="51"/>
      <c r="AP513" s="51"/>
      <c r="AQ513" s="51"/>
      <c r="AR513" s="51"/>
      <c r="AS513" s="51"/>
      <c r="AT513" s="51"/>
      <c r="AU513" s="51"/>
      <c r="AV513" s="51"/>
      <c r="AW513" s="51"/>
      <c r="AX513" s="51"/>
      <c r="AY513" s="51"/>
      <c r="AZ513" s="51"/>
      <c r="BA513" s="51"/>
      <c r="BB513" s="51"/>
      <c r="BC513" s="51"/>
      <c r="BD513" s="51"/>
      <c r="BE513" s="51"/>
      <c r="BF513" s="51"/>
      <c r="BG513" s="51"/>
      <c r="BH513" s="51"/>
      <c r="BI513" s="51"/>
      <c r="BJ513" s="51"/>
      <c r="BK513" s="51"/>
      <c r="BL513" s="51"/>
      <c r="BM513" s="51"/>
    </row>
    <row r="514" spans="19:65"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  <c r="AO514" s="51"/>
      <c r="AP514" s="51"/>
      <c r="AQ514" s="51"/>
      <c r="AR514" s="51"/>
      <c r="AS514" s="51"/>
      <c r="AT514" s="51"/>
      <c r="AU514" s="51"/>
      <c r="AV514" s="51"/>
      <c r="AW514" s="51"/>
      <c r="AX514" s="51"/>
      <c r="AY514" s="51"/>
      <c r="AZ514" s="51"/>
      <c r="BA514" s="51"/>
      <c r="BB514" s="51"/>
      <c r="BC514" s="51"/>
      <c r="BD514" s="51"/>
      <c r="BE514" s="51"/>
      <c r="BF514" s="51"/>
      <c r="BG514" s="51"/>
      <c r="BH514" s="51"/>
      <c r="BI514" s="51"/>
      <c r="BJ514" s="51"/>
      <c r="BK514" s="51"/>
      <c r="BL514" s="51"/>
      <c r="BM514" s="51"/>
    </row>
    <row r="515" spans="19:65"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  <c r="AO515" s="51"/>
      <c r="AP515" s="51"/>
      <c r="AQ515" s="51"/>
      <c r="AR515" s="51"/>
      <c r="AS515" s="51"/>
      <c r="AT515" s="51"/>
      <c r="AU515" s="51"/>
      <c r="AV515" s="51"/>
      <c r="AW515" s="51"/>
      <c r="AX515" s="51"/>
      <c r="AY515" s="51"/>
      <c r="AZ515" s="51"/>
      <c r="BA515" s="51"/>
      <c r="BB515" s="51"/>
      <c r="BC515" s="51"/>
      <c r="BD515" s="51"/>
      <c r="BE515" s="51"/>
      <c r="BF515" s="51"/>
      <c r="BG515" s="51"/>
      <c r="BH515" s="51"/>
      <c r="BI515" s="51"/>
      <c r="BJ515" s="51"/>
      <c r="BK515" s="51"/>
      <c r="BL515" s="51"/>
      <c r="BM515" s="51"/>
    </row>
    <row r="516" spans="19:65"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  <c r="AO516" s="51"/>
      <c r="AP516" s="51"/>
      <c r="AQ516" s="51"/>
      <c r="AR516" s="51"/>
      <c r="AS516" s="51"/>
      <c r="AT516" s="51"/>
      <c r="AU516" s="51"/>
      <c r="AV516" s="51"/>
      <c r="AW516" s="51"/>
      <c r="AX516" s="51"/>
      <c r="AY516" s="51"/>
      <c r="AZ516" s="51"/>
      <c r="BA516" s="51"/>
      <c r="BB516" s="51"/>
      <c r="BC516" s="51"/>
      <c r="BD516" s="51"/>
      <c r="BE516" s="51"/>
      <c r="BF516" s="51"/>
      <c r="BG516" s="51"/>
      <c r="BH516" s="51"/>
      <c r="BI516" s="51"/>
      <c r="BJ516" s="51"/>
      <c r="BK516" s="51"/>
      <c r="BL516" s="51"/>
      <c r="BM516" s="51"/>
    </row>
    <row r="517" spans="19:65"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  <c r="AO517" s="51"/>
      <c r="AP517" s="51"/>
      <c r="AQ517" s="51"/>
      <c r="AR517" s="51"/>
      <c r="AS517" s="51"/>
      <c r="AT517" s="51"/>
      <c r="AU517" s="51"/>
      <c r="AV517" s="51"/>
      <c r="AW517" s="51"/>
      <c r="AX517" s="51"/>
      <c r="AY517" s="51"/>
      <c r="AZ517" s="51"/>
      <c r="BA517" s="51"/>
      <c r="BB517" s="51"/>
      <c r="BC517" s="51"/>
      <c r="BD517" s="51"/>
      <c r="BE517" s="51"/>
      <c r="BF517" s="51"/>
      <c r="BG517" s="51"/>
      <c r="BH517" s="51"/>
      <c r="BI517" s="51"/>
      <c r="BJ517" s="51"/>
      <c r="BK517" s="51"/>
      <c r="BL517" s="51"/>
      <c r="BM517" s="51"/>
    </row>
    <row r="518" spans="19:65"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  <c r="AO518" s="51"/>
      <c r="AP518" s="51"/>
      <c r="AQ518" s="51"/>
      <c r="AR518" s="51"/>
      <c r="AS518" s="51"/>
      <c r="AT518" s="51"/>
      <c r="AU518" s="51"/>
      <c r="AV518" s="51"/>
      <c r="AW518" s="51"/>
      <c r="AX518" s="51"/>
      <c r="AY518" s="51"/>
      <c r="AZ518" s="51"/>
      <c r="BA518" s="51"/>
      <c r="BB518" s="51"/>
      <c r="BC518" s="51"/>
      <c r="BD518" s="51"/>
      <c r="BE518" s="51"/>
      <c r="BF518" s="51"/>
      <c r="BG518" s="51"/>
      <c r="BH518" s="51"/>
      <c r="BI518" s="51"/>
      <c r="BJ518" s="51"/>
      <c r="BK518" s="51"/>
      <c r="BL518" s="51"/>
      <c r="BM518" s="51"/>
    </row>
    <row r="519" spans="19:65"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  <c r="AO519" s="51"/>
      <c r="AP519" s="51"/>
      <c r="AQ519" s="51"/>
      <c r="AR519" s="51"/>
      <c r="AS519" s="51"/>
      <c r="AT519" s="51"/>
      <c r="AU519" s="51"/>
      <c r="AV519" s="51"/>
      <c r="AW519" s="51"/>
      <c r="AX519" s="51"/>
      <c r="AY519" s="51"/>
      <c r="AZ519" s="51"/>
      <c r="BA519" s="51"/>
      <c r="BB519" s="51"/>
      <c r="BC519" s="51"/>
      <c r="BD519" s="51"/>
      <c r="BE519" s="51"/>
      <c r="BF519" s="51"/>
      <c r="BG519" s="51"/>
      <c r="BH519" s="51"/>
      <c r="BI519" s="51"/>
      <c r="BJ519" s="51"/>
      <c r="BK519" s="51"/>
      <c r="BL519" s="51"/>
      <c r="BM519" s="51"/>
    </row>
    <row r="520" spans="19:65"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  <c r="AO520" s="51"/>
      <c r="AP520" s="51"/>
      <c r="AQ520" s="51"/>
      <c r="AR520" s="51"/>
      <c r="AS520" s="51"/>
      <c r="AT520" s="51"/>
      <c r="AU520" s="51"/>
      <c r="AV520" s="51"/>
      <c r="AW520" s="51"/>
      <c r="AX520" s="51"/>
      <c r="AY520" s="51"/>
      <c r="AZ520" s="51"/>
      <c r="BA520" s="51"/>
      <c r="BB520" s="51"/>
      <c r="BC520" s="51"/>
      <c r="BD520" s="51"/>
      <c r="BE520" s="51"/>
      <c r="BF520" s="51"/>
      <c r="BG520" s="51"/>
      <c r="BH520" s="51"/>
      <c r="BI520" s="51"/>
      <c r="BJ520" s="51"/>
      <c r="BK520" s="51"/>
      <c r="BL520" s="51"/>
      <c r="BM520" s="51"/>
    </row>
    <row r="521" spans="19:65"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  <c r="AO521" s="51"/>
      <c r="AP521" s="51"/>
      <c r="AQ521" s="51"/>
      <c r="AR521" s="51"/>
      <c r="AS521" s="51"/>
      <c r="AT521" s="51"/>
      <c r="AU521" s="51"/>
      <c r="AV521" s="51"/>
      <c r="AW521" s="51"/>
      <c r="AX521" s="51"/>
      <c r="AY521" s="51"/>
      <c r="AZ521" s="51"/>
      <c r="BA521" s="51"/>
      <c r="BB521" s="51"/>
      <c r="BC521" s="51"/>
      <c r="BD521" s="51"/>
      <c r="BE521" s="51"/>
      <c r="BF521" s="51"/>
      <c r="BG521" s="51"/>
      <c r="BH521" s="51"/>
      <c r="BI521" s="51"/>
      <c r="BJ521" s="51"/>
      <c r="BK521" s="51"/>
      <c r="BL521" s="51"/>
      <c r="BM521" s="51"/>
    </row>
    <row r="522" spans="19:65"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  <c r="AO522" s="51"/>
      <c r="AP522" s="51"/>
      <c r="AQ522" s="51"/>
      <c r="AR522" s="51"/>
      <c r="AS522" s="51"/>
      <c r="AT522" s="51"/>
      <c r="AU522" s="51"/>
      <c r="AV522" s="51"/>
      <c r="AW522" s="51"/>
      <c r="AX522" s="51"/>
      <c r="AY522" s="51"/>
      <c r="AZ522" s="51"/>
      <c r="BA522" s="51"/>
      <c r="BB522" s="51"/>
      <c r="BC522" s="51"/>
      <c r="BD522" s="51"/>
      <c r="BE522" s="51"/>
      <c r="BF522" s="51"/>
      <c r="BG522" s="51"/>
      <c r="BH522" s="51"/>
      <c r="BI522" s="51"/>
      <c r="BJ522" s="51"/>
      <c r="BK522" s="51"/>
      <c r="BL522" s="51"/>
      <c r="BM522" s="51"/>
    </row>
    <row r="523" spans="19:65"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  <c r="AO523" s="51"/>
      <c r="AP523" s="51"/>
      <c r="AQ523" s="51"/>
      <c r="AR523" s="51"/>
      <c r="AS523" s="51"/>
      <c r="AT523" s="51"/>
      <c r="AU523" s="51"/>
      <c r="AV523" s="51"/>
      <c r="AW523" s="51"/>
      <c r="AX523" s="51"/>
      <c r="AY523" s="51"/>
      <c r="AZ523" s="51"/>
      <c r="BA523" s="51"/>
      <c r="BB523" s="51"/>
      <c r="BC523" s="51"/>
      <c r="BD523" s="51"/>
      <c r="BE523" s="51"/>
      <c r="BF523" s="51"/>
      <c r="BG523" s="51"/>
      <c r="BH523" s="51"/>
      <c r="BI523" s="51"/>
      <c r="BJ523" s="51"/>
      <c r="BK523" s="51"/>
      <c r="BL523" s="51"/>
      <c r="BM523" s="51"/>
    </row>
    <row r="524" spans="19:65"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  <c r="AO524" s="51"/>
      <c r="AP524" s="51"/>
      <c r="AQ524" s="51"/>
      <c r="AR524" s="51"/>
      <c r="AS524" s="51"/>
      <c r="AT524" s="51"/>
      <c r="AU524" s="51"/>
      <c r="AV524" s="51"/>
      <c r="AW524" s="51"/>
      <c r="AX524" s="51"/>
      <c r="AY524" s="51"/>
      <c r="AZ524" s="51"/>
      <c r="BA524" s="51"/>
      <c r="BB524" s="51"/>
      <c r="BC524" s="51"/>
      <c r="BD524" s="51"/>
      <c r="BE524" s="51"/>
      <c r="BF524" s="51"/>
      <c r="BG524" s="51"/>
      <c r="BH524" s="51"/>
      <c r="BI524" s="51"/>
      <c r="BJ524" s="51"/>
      <c r="BK524" s="51"/>
      <c r="BL524" s="51"/>
      <c r="BM524" s="51"/>
    </row>
    <row r="525" spans="19:65"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  <c r="AO525" s="51"/>
      <c r="AP525" s="51"/>
      <c r="AQ525" s="51"/>
      <c r="AR525" s="51"/>
      <c r="AS525" s="51"/>
      <c r="AT525" s="51"/>
      <c r="AU525" s="51"/>
      <c r="AV525" s="51"/>
      <c r="AW525" s="51"/>
      <c r="AX525" s="51"/>
      <c r="AY525" s="51"/>
      <c r="AZ525" s="51"/>
      <c r="BA525" s="51"/>
      <c r="BB525" s="51"/>
      <c r="BC525" s="51"/>
      <c r="BD525" s="51"/>
      <c r="BE525" s="51"/>
      <c r="BF525" s="51"/>
      <c r="BG525" s="51"/>
      <c r="BH525" s="51"/>
      <c r="BI525" s="51"/>
      <c r="BJ525" s="51"/>
      <c r="BK525" s="51"/>
      <c r="BL525" s="51"/>
      <c r="BM525" s="51"/>
    </row>
    <row r="526" spans="19:65"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  <c r="AO526" s="51"/>
      <c r="AP526" s="51"/>
      <c r="AQ526" s="51"/>
      <c r="AR526" s="51"/>
      <c r="AS526" s="51"/>
      <c r="AT526" s="51"/>
      <c r="AU526" s="51"/>
      <c r="AV526" s="51"/>
      <c r="AW526" s="51"/>
      <c r="AX526" s="51"/>
      <c r="AY526" s="51"/>
      <c r="AZ526" s="51"/>
      <c r="BA526" s="51"/>
      <c r="BB526" s="51"/>
      <c r="BC526" s="51"/>
      <c r="BD526" s="51"/>
      <c r="BE526" s="51"/>
      <c r="BF526" s="51"/>
      <c r="BG526" s="51"/>
      <c r="BH526" s="51"/>
      <c r="BI526" s="51"/>
      <c r="BJ526" s="51"/>
      <c r="BK526" s="51"/>
      <c r="BL526" s="51"/>
      <c r="BM526" s="51"/>
    </row>
    <row r="527" spans="19:65"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  <c r="AO527" s="51"/>
      <c r="AP527" s="51"/>
      <c r="AQ527" s="51"/>
      <c r="AR527" s="51"/>
      <c r="AS527" s="51"/>
      <c r="AT527" s="51"/>
      <c r="AU527" s="51"/>
      <c r="AV527" s="51"/>
      <c r="AW527" s="51"/>
      <c r="AX527" s="51"/>
      <c r="AY527" s="51"/>
      <c r="AZ527" s="51"/>
      <c r="BA527" s="51"/>
      <c r="BB527" s="51"/>
      <c r="BC527" s="51"/>
      <c r="BD527" s="51"/>
      <c r="BE527" s="51"/>
      <c r="BF527" s="51"/>
      <c r="BG527" s="51"/>
      <c r="BH527" s="51"/>
      <c r="BI527" s="51"/>
      <c r="BJ527" s="51"/>
      <c r="BK527" s="51"/>
      <c r="BL527" s="51"/>
      <c r="BM527" s="51"/>
    </row>
    <row r="528" spans="19:65"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  <c r="AO528" s="51"/>
      <c r="AP528" s="51"/>
      <c r="AQ528" s="51"/>
      <c r="AR528" s="51"/>
      <c r="AS528" s="51"/>
      <c r="AT528" s="51"/>
      <c r="AU528" s="51"/>
      <c r="AV528" s="51"/>
      <c r="AW528" s="51"/>
      <c r="AX528" s="51"/>
      <c r="AY528" s="51"/>
      <c r="AZ528" s="51"/>
      <c r="BA528" s="51"/>
      <c r="BB528" s="51"/>
      <c r="BC528" s="51"/>
      <c r="BD528" s="51"/>
      <c r="BE528" s="51"/>
      <c r="BF528" s="51"/>
      <c r="BG528" s="51"/>
      <c r="BH528" s="51"/>
      <c r="BI528" s="51"/>
      <c r="BJ528" s="51"/>
      <c r="BK528" s="51"/>
      <c r="BL528" s="51"/>
      <c r="BM528" s="51"/>
    </row>
    <row r="529" spans="19:65"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  <c r="AO529" s="51"/>
      <c r="AP529" s="51"/>
      <c r="AQ529" s="51"/>
      <c r="AR529" s="51"/>
      <c r="AS529" s="51"/>
      <c r="AT529" s="51"/>
      <c r="AU529" s="51"/>
      <c r="AV529" s="51"/>
      <c r="AW529" s="51"/>
      <c r="AX529" s="51"/>
      <c r="AY529" s="51"/>
      <c r="AZ529" s="51"/>
      <c r="BA529" s="51"/>
      <c r="BB529" s="51"/>
      <c r="BC529" s="51"/>
      <c r="BD529" s="51"/>
      <c r="BE529" s="51"/>
      <c r="BF529" s="51"/>
      <c r="BG529" s="51"/>
      <c r="BH529" s="51"/>
      <c r="BI529" s="51"/>
      <c r="BJ529" s="51"/>
      <c r="BK529" s="51"/>
      <c r="BL529" s="51"/>
      <c r="BM529" s="51"/>
    </row>
    <row r="530" spans="19:65"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  <c r="AO530" s="51"/>
      <c r="AP530" s="51"/>
      <c r="AQ530" s="51"/>
      <c r="AR530" s="51"/>
      <c r="AS530" s="51"/>
      <c r="AT530" s="51"/>
      <c r="AU530" s="51"/>
      <c r="AV530" s="51"/>
      <c r="AW530" s="51"/>
      <c r="AX530" s="51"/>
      <c r="AY530" s="51"/>
      <c r="AZ530" s="51"/>
      <c r="BA530" s="51"/>
      <c r="BB530" s="51"/>
      <c r="BC530" s="51"/>
      <c r="BD530" s="51"/>
      <c r="BE530" s="51"/>
      <c r="BF530" s="51"/>
      <c r="BG530" s="51"/>
      <c r="BH530" s="51"/>
      <c r="BI530" s="51"/>
      <c r="BJ530" s="51"/>
      <c r="BK530" s="51"/>
      <c r="BL530" s="51"/>
      <c r="BM530" s="51"/>
    </row>
    <row r="531" spans="19:65"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  <c r="AO531" s="51"/>
      <c r="AP531" s="51"/>
      <c r="AQ531" s="51"/>
      <c r="AR531" s="51"/>
      <c r="AS531" s="51"/>
      <c r="AT531" s="51"/>
      <c r="AU531" s="51"/>
      <c r="AV531" s="51"/>
      <c r="AW531" s="51"/>
      <c r="AX531" s="51"/>
      <c r="AY531" s="51"/>
      <c r="AZ531" s="51"/>
      <c r="BA531" s="51"/>
      <c r="BB531" s="51"/>
      <c r="BC531" s="51"/>
      <c r="BD531" s="51"/>
      <c r="BE531" s="51"/>
      <c r="BF531" s="51"/>
      <c r="BG531" s="51"/>
      <c r="BH531" s="51"/>
      <c r="BI531" s="51"/>
      <c r="BJ531" s="51"/>
      <c r="BK531" s="51"/>
      <c r="BL531" s="51"/>
      <c r="BM531" s="51"/>
    </row>
    <row r="532" spans="19:65"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  <c r="AO532" s="51"/>
      <c r="AP532" s="51"/>
      <c r="AQ532" s="51"/>
      <c r="AR532" s="51"/>
      <c r="AS532" s="51"/>
      <c r="AT532" s="51"/>
      <c r="AU532" s="51"/>
      <c r="AV532" s="51"/>
      <c r="AW532" s="51"/>
      <c r="AX532" s="51"/>
      <c r="AY532" s="51"/>
      <c r="AZ532" s="51"/>
      <c r="BA532" s="51"/>
      <c r="BB532" s="51"/>
      <c r="BC532" s="51"/>
      <c r="BD532" s="51"/>
      <c r="BE532" s="51"/>
      <c r="BF532" s="51"/>
      <c r="BG532" s="51"/>
      <c r="BH532" s="51"/>
      <c r="BI532" s="51"/>
      <c r="BJ532" s="51"/>
      <c r="BK532" s="51"/>
      <c r="BL532" s="51"/>
      <c r="BM532" s="51"/>
    </row>
    <row r="533" spans="19:65"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  <c r="AO533" s="51"/>
      <c r="AP533" s="51"/>
      <c r="AQ533" s="51"/>
      <c r="AR533" s="51"/>
      <c r="AS533" s="51"/>
      <c r="AT533" s="51"/>
      <c r="AU533" s="51"/>
      <c r="AV533" s="51"/>
      <c r="AW533" s="51"/>
      <c r="AX533" s="51"/>
      <c r="AY533" s="51"/>
      <c r="AZ533" s="51"/>
      <c r="BA533" s="51"/>
      <c r="BB533" s="51"/>
      <c r="BC533" s="51"/>
      <c r="BD533" s="51"/>
      <c r="BE533" s="51"/>
      <c r="BF533" s="51"/>
      <c r="BG533" s="51"/>
      <c r="BH533" s="51"/>
      <c r="BI533" s="51"/>
      <c r="BJ533" s="51"/>
      <c r="BK533" s="51"/>
      <c r="BL533" s="51"/>
      <c r="BM533" s="51"/>
    </row>
    <row r="534" spans="19:65"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  <c r="AO534" s="51"/>
      <c r="AP534" s="51"/>
      <c r="AQ534" s="51"/>
      <c r="AR534" s="51"/>
      <c r="AS534" s="51"/>
      <c r="AT534" s="51"/>
      <c r="AU534" s="51"/>
      <c r="AV534" s="51"/>
      <c r="AW534" s="51"/>
      <c r="AX534" s="51"/>
      <c r="AY534" s="51"/>
      <c r="AZ534" s="51"/>
      <c r="BA534" s="51"/>
      <c r="BB534" s="51"/>
      <c r="BC534" s="51"/>
      <c r="BD534" s="51"/>
      <c r="BE534" s="51"/>
      <c r="BF534" s="51"/>
      <c r="BG534" s="51"/>
      <c r="BH534" s="51"/>
      <c r="BI534" s="51"/>
      <c r="BJ534" s="51"/>
      <c r="BK534" s="51"/>
      <c r="BL534" s="51"/>
      <c r="BM534" s="51"/>
    </row>
    <row r="535" spans="19:65"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  <c r="AO535" s="51"/>
      <c r="AP535" s="51"/>
      <c r="AQ535" s="51"/>
      <c r="AR535" s="51"/>
      <c r="AS535" s="51"/>
      <c r="AT535" s="51"/>
      <c r="AU535" s="51"/>
      <c r="AV535" s="51"/>
      <c r="AW535" s="51"/>
      <c r="AX535" s="51"/>
      <c r="AY535" s="51"/>
      <c r="AZ535" s="51"/>
      <c r="BA535" s="51"/>
      <c r="BB535" s="51"/>
      <c r="BC535" s="51"/>
      <c r="BD535" s="51"/>
      <c r="BE535" s="51"/>
      <c r="BF535" s="51"/>
      <c r="BG535" s="51"/>
      <c r="BH535" s="51"/>
      <c r="BI535" s="51"/>
      <c r="BJ535" s="51"/>
      <c r="BK535" s="51"/>
      <c r="BL535" s="51"/>
      <c r="BM535" s="51"/>
    </row>
    <row r="536" spans="19:65"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  <c r="AO536" s="51"/>
      <c r="AP536" s="51"/>
      <c r="AQ536" s="51"/>
      <c r="AR536" s="51"/>
      <c r="AS536" s="51"/>
      <c r="AT536" s="51"/>
      <c r="AU536" s="51"/>
      <c r="AV536" s="51"/>
      <c r="AW536" s="51"/>
      <c r="AX536" s="51"/>
      <c r="AY536" s="51"/>
      <c r="AZ536" s="51"/>
      <c r="BA536" s="51"/>
      <c r="BB536" s="51"/>
      <c r="BC536" s="51"/>
      <c r="BD536" s="51"/>
      <c r="BE536" s="51"/>
      <c r="BF536" s="51"/>
      <c r="BG536" s="51"/>
      <c r="BH536" s="51"/>
      <c r="BI536" s="51"/>
      <c r="BJ536" s="51"/>
      <c r="BK536" s="51"/>
      <c r="BL536" s="51"/>
      <c r="BM536" s="51"/>
    </row>
    <row r="537" spans="19:65"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  <c r="AO537" s="51"/>
      <c r="AP537" s="51"/>
      <c r="AQ537" s="51"/>
      <c r="AR537" s="51"/>
      <c r="AS537" s="51"/>
      <c r="AT537" s="51"/>
      <c r="AU537" s="51"/>
      <c r="AV537" s="51"/>
      <c r="AW537" s="51"/>
      <c r="AX537" s="51"/>
      <c r="AY537" s="51"/>
      <c r="AZ537" s="51"/>
      <c r="BA537" s="51"/>
      <c r="BB537" s="51"/>
      <c r="BC537" s="51"/>
      <c r="BD537" s="51"/>
      <c r="BE537" s="51"/>
      <c r="BF537" s="51"/>
      <c r="BG537" s="51"/>
      <c r="BH537" s="51"/>
      <c r="BI537" s="51"/>
      <c r="BJ537" s="51"/>
      <c r="BK537" s="51"/>
      <c r="BL537" s="51"/>
      <c r="BM537" s="51"/>
    </row>
    <row r="538" spans="19:65"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  <c r="AO538" s="51"/>
      <c r="AP538" s="51"/>
      <c r="AQ538" s="51"/>
      <c r="AR538" s="51"/>
      <c r="AS538" s="51"/>
      <c r="AT538" s="51"/>
      <c r="AU538" s="51"/>
      <c r="AV538" s="51"/>
      <c r="AW538" s="51"/>
      <c r="AX538" s="51"/>
      <c r="AY538" s="51"/>
      <c r="AZ538" s="51"/>
      <c r="BA538" s="51"/>
      <c r="BB538" s="51"/>
      <c r="BC538" s="51"/>
      <c r="BD538" s="51"/>
      <c r="BE538" s="51"/>
      <c r="BF538" s="51"/>
      <c r="BG538" s="51"/>
      <c r="BH538" s="51"/>
      <c r="BI538" s="51"/>
      <c r="BJ538" s="51"/>
      <c r="BK538" s="51"/>
      <c r="BL538" s="51"/>
      <c r="BM538" s="51"/>
    </row>
    <row r="539" spans="19:65"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  <c r="AO539" s="51"/>
      <c r="AP539" s="51"/>
      <c r="AQ539" s="51"/>
      <c r="AR539" s="51"/>
      <c r="AS539" s="51"/>
      <c r="AT539" s="51"/>
      <c r="AU539" s="51"/>
      <c r="AV539" s="51"/>
      <c r="AW539" s="51"/>
      <c r="AX539" s="51"/>
      <c r="AY539" s="51"/>
      <c r="AZ539" s="51"/>
      <c r="BA539" s="51"/>
      <c r="BB539" s="51"/>
      <c r="BC539" s="51"/>
      <c r="BD539" s="51"/>
      <c r="BE539" s="51"/>
      <c r="BF539" s="51"/>
      <c r="BG539" s="51"/>
      <c r="BH539" s="51"/>
      <c r="BI539" s="51"/>
      <c r="BJ539" s="51"/>
      <c r="BK539" s="51"/>
      <c r="BL539" s="51"/>
      <c r="BM539" s="51"/>
    </row>
    <row r="540" spans="19:65"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  <c r="AO540" s="51"/>
      <c r="AP540" s="51"/>
      <c r="AQ540" s="51"/>
      <c r="AR540" s="51"/>
      <c r="AS540" s="51"/>
      <c r="AT540" s="51"/>
      <c r="AU540" s="51"/>
      <c r="AV540" s="51"/>
      <c r="AW540" s="51"/>
      <c r="AX540" s="51"/>
      <c r="AY540" s="51"/>
      <c r="AZ540" s="51"/>
      <c r="BA540" s="51"/>
      <c r="BB540" s="51"/>
      <c r="BC540" s="51"/>
      <c r="BD540" s="51"/>
      <c r="BE540" s="51"/>
      <c r="BF540" s="51"/>
      <c r="BG540" s="51"/>
      <c r="BH540" s="51"/>
      <c r="BI540" s="51"/>
      <c r="BJ540" s="51"/>
      <c r="BK540" s="51"/>
      <c r="BL540" s="51"/>
      <c r="BM540" s="51"/>
    </row>
    <row r="541" spans="19:65"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  <c r="AO541" s="51"/>
      <c r="AP541" s="51"/>
      <c r="AQ541" s="51"/>
      <c r="AR541" s="51"/>
      <c r="AS541" s="51"/>
      <c r="AT541" s="51"/>
      <c r="AU541" s="51"/>
      <c r="AV541" s="51"/>
      <c r="AW541" s="51"/>
      <c r="AX541" s="51"/>
      <c r="AY541" s="51"/>
      <c r="AZ541" s="51"/>
      <c r="BA541" s="51"/>
      <c r="BB541" s="51"/>
      <c r="BC541" s="51"/>
      <c r="BD541" s="51"/>
      <c r="BE541" s="51"/>
      <c r="BF541" s="51"/>
      <c r="BG541" s="51"/>
      <c r="BH541" s="51"/>
      <c r="BI541" s="51"/>
      <c r="BJ541" s="51"/>
      <c r="BK541" s="51"/>
      <c r="BL541" s="51"/>
      <c r="BM541" s="51"/>
    </row>
    <row r="542" spans="19:65"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  <c r="AO542" s="51"/>
      <c r="AP542" s="51"/>
      <c r="AQ542" s="51"/>
      <c r="AR542" s="51"/>
      <c r="AS542" s="51"/>
      <c r="AT542" s="51"/>
      <c r="AU542" s="51"/>
      <c r="AV542" s="51"/>
      <c r="AW542" s="51"/>
      <c r="AX542" s="51"/>
      <c r="AY542" s="51"/>
      <c r="AZ542" s="51"/>
      <c r="BA542" s="51"/>
      <c r="BB542" s="51"/>
      <c r="BC542" s="51"/>
      <c r="BD542" s="51"/>
      <c r="BE542" s="51"/>
      <c r="BF542" s="51"/>
      <c r="BG542" s="51"/>
      <c r="BH542" s="51"/>
      <c r="BI542" s="51"/>
      <c r="BJ542" s="51"/>
      <c r="BK542" s="51"/>
      <c r="BL542" s="51"/>
      <c r="BM542" s="51"/>
    </row>
    <row r="543" spans="19:65"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  <c r="AO543" s="51"/>
      <c r="AP543" s="51"/>
      <c r="AQ543" s="51"/>
      <c r="AR543" s="51"/>
      <c r="AS543" s="51"/>
      <c r="AT543" s="51"/>
      <c r="AU543" s="51"/>
      <c r="AV543" s="51"/>
      <c r="AW543" s="51"/>
      <c r="AX543" s="51"/>
      <c r="AY543" s="51"/>
      <c r="AZ543" s="51"/>
      <c r="BA543" s="51"/>
      <c r="BB543" s="51"/>
      <c r="BC543" s="51"/>
      <c r="BD543" s="51"/>
      <c r="BE543" s="51"/>
      <c r="BF543" s="51"/>
      <c r="BG543" s="51"/>
      <c r="BH543" s="51"/>
      <c r="BI543" s="51"/>
      <c r="BJ543" s="51"/>
      <c r="BK543" s="51"/>
      <c r="BL543" s="51"/>
      <c r="BM543" s="51"/>
    </row>
    <row r="544" spans="19:65"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  <c r="AO544" s="51"/>
      <c r="AP544" s="51"/>
      <c r="AQ544" s="51"/>
      <c r="AR544" s="51"/>
      <c r="AS544" s="51"/>
      <c r="AT544" s="51"/>
      <c r="AU544" s="51"/>
      <c r="AV544" s="51"/>
      <c r="AW544" s="51"/>
      <c r="AX544" s="51"/>
      <c r="AY544" s="51"/>
      <c r="AZ544" s="51"/>
      <c r="BA544" s="51"/>
      <c r="BB544" s="51"/>
      <c r="BC544" s="51"/>
      <c r="BD544" s="51"/>
      <c r="BE544" s="51"/>
      <c r="BF544" s="51"/>
      <c r="BG544" s="51"/>
      <c r="BH544" s="51"/>
      <c r="BI544" s="51"/>
      <c r="BJ544" s="51"/>
      <c r="BK544" s="51"/>
      <c r="BL544" s="51"/>
      <c r="BM544" s="51"/>
    </row>
    <row r="545" spans="19:65"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  <c r="AO545" s="51"/>
      <c r="AP545" s="51"/>
      <c r="AQ545" s="51"/>
      <c r="AR545" s="51"/>
      <c r="AS545" s="51"/>
      <c r="AT545" s="51"/>
      <c r="AU545" s="51"/>
      <c r="AV545" s="51"/>
      <c r="AW545" s="51"/>
      <c r="AX545" s="51"/>
      <c r="AY545" s="51"/>
      <c r="AZ545" s="51"/>
      <c r="BA545" s="51"/>
      <c r="BB545" s="51"/>
      <c r="BC545" s="51"/>
      <c r="BD545" s="51"/>
      <c r="BE545" s="51"/>
      <c r="BF545" s="51"/>
      <c r="BG545" s="51"/>
      <c r="BH545" s="51"/>
      <c r="BI545" s="51"/>
      <c r="BJ545" s="51"/>
      <c r="BK545" s="51"/>
      <c r="BL545" s="51"/>
      <c r="BM545" s="51"/>
    </row>
    <row r="546" spans="19:65"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  <c r="AO546" s="51"/>
      <c r="AP546" s="51"/>
      <c r="AQ546" s="51"/>
      <c r="AR546" s="51"/>
      <c r="AS546" s="51"/>
      <c r="AT546" s="51"/>
      <c r="AU546" s="51"/>
      <c r="AV546" s="51"/>
      <c r="AW546" s="51"/>
      <c r="AX546" s="51"/>
      <c r="AY546" s="51"/>
      <c r="AZ546" s="51"/>
      <c r="BA546" s="51"/>
      <c r="BB546" s="51"/>
      <c r="BC546" s="51"/>
      <c r="BD546" s="51"/>
      <c r="BE546" s="51"/>
      <c r="BF546" s="51"/>
      <c r="BG546" s="51"/>
      <c r="BH546" s="51"/>
      <c r="BI546" s="51"/>
      <c r="BJ546" s="51"/>
      <c r="BK546" s="51"/>
      <c r="BL546" s="51"/>
      <c r="BM546" s="51"/>
    </row>
    <row r="547" spans="19:65"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  <c r="AO547" s="51"/>
      <c r="AP547" s="51"/>
      <c r="AQ547" s="51"/>
      <c r="AR547" s="51"/>
      <c r="AS547" s="51"/>
      <c r="AT547" s="51"/>
      <c r="AU547" s="51"/>
      <c r="AV547" s="51"/>
      <c r="AW547" s="51"/>
      <c r="AX547" s="51"/>
      <c r="AY547" s="51"/>
      <c r="AZ547" s="51"/>
      <c r="BA547" s="51"/>
      <c r="BB547" s="51"/>
      <c r="BC547" s="51"/>
      <c r="BD547" s="51"/>
      <c r="BE547" s="51"/>
      <c r="BF547" s="51"/>
      <c r="BG547" s="51"/>
      <c r="BH547" s="51"/>
      <c r="BI547" s="51"/>
      <c r="BJ547" s="51"/>
      <c r="BK547" s="51"/>
      <c r="BL547" s="51"/>
      <c r="BM547" s="51"/>
    </row>
    <row r="548" spans="19:65"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  <c r="AO548" s="51"/>
      <c r="AP548" s="51"/>
      <c r="AQ548" s="51"/>
      <c r="AR548" s="51"/>
      <c r="AS548" s="51"/>
      <c r="AT548" s="51"/>
      <c r="AU548" s="51"/>
      <c r="AV548" s="51"/>
      <c r="AW548" s="51"/>
      <c r="AX548" s="51"/>
      <c r="AY548" s="51"/>
      <c r="AZ548" s="51"/>
      <c r="BA548" s="51"/>
      <c r="BB548" s="51"/>
      <c r="BC548" s="51"/>
      <c r="BD548" s="51"/>
      <c r="BE548" s="51"/>
      <c r="BF548" s="51"/>
      <c r="BG548" s="51"/>
      <c r="BH548" s="51"/>
      <c r="BI548" s="51"/>
      <c r="BJ548" s="51"/>
      <c r="BK548" s="51"/>
      <c r="BL548" s="51"/>
      <c r="BM548" s="51"/>
    </row>
    <row r="549" spans="19:65"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  <c r="AO549" s="51"/>
      <c r="AP549" s="51"/>
      <c r="AQ549" s="51"/>
      <c r="AR549" s="51"/>
      <c r="AS549" s="51"/>
      <c r="AT549" s="51"/>
      <c r="AU549" s="51"/>
      <c r="AV549" s="51"/>
      <c r="AW549" s="51"/>
      <c r="AX549" s="51"/>
      <c r="AY549" s="51"/>
      <c r="AZ549" s="51"/>
      <c r="BA549" s="51"/>
      <c r="BB549" s="51"/>
      <c r="BC549" s="51"/>
      <c r="BD549" s="51"/>
      <c r="BE549" s="51"/>
      <c r="BF549" s="51"/>
      <c r="BG549" s="51"/>
      <c r="BH549" s="51"/>
      <c r="BI549" s="51"/>
      <c r="BJ549" s="51"/>
      <c r="BK549" s="51"/>
      <c r="BL549" s="51"/>
      <c r="BM549" s="51"/>
    </row>
    <row r="550" spans="19:65"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  <c r="AO550" s="51"/>
      <c r="AP550" s="51"/>
      <c r="AQ550" s="51"/>
      <c r="AR550" s="51"/>
      <c r="AS550" s="51"/>
      <c r="AT550" s="51"/>
      <c r="AU550" s="51"/>
      <c r="AV550" s="51"/>
      <c r="AW550" s="51"/>
      <c r="AX550" s="51"/>
      <c r="AY550" s="51"/>
      <c r="AZ550" s="51"/>
      <c r="BA550" s="51"/>
      <c r="BB550" s="51"/>
      <c r="BC550" s="51"/>
      <c r="BD550" s="51"/>
      <c r="BE550" s="51"/>
      <c r="BF550" s="51"/>
      <c r="BG550" s="51"/>
      <c r="BH550" s="51"/>
      <c r="BI550" s="51"/>
      <c r="BJ550" s="51"/>
      <c r="BK550" s="51"/>
      <c r="BL550" s="51"/>
      <c r="BM550" s="51"/>
    </row>
    <row r="551" spans="19:65"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  <c r="AO551" s="51"/>
      <c r="AP551" s="51"/>
      <c r="AQ551" s="51"/>
      <c r="AR551" s="51"/>
      <c r="AS551" s="51"/>
      <c r="AT551" s="51"/>
      <c r="AU551" s="51"/>
      <c r="AV551" s="51"/>
      <c r="AW551" s="51"/>
      <c r="AX551" s="51"/>
      <c r="AY551" s="51"/>
      <c r="AZ551" s="51"/>
      <c r="BA551" s="51"/>
      <c r="BB551" s="51"/>
      <c r="BC551" s="51"/>
      <c r="BD551" s="51"/>
      <c r="BE551" s="51"/>
      <c r="BF551" s="51"/>
      <c r="BG551" s="51"/>
      <c r="BH551" s="51"/>
      <c r="BI551" s="51"/>
      <c r="BJ551" s="51"/>
      <c r="BK551" s="51"/>
      <c r="BL551" s="51"/>
      <c r="BM551" s="51"/>
    </row>
    <row r="552" spans="19:65"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  <c r="AO552" s="51"/>
      <c r="AP552" s="51"/>
      <c r="AQ552" s="51"/>
      <c r="AR552" s="51"/>
      <c r="AS552" s="51"/>
      <c r="AT552" s="51"/>
      <c r="AU552" s="51"/>
      <c r="AV552" s="51"/>
      <c r="AW552" s="51"/>
      <c r="AX552" s="51"/>
      <c r="AY552" s="51"/>
      <c r="AZ552" s="51"/>
      <c r="BA552" s="51"/>
      <c r="BB552" s="51"/>
      <c r="BC552" s="51"/>
      <c r="BD552" s="51"/>
      <c r="BE552" s="51"/>
      <c r="BF552" s="51"/>
      <c r="BG552" s="51"/>
      <c r="BH552" s="51"/>
      <c r="BI552" s="51"/>
      <c r="BJ552" s="51"/>
      <c r="BK552" s="51"/>
      <c r="BL552" s="51"/>
      <c r="BM552" s="51"/>
    </row>
    <row r="553" spans="19:65"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  <c r="AO553" s="51"/>
      <c r="AP553" s="51"/>
      <c r="AQ553" s="51"/>
      <c r="AR553" s="51"/>
      <c r="AS553" s="51"/>
      <c r="AT553" s="51"/>
      <c r="AU553" s="51"/>
      <c r="AV553" s="51"/>
      <c r="AW553" s="51"/>
      <c r="AX553" s="51"/>
      <c r="AY553" s="51"/>
      <c r="AZ553" s="51"/>
      <c r="BA553" s="51"/>
      <c r="BB553" s="51"/>
      <c r="BC553" s="51"/>
      <c r="BD553" s="51"/>
      <c r="BE553" s="51"/>
      <c r="BF553" s="51"/>
      <c r="BG553" s="51"/>
      <c r="BH553" s="51"/>
      <c r="BI553" s="51"/>
      <c r="BJ553" s="51"/>
      <c r="BK553" s="51"/>
      <c r="BL553" s="51"/>
      <c r="BM553" s="51"/>
    </row>
    <row r="554" spans="19:65"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  <c r="AO554" s="51"/>
      <c r="AP554" s="51"/>
      <c r="AQ554" s="51"/>
      <c r="AR554" s="51"/>
      <c r="AS554" s="51"/>
      <c r="AT554" s="51"/>
      <c r="AU554" s="51"/>
      <c r="AV554" s="51"/>
      <c r="AW554" s="51"/>
      <c r="AX554" s="51"/>
      <c r="AY554" s="51"/>
      <c r="AZ554" s="51"/>
      <c r="BA554" s="51"/>
      <c r="BB554" s="51"/>
      <c r="BC554" s="51"/>
      <c r="BD554" s="51"/>
      <c r="BE554" s="51"/>
      <c r="BF554" s="51"/>
      <c r="BG554" s="51"/>
      <c r="BH554" s="51"/>
      <c r="BI554" s="51"/>
      <c r="BJ554" s="51"/>
      <c r="BK554" s="51"/>
      <c r="BL554" s="51"/>
      <c r="BM554" s="51"/>
    </row>
    <row r="555" spans="19:65"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  <c r="AO555" s="51"/>
      <c r="AP555" s="51"/>
      <c r="AQ555" s="51"/>
      <c r="AR555" s="51"/>
      <c r="AS555" s="51"/>
      <c r="AT555" s="51"/>
      <c r="AU555" s="51"/>
      <c r="AV555" s="51"/>
      <c r="AW555" s="51"/>
      <c r="AX555" s="51"/>
      <c r="AY555" s="51"/>
      <c r="AZ555" s="51"/>
      <c r="BA555" s="51"/>
      <c r="BB555" s="51"/>
      <c r="BC555" s="51"/>
      <c r="BD555" s="51"/>
      <c r="BE555" s="51"/>
      <c r="BF555" s="51"/>
      <c r="BG555" s="51"/>
      <c r="BH555" s="51"/>
      <c r="BI555" s="51"/>
      <c r="BJ555" s="51"/>
      <c r="BK555" s="51"/>
      <c r="BL555" s="51"/>
      <c r="BM555" s="51"/>
    </row>
    <row r="556" spans="19:65"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  <c r="AO556" s="51"/>
      <c r="AP556" s="51"/>
      <c r="AQ556" s="51"/>
      <c r="AR556" s="51"/>
      <c r="AS556" s="51"/>
      <c r="AT556" s="51"/>
      <c r="AU556" s="51"/>
      <c r="AV556" s="51"/>
      <c r="AW556" s="51"/>
      <c r="AX556" s="51"/>
      <c r="AY556" s="51"/>
      <c r="AZ556" s="51"/>
      <c r="BA556" s="51"/>
      <c r="BB556" s="51"/>
      <c r="BC556" s="51"/>
      <c r="BD556" s="51"/>
      <c r="BE556" s="51"/>
      <c r="BF556" s="51"/>
      <c r="BG556" s="51"/>
      <c r="BH556" s="51"/>
      <c r="BI556" s="51"/>
      <c r="BJ556" s="51"/>
      <c r="BK556" s="51"/>
      <c r="BL556" s="51"/>
      <c r="BM556" s="51"/>
    </row>
    <row r="557" spans="19:65"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  <c r="AO557" s="51"/>
      <c r="AP557" s="51"/>
      <c r="AQ557" s="51"/>
      <c r="AR557" s="51"/>
      <c r="AS557" s="51"/>
      <c r="AT557" s="51"/>
      <c r="AU557" s="51"/>
      <c r="AV557" s="51"/>
      <c r="AW557" s="51"/>
      <c r="AX557" s="51"/>
      <c r="AY557" s="51"/>
      <c r="AZ557" s="51"/>
      <c r="BA557" s="51"/>
      <c r="BB557" s="51"/>
      <c r="BC557" s="51"/>
      <c r="BD557" s="51"/>
      <c r="BE557" s="51"/>
      <c r="BF557" s="51"/>
      <c r="BG557" s="51"/>
      <c r="BH557" s="51"/>
      <c r="BI557" s="51"/>
      <c r="BJ557" s="51"/>
      <c r="BK557" s="51"/>
      <c r="BL557" s="51"/>
      <c r="BM557" s="51"/>
    </row>
    <row r="558" spans="19:65"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  <c r="AO558" s="51"/>
      <c r="AP558" s="51"/>
      <c r="AQ558" s="51"/>
      <c r="AR558" s="51"/>
      <c r="AS558" s="51"/>
      <c r="AT558" s="51"/>
      <c r="AU558" s="51"/>
      <c r="AV558" s="51"/>
      <c r="AW558" s="51"/>
      <c r="AX558" s="51"/>
      <c r="AY558" s="51"/>
      <c r="AZ558" s="51"/>
      <c r="BA558" s="51"/>
      <c r="BB558" s="51"/>
      <c r="BC558" s="51"/>
      <c r="BD558" s="51"/>
      <c r="BE558" s="51"/>
      <c r="BF558" s="51"/>
      <c r="BG558" s="51"/>
      <c r="BH558" s="51"/>
      <c r="BI558" s="51"/>
      <c r="BJ558" s="51"/>
      <c r="BK558" s="51"/>
      <c r="BL558" s="51"/>
      <c r="BM558" s="51"/>
    </row>
    <row r="559" spans="19:65"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  <c r="AO559" s="51"/>
      <c r="AP559" s="51"/>
      <c r="AQ559" s="51"/>
      <c r="AR559" s="51"/>
      <c r="AS559" s="51"/>
      <c r="AT559" s="51"/>
      <c r="AU559" s="51"/>
      <c r="AV559" s="51"/>
      <c r="AW559" s="51"/>
      <c r="AX559" s="51"/>
      <c r="AY559" s="51"/>
      <c r="AZ559" s="51"/>
      <c r="BA559" s="51"/>
      <c r="BB559" s="51"/>
      <c r="BC559" s="51"/>
      <c r="BD559" s="51"/>
      <c r="BE559" s="51"/>
      <c r="BF559" s="51"/>
      <c r="BG559" s="51"/>
      <c r="BH559" s="51"/>
      <c r="BI559" s="51"/>
      <c r="BJ559" s="51"/>
      <c r="BK559" s="51"/>
      <c r="BL559" s="51"/>
      <c r="BM559" s="51"/>
    </row>
    <row r="560" spans="19:65"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  <c r="AO560" s="51"/>
      <c r="AP560" s="51"/>
      <c r="AQ560" s="51"/>
      <c r="AR560" s="51"/>
      <c r="AS560" s="51"/>
      <c r="AT560" s="51"/>
      <c r="AU560" s="51"/>
      <c r="AV560" s="51"/>
      <c r="AW560" s="51"/>
      <c r="AX560" s="51"/>
      <c r="AY560" s="51"/>
      <c r="AZ560" s="51"/>
      <c r="BA560" s="51"/>
      <c r="BB560" s="51"/>
      <c r="BC560" s="51"/>
      <c r="BD560" s="51"/>
      <c r="BE560" s="51"/>
      <c r="BF560" s="51"/>
      <c r="BG560" s="51"/>
      <c r="BH560" s="51"/>
      <c r="BI560" s="51"/>
      <c r="BJ560" s="51"/>
      <c r="BK560" s="51"/>
      <c r="BL560" s="51"/>
      <c r="BM560" s="51"/>
    </row>
    <row r="561" spans="19:65"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  <c r="AO561" s="51"/>
      <c r="AP561" s="51"/>
      <c r="AQ561" s="51"/>
      <c r="AR561" s="51"/>
      <c r="AS561" s="51"/>
      <c r="AT561" s="51"/>
      <c r="AU561" s="51"/>
      <c r="AV561" s="51"/>
      <c r="AW561" s="51"/>
      <c r="AX561" s="51"/>
      <c r="AY561" s="51"/>
      <c r="AZ561" s="51"/>
      <c r="BA561" s="51"/>
      <c r="BB561" s="51"/>
      <c r="BC561" s="51"/>
      <c r="BD561" s="51"/>
      <c r="BE561" s="51"/>
      <c r="BF561" s="51"/>
      <c r="BG561" s="51"/>
      <c r="BH561" s="51"/>
      <c r="BI561" s="51"/>
      <c r="BJ561" s="51"/>
      <c r="BK561" s="51"/>
      <c r="BL561" s="51"/>
      <c r="BM561" s="51"/>
    </row>
    <row r="562" spans="19:65"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  <c r="AO562" s="51"/>
      <c r="AP562" s="51"/>
      <c r="AQ562" s="51"/>
      <c r="AR562" s="51"/>
      <c r="AS562" s="51"/>
      <c r="AT562" s="51"/>
      <c r="AU562" s="51"/>
      <c r="AV562" s="51"/>
      <c r="AW562" s="51"/>
      <c r="AX562" s="51"/>
      <c r="AY562" s="51"/>
      <c r="AZ562" s="51"/>
      <c r="BA562" s="51"/>
      <c r="BB562" s="51"/>
      <c r="BC562" s="51"/>
      <c r="BD562" s="51"/>
      <c r="BE562" s="51"/>
      <c r="BF562" s="51"/>
      <c r="BG562" s="51"/>
      <c r="BH562" s="51"/>
      <c r="BI562" s="51"/>
      <c r="BJ562" s="51"/>
      <c r="BK562" s="51"/>
      <c r="BL562" s="51"/>
      <c r="BM562" s="51"/>
    </row>
    <row r="563" spans="19:65"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  <c r="AO563" s="51"/>
      <c r="AP563" s="51"/>
      <c r="AQ563" s="51"/>
      <c r="AR563" s="51"/>
      <c r="AS563" s="51"/>
      <c r="AT563" s="51"/>
      <c r="AU563" s="51"/>
      <c r="AV563" s="51"/>
      <c r="AW563" s="51"/>
      <c r="AX563" s="51"/>
      <c r="AY563" s="51"/>
      <c r="AZ563" s="51"/>
      <c r="BA563" s="51"/>
      <c r="BB563" s="51"/>
      <c r="BC563" s="51"/>
      <c r="BD563" s="51"/>
      <c r="BE563" s="51"/>
      <c r="BF563" s="51"/>
      <c r="BG563" s="51"/>
      <c r="BH563" s="51"/>
      <c r="BI563" s="51"/>
      <c r="BJ563" s="51"/>
      <c r="BK563" s="51"/>
      <c r="BL563" s="51"/>
      <c r="BM563" s="51"/>
    </row>
    <row r="564" spans="19:65"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  <c r="AO564" s="51"/>
      <c r="AP564" s="51"/>
      <c r="AQ564" s="51"/>
      <c r="AR564" s="51"/>
      <c r="AS564" s="51"/>
      <c r="AT564" s="51"/>
      <c r="AU564" s="51"/>
      <c r="AV564" s="51"/>
      <c r="AW564" s="51"/>
      <c r="AX564" s="51"/>
      <c r="AY564" s="51"/>
      <c r="AZ564" s="51"/>
      <c r="BA564" s="51"/>
      <c r="BB564" s="51"/>
      <c r="BC564" s="51"/>
      <c r="BD564" s="51"/>
      <c r="BE564" s="51"/>
      <c r="BF564" s="51"/>
      <c r="BG564" s="51"/>
      <c r="BH564" s="51"/>
      <c r="BI564" s="51"/>
      <c r="BJ564" s="51"/>
      <c r="BK564" s="51"/>
      <c r="BL564" s="51"/>
      <c r="BM564" s="51"/>
    </row>
    <row r="565" spans="19:65"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  <c r="AO565" s="51"/>
      <c r="AP565" s="51"/>
      <c r="AQ565" s="51"/>
      <c r="AR565" s="51"/>
      <c r="AS565" s="51"/>
      <c r="AT565" s="51"/>
      <c r="AU565" s="51"/>
      <c r="AV565" s="51"/>
      <c r="AW565" s="51"/>
      <c r="AX565" s="51"/>
      <c r="AY565" s="51"/>
      <c r="AZ565" s="51"/>
      <c r="BA565" s="51"/>
      <c r="BB565" s="51"/>
      <c r="BC565" s="51"/>
      <c r="BD565" s="51"/>
      <c r="BE565" s="51"/>
      <c r="BF565" s="51"/>
      <c r="BG565" s="51"/>
      <c r="BH565" s="51"/>
      <c r="BI565" s="51"/>
      <c r="BJ565" s="51"/>
      <c r="BK565" s="51"/>
      <c r="BL565" s="51"/>
      <c r="BM565" s="51"/>
    </row>
    <row r="566" spans="19:65"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  <c r="AO566" s="51"/>
      <c r="AP566" s="51"/>
      <c r="AQ566" s="51"/>
      <c r="AR566" s="51"/>
      <c r="AS566" s="51"/>
      <c r="AT566" s="51"/>
      <c r="AU566" s="51"/>
      <c r="AV566" s="51"/>
      <c r="AW566" s="51"/>
      <c r="AX566" s="51"/>
      <c r="AY566" s="51"/>
      <c r="AZ566" s="51"/>
      <c r="BA566" s="51"/>
      <c r="BB566" s="51"/>
      <c r="BC566" s="51"/>
      <c r="BD566" s="51"/>
      <c r="BE566" s="51"/>
      <c r="BF566" s="51"/>
      <c r="BG566" s="51"/>
      <c r="BH566" s="51"/>
      <c r="BI566" s="51"/>
      <c r="BJ566" s="51"/>
      <c r="BK566" s="51"/>
      <c r="BL566" s="51"/>
      <c r="BM566" s="51"/>
    </row>
    <row r="567" spans="19:65"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  <c r="AO567" s="51"/>
      <c r="AP567" s="51"/>
      <c r="AQ567" s="51"/>
      <c r="AR567" s="51"/>
      <c r="AS567" s="51"/>
      <c r="AT567" s="51"/>
      <c r="AU567" s="51"/>
      <c r="AV567" s="51"/>
      <c r="AW567" s="51"/>
      <c r="AX567" s="51"/>
      <c r="AY567" s="51"/>
      <c r="AZ567" s="51"/>
      <c r="BA567" s="51"/>
      <c r="BB567" s="51"/>
      <c r="BC567" s="51"/>
      <c r="BD567" s="51"/>
      <c r="BE567" s="51"/>
      <c r="BF567" s="51"/>
      <c r="BG567" s="51"/>
      <c r="BH567" s="51"/>
      <c r="BI567" s="51"/>
      <c r="BJ567" s="51"/>
      <c r="BK567" s="51"/>
      <c r="BL567" s="51"/>
      <c r="BM567" s="51"/>
    </row>
    <row r="568" spans="19:65"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  <c r="AO568" s="51"/>
      <c r="AP568" s="51"/>
      <c r="AQ568" s="51"/>
      <c r="AR568" s="51"/>
      <c r="AS568" s="51"/>
      <c r="AT568" s="51"/>
      <c r="AU568" s="51"/>
      <c r="AV568" s="51"/>
      <c r="AW568" s="51"/>
      <c r="AX568" s="51"/>
      <c r="AY568" s="51"/>
      <c r="AZ568" s="51"/>
      <c r="BA568" s="51"/>
      <c r="BB568" s="51"/>
      <c r="BC568" s="51"/>
      <c r="BD568" s="51"/>
      <c r="BE568" s="51"/>
      <c r="BF568" s="51"/>
      <c r="BG568" s="51"/>
      <c r="BH568" s="51"/>
      <c r="BI568" s="51"/>
      <c r="BJ568" s="51"/>
      <c r="BK568" s="51"/>
      <c r="BL568" s="51"/>
      <c r="BM568" s="51"/>
    </row>
    <row r="569" spans="19:65"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  <c r="AO569" s="51"/>
      <c r="AP569" s="51"/>
      <c r="AQ569" s="51"/>
      <c r="AR569" s="51"/>
      <c r="AS569" s="51"/>
      <c r="AT569" s="51"/>
      <c r="AU569" s="51"/>
      <c r="AV569" s="51"/>
      <c r="AW569" s="51"/>
      <c r="AX569" s="51"/>
      <c r="AY569" s="51"/>
      <c r="AZ569" s="51"/>
      <c r="BA569" s="51"/>
      <c r="BB569" s="51"/>
      <c r="BC569" s="51"/>
      <c r="BD569" s="51"/>
      <c r="BE569" s="51"/>
      <c r="BF569" s="51"/>
      <c r="BG569" s="51"/>
      <c r="BH569" s="51"/>
      <c r="BI569" s="51"/>
      <c r="BJ569" s="51"/>
      <c r="BK569" s="51"/>
      <c r="BL569" s="51"/>
      <c r="BM569" s="51"/>
    </row>
    <row r="570" spans="19:65"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  <c r="AO570" s="51"/>
      <c r="AP570" s="51"/>
      <c r="AQ570" s="51"/>
      <c r="AR570" s="51"/>
      <c r="AS570" s="51"/>
      <c r="AT570" s="51"/>
      <c r="AU570" s="51"/>
      <c r="AV570" s="51"/>
      <c r="AW570" s="51"/>
      <c r="AX570" s="51"/>
      <c r="AY570" s="51"/>
      <c r="AZ570" s="51"/>
      <c r="BA570" s="51"/>
      <c r="BB570" s="51"/>
      <c r="BC570" s="51"/>
      <c r="BD570" s="51"/>
      <c r="BE570" s="51"/>
      <c r="BF570" s="51"/>
      <c r="BG570" s="51"/>
      <c r="BH570" s="51"/>
      <c r="BI570" s="51"/>
      <c r="BJ570" s="51"/>
      <c r="BK570" s="51"/>
      <c r="BL570" s="51"/>
      <c r="BM570" s="51"/>
    </row>
    <row r="571" spans="19:65"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  <c r="AO571" s="51"/>
      <c r="AP571" s="51"/>
      <c r="AQ571" s="51"/>
      <c r="AR571" s="51"/>
      <c r="AS571" s="51"/>
      <c r="AT571" s="51"/>
      <c r="AU571" s="51"/>
      <c r="AV571" s="51"/>
      <c r="AW571" s="51"/>
      <c r="AX571" s="51"/>
      <c r="AY571" s="51"/>
      <c r="AZ571" s="51"/>
      <c r="BA571" s="51"/>
      <c r="BB571" s="51"/>
      <c r="BC571" s="51"/>
      <c r="BD571" s="51"/>
      <c r="BE571" s="51"/>
      <c r="BF571" s="51"/>
      <c r="BG571" s="51"/>
      <c r="BH571" s="51"/>
      <c r="BI571" s="51"/>
      <c r="BJ571" s="51"/>
      <c r="BK571" s="51"/>
      <c r="BL571" s="51"/>
      <c r="BM571" s="51"/>
    </row>
    <row r="572" spans="19:65"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  <c r="AO572" s="51"/>
      <c r="AP572" s="51"/>
      <c r="AQ572" s="51"/>
      <c r="AR572" s="51"/>
      <c r="AS572" s="51"/>
      <c r="AT572" s="51"/>
      <c r="AU572" s="51"/>
      <c r="AV572" s="51"/>
      <c r="AW572" s="51"/>
      <c r="AX572" s="51"/>
      <c r="AY572" s="51"/>
      <c r="AZ572" s="51"/>
      <c r="BA572" s="51"/>
      <c r="BB572" s="51"/>
      <c r="BC572" s="51"/>
      <c r="BD572" s="51"/>
      <c r="BE572" s="51"/>
      <c r="BF572" s="51"/>
      <c r="BG572" s="51"/>
      <c r="BH572" s="51"/>
      <c r="BI572" s="51"/>
      <c r="BJ572" s="51"/>
      <c r="BK572" s="51"/>
      <c r="BL572" s="51"/>
      <c r="BM572" s="51"/>
    </row>
    <row r="573" spans="19:65"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  <c r="AO573" s="51"/>
      <c r="AP573" s="51"/>
      <c r="AQ573" s="51"/>
      <c r="AR573" s="51"/>
      <c r="AS573" s="51"/>
      <c r="AT573" s="51"/>
      <c r="AU573" s="51"/>
      <c r="AV573" s="51"/>
      <c r="AW573" s="51"/>
      <c r="AX573" s="51"/>
      <c r="AY573" s="51"/>
      <c r="AZ573" s="51"/>
      <c r="BA573" s="51"/>
      <c r="BB573" s="51"/>
      <c r="BC573" s="51"/>
      <c r="BD573" s="51"/>
      <c r="BE573" s="51"/>
      <c r="BF573" s="51"/>
      <c r="BG573" s="51"/>
      <c r="BH573" s="51"/>
      <c r="BI573" s="51"/>
      <c r="BJ573" s="51"/>
      <c r="BK573" s="51"/>
      <c r="BL573" s="51"/>
      <c r="BM573" s="51"/>
    </row>
    <row r="574" spans="19:65"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  <c r="AO574" s="51"/>
      <c r="AP574" s="51"/>
      <c r="AQ574" s="51"/>
      <c r="AR574" s="51"/>
      <c r="AS574" s="51"/>
      <c r="AT574" s="51"/>
      <c r="AU574" s="51"/>
      <c r="AV574" s="51"/>
      <c r="AW574" s="51"/>
      <c r="AX574" s="51"/>
      <c r="AY574" s="51"/>
      <c r="AZ574" s="51"/>
      <c r="BA574" s="51"/>
      <c r="BB574" s="51"/>
      <c r="BC574" s="51"/>
      <c r="BD574" s="51"/>
      <c r="BE574" s="51"/>
      <c r="BF574" s="51"/>
      <c r="BG574" s="51"/>
      <c r="BH574" s="51"/>
      <c r="BI574" s="51"/>
      <c r="BJ574" s="51"/>
      <c r="BK574" s="51"/>
      <c r="BL574" s="51"/>
      <c r="BM574" s="51"/>
    </row>
    <row r="575" spans="19:65"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  <c r="AO575" s="51"/>
      <c r="AP575" s="51"/>
      <c r="AQ575" s="51"/>
      <c r="AR575" s="51"/>
      <c r="AS575" s="51"/>
      <c r="AT575" s="51"/>
      <c r="AU575" s="51"/>
      <c r="AV575" s="51"/>
      <c r="AW575" s="51"/>
      <c r="AX575" s="51"/>
      <c r="AY575" s="51"/>
      <c r="AZ575" s="51"/>
      <c r="BA575" s="51"/>
      <c r="BB575" s="51"/>
      <c r="BC575" s="51"/>
      <c r="BD575" s="51"/>
      <c r="BE575" s="51"/>
      <c r="BF575" s="51"/>
      <c r="BG575" s="51"/>
      <c r="BH575" s="51"/>
      <c r="BI575" s="51"/>
      <c r="BJ575" s="51"/>
      <c r="BK575" s="51"/>
      <c r="BL575" s="51"/>
      <c r="BM575" s="51"/>
    </row>
    <row r="576" spans="19:65"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  <c r="AO576" s="51"/>
      <c r="AP576" s="51"/>
      <c r="AQ576" s="51"/>
      <c r="AR576" s="51"/>
      <c r="AS576" s="51"/>
      <c r="AT576" s="51"/>
      <c r="AU576" s="51"/>
      <c r="AV576" s="51"/>
      <c r="AW576" s="51"/>
      <c r="AX576" s="51"/>
      <c r="AY576" s="51"/>
      <c r="AZ576" s="51"/>
      <c r="BA576" s="51"/>
      <c r="BB576" s="51"/>
      <c r="BC576" s="51"/>
      <c r="BD576" s="51"/>
      <c r="BE576" s="51"/>
      <c r="BF576" s="51"/>
      <c r="BG576" s="51"/>
      <c r="BH576" s="51"/>
      <c r="BI576" s="51"/>
      <c r="BJ576" s="51"/>
      <c r="BK576" s="51"/>
      <c r="BL576" s="51"/>
      <c r="BM576" s="51"/>
    </row>
    <row r="577" spans="19:65"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  <c r="AO577" s="51"/>
      <c r="AP577" s="51"/>
      <c r="AQ577" s="51"/>
      <c r="AR577" s="51"/>
      <c r="AS577" s="51"/>
      <c r="AT577" s="51"/>
      <c r="AU577" s="51"/>
      <c r="AV577" s="51"/>
      <c r="AW577" s="51"/>
      <c r="AX577" s="51"/>
      <c r="AY577" s="51"/>
      <c r="AZ577" s="51"/>
      <c r="BA577" s="51"/>
      <c r="BB577" s="51"/>
      <c r="BC577" s="51"/>
      <c r="BD577" s="51"/>
      <c r="BE577" s="51"/>
      <c r="BF577" s="51"/>
      <c r="BG577" s="51"/>
      <c r="BH577" s="51"/>
      <c r="BI577" s="51"/>
      <c r="BJ577" s="51"/>
      <c r="BK577" s="51"/>
      <c r="BL577" s="51"/>
      <c r="BM577" s="51"/>
    </row>
    <row r="578" spans="19:65"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  <c r="AO578" s="51"/>
      <c r="AP578" s="51"/>
      <c r="AQ578" s="51"/>
      <c r="AR578" s="51"/>
      <c r="AS578" s="51"/>
      <c r="AT578" s="51"/>
      <c r="AU578" s="51"/>
      <c r="AV578" s="51"/>
      <c r="AW578" s="51"/>
      <c r="AX578" s="51"/>
      <c r="AY578" s="51"/>
      <c r="AZ578" s="51"/>
      <c r="BA578" s="51"/>
      <c r="BB578" s="51"/>
      <c r="BC578" s="51"/>
      <c r="BD578" s="51"/>
      <c r="BE578" s="51"/>
      <c r="BF578" s="51"/>
      <c r="BG578" s="51"/>
      <c r="BH578" s="51"/>
      <c r="BI578" s="51"/>
      <c r="BJ578" s="51"/>
      <c r="BK578" s="51"/>
      <c r="BL578" s="51"/>
      <c r="BM578" s="51"/>
    </row>
    <row r="579" spans="19:65"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51"/>
      <c r="AK579" s="51"/>
      <c r="AL579" s="51"/>
      <c r="AM579" s="51"/>
      <c r="AN579" s="51"/>
      <c r="AO579" s="51"/>
      <c r="AP579" s="51"/>
      <c r="AQ579" s="51"/>
      <c r="AR579" s="51"/>
      <c r="AS579" s="51"/>
      <c r="AT579" s="51"/>
      <c r="AU579" s="51"/>
      <c r="AV579" s="51"/>
      <c r="AW579" s="51"/>
      <c r="AX579" s="51"/>
      <c r="AY579" s="51"/>
      <c r="AZ579" s="51"/>
      <c r="BA579" s="51"/>
      <c r="BB579" s="51"/>
      <c r="BC579" s="51"/>
      <c r="BD579" s="51"/>
      <c r="BE579" s="51"/>
      <c r="BF579" s="51"/>
      <c r="BG579" s="51"/>
      <c r="BH579" s="51"/>
      <c r="BI579" s="51"/>
      <c r="BJ579" s="51"/>
      <c r="BK579" s="51"/>
      <c r="BL579" s="51"/>
      <c r="BM579" s="51"/>
    </row>
    <row r="580" spans="19:65"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51"/>
      <c r="AK580" s="51"/>
      <c r="AL580" s="51"/>
      <c r="AM580" s="51"/>
      <c r="AN580" s="51"/>
      <c r="AO580" s="51"/>
      <c r="AP580" s="51"/>
      <c r="AQ580" s="51"/>
      <c r="AR580" s="51"/>
      <c r="AS580" s="51"/>
      <c r="AT580" s="51"/>
      <c r="AU580" s="51"/>
      <c r="AV580" s="51"/>
      <c r="AW580" s="51"/>
      <c r="AX580" s="51"/>
      <c r="AY580" s="51"/>
      <c r="AZ580" s="51"/>
      <c r="BA580" s="51"/>
      <c r="BB580" s="51"/>
      <c r="BC580" s="51"/>
      <c r="BD580" s="51"/>
      <c r="BE580" s="51"/>
      <c r="BF580" s="51"/>
      <c r="BG580" s="51"/>
      <c r="BH580" s="51"/>
      <c r="BI580" s="51"/>
      <c r="BJ580" s="51"/>
      <c r="BK580" s="51"/>
      <c r="BL580" s="51"/>
      <c r="BM580" s="51"/>
    </row>
    <row r="581" spans="19:65"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  <c r="AO581" s="51"/>
      <c r="AP581" s="51"/>
      <c r="AQ581" s="51"/>
      <c r="AR581" s="51"/>
      <c r="AS581" s="51"/>
      <c r="AT581" s="51"/>
      <c r="AU581" s="51"/>
      <c r="AV581" s="51"/>
      <c r="AW581" s="51"/>
      <c r="AX581" s="51"/>
      <c r="AY581" s="51"/>
      <c r="AZ581" s="51"/>
      <c r="BA581" s="51"/>
      <c r="BB581" s="51"/>
      <c r="BC581" s="51"/>
      <c r="BD581" s="51"/>
      <c r="BE581" s="51"/>
      <c r="BF581" s="51"/>
      <c r="BG581" s="51"/>
      <c r="BH581" s="51"/>
      <c r="BI581" s="51"/>
      <c r="BJ581" s="51"/>
      <c r="BK581" s="51"/>
      <c r="BL581" s="51"/>
      <c r="BM581" s="51"/>
    </row>
    <row r="582" spans="19:65"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51"/>
      <c r="AK582" s="51"/>
      <c r="AL582" s="51"/>
      <c r="AM582" s="51"/>
      <c r="AN582" s="51"/>
      <c r="AO582" s="51"/>
      <c r="AP582" s="51"/>
      <c r="AQ582" s="51"/>
      <c r="AR582" s="51"/>
      <c r="AS582" s="51"/>
      <c r="AT582" s="51"/>
      <c r="AU582" s="51"/>
      <c r="AV582" s="51"/>
      <c r="AW582" s="51"/>
      <c r="AX582" s="51"/>
      <c r="AY582" s="51"/>
      <c r="AZ582" s="51"/>
      <c r="BA582" s="51"/>
      <c r="BB582" s="51"/>
      <c r="BC582" s="51"/>
      <c r="BD582" s="51"/>
      <c r="BE582" s="51"/>
      <c r="BF582" s="51"/>
      <c r="BG582" s="51"/>
      <c r="BH582" s="51"/>
      <c r="BI582" s="51"/>
      <c r="BJ582" s="51"/>
      <c r="BK582" s="51"/>
      <c r="BL582" s="51"/>
      <c r="BM582" s="51"/>
    </row>
    <row r="583" spans="19:65"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  <c r="AO583" s="51"/>
      <c r="AP583" s="51"/>
      <c r="AQ583" s="51"/>
      <c r="AR583" s="51"/>
      <c r="AS583" s="51"/>
      <c r="AT583" s="51"/>
      <c r="AU583" s="51"/>
      <c r="AV583" s="51"/>
      <c r="AW583" s="51"/>
      <c r="AX583" s="51"/>
      <c r="AY583" s="51"/>
      <c r="AZ583" s="51"/>
      <c r="BA583" s="51"/>
      <c r="BB583" s="51"/>
      <c r="BC583" s="51"/>
      <c r="BD583" s="51"/>
      <c r="BE583" s="51"/>
      <c r="BF583" s="51"/>
      <c r="BG583" s="51"/>
      <c r="BH583" s="51"/>
      <c r="BI583" s="51"/>
      <c r="BJ583" s="51"/>
      <c r="BK583" s="51"/>
      <c r="BL583" s="51"/>
      <c r="BM583" s="51"/>
    </row>
    <row r="584" spans="19:65"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  <c r="AO584" s="51"/>
      <c r="AP584" s="51"/>
      <c r="AQ584" s="51"/>
      <c r="AR584" s="51"/>
      <c r="AS584" s="51"/>
      <c r="AT584" s="51"/>
      <c r="AU584" s="51"/>
      <c r="AV584" s="51"/>
      <c r="AW584" s="51"/>
      <c r="AX584" s="51"/>
      <c r="AY584" s="51"/>
      <c r="AZ584" s="51"/>
      <c r="BA584" s="51"/>
      <c r="BB584" s="51"/>
      <c r="BC584" s="51"/>
      <c r="BD584" s="51"/>
      <c r="BE584" s="51"/>
      <c r="BF584" s="51"/>
      <c r="BG584" s="51"/>
      <c r="BH584" s="51"/>
      <c r="BI584" s="51"/>
      <c r="BJ584" s="51"/>
      <c r="BK584" s="51"/>
      <c r="BL584" s="51"/>
      <c r="BM584" s="51"/>
    </row>
    <row r="585" spans="19:65"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51"/>
      <c r="AK585" s="51"/>
      <c r="AL585" s="51"/>
      <c r="AM585" s="51"/>
      <c r="AN585" s="51"/>
      <c r="AO585" s="51"/>
      <c r="AP585" s="51"/>
      <c r="AQ585" s="51"/>
      <c r="AR585" s="51"/>
      <c r="AS585" s="51"/>
      <c r="AT585" s="51"/>
      <c r="AU585" s="51"/>
      <c r="AV585" s="51"/>
      <c r="AW585" s="51"/>
      <c r="AX585" s="51"/>
      <c r="AY585" s="51"/>
      <c r="AZ585" s="51"/>
      <c r="BA585" s="51"/>
      <c r="BB585" s="51"/>
      <c r="BC585" s="51"/>
      <c r="BD585" s="51"/>
      <c r="BE585" s="51"/>
      <c r="BF585" s="51"/>
      <c r="BG585" s="51"/>
      <c r="BH585" s="51"/>
      <c r="BI585" s="51"/>
      <c r="BJ585" s="51"/>
      <c r="BK585" s="51"/>
      <c r="BL585" s="51"/>
      <c r="BM585" s="51"/>
    </row>
    <row r="586" spans="19:65"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  <c r="AO586" s="51"/>
      <c r="AP586" s="51"/>
      <c r="AQ586" s="51"/>
      <c r="AR586" s="51"/>
      <c r="AS586" s="51"/>
      <c r="AT586" s="51"/>
      <c r="AU586" s="51"/>
      <c r="AV586" s="51"/>
      <c r="AW586" s="51"/>
      <c r="AX586" s="51"/>
      <c r="AY586" s="51"/>
      <c r="AZ586" s="51"/>
      <c r="BA586" s="51"/>
      <c r="BB586" s="51"/>
      <c r="BC586" s="51"/>
      <c r="BD586" s="51"/>
      <c r="BE586" s="51"/>
      <c r="BF586" s="51"/>
      <c r="BG586" s="51"/>
      <c r="BH586" s="51"/>
      <c r="BI586" s="51"/>
      <c r="BJ586" s="51"/>
      <c r="BK586" s="51"/>
      <c r="BL586" s="51"/>
      <c r="BM586" s="51"/>
    </row>
    <row r="587" spans="19:65"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51"/>
      <c r="AK587" s="51"/>
      <c r="AL587" s="51"/>
      <c r="AM587" s="51"/>
      <c r="AN587" s="51"/>
      <c r="AO587" s="51"/>
      <c r="AP587" s="51"/>
      <c r="AQ587" s="51"/>
      <c r="AR587" s="51"/>
      <c r="AS587" s="51"/>
      <c r="AT587" s="51"/>
      <c r="AU587" s="51"/>
      <c r="AV587" s="51"/>
      <c r="AW587" s="51"/>
      <c r="AX587" s="51"/>
      <c r="AY587" s="51"/>
      <c r="AZ587" s="51"/>
      <c r="BA587" s="51"/>
      <c r="BB587" s="51"/>
      <c r="BC587" s="51"/>
      <c r="BD587" s="51"/>
      <c r="BE587" s="51"/>
      <c r="BF587" s="51"/>
      <c r="BG587" s="51"/>
      <c r="BH587" s="51"/>
      <c r="BI587" s="51"/>
      <c r="BJ587" s="51"/>
      <c r="BK587" s="51"/>
      <c r="BL587" s="51"/>
      <c r="BM587" s="51"/>
    </row>
    <row r="588" spans="19:65"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  <c r="AO588" s="51"/>
      <c r="AP588" s="51"/>
      <c r="AQ588" s="51"/>
      <c r="AR588" s="51"/>
      <c r="AS588" s="51"/>
      <c r="AT588" s="51"/>
      <c r="AU588" s="51"/>
      <c r="AV588" s="51"/>
      <c r="AW588" s="51"/>
      <c r="AX588" s="51"/>
      <c r="AY588" s="51"/>
      <c r="AZ588" s="51"/>
      <c r="BA588" s="51"/>
      <c r="BB588" s="51"/>
      <c r="BC588" s="51"/>
      <c r="BD588" s="51"/>
      <c r="BE588" s="51"/>
      <c r="BF588" s="51"/>
      <c r="BG588" s="51"/>
      <c r="BH588" s="51"/>
      <c r="BI588" s="51"/>
      <c r="BJ588" s="51"/>
      <c r="BK588" s="51"/>
      <c r="BL588" s="51"/>
      <c r="BM588" s="51"/>
    </row>
    <row r="589" spans="19:65"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  <c r="AO589" s="51"/>
      <c r="AP589" s="51"/>
      <c r="AQ589" s="51"/>
      <c r="AR589" s="51"/>
      <c r="AS589" s="51"/>
      <c r="AT589" s="51"/>
      <c r="AU589" s="51"/>
      <c r="AV589" s="51"/>
      <c r="AW589" s="51"/>
      <c r="AX589" s="51"/>
      <c r="AY589" s="51"/>
      <c r="AZ589" s="51"/>
      <c r="BA589" s="51"/>
      <c r="BB589" s="51"/>
      <c r="BC589" s="51"/>
      <c r="BD589" s="51"/>
      <c r="BE589" s="51"/>
      <c r="BF589" s="51"/>
      <c r="BG589" s="51"/>
      <c r="BH589" s="51"/>
      <c r="BI589" s="51"/>
      <c r="BJ589" s="51"/>
      <c r="BK589" s="51"/>
      <c r="BL589" s="51"/>
      <c r="BM589" s="51"/>
    </row>
    <row r="590" spans="19:65"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  <c r="AO590" s="51"/>
      <c r="AP590" s="51"/>
      <c r="AQ590" s="51"/>
      <c r="AR590" s="51"/>
      <c r="AS590" s="51"/>
      <c r="AT590" s="51"/>
      <c r="AU590" s="51"/>
      <c r="AV590" s="51"/>
      <c r="AW590" s="51"/>
      <c r="AX590" s="51"/>
      <c r="AY590" s="51"/>
      <c r="AZ590" s="51"/>
      <c r="BA590" s="51"/>
      <c r="BB590" s="51"/>
      <c r="BC590" s="51"/>
      <c r="BD590" s="51"/>
      <c r="BE590" s="51"/>
      <c r="BF590" s="51"/>
      <c r="BG590" s="51"/>
      <c r="BH590" s="51"/>
      <c r="BI590" s="51"/>
      <c r="BJ590" s="51"/>
      <c r="BK590" s="51"/>
      <c r="BL590" s="51"/>
      <c r="BM590" s="51"/>
    </row>
    <row r="591" spans="19:65"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  <c r="AO591" s="51"/>
      <c r="AP591" s="51"/>
      <c r="AQ591" s="51"/>
      <c r="AR591" s="51"/>
      <c r="AS591" s="51"/>
      <c r="AT591" s="51"/>
      <c r="AU591" s="51"/>
      <c r="AV591" s="51"/>
      <c r="AW591" s="51"/>
      <c r="AX591" s="51"/>
      <c r="AY591" s="51"/>
      <c r="AZ591" s="51"/>
      <c r="BA591" s="51"/>
      <c r="BB591" s="51"/>
      <c r="BC591" s="51"/>
      <c r="BD591" s="51"/>
      <c r="BE591" s="51"/>
      <c r="BF591" s="51"/>
      <c r="BG591" s="51"/>
      <c r="BH591" s="51"/>
      <c r="BI591" s="51"/>
      <c r="BJ591" s="51"/>
      <c r="BK591" s="51"/>
      <c r="BL591" s="51"/>
      <c r="BM591" s="51"/>
    </row>
    <row r="592" spans="19:65"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51"/>
      <c r="AK592" s="51"/>
      <c r="AL592" s="51"/>
      <c r="AM592" s="51"/>
      <c r="AN592" s="51"/>
      <c r="AO592" s="51"/>
      <c r="AP592" s="51"/>
      <c r="AQ592" s="51"/>
      <c r="AR592" s="51"/>
      <c r="AS592" s="51"/>
      <c r="AT592" s="51"/>
      <c r="AU592" s="51"/>
      <c r="AV592" s="51"/>
      <c r="AW592" s="51"/>
      <c r="AX592" s="51"/>
      <c r="AY592" s="51"/>
      <c r="AZ592" s="51"/>
      <c r="BA592" s="51"/>
      <c r="BB592" s="51"/>
      <c r="BC592" s="51"/>
      <c r="BD592" s="51"/>
      <c r="BE592" s="51"/>
      <c r="BF592" s="51"/>
      <c r="BG592" s="51"/>
      <c r="BH592" s="51"/>
      <c r="BI592" s="51"/>
      <c r="BJ592" s="51"/>
      <c r="BK592" s="51"/>
      <c r="BL592" s="51"/>
      <c r="BM592" s="51"/>
    </row>
    <row r="593" spans="19:65"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  <c r="AE593" s="51"/>
      <c r="AF593" s="51"/>
      <c r="AG593" s="51"/>
      <c r="AH593" s="51"/>
      <c r="AI593" s="51"/>
      <c r="AJ593" s="51"/>
      <c r="AK593" s="51"/>
      <c r="AL593" s="51"/>
      <c r="AM593" s="51"/>
      <c r="AN593" s="51"/>
      <c r="AO593" s="51"/>
      <c r="AP593" s="51"/>
      <c r="AQ593" s="51"/>
      <c r="AR593" s="51"/>
      <c r="AS593" s="51"/>
      <c r="AT593" s="51"/>
      <c r="AU593" s="51"/>
      <c r="AV593" s="51"/>
      <c r="AW593" s="51"/>
      <c r="AX593" s="51"/>
      <c r="AY593" s="51"/>
      <c r="AZ593" s="51"/>
      <c r="BA593" s="51"/>
      <c r="BB593" s="51"/>
      <c r="BC593" s="51"/>
      <c r="BD593" s="51"/>
      <c r="BE593" s="51"/>
      <c r="BF593" s="51"/>
      <c r="BG593" s="51"/>
      <c r="BH593" s="51"/>
      <c r="BI593" s="51"/>
      <c r="BJ593" s="51"/>
      <c r="BK593" s="51"/>
      <c r="BL593" s="51"/>
      <c r="BM593" s="51"/>
    </row>
    <row r="594" spans="19:65"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  <c r="AE594" s="51"/>
      <c r="AF594" s="51"/>
      <c r="AG594" s="51"/>
      <c r="AH594" s="51"/>
      <c r="AI594" s="51"/>
      <c r="AJ594" s="51"/>
      <c r="AK594" s="51"/>
      <c r="AL594" s="51"/>
      <c r="AM594" s="51"/>
      <c r="AN594" s="51"/>
      <c r="AO594" s="51"/>
      <c r="AP594" s="51"/>
      <c r="AQ594" s="51"/>
      <c r="AR594" s="51"/>
      <c r="AS594" s="51"/>
      <c r="AT594" s="51"/>
      <c r="AU594" s="51"/>
      <c r="AV594" s="51"/>
      <c r="AW594" s="51"/>
      <c r="AX594" s="51"/>
      <c r="AY594" s="51"/>
      <c r="AZ594" s="51"/>
      <c r="BA594" s="51"/>
      <c r="BB594" s="51"/>
      <c r="BC594" s="51"/>
      <c r="BD594" s="51"/>
      <c r="BE594" s="51"/>
      <c r="BF594" s="51"/>
      <c r="BG594" s="51"/>
      <c r="BH594" s="51"/>
      <c r="BI594" s="51"/>
      <c r="BJ594" s="51"/>
      <c r="BK594" s="51"/>
      <c r="BL594" s="51"/>
      <c r="BM594" s="51"/>
    </row>
    <row r="595" spans="19:65"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  <c r="AE595" s="51"/>
      <c r="AF595" s="51"/>
      <c r="AG595" s="51"/>
      <c r="AH595" s="51"/>
      <c r="AI595" s="51"/>
      <c r="AJ595" s="51"/>
      <c r="AK595" s="51"/>
      <c r="AL595" s="51"/>
      <c r="AM595" s="51"/>
      <c r="AN595" s="51"/>
      <c r="AO595" s="51"/>
      <c r="AP595" s="51"/>
      <c r="AQ595" s="51"/>
      <c r="AR595" s="51"/>
      <c r="AS595" s="51"/>
      <c r="AT595" s="51"/>
      <c r="AU595" s="51"/>
      <c r="AV595" s="51"/>
      <c r="AW595" s="51"/>
      <c r="AX595" s="51"/>
      <c r="AY595" s="51"/>
      <c r="AZ595" s="51"/>
      <c r="BA595" s="51"/>
      <c r="BB595" s="51"/>
      <c r="BC595" s="51"/>
      <c r="BD595" s="51"/>
      <c r="BE595" s="51"/>
      <c r="BF595" s="51"/>
      <c r="BG595" s="51"/>
      <c r="BH595" s="51"/>
      <c r="BI595" s="51"/>
      <c r="BJ595" s="51"/>
      <c r="BK595" s="51"/>
      <c r="BL595" s="51"/>
      <c r="BM595" s="51"/>
    </row>
    <row r="596" spans="19:65"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  <c r="AD596" s="51"/>
      <c r="AE596" s="51"/>
      <c r="AF596" s="51"/>
      <c r="AG596" s="51"/>
      <c r="AH596" s="51"/>
      <c r="AI596" s="51"/>
      <c r="AJ596" s="51"/>
      <c r="AK596" s="51"/>
      <c r="AL596" s="51"/>
      <c r="AM596" s="51"/>
      <c r="AN596" s="51"/>
      <c r="AO596" s="51"/>
      <c r="AP596" s="51"/>
      <c r="AQ596" s="51"/>
      <c r="AR596" s="51"/>
      <c r="AS596" s="51"/>
      <c r="AT596" s="51"/>
      <c r="AU596" s="51"/>
      <c r="AV596" s="51"/>
      <c r="AW596" s="51"/>
      <c r="AX596" s="51"/>
      <c r="AY596" s="51"/>
      <c r="AZ596" s="51"/>
      <c r="BA596" s="51"/>
      <c r="BB596" s="51"/>
      <c r="BC596" s="51"/>
      <c r="BD596" s="51"/>
      <c r="BE596" s="51"/>
      <c r="BF596" s="51"/>
      <c r="BG596" s="51"/>
      <c r="BH596" s="51"/>
      <c r="BI596" s="51"/>
      <c r="BJ596" s="51"/>
      <c r="BK596" s="51"/>
      <c r="BL596" s="51"/>
      <c r="BM596" s="51"/>
    </row>
    <row r="597" spans="19:65"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  <c r="AD597" s="51"/>
      <c r="AE597" s="51"/>
      <c r="AF597" s="51"/>
      <c r="AG597" s="51"/>
      <c r="AH597" s="51"/>
      <c r="AI597" s="51"/>
      <c r="AJ597" s="51"/>
      <c r="AK597" s="51"/>
      <c r="AL597" s="51"/>
      <c r="AM597" s="51"/>
      <c r="AN597" s="51"/>
      <c r="AO597" s="51"/>
      <c r="AP597" s="51"/>
      <c r="AQ597" s="51"/>
      <c r="AR597" s="51"/>
      <c r="AS597" s="51"/>
      <c r="AT597" s="51"/>
      <c r="AU597" s="51"/>
      <c r="AV597" s="51"/>
      <c r="AW597" s="51"/>
      <c r="AX597" s="51"/>
      <c r="AY597" s="51"/>
      <c r="AZ597" s="51"/>
      <c r="BA597" s="51"/>
      <c r="BB597" s="51"/>
      <c r="BC597" s="51"/>
      <c r="BD597" s="51"/>
      <c r="BE597" s="51"/>
      <c r="BF597" s="51"/>
      <c r="BG597" s="51"/>
      <c r="BH597" s="51"/>
      <c r="BI597" s="51"/>
      <c r="BJ597" s="51"/>
      <c r="BK597" s="51"/>
      <c r="BL597" s="51"/>
      <c r="BM597" s="51"/>
    </row>
    <row r="598" spans="19:65"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  <c r="AD598" s="51"/>
      <c r="AE598" s="51"/>
      <c r="AF598" s="51"/>
      <c r="AG598" s="51"/>
      <c r="AH598" s="51"/>
      <c r="AI598" s="51"/>
      <c r="AJ598" s="51"/>
      <c r="AK598" s="51"/>
      <c r="AL598" s="51"/>
      <c r="AM598" s="51"/>
      <c r="AN598" s="51"/>
      <c r="AO598" s="51"/>
      <c r="AP598" s="51"/>
      <c r="AQ598" s="51"/>
      <c r="AR598" s="51"/>
      <c r="AS598" s="51"/>
      <c r="AT598" s="51"/>
      <c r="AU598" s="51"/>
      <c r="AV598" s="51"/>
      <c r="AW598" s="51"/>
      <c r="AX598" s="51"/>
      <c r="AY598" s="51"/>
      <c r="AZ598" s="51"/>
      <c r="BA598" s="51"/>
      <c r="BB598" s="51"/>
      <c r="BC598" s="51"/>
      <c r="BD598" s="51"/>
      <c r="BE598" s="51"/>
      <c r="BF598" s="51"/>
      <c r="BG598" s="51"/>
      <c r="BH598" s="51"/>
      <c r="BI598" s="51"/>
      <c r="BJ598" s="51"/>
      <c r="BK598" s="51"/>
      <c r="BL598" s="51"/>
      <c r="BM598" s="51"/>
    </row>
    <row r="599" spans="19:65"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  <c r="AD599" s="51"/>
      <c r="AE599" s="51"/>
      <c r="AF599" s="51"/>
      <c r="AG599" s="51"/>
      <c r="AH599" s="51"/>
      <c r="AI599" s="51"/>
      <c r="AJ599" s="51"/>
      <c r="AK599" s="51"/>
      <c r="AL599" s="51"/>
      <c r="AM599" s="51"/>
      <c r="AN599" s="51"/>
      <c r="AO599" s="51"/>
      <c r="AP599" s="51"/>
      <c r="AQ599" s="51"/>
      <c r="AR599" s="51"/>
      <c r="AS599" s="51"/>
      <c r="AT599" s="51"/>
      <c r="AU599" s="51"/>
      <c r="AV599" s="51"/>
      <c r="AW599" s="51"/>
      <c r="AX599" s="51"/>
      <c r="AY599" s="51"/>
      <c r="AZ599" s="51"/>
      <c r="BA599" s="51"/>
      <c r="BB599" s="51"/>
      <c r="BC599" s="51"/>
      <c r="BD599" s="51"/>
      <c r="BE599" s="51"/>
      <c r="BF599" s="51"/>
      <c r="BG599" s="51"/>
      <c r="BH599" s="51"/>
      <c r="BI599" s="51"/>
      <c r="BJ599" s="51"/>
      <c r="BK599" s="51"/>
      <c r="BL599" s="51"/>
      <c r="BM599" s="51"/>
    </row>
    <row r="600" spans="19:65"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  <c r="AD600" s="51"/>
      <c r="AE600" s="51"/>
      <c r="AF600" s="51"/>
      <c r="AG600" s="51"/>
      <c r="AH600" s="51"/>
      <c r="AI600" s="51"/>
      <c r="AJ600" s="51"/>
      <c r="AK600" s="51"/>
      <c r="AL600" s="51"/>
      <c r="AM600" s="51"/>
      <c r="AN600" s="51"/>
      <c r="AO600" s="51"/>
      <c r="AP600" s="51"/>
      <c r="AQ600" s="51"/>
      <c r="AR600" s="51"/>
      <c r="AS600" s="51"/>
      <c r="AT600" s="51"/>
      <c r="AU600" s="51"/>
      <c r="AV600" s="51"/>
      <c r="AW600" s="51"/>
      <c r="AX600" s="51"/>
      <c r="AY600" s="51"/>
      <c r="AZ600" s="51"/>
      <c r="BA600" s="51"/>
      <c r="BB600" s="51"/>
      <c r="BC600" s="51"/>
      <c r="BD600" s="51"/>
      <c r="BE600" s="51"/>
      <c r="BF600" s="51"/>
      <c r="BG600" s="51"/>
      <c r="BH600" s="51"/>
      <c r="BI600" s="51"/>
      <c r="BJ600" s="51"/>
      <c r="BK600" s="51"/>
      <c r="BL600" s="51"/>
      <c r="BM600" s="51"/>
    </row>
    <row r="601" spans="19:65"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  <c r="AD601" s="51"/>
      <c r="AE601" s="51"/>
      <c r="AF601" s="51"/>
      <c r="AG601" s="51"/>
      <c r="AH601" s="51"/>
      <c r="AI601" s="51"/>
      <c r="AJ601" s="51"/>
      <c r="AK601" s="51"/>
      <c r="AL601" s="51"/>
      <c r="AM601" s="51"/>
      <c r="AN601" s="51"/>
      <c r="AO601" s="51"/>
      <c r="AP601" s="51"/>
      <c r="AQ601" s="51"/>
      <c r="AR601" s="51"/>
      <c r="AS601" s="51"/>
      <c r="AT601" s="51"/>
      <c r="AU601" s="51"/>
      <c r="AV601" s="51"/>
      <c r="AW601" s="51"/>
      <c r="AX601" s="51"/>
      <c r="AY601" s="51"/>
      <c r="AZ601" s="51"/>
      <c r="BA601" s="51"/>
      <c r="BB601" s="51"/>
      <c r="BC601" s="51"/>
      <c r="BD601" s="51"/>
      <c r="BE601" s="51"/>
      <c r="BF601" s="51"/>
      <c r="BG601" s="51"/>
      <c r="BH601" s="51"/>
      <c r="BI601" s="51"/>
      <c r="BJ601" s="51"/>
      <c r="BK601" s="51"/>
      <c r="BL601" s="51"/>
      <c r="BM601" s="51"/>
    </row>
    <row r="602" spans="19:65"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  <c r="AD602" s="51"/>
      <c r="AE602" s="51"/>
      <c r="AF602" s="51"/>
      <c r="AG602" s="51"/>
      <c r="AH602" s="51"/>
      <c r="AI602" s="51"/>
      <c r="AJ602" s="51"/>
      <c r="AK602" s="51"/>
      <c r="AL602" s="51"/>
      <c r="AM602" s="51"/>
      <c r="AN602" s="51"/>
      <c r="AO602" s="51"/>
      <c r="AP602" s="51"/>
      <c r="AQ602" s="51"/>
      <c r="AR602" s="51"/>
      <c r="AS602" s="51"/>
      <c r="AT602" s="51"/>
      <c r="AU602" s="51"/>
      <c r="AV602" s="51"/>
      <c r="AW602" s="51"/>
      <c r="AX602" s="51"/>
      <c r="AY602" s="51"/>
      <c r="AZ602" s="51"/>
      <c r="BA602" s="51"/>
      <c r="BB602" s="51"/>
      <c r="BC602" s="51"/>
      <c r="BD602" s="51"/>
      <c r="BE602" s="51"/>
      <c r="BF602" s="51"/>
      <c r="BG602" s="51"/>
      <c r="BH602" s="51"/>
      <c r="BI602" s="51"/>
      <c r="BJ602" s="51"/>
      <c r="BK602" s="51"/>
      <c r="BL602" s="51"/>
      <c r="BM602" s="51"/>
    </row>
    <row r="603" spans="19:65"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  <c r="AD603" s="51"/>
      <c r="AE603" s="51"/>
      <c r="AF603" s="51"/>
      <c r="AG603" s="51"/>
      <c r="AH603" s="51"/>
      <c r="AI603" s="51"/>
      <c r="AJ603" s="51"/>
      <c r="AK603" s="51"/>
      <c r="AL603" s="51"/>
      <c r="AM603" s="51"/>
      <c r="AN603" s="51"/>
      <c r="AO603" s="51"/>
      <c r="AP603" s="51"/>
      <c r="AQ603" s="51"/>
      <c r="AR603" s="51"/>
      <c r="AS603" s="51"/>
      <c r="AT603" s="51"/>
      <c r="AU603" s="51"/>
      <c r="AV603" s="51"/>
      <c r="AW603" s="51"/>
      <c r="AX603" s="51"/>
      <c r="AY603" s="51"/>
      <c r="AZ603" s="51"/>
      <c r="BA603" s="51"/>
      <c r="BB603" s="51"/>
      <c r="BC603" s="51"/>
      <c r="BD603" s="51"/>
      <c r="BE603" s="51"/>
      <c r="BF603" s="51"/>
      <c r="BG603" s="51"/>
      <c r="BH603" s="51"/>
      <c r="BI603" s="51"/>
      <c r="BJ603" s="51"/>
      <c r="BK603" s="51"/>
      <c r="BL603" s="51"/>
      <c r="BM603" s="51"/>
    </row>
    <row r="604" spans="19:65"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  <c r="AD604" s="51"/>
      <c r="AE604" s="51"/>
      <c r="AF604" s="51"/>
      <c r="AG604" s="51"/>
      <c r="AH604" s="51"/>
      <c r="AI604" s="51"/>
      <c r="AJ604" s="51"/>
      <c r="AK604" s="51"/>
      <c r="AL604" s="51"/>
      <c r="AM604" s="51"/>
      <c r="AN604" s="51"/>
      <c r="AO604" s="51"/>
      <c r="AP604" s="51"/>
      <c r="AQ604" s="51"/>
      <c r="AR604" s="51"/>
      <c r="AS604" s="51"/>
      <c r="AT604" s="51"/>
      <c r="AU604" s="51"/>
      <c r="AV604" s="51"/>
      <c r="AW604" s="51"/>
      <c r="AX604" s="51"/>
      <c r="AY604" s="51"/>
      <c r="AZ604" s="51"/>
      <c r="BA604" s="51"/>
      <c r="BB604" s="51"/>
      <c r="BC604" s="51"/>
      <c r="BD604" s="51"/>
      <c r="BE604" s="51"/>
      <c r="BF604" s="51"/>
      <c r="BG604" s="51"/>
      <c r="BH604" s="51"/>
      <c r="BI604" s="51"/>
      <c r="BJ604" s="51"/>
      <c r="BK604" s="51"/>
      <c r="BL604" s="51"/>
      <c r="BM604" s="51"/>
    </row>
    <row r="605" spans="19:65"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  <c r="AD605" s="51"/>
      <c r="AE605" s="51"/>
      <c r="AF605" s="51"/>
      <c r="AG605" s="51"/>
      <c r="AH605" s="51"/>
      <c r="AI605" s="51"/>
      <c r="AJ605" s="51"/>
      <c r="AK605" s="51"/>
      <c r="AL605" s="51"/>
      <c r="AM605" s="51"/>
      <c r="AN605" s="51"/>
      <c r="AO605" s="51"/>
      <c r="AP605" s="51"/>
      <c r="AQ605" s="51"/>
      <c r="AR605" s="51"/>
      <c r="AS605" s="51"/>
      <c r="AT605" s="51"/>
      <c r="AU605" s="51"/>
      <c r="AV605" s="51"/>
      <c r="AW605" s="51"/>
      <c r="AX605" s="51"/>
      <c r="AY605" s="51"/>
      <c r="AZ605" s="51"/>
      <c r="BA605" s="51"/>
      <c r="BB605" s="51"/>
      <c r="BC605" s="51"/>
      <c r="BD605" s="51"/>
      <c r="BE605" s="51"/>
      <c r="BF605" s="51"/>
      <c r="BG605" s="51"/>
      <c r="BH605" s="51"/>
      <c r="BI605" s="51"/>
      <c r="BJ605" s="51"/>
      <c r="BK605" s="51"/>
      <c r="BL605" s="51"/>
      <c r="BM605" s="51"/>
    </row>
    <row r="606" spans="19:65"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  <c r="AD606" s="51"/>
      <c r="AE606" s="51"/>
      <c r="AF606" s="51"/>
      <c r="AG606" s="51"/>
      <c r="AH606" s="51"/>
      <c r="AI606" s="51"/>
      <c r="AJ606" s="51"/>
      <c r="AK606" s="51"/>
      <c r="AL606" s="51"/>
      <c r="AM606" s="51"/>
      <c r="AN606" s="51"/>
      <c r="AO606" s="51"/>
      <c r="AP606" s="51"/>
      <c r="AQ606" s="51"/>
      <c r="AR606" s="51"/>
      <c r="AS606" s="51"/>
      <c r="AT606" s="51"/>
      <c r="AU606" s="51"/>
      <c r="AV606" s="51"/>
      <c r="AW606" s="51"/>
      <c r="AX606" s="51"/>
      <c r="AY606" s="51"/>
      <c r="AZ606" s="51"/>
      <c r="BA606" s="51"/>
      <c r="BB606" s="51"/>
      <c r="BC606" s="51"/>
      <c r="BD606" s="51"/>
      <c r="BE606" s="51"/>
      <c r="BF606" s="51"/>
      <c r="BG606" s="51"/>
      <c r="BH606" s="51"/>
      <c r="BI606" s="51"/>
      <c r="BJ606" s="51"/>
      <c r="BK606" s="51"/>
      <c r="BL606" s="51"/>
      <c r="BM606" s="51"/>
    </row>
    <row r="607" spans="19:65"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  <c r="AE607" s="51"/>
      <c r="AF607" s="51"/>
      <c r="AG607" s="51"/>
      <c r="AH607" s="51"/>
      <c r="AI607" s="51"/>
      <c r="AJ607" s="51"/>
      <c r="AK607" s="51"/>
      <c r="AL607" s="51"/>
      <c r="AM607" s="51"/>
      <c r="AN607" s="51"/>
      <c r="AO607" s="51"/>
      <c r="AP607" s="51"/>
      <c r="AQ607" s="51"/>
      <c r="AR607" s="51"/>
      <c r="AS607" s="51"/>
      <c r="AT607" s="51"/>
      <c r="AU607" s="51"/>
      <c r="AV607" s="51"/>
      <c r="AW607" s="51"/>
      <c r="AX607" s="51"/>
      <c r="AY607" s="51"/>
      <c r="AZ607" s="51"/>
      <c r="BA607" s="51"/>
      <c r="BB607" s="51"/>
      <c r="BC607" s="51"/>
      <c r="BD607" s="51"/>
      <c r="BE607" s="51"/>
      <c r="BF607" s="51"/>
      <c r="BG607" s="51"/>
      <c r="BH607" s="51"/>
      <c r="BI607" s="51"/>
      <c r="BJ607" s="51"/>
      <c r="BK607" s="51"/>
      <c r="BL607" s="51"/>
      <c r="BM607" s="51"/>
    </row>
    <row r="608" spans="19:65"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  <c r="AE608" s="51"/>
      <c r="AF608" s="51"/>
      <c r="AG608" s="51"/>
      <c r="AH608" s="51"/>
      <c r="AI608" s="51"/>
      <c r="AJ608" s="51"/>
      <c r="AK608" s="51"/>
      <c r="AL608" s="51"/>
      <c r="AM608" s="51"/>
      <c r="AN608" s="51"/>
      <c r="AO608" s="51"/>
      <c r="AP608" s="51"/>
      <c r="AQ608" s="51"/>
      <c r="AR608" s="51"/>
      <c r="AS608" s="51"/>
      <c r="AT608" s="51"/>
      <c r="AU608" s="51"/>
      <c r="AV608" s="51"/>
      <c r="AW608" s="51"/>
      <c r="AX608" s="51"/>
      <c r="AY608" s="51"/>
      <c r="AZ608" s="51"/>
      <c r="BA608" s="51"/>
      <c r="BB608" s="51"/>
      <c r="BC608" s="51"/>
      <c r="BD608" s="51"/>
      <c r="BE608" s="51"/>
      <c r="BF608" s="51"/>
      <c r="BG608" s="51"/>
      <c r="BH608" s="51"/>
      <c r="BI608" s="51"/>
      <c r="BJ608" s="51"/>
      <c r="BK608" s="51"/>
      <c r="BL608" s="51"/>
      <c r="BM608" s="51"/>
    </row>
    <row r="609" spans="19:65"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  <c r="AE609" s="51"/>
      <c r="AF609" s="51"/>
      <c r="AG609" s="51"/>
      <c r="AH609" s="51"/>
      <c r="AI609" s="51"/>
      <c r="AJ609" s="51"/>
      <c r="AK609" s="51"/>
      <c r="AL609" s="51"/>
      <c r="AM609" s="51"/>
      <c r="AN609" s="51"/>
      <c r="AO609" s="51"/>
      <c r="AP609" s="51"/>
      <c r="AQ609" s="51"/>
      <c r="AR609" s="51"/>
      <c r="AS609" s="51"/>
      <c r="AT609" s="51"/>
      <c r="AU609" s="51"/>
      <c r="AV609" s="51"/>
      <c r="AW609" s="51"/>
      <c r="AX609" s="51"/>
      <c r="AY609" s="51"/>
      <c r="AZ609" s="51"/>
      <c r="BA609" s="51"/>
      <c r="BB609" s="51"/>
      <c r="BC609" s="51"/>
      <c r="BD609" s="51"/>
      <c r="BE609" s="51"/>
      <c r="BF609" s="51"/>
      <c r="BG609" s="51"/>
      <c r="BH609" s="51"/>
      <c r="BI609" s="51"/>
      <c r="BJ609" s="51"/>
      <c r="BK609" s="51"/>
      <c r="BL609" s="51"/>
      <c r="BM609" s="51"/>
    </row>
    <row r="610" spans="19:65"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  <c r="AE610" s="51"/>
      <c r="AF610" s="51"/>
      <c r="AG610" s="51"/>
      <c r="AH610" s="51"/>
      <c r="AI610" s="51"/>
      <c r="AJ610" s="51"/>
      <c r="AK610" s="51"/>
      <c r="AL610" s="51"/>
      <c r="AM610" s="51"/>
      <c r="AN610" s="51"/>
      <c r="AO610" s="51"/>
      <c r="AP610" s="51"/>
      <c r="AQ610" s="51"/>
      <c r="AR610" s="51"/>
      <c r="AS610" s="51"/>
      <c r="AT610" s="51"/>
      <c r="AU610" s="51"/>
      <c r="AV610" s="51"/>
      <c r="AW610" s="51"/>
      <c r="AX610" s="51"/>
      <c r="AY610" s="51"/>
      <c r="AZ610" s="51"/>
      <c r="BA610" s="51"/>
      <c r="BB610" s="51"/>
      <c r="BC610" s="51"/>
      <c r="BD610" s="51"/>
      <c r="BE610" s="51"/>
      <c r="BF610" s="51"/>
      <c r="BG610" s="51"/>
      <c r="BH610" s="51"/>
      <c r="BI610" s="51"/>
      <c r="BJ610" s="51"/>
      <c r="BK610" s="51"/>
      <c r="BL610" s="51"/>
      <c r="BM610" s="51"/>
    </row>
    <row r="611" spans="19:65"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  <c r="AE611" s="51"/>
      <c r="AF611" s="51"/>
      <c r="AG611" s="51"/>
      <c r="AH611" s="51"/>
      <c r="AI611" s="51"/>
      <c r="AJ611" s="51"/>
      <c r="AK611" s="51"/>
      <c r="AL611" s="51"/>
      <c r="AM611" s="51"/>
      <c r="AN611" s="51"/>
      <c r="AO611" s="51"/>
      <c r="AP611" s="51"/>
      <c r="AQ611" s="51"/>
      <c r="AR611" s="51"/>
      <c r="AS611" s="51"/>
      <c r="AT611" s="51"/>
      <c r="AU611" s="51"/>
      <c r="AV611" s="51"/>
      <c r="AW611" s="51"/>
      <c r="AX611" s="51"/>
      <c r="AY611" s="51"/>
      <c r="AZ611" s="51"/>
      <c r="BA611" s="51"/>
      <c r="BB611" s="51"/>
      <c r="BC611" s="51"/>
      <c r="BD611" s="51"/>
      <c r="BE611" s="51"/>
      <c r="BF611" s="51"/>
      <c r="BG611" s="51"/>
      <c r="BH611" s="51"/>
      <c r="BI611" s="51"/>
      <c r="BJ611" s="51"/>
      <c r="BK611" s="51"/>
      <c r="BL611" s="51"/>
      <c r="BM611" s="51"/>
    </row>
    <row r="612" spans="19:65"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  <c r="AD612" s="51"/>
      <c r="AE612" s="51"/>
      <c r="AF612" s="51"/>
      <c r="AG612" s="51"/>
      <c r="AH612" s="51"/>
      <c r="AI612" s="51"/>
      <c r="AJ612" s="51"/>
      <c r="AK612" s="51"/>
      <c r="AL612" s="51"/>
      <c r="AM612" s="51"/>
      <c r="AN612" s="51"/>
      <c r="AO612" s="51"/>
      <c r="AP612" s="51"/>
      <c r="AQ612" s="51"/>
      <c r="AR612" s="51"/>
      <c r="AS612" s="51"/>
      <c r="AT612" s="51"/>
      <c r="AU612" s="51"/>
      <c r="AV612" s="51"/>
      <c r="AW612" s="51"/>
      <c r="AX612" s="51"/>
      <c r="AY612" s="51"/>
      <c r="AZ612" s="51"/>
      <c r="BA612" s="51"/>
      <c r="BB612" s="51"/>
      <c r="BC612" s="51"/>
      <c r="BD612" s="51"/>
      <c r="BE612" s="51"/>
      <c r="BF612" s="51"/>
      <c r="BG612" s="51"/>
      <c r="BH612" s="51"/>
      <c r="BI612" s="51"/>
      <c r="BJ612" s="51"/>
      <c r="BK612" s="51"/>
      <c r="BL612" s="51"/>
      <c r="BM612" s="51"/>
    </row>
    <row r="613" spans="19:65"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  <c r="AD613" s="51"/>
      <c r="AE613" s="51"/>
      <c r="AF613" s="51"/>
      <c r="AG613" s="51"/>
      <c r="AH613" s="51"/>
      <c r="AI613" s="51"/>
      <c r="AJ613" s="51"/>
      <c r="AK613" s="51"/>
      <c r="AL613" s="51"/>
      <c r="AM613" s="51"/>
      <c r="AN613" s="51"/>
      <c r="AO613" s="51"/>
      <c r="AP613" s="51"/>
      <c r="AQ613" s="51"/>
      <c r="AR613" s="51"/>
      <c r="AS613" s="51"/>
      <c r="AT613" s="51"/>
      <c r="AU613" s="51"/>
      <c r="AV613" s="51"/>
      <c r="AW613" s="51"/>
      <c r="AX613" s="51"/>
      <c r="AY613" s="51"/>
      <c r="AZ613" s="51"/>
      <c r="BA613" s="51"/>
      <c r="BB613" s="51"/>
      <c r="BC613" s="51"/>
      <c r="BD613" s="51"/>
      <c r="BE613" s="51"/>
      <c r="BF613" s="51"/>
      <c r="BG613" s="51"/>
      <c r="BH613" s="51"/>
      <c r="BI613" s="51"/>
      <c r="BJ613" s="51"/>
      <c r="BK613" s="51"/>
      <c r="BL613" s="51"/>
      <c r="BM613" s="51"/>
    </row>
    <row r="614" spans="19:65"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  <c r="AD614" s="51"/>
      <c r="AE614" s="51"/>
      <c r="AF614" s="51"/>
      <c r="AG614" s="51"/>
      <c r="AH614" s="51"/>
      <c r="AI614" s="51"/>
      <c r="AJ614" s="51"/>
      <c r="AK614" s="51"/>
      <c r="AL614" s="51"/>
      <c r="AM614" s="51"/>
      <c r="AN614" s="51"/>
      <c r="AO614" s="51"/>
      <c r="AP614" s="51"/>
      <c r="AQ614" s="51"/>
      <c r="AR614" s="51"/>
      <c r="AS614" s="51"/>
      <c r="AT614" s="51"/>
      <c r="AU614" s="51"/>
      <c r="AV614" s="51"/>
      <c r="AW614" s="51"/>
      <c r="AX614" s="51"/>
      <c r="AY614" s="51"/>
      <c r="AZ614" s="51"/>
      <c r="BA614" s="51"/>
      <c r="BB614" s="51"/>
      <c r="BC614" s="51"/>
      <c r="BD614" s="51"/>
      <c r="BE614" s="51"/>
      <c r="BF614" s="51"/>
      <c r="BG614" s="51"/>
      <c r="BH614" s="51"/>
      <c r="BI614" s="51"/>
      <c r="BJ614" s="51"/>
      <c r="BK614" s="51"/>
      <c r="BL614" s="51"/>
      <c r="BM614" s="51"/>
    </row>
    <row r="615" spans="19:65"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  <c r="AD615" s="51"/>
      <c r="AE615" s="51"/>
      <c r="AF615" s="51"/>
      <c r="AG615" s="51"/>
      <c r="AH615" s="51"/>
      <c r="AI615" s="51"/>
      <c r="AJ615" s="51"/>
      <c r="AK615" s="51"/>
      <c r="AL615" s="51"/>
      <c r="AM615" s="51"/>
      <c r="AN615" s="51"/>
      <c r="AO615" s="51"/>
      <c r="AP615" s="51"/>
      <c r="AQ615" s="51"/>
      <c r="AR615" s="51"/>
      <c r="AS615" s="51"/>
      <c r="AT615" s="51"/>
      <c r="AU615" s="51"/>
      <c r="AV615" s="51"/>
      <c r="AW615" s="51"/>
      <c r="AX615" s="51"/>
      <c r="AY615" s="51"/>
      <c r="AZ615" s="51"/>
      <c r="BA615" s="51"/>
      <c r="BB615" s="51"/>
      <c r="BC615" s="51"/>
      <c r="BD615" s="51"/>
      <c r="BE615" s="51"/>
      <c r="BF615" s="51"/>
      <c r="BG615" s="51"/>
      <c r="BH615" s="51"/>
      <c r="BI615" s="51"/>
      <c r="BJ615" s="51"/>
      <c r="BK615" s="51"/>
      <c r="BL615" s="51"/>
      <c r="BM615" s="51"/>
    </row>
    <row r="616" spans="19:65"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  <c r="AD616" s="51"/>
      <c r="AE616" s="51"/>
      <c r="AF616" s="51"/>
      <c r="AG616" s="51"/>
      <c r="AH616" s="51"/>
      <c r="AI616" s="51"/>
      <c r="AJ616" s="51"/>
      <c r="AK616" s="51"/>
      <c r="AL616" s="51"/>
      <c r="AM616" s="51"/>
      <c r="AN616" s="51"/>
      <c r="AO616" s="51"/>
      <c r="AP616" s="51"/>
      <c r="AQ616" s="51"/>
      <c r="AR616" s="51"/>
      <c r="AS616" s="51"/>
      <c r="AT616" s="51"/>
      <c r="AU616" s="51"/>
      <c r="AV616" s="51"/>
      <c r="AW616" s="51"/>
      <c r="AX616" s="51"/>
      <c r="AY616" s="51"/>
      <c r="AZ616" s="51"/>
      <c r="BA616" s="51"/>
      <c r="BB616" s="51"/>
      <c r="BC616" s="51"/>
      <c r="BD616" s="51"/>
      <c r="BE616" s="51"/>
      <c r="BF616" s="51"/>
      <c r="BG616" s="51"/>
      <c r="BH616" s="51"/>
      <c r="BI616" s="51"/>
      <c r="BJ616" s="51"/>
      <c r="BK616" s="51"/>
      <c r="BL616" s="51"/>
      <c r="BM616" s="51"/>
    </row>
    <row r="617" spans="19:65"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  <c r="AD617" s="51"/>
      <c r="AE617" s="51"/>
      <c r="AF617" s="51"/>
      <c r="AG617" s="51"/>
      <c r="AH617" s="51"/>
      <c r="AI617" s="51"/>
      <c r="AJ617" s="51"/>
      <c r="AK617" s="51"/>
      <c r="AL617" s="51"/>
      <c r="AM617" s="51"/>
      <c r="AN617" s="51"/>
      <c r="AO617" s="51"/>
      <c r="AP617" s="51"/>
      <c r="AQ617" s="51"/>
      <c r="AR617" s="51"/>
      <c r="AS617" s="51"/>
      <c r="AT617" s="51"/>
      <c r="AU617" s="51"/>
      <c r="AV617" s="51"/>
      <c r="AW617" s="51"/>
      <c r="AX617" s="51"/>
      <c r="AY617" s="51"/>
      <c r="AZ617" s="51"/>
      <c r="BA617" s="51"/>
      <c r="BB617" s="51"/>
      <c r="BC617" s="51"/>
      <c r="BD617" s="51"/>
      <c r="BE617" s="51"/>
      <c r="BF617" s="51"/>
      <c r="BG617" s="51"/>
      <c r="BH617" s="51"/>
      <c r="BI617" s="51"/>
      <c r="BJ617" s="51"/>
      <c r="BK617" s="51"/>
      <c r="BL617" s="51"/>
      <c r="BM617" s="51"/>
    </row>
    <row r="618" spans="19:65"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  <c r="AD618" s="51"/>
      <c r="AE618" s="51"/>
      <c r="AF618" s="51"/>
      <c r="AG618" s="51"/>
      <c r="AH618" s="51"/>
      <c r="AI618" s="51"/>
      <c r="AJ618" s="51"/>
      <c r="AK618" s="51"/>
      <c r="AL618" s="51"/>
      <c r="AM618" s="51"/>
      <c r="AN618" s="51"/>
      <c r="AO618" s="51"/>
      <c r="AP618" s="51"/>
      <c r="AQ618" s="51"/>
      <c r="AR618" s="51"/>
      <c r="AS618" s="51"/>
      <c r="AT618" s="51"/>
      <c r="AU618" s="51"/>
      <c r="AV618" s="51"/>
      <c r="AW618" s="51"/>
      <c r="AX618" s="51"/>
      <c r="AY618" s="51"/>
      <c r="AZ618" s="51"/>
      <c r="BA618" s="51"/>
      <c r="BB618" s="51"/>
      <c r="BC618" s="51"/>
      <c r="BD618" s="51"/>
      <c r="BE618" s="51"/>
      <c r="BF618" s="51"/>
      <c r="BG618" s="51"/>
      <c r="BH618" s="51"/>
      <c r="BI618" s="51"/>
      <c r="BJ618" s="51"/>
      <c r="BK618" s="51"/>
      <c r="BL618" s="51"/>
      <c r="BM618" s="51"/>
    </row>
    <row r="619" spans="19:65"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  <c r="AE619" s="51"/>
      <c r="AF619" s="51"/>
      <c r="AG619" s="51"/>
      <c r="AH619" s="51"/>
      <c r="AI619" s="51"/>
      <c r="AJ619" s="51"/>
      <c r="AK619" s="51"/>
      <c r="AL619" s="51"/>
      <c r="AM619" s="51"/>
      <c r="AN619" s="51"/>
      <c r="AO619" s="51"/>
      <c r="AP619" s="51"/>
      <c r="AQ619" s="51"/>
      <c r="AR619" s="51"/>
      <c r="AS619" s="51"/>
      <c r="AT619" s="51"/>
      <c r="AU619" s="51"/>
      <c r="AV619" s="51"/>
      <c r="AW619" s="51"/>
      <c r="AX619" s="51"/>
      <c r="AY619" s="51"/>
      <c r="AZ619" s="51"/>
      <c r="BA619" s="51"/>
      <c r="BB619" s="51"/>
      <c r="BC619" s="51"/>
      <c r="BD619" s="51"/>
      <c r="BE619" s="51"/>
      <c r="BF619" s="51"/>
      <c r="BG619" s="51"/>
      <c r="BH619" s="51"/>
      <c r="BI619" s="51"/>
      <c r="BJ619" s="51"/>
      <c r="BK619" s="51"/>
      <c r="BL619" s="51"/>
      <c r="BM619" s="51"/>
    </row>
    <row r="620" spans="19:65"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  <c r="AE620" s="51"/>
      <c r="AF620" s="51"/>
      <c r="AG620" s="51"/>
      <c r="AH620" s="51"/>
      <c r="AI620" s="51"/>
      <c r="AJ620" s="51"/>
      <c r="AK620" s="51"/>
      <c r="AL620" s="51"/>
      <c r="AM620" s="51"/>
      <c r="AN620" s="51"/>
      <c r="AO620" s="51"/>
      <c r="AP620" s="51"/>
      <c r="AQ620" s="51"/>
      <c r="AR620" s="51"/>
      <c r="AS620" s="51"/>
      <c r="AT620" s="51"/>
      <c r="AU620" s="51"/>
      <c r="AV620" s="51"/>
      <c r="AW620" s="51"/>
      <c r="AX620" s="51"/>
      <c r="AY620" s="51"/>
      <c r="AZ620" s="51"/>
      <c r="BA620" s="51"/>
      <c r="BB620" s="51"/>
      <c r="BC620" s="51"/>
      <c r="BD620" s="51"/>
      <c r="BE620" s="51"/>
      <c r="BF620" s="51"/>
      <c r="BG620" s="51"/>
      <c r="BH620" s="51"/>
      <c r="BI620" s="51"/>
      <c r="BJ620" s="51"/>
      <c r="BK620" s="51"/>
      <c r="BL620" s="51"/>
      <c r="BM620" s="51"/>
    </row>
    <row r="621" spans="19:65"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  <c r="AD621" s="51"/>
      <c r="AE621" s="51"/>
      <c r="AF621" s="51"/>
      <c r="AG621" s="51"/>
      <c r="AH621" s="51"/>
      <c r="AI621" s="51"/>
      <c r="AJ621" s="51"/>
      <c r="AK621" s="51"/>
      <c r="AL621" s="51"/>
      <c r="AM621" s="51"/>
      <c r="AN621" s="51"/>
      <c r="AO621" s="51"/>
      <c r="AP621" s="51"/>
      <c r="AQ621" s="51"/>
      <c r="AR621" s="51"/>
      <c r="AS621" s="51"/>
      <c r="AT621" s="51"/>
      <c r="AU621" s="51"/>
      <c r="AV621" s="51"/>
      <c r="AW621" s="51"/>
      <c r="AX621" s="51"/>
      <c r="AY621" s="51"/>
      <c r="AZ621" s="51"/>
      <c r="BA621" s="51"/>
      <c r="BB621" s="51"/>
      <c r="BC621" s="51"/>
      <c r="BD621" s="51"/>
      <c r="BE621" s="51"/>
      <c r="BF621" s="51"/>
      <c r="BG621" s="51"/>
      <c r="BH621" s="51"/>
      <c r="BI621" s="51"/>
      <c r="BJ621" s="51"/>
      <c r="BK621" s="51"/>
      <c r="BL621" s="51"/>
      <c r="BM621" s="51"/>
    </row>
    <row r="622" spans="19:65"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  <c r="AE622" s="51"/>
      <c r="AF622" s="51"/>
      <c r="AG622" s="51"/>
      <c r="AH622" s="51"/>
      <c r="AI622" s="51"/>
      <c r="AJ622" s="51"/>
      <c r="AK622" s="51"/>
      <c r="AL622" s="51"/>
      <c r="AM622" s="51"/>
      <c r="AN622" s="51"/>
      <c r="AO622" s="51"/>
      <c r="AP622" s="51"/>
      <c r="AQ622" s="51"/>
      <c r="AR622" s="51"/>
      <c r="AS622" s="51"/>
      <c r="AT622" s="51"/>
      <c r="AU622" s="51"/>
      <c r="AV622" s="51"/>
      <c r="AW622" s="51"/>
      <c r="AX622" s="51"/>
      <c r="AY622" s="51"/>
      <c r="AZ622" s="51"/>
      <c r="BA622" s="51"/>
      <c r="BB622" s="51"/>
      <c r="BC622" s="51"/>
      <c r="BD622" s="51"/>
      <c r="BE622" s="51"/>
      <c r="BF622" s="51"/>
      <c r="BG622" s="51"/>
      <c r="BH622" s="51"/>
      <c r="BI622" s="51"/>
      <c r="BJ622" s="51"/>
      <c r="BK622" s="51"/>
      <c r="BL622" s="51"/>
      <c r="BM622" s="51"/>
    </row>
    <row r="623" spans="19:65"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  <c r="AD623" s="51"/>
      <c r="AE623" s="51"/>
      <c r="AF623" s="51"/>
      <c r="AG623" s="51"/>
      <c r="AH623" s="51"/>
      <c r="AI623" s="51"/>
      <c r="AJ623" s="51"/>
      <c r="AK623" s="51"/>
      <c r="AL623" s="51"/>
      <c r="AM623" s="51"/>
      <c r="AN623" s="51"/>
      <c r="AO623" s="51"/>
      <c r="AP623" s="51"/>
      <c r="AQ623" s="51"/>
      <c r="AR623" s="51"/>
      <c r="AS623" s="51"/>
      <c r="AT623" s="51"/>
      <c r="AU623" s="51"/>
      <c r="AV623" s="51"/>
      <c r="AW623" s="51"/>
      <c r="AX623" s="51"/>
      <c r="AY623" s="51"/>
      <c r="AZ623" s="51"/>
      <c r="BA623" s="51"/>
      <c r="BB623" s="51"/>
      <c r="BC623" s="51"/>
      <c r="BD623" s="51"/>
      <c r="BE623" s="51"/>
      <c r="BF623" s="51"/>
      <c r="BG623" s="51"/>
      <c r="BH623" s="51"/>
      <c r="BI623" s="51"/>
      <c r="BJ623" s="51"/>
      <c r="BK623" s="51"/>
      <c r="BL623" s="51"/>
      <c r="BM623" s="51"/>
    </row>
    <row r="624" spans="19:65"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  <c r="AD624" s="51"/>
      <c r="AE624" s="51"/>
      <c r="AF624" s="51"/>
      <c r="AG624" s="51"/>
      <c r="AH624" s="51"/>
      <c r="AI624" s="51"/>
      <c r="AJ624" s="51"/>
      <c r="AK624" s="51"/>
      <c r="AL624" s="51"/>
      <c r="AM624" s="51"/>
      <c r="AN624" s="51"/>
      <c r="AO624" s="51"/>
      <c r="AP624" s="51"/>
      <c r="AQ624" s="51"/>
      <c r="AR624" s="51"/>
      <c r="AS624" s="51"/>
      <c r="AT624" s="51"/>
      <c r="AU624" s="51"/>
      <c r="AV624" s="51"/>
      <c r="AW624" s="51"/>
      <c r="AX624" s="51"/>
      <c r="AY624" s="51"/>
      <c r="AZ624" s="51"/>
      <c r="BA624" s="51"/>
      <c r="BB624" s="51"/>
      <c r="BC624" s="51"/>
      <c r="BD624" s="51"/>
      <c r="BE624" s="51"/>
      <c r="BF624" s="51"/>
      <c r="BG624" s="51"/>
      <c r="BH624" s="51"/>
      <c r="BI624" s="51"/>
      <c r="BJ624" s="51"/>
      <c r="BK624" s="51"/>
      <c r="BL624" s="51"/>
      <c r="BM624" s="51"/>
    </row>
    <row r="625" spans="19:65"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  <c r="AD625" s="51"/>
      <c r="AE625" s="51"/>
      <c r="AF625" s="51"/>
      <c r="AG625" s="51"/>
      <c r="AH625" s="51"/>
      <c r="AI625" s="51"/>
      <c r="AJ625" s="51"/>
      <c r="AK625" s="51"/>
      <c r="AL625" s="51"/>
      <c r="AM625" s="51"/>
      <c r="AN625" s="51"/>
      <c r="AO625" s="51"/>
      <c r="AP625" s="51"/>
      <c r="AQ625" s="51"/>
      <c r="AR625" s="51"/>
      <c r="AS625" s="51"/>
      <c r="AT625" s="51"/>
      <c r="AU625" s="51"/>
      <c r="AV625" s="51"/>
      <c r="AW625" s="51"/>
      <c r="AX625" s="51"/>
      <c r="AY625" s="51"/>
      <c r="AZ625" s="51"/>
      <c r="BA625" s="51"/>
      <c r="BB625" s="51"/>
      <c r="BC625" s="51"/>
      <c r="BD625" s="51"/>
      <c r="BE625" s="51"/>
      <c r="BF625" s="51"/>
      <c r="BG625" s="51"/>
      <c r="BH625" s="51"/>
      <c r="BI625" s="51"/>
      <c r="BJ625" s="51"/>
      <c r="BK625" s="51"/>
      <c r="BL625" s="51"/>
      <c r="BM625" s="51"/>
    </row>
    <row r="626" spans="19:65"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  <c r="AD626" s="51"/>
      <c r="AE626" s="51"/>
      <c r="AF626" s="51"/>
      <c r="AG626" s="51"/>
      <c r="AH626" s="51"/>
      <c r="AI626" s="51"/>
      <c r="AJ626" s="51"/>
      <c r="AK626" s="51"/>
      <c r="AL626" s="51"/>
      <c r="AM626" s="51"/>
      <c r="AN626" s="51"/>
      <c r="AO626" s="51"/>
      <c r="AP626" s="51"/>
      <c r="AQ626" s="51"/>
      <c r="AR626" s="51"/>
      <c r="AS626" s="51"/>
      <c r="AT626" s="51"/>
      <c r="AU626" s="51"/>
      <c r="AV626" s="51"/>
      <c r="AW626" s="51"/>
      <c r="AX626" s="51"/>
      <c r="AY626" s="51"/>
      <c r="AZ626" s="51"/>
      <c r="BA626" s="51"/>
      <c r="BB626" s="51"/>
      <c r="BC626" s="51"/>
      <c r="BD626" s="51"/>
      <c r="BE626" s="51"/>
      <c r="BF626" s="51"/>
      <c r="BG626" s="51"/>
      <c r="BH626" s="51"/>
      <c r="BI626" s="51"/>
      <c r="BJ626" s="51"/>
      <c r="BK626" s="51"/>
      <c r="BL626" s="51"/>
      <c r="BM626" s="51"/>
    </row>
    <row r="627" spans="19:65"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  <c r="AE627" s="51"/>
      <c r="AF627" s="51"/>
      <c r="AG627" s="51"/>
      <c r="AH627" s="51"/>
      <c r="AI627" s="51"/>
      <c r="AJ627" s="51"/>
      <c r="AK627" s="51"/>
      <c r="AL627" s="51"/>
      <c r="AM627" s="51"/>
      <c r="AN627" s="51"/>
      <c r="AO627" s="51"/>
      <c r="AP627" s="51"/>
      <c r="AQ627" s="51"/>
      <c r="AR627" s="51"/>
      <c r="AS627" s="51"/>
      <c r="AT627" s="51"/>
      <c r="AU627" s="51"/>
      <c r="AV627" s="51"/>
      <c r="AW627" s="51"/>
      <c r="AX627" s="51"/>
      <c r="AY627" s="51"/>
      <c r="AZ627" s="51"/>
      <c r="BA627" s="51"/>
      <c r="BB627" s="51"/>
      <c r="BC627" s="51"/>
      <c r="BD627" s="51"/>
      <c r="BE627" s="51"/>
      <c r="BF627" s="51"/>
      <c r="BG627" s="51"/>
      <c r="BH627" s="51"/>
      <c r="BI627" s="51"/>
      <c r="BJ627" s="51"/>
      <c r="BK627" s="51"/>
      <c r="BL627" s="51"/>
      <c r="BM627" s="51"/>
    </row>
    <row r="628" spans="19:65"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  <c r="AD628" s="51"/>
      <c r="AE628" s="51"/>
      <c r="AF628" s="51"/>
      <c r="AG628" s="51"/>
      <c r="AH628" s="51"/>
      <c r="AI628" s="51"/>
      <c r="AJ628" s="51"/>
      <c r="AK628" s="51"/>
      <c r="AL628" s="51"/>
      <c r="AM628" s="51"/>
      <c r="AN628" s="51"/>
      <c r="AO628" s="51"/>
      <c r="AP628" s="51"/>
      <c r="AQ628" s="51"/>
      <c r="AR628" s="51"/>
      <c r="AS628" s="51"/>
      <c r="AT628" s="51"/>
      <c r="AU628" s="51"/>
      <c r="AV628" s="51"/>
      <c r="AW628" s="51"/>
      <c r="AX628" s="51"/>
      <c r="AY628" s="51"/>
      <c r="AZ628" s="51"/>
      <c r="BA628" s="51"/>
      <c r="BB628" s="51"/>
      <c r="BC628" s="51"/>
      <c r="BD628" s="51"/>
      <c r="BE628" s="51"/>
      <c r="BF628" s="51"/>
      <c r="BG628" s="51"/>
      <c r="BH628" s="51"/>
      <c r="BI628" s="51"/>
      <c r="BJ628" s="51"/>
      <c r="BK628" s="51"/>
      <c r="BL628" s="51"/>
      <c r="BM628" s="51"/>
    </row>
    <row r="629" spans="19:65"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  <c r="AD629" s="51"/>
      <c r="AE629" s="51"/>
      <c r="AF629" s="51"/>
      <c r="AG629" s="51"/>
      <c r="AH629" s="51"/>
      <c r="AI629" s="51"/>
      <c r="AJ629" s="51"/>
      <c r="AK629" s="51"/>
      <c r="AL629" s="51"/>
      <c r="AM629" s="51"/>
      <c r="AN629" s="51"/>
      <c r="AO629" s="51"/>
      <c r="AP629" s="51"/>
      <c r="AQ629" s="51"/>
      <c r="AR629" s="51"/>
      <c r="AS629" s="51"/>
      <c r="AT629" s="51"/>
      <c r="AU629" s="51"/>
      <c r="AV629" s="51"/>
      <c r="AW629" s="51"/>
      <c r="AX629" s="51"/>
      <c r="AY629" s="51"/>
      <c r="AZ629" s="51"/>
      <c r="BA629" s="51"/>
      <c r="BB629" s="51"/>
      <c r="BC629" s="51"/>
      <c r="BD629" s="51"/>
      <c r="BE629" s="51"/>
      <c r="BF629" s="51"/>
      <c r="BG629" s="51"/>
      <c r="BH629" s="51"/>
      <c r="BI629" s="51"/>
      <c r="BJ629" s="51"/>
      <c r="BK629" s="51"/>
      <c r="BL629" s="51"/>
      <c r="BM629" s="51"/>
    </row>
    <row r="630" spans="19:65"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  <c r="AD630" s="51"/>
      <c r="AE630" s="51"/>
      <c r="AF630" s="51"/>
      <c r="AG630" s="51"/>
      <c r="AH630" s="51"/>
      <c r="AI630" s="51"/>
      <c r="AJ630" s="51"/>
      <c r="AK630" s="51"/>
      <c r="AL630" s="51"/>
      <c r="AM630" s="51"/>
      <c r="AN630" s="51"/>
      <c r="AO630" s="51"/>
      <c r="AP630" s="51"/>
      <c r="AQ630" s="51"/>
      <c r="AR630" s="51"/>
      <c r="AS630" s="51"/>
      <c r="AT630" s="51"/>
      <c r="AU630" s="51"/>
      <c r="AV630" s="51"/>
      <c r="AW630" s="51"/>
      <c r="AX630" s="51"/>
      <c r="AY630" s="51"/>
      <c r="AZ630" s="51"/>
      <c r="BA630" s="51"/>
      <c r="BB630" s="51"/>
      <c r="BC630" s="51"/>
      <c r="BD630" s="51"/>
      <c r="BE630" s="51"/>
      <c r="BF630" s="51"/>
      <c r="BG630" s="51"/>
      <c r="BH630" s="51"/>
      <c r="BI630" s="51"/>
      <c r="BJ630" s="51"/>
      <c r="BK630" s="51"/>
      <c r="BL630" s="51"/>
      <c r="BM630" s="51"/>
    </row>
    <row r="631" spans="19:65"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  <c r="AD631" s="51"/>
      <c r="AE631" s="51"/>
      <c r="AF631" s="51"/>
      <c r="AG631" s="51"/>
      <c r="AH631" s="51"/>
      <c r="AI631" s="51"/>
      <c r="AJ631" s="51"/>
      <c r="AK631" s="51"/>
      <c r="AL631" s="51"/>
      <c r="AM631" s="51"/>
      <c r="AN631" s="51"/>
      <c r="AO631" s="51"/>
      <c r="AP631" s="51"/>
      <c r="AQ631" s="51"/>
      <c r="AR631" s="51"/>
      <c r="AS631" s="51"/>
      <c r="AT631" s="51"/>
      <c r="AU631" s="51"/>
      <c r="AV631" s="51"/>
      <c r="AW631" s="51"/>
      <c r="AX631" s="51"/>
      <c r="AY631" s="51"/>
      <c r="AZ631" s="51"/>
      <c r="BA631" s="51"/>
      <c r="BB631" s="51"/>
      <c r="BC631" s="51"/>
      <c r="BD631" s="51"/>
      <c r="BE631" s="51"/>
      <c r="BF631" s="51"/>
      <c r="BG631" s="51"/>
      <c r="BH631" s="51"/>
      <c r="BI631" s="51"/>
      <c r="BJ631" s="51"/>
      <c r="BK631" s="51"/>
      <c r="BL631" s="51"/>
      <c r="BM631" s="51"/>
    </row>
    <row r="632" spans="19:65"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  <c r="AD632" s="51"/>
      <c r="AE632" s="51"/>
      <c r="AF632" s="51"/>
      <c r="AG632" s="51"/>
      <c r="AH632" s="51"/>
      <c r="AI632" s="51"/>
      <c r="AJ632" s="51"/>
      <c r="AK632" s="51"/>
      <c r="AL632" s="51"/>
      <c r="AM632" s="51"/>
      <c r="AN632" s="51"/>
      <c r="AO632" s="51"/>
      <c r="AP632" s="51"/>
      <c r="AQ632" s="51"/>
      <c r="AR632" s="51"/>
      <c r="AS632" s="51"/>
      <c r="AT632" s="51"/>
      <c r="AU632" s="51"/>
      <c r="AV632" s="51"/>
      <c r="AW632" s="51"/>
      <c r="AX632" s="51"/>
      <c r="AY632" s="51"/>
      <c r="AZ632" s="51"/>
      <c r="BA632" s="51"/>
      <c r="BB632" s="51"/>
      <c r="BC632" s="51"/>
      <c r="BD632" s="51"/>
      <c r="BE632" s="51"/>
      <c r="BF632" s="51"/>
      <c r="BG632" s="51"/>
      <c r="BH632" s="51"/>
      <c r="BI632" s="51"/>
      <c r="BJ632" s="51"/>
      <c r="BK632" s="51"/>
      <c r="BL632" s="51"/>
      <c r="BM632" s="51"/>
    </row>
    <row r="633" spans="19:65"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  <c r="AD633" s="51"/>
      <c r="AE633" s="51"/>
      <c r="AF633" s="51"/>
      <c r="AG633" s="51"/>
      <c r="AH633" s="51"/>
      <c r="AI633" s="51"/>
      <c r="AJ633" s="51"/>
      <c r="AK633" s="51"/>
      <c r="AL633" s="51"/>
      <c r="AM633" s="51"/>
      <c r="AN633" s="51"/>
      <c r="AO633" s="51"/>
      <c r="AP633" s="51"/>
      <c r="AQ633" s="51"/>
      <c r="AR633" s="51"/>
      <c r="AS633" s="51"/>
      <c r="AT633" s="51"/>
      <c r="AU633" s="51"/>
      <c r="AV633" s="51"/>
      <c r="AW633" s="51"/>
      <c r="AX633" s="51"/>
      <c r="AY633" s="51"/>
      <c r="AZ633" s="51"/>
      <c r="BA633" s="51"/>
      <c r="BB633" s="51"/>
      <c r="BC633" s="51"/>
      <c r="BD633" s="51"/>
      <c r="BE633" s="51"/>
      <c r="BF633" s="51"/>
      <c r="BG633" s="51"/>
      <c r="BH633" s="51"/>
      <c r="BI633" s="51"/>
      <c r="BJ633" s="51"/>
      <c r="BK633" s="51"/>
      <c r="BL633" s="51"/>
      <c r="BM633" s="51"/>
    </row>
    <row r="634" spans="19:65"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  <c r="AD634" s="51"/>
      <c r="AE634" s="51"/>
      <c r="AF634" s="51"/>
      <c r="AG634" s="51"/>
      <c r="AH634" s="51"/>
      <c r="AI634" s="51"/>
      <c r="AJ634" s="51"/>
      <c r="AK634" s="51"/>
      <c r="AL634" s="51"/>
      <c r="AM634" s="51"/>
      <c r="AN634" s="51"/>
      <c r="AO634" s="51"/>
      <c r="AP634" s="51"/>
      <c r="AQ634" s="51"/>
      <c r="AR634" s="51"/>
      <c r="AS634" s="51"/>
      <c r="AT634" s="51"/>
      <c r="AU634" s="51"/>
      <c r="AV634" s="51"/>
      <c r="AW634" s="51"/>
      <c r="AX634" s="51"/>
      <c r="AY634" s="51"/>
      <c r="AZ634" s="51"/>
      <c r="BA634" s="51"/>
      <c r="BB634" s="51"/>
      <c r="BC634" s="51"/>
      <c r="BD634" s="51"/>
      <c r="BE634" s="51"/>
      <c r="BF634" s="51"/>
      <c r="BG634" s="51"/>
      <c r="BH634" s="51"/>
      <c r="BI634" s="51"/>
      <c r="BJ634" s="51"/>
      <c r="BK634" s="51"/>
      <c r="BL634" s="51"/>
      <c r="BM634" s="51"/>
    </row>
    <row r="635" spans="19:65"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  <c r="AD635" s="51"/>
      <c r="AE635" s="51"/>
      <c r="AF635" s="51"/>
      <c r="AG635" s="51"/>
      <c r="AH635" s="51"/>
      <c r="AI635" s="51"/>
      <c r="AJ635" s="51"/>
      <c r="AK635" s="51"/>
      <c r="AL635" s="51"/>
      <c r="AM635" s="51"/>
      <c r="AN635" s="51"/>
      <c r="AO635" s="51"/>
      <c r="AP635" s="51"/>
      <c r="AQ635" s="51"/>
      <c r="AR635" s="51"/>
      <c r="AS635" s="51"/>
      <c r="AT635" s="51"/>
      <c r="AU635" s="51"/>
      <c r="AV635" s="51"/>
      <c r="AW635" s="51"/>
      <c r="AX635" s="51"/>
      <c r="AY635" s="51"/>
      <c r="AZ635" s="51"/>
      <c r="BA635" s="51"/>
      <c r="BB635" s="51"/>
      <c r="BC635" s="51"/>
      <c r="BD635" s="51"/>
      <c r="BE635" s="51"/>
      <c r="BF635" s="51"/>
      <c r="BG635" s="51"/>
      <c r="BH635" s="51"/>
      <c r="BI635" s="51"/>
      <c r="BJ635" s="51"/>
      <c r="BK635" s="51"/>
      <c r="BL635" s="51"/>
      <c r="BM635" s="51"/>
    </row>
    <row r="636" spans="19:65"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  <c r="AD636" s="51"/>
      <c r="AE636" s="51"/>
      <c r="AF636" s="51"/>
      <c r="AG636" s="51"/>
      <c r="AH636" s="51"/>
      <c r="AI636" s="51"/>
      <c r="AJ636" s="51"/>
      <c r="AK636" s="51"/>
      <c r="AL636" s="51"/>
      <c r="AM636" s="51"/>
      <c r="AN636" s="51"/>
      <c r="AO636" s="51"/>
      <c r="AP636" s="51"/>
      <c r="AQ636" s="51"/>
      <c r="AR636" s="51"/>
      <c r="AS636" s="51"/>
      <c r="AT636" s="51"/>
      <c r="AU636" s="51"/>
      <c r="AV636" s="51"/>
      <c r="AW636" s="51"/>
      <c r="AX636" s="51"/>
      <c r="AY636" s="51"/>
      <c r="AZ636" s="51"/>
      <c r="BA636" s="51"/>
      <c r="BB636" s="51"/>
      <c r="BC636" s="51"/>
      <c r="BD636" s="51"/>
      <c r="BE636" s="51"/>
      <c r="BF636" s="51"/>
      <c r="BG636" s="51"/>
      <c r="BH636" s="51"/>
      <c r="BI636" s="51"/>
      <c r="BJ636" s="51"/>
      <c r="BK636" s="51"/>
      <c r="BL636" s="51"/>
      <c r="BM636" s="51"/>
    </row>
    <row r="637" spans="19:65"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  <c r="AD637" s="51"/>
      <c r="AE637" s="51"/>
      <c r="AF637" s="51"/>
      <c r="AG637" s="51"/>
      <c r="AH637" s="51"/>
      <c r="AI637" s="51"/>
      <c r="AJ637" s="51"/>
      <c r="AK637" s="51"/>
      <c r="AL637" s="51"/>
      <c r="AM637" s="51"/>
      <c r="AN637" s="51"/>
      <c r="AO637" s="51"/>
      <c r="AP637" s="51"/>
      <c r="AQ637" s="51"/>
      <c r="AR637" s="51"/>
      <c r="AS637" s="51"/>
      <c r="AT637" s="51"/>
      <c r="AU637" s="51"/>
      <c r="AV637" s="51"/>
      <c r="AW637" s="51"/>
      <c r="AX637" s="51"/>
      <c r="AY637" s="51"/>
      <c r="AZ637" s="51"/>
      <c r="BA637" s="51"/>
      <c r="BB637" s="51"/>
      <c r="BC637" s="51"/>
      <c r="BD637" s="51"/>
      <c r="BE637" s="51"/>
      <c r="BF637" s="51"/>
      <c r="BG637" s="51"/>
      <c r="BH637" s="51"/>
      <c r="BI637" s="51"/>
      <c r="BJ637" s="51"/>
      <c r="BK637" s="51"/>
      <c r="BL637" s="51"/>
      <c r="BM637" s="51"/>
    </row>
    <row r="638" spans="19:65"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  <c r="AD638" s="51"/>
      <c r="AE638" s="51"/>
      <c r="AF638" s="51"/>
      <c r="AG638" s="51"/>
      <c r="AH638" s="51"/>
      <c r="AI638" s="51"/>
      <c r="AJ638" s="51"/>
      <c r="AK638" s="51"/>
      <c r="AL638" s="51"/>
      <c r="AM638" s="51"/>
      <c r="AN638" s="51"/>
      <c r="AO638" s="51"/>
      <c r="AP638" s="51"/>
      <c r="AQ638" s="51"/>
      <c r="AR638" s="51"/>
      <c r="AS638" s="51"/>
      <c r="AT638" s="51"/>
      <c r="AU638" s="51"/>
      <c r="AV638" s="51"/>
      <c r="AW638" s="51"/>
      <c r="AX638" s="51"/>
      <c r="AY638" s="51"/>
      <c r="AZ638" s="51"/>
      <c r="BA638" s="51"/>
      <c r="BB638" s="51"/>
      <c r="BC638" s="51"/>
      <c r="BD638" s="51"/>
      <c r="BE638" s="51"/>
      <c r="BF638" s="51"/>
      <c r="BG638" s="51"/>
      <c r="BH638" s="51"/>
      <c r="BI638" s="51"/>
      <c r="BJ638" s="51"/>
      <c r="BK638" s="51"/>
      <c r="BL638" s="51"/>
      <c r="BM638" s="51"/>
    </row>
    <row r="639" spans="19:65"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  <c r="AD639" s="51"/>
      <c r="AE639" s="51"/>
      <c r="AF639" s="51"/>
      <c r="AG639" s="51"/>
      <c r="AH639" s="51"/>
      <c r="AI639" s="51"/>
      <c r="AJ639" s="51"/>
      <c r="AK639" s="51"/>
      <c r="AL639" s="51"/>
      <c r="AM639" s="51"/>
      <c r="AN639" s="51"/>
      <c r="AO639" s="51"/>
      <c r="AP639" s="51"/>
      <c r="AQ639" s="51"/>
      <c r="AR639" s="51"/>
      <c r="AS639" s="51"/>
      <c r="AT639" s="51"/>
      <c r="AU639" s="51"/>
      <c r="AV639" s="51"/>
      <c r="AW639" s="51"/>
      <c r="AX639" s="51"/>
      <c r="AY639" s="51"/>
      <c r="AZ639" s="51"/>
      <c r="BA639" s="51"/>
      <c r="BB639" s="51"/>
      <c r="BC639" s="51"/>
      <c r="BD639" s="51"/>
      <c r="BE639" s="51"/>
      <c r="BF639" s="51"/>
      <c r="BG639" s="51"/>
      <c r="BH639" s="51"/>
      <c r="BI639" s="51"/>
      <c r="BJ639" s="51"/>
      <c r="BK639" s="51"/>
      <c r="BL639" s="51"/>
      <c r="BM639" s="51"/>
    </row>
    <row r="640" spans="19:65"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  <c r="AD640" s="51"/>
      <c r="AE640" s="51"/>
      <c r="AF640" s="51"/>
      <c r="AG640" s="51"/>
      <c r="AH640" s="51"/>
      <c r="AI640" s="51"/>
      <c r="AJ640" s="51"/>
      <c r="AK640" s="51"/>
      <c r="AL640" s="51"/>
      <c r="AM640" s="51"/>
      <c r="AN640" s="51"/>
      <c r="AO640" s="51"/>
      <c r="AP640" s="51"/>
      <c r="AQ640" s="51"/>
      <c r="AR640" s="51"/>
      <c r="AS640" s="51"/>
      <c r="AT640" s="51"/>
      <c r="AU640" s="51"/>
      <c r="AV640" s="51"/>
      <c r="AW640" s="51"/>
      <c r="AX640" s="51"/>
      <c r="AY640" s="51"/>
      <c r="AZ640" s="51"/>
      <c r="BA640" s="51"/>
      <c r="BB640" s="51"/>
      <c r="BC640" s="51"/>
      <c r="BD640" s="51"/>
      <c r="BE640" s="51"/>
      <c r="BF640" s="51"/>
      <c r="BG640" s="51"/>
      <c r="BH640" s="51"/>
      <c r="BI640" s="51"/>
      <c r="BJ640" s="51"/>
      <c r="BK640" s="51"/>
      <c r="BL640" s="51"/>
      <c r="BM640" s="51"/>
    </row>
    <row r="641" spans="19:65"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  <c r="AD641" s="51"/>
      <c r="AE641" s="51"/>
      <c r="AF641" s="51"/>
      <c r="AG641" s="51"/>
      <c r="AH641" s="51"/>
      <c r="AI641" s="51"/>
      <c r="AJ641" s="51"/>
      <c r="AK641" s="51"/>
      <c r="AL641" s="51"/>
      <c r="AM641" s="51"/>
      <c r="AN641" s="51"/>
      <c r="AO641" s="51"/>
      <c r="AP641" s="51"/>
      <c r="AQ641" s="51"/>
      <c r="AR641" s="51"/>
      <c r="AS641" s="51"/>
      <c r="AT641" s="51"/>
      <c r="AU641" s="51"/>
      <c r="AV641" s="51"/>
      <c r="AW641" s="51"/>
      <c r="AX641" s="51"/>
      <c r="AY641" s="51"/>
      <c r="AZ641" s="51"/>
      <c r="BA641" s="51"/>
      <c r="BB641" s="51"/>
      <c r="BC641" s="51"/>
      <c r="BD641" s="51"/>
      <c r="BE641" s="51"/>
      <c r="BF641" s="51"/>
      <c r="BG641" s="51"/>
      <c r="BH641" s="51"/>
      <c r="BI641" s="51"/>
      <c r="BJ641" s="51"/>
      <c r="BK641" s="51"/>
      <c r="BL641" s="51"/>
      <c r="BM641" s="51"/>
    </row>
    <row r="642" spans="19:65"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  <c r="AD642" s="51"/>
      <c r="AE642" s="51"/>
      <c r="AF642" s="51"/>
      <c r="AG642" s="51"/>
      <c r="AH642" s="51"/>
      <c r="AI642" s="51"/>
      <c r="AJ642" s="51"/>
      <c r="AK642" s="51"/>
      <c r="AL642" s="51"/>
      <c r="AM642" s="51"/>
      <c r="AN642" s="51"/>
      <c r="AO642" s="51"/>
      <c r="AP642" s="51"/>
      <c r="AQ642" s="51"/>
      <c r="AR642" s="51"/>
      <c r="AS642" s="51"/>
      <c r="AT642" s="51"/>
      <c r="AU642" s="51"/>
      <c r="AV642" s="51"/>
      <c r="AW642" s="51"/>
      <c r="AX642" s="51"/>
      <c r="AY642" s="51"/>
      <c r="AZ642" s="51"/>
      <c r="BA642" s="51"/>
      <c r="BB642" s="51"/>
      <c r="BC642" s="51"/>
      <c r="BD642" s="51"/>
      <c r="BE642" s="51"/>
      <c r="BF642" s="51"/>
      <c r="BG642" s="51"/>
      <c r="BH642" s="51"/>
      <c r="BI642" s="51"/>
      <c r="BJ642" s="51"/>
      <c r="BK642" s="51"/>
      <c r="BL642" s="51"/>
      <c r="BM642" s="51"/>
    </row>
    <row r="643" spans="19:65"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  <c r="AD643" s="51"/>
      <c r="AE643" s="51"/>
      <c r="AF643" s="51"/>
      <c r="AG643" s="51"/>
      <c r="AH643" s="51"/>
      <c r="AI643" s="51"/>
      <c r="AJ643" s="51"/>
      <c r="AK643" s="51"/>
      <c r="AL643" s="51"/>
      <c r="AM643" s="51"/>
      <c r="AN643" s="51"/>
      <c r="AO643" s="51"/>
      <c r="AP643" s="51"/>
      <c r="AQ643" s="51"/>
      <c r="AR643" s="51"/>
      <c r="AS643" s="51"/>
      <c r="AT643" s="51"/>
      <c r="AU643" s="51"/>
      <c r="AV643" s="51"/>
      <c r="AW643" s="51"/>
      <c r="AX643" s="51"/>
      <c r="AY643" s="51"/>
      <c r="AZ643" s="51"/>
      <c r="BA643" s="51"/>
      <c r="BB643" s="51"/>
      <c r="BC643" s="51"/>
      <c r="BD643" s="51"/>
      <c r="BE643" s="51"/>
      <c r="BF643" s="51"/>
      <c r="BG643" s="51"/>
      <c r="BH643" s="51"/>
      <c r="BI643" s="51"/>
      <c r="BJ643" s="51"/>
      <c r="BK643" s="51"/>
      <c r="BL643" s="51"/>
      <c r="BM643" s="51"/>
    </row>
    <row r="644" spans="19:65"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  <c r="AD644" s="51"/>
      <c r="AE644" s="51"/>
      <c r="AF644" s="51"/>
      <c r="AG644" s="51"/>
      <c r="AH644" s="51"/>
      <c r="AI644" s="51"/>
      <c r="AJ644" s="51"/>
      <c r="AK644" s="51"/>
      <c r="AL644" s="51"/>
      <c r="AM644" s="51"/>
      <c r="AN644" s="51"/>
      <c r="AO644" s="51"/>
      <c r="AP644" s="51"/>
      <c r="AQ644" s="51"/>
      <c r="AR644" s="51"/>
      <c r="AS644" s="51"/>
      <c r="AT644" s="51"/>
      <c r="AU644" s="51"/>
      <c r="AV644" s="51"/>
      <c r="AW644" s="51"/>
      <c r="AX644" s="51"/>
      <c r="AY644" s="51"/>
      <c r="AZ644" s="51"/>
      <c r="BA644" s="51"/>
      <c r="BB644" s="51"/>
      <c r="BC644" s="51"/>
      <c r="BD644" s="51"/>
      <c r="BE644" s="51"/>
      <c r="BF644" s="51"/>
      <c r="BG644" s="51"/>
      <c r="BH644" s="51"/>
      <c r="BI644" s="51"/>
      <c r="BJ644" s="51"/>
      <c r="BK644" s="51"/>
      <c r="BL644" s="51"/>
      <c r="BM644" s="51"/>
    </row>
    <row r="645" spans="19:65"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  <c r="AD645" s="51"/>
      <c r="AE645" s="51"/>
      <c r="AF645" s="51"/>
      <c r="AG645" s="51"/>
      <c r="AH645" s="51"/>
      <c r="AI645" s="51"/>
      <c r="AJ645" s="51"/>
      <c r="AK645" s="51"/>
      <c r="AL645" s="51"/>
      <c r="AM645" s="51"/>
      <c r="AN645" s="51"/>
      <c r="AO645" s="51"/>
      <c r="AP645" s="51"/>
      <c r="AQ645" s="51"/>
      <c r="AR645" s="51"/>
      <c r="AS645" s="51"/>
      <c r="AT645" s="51"/>
      <c r="AU645" s="51"/>
      <c r="AV645" s="51"/>
      <c r="AW645" s="51"/>
      <c r="AX645" s="51"/>
      <c r="AY645" s="51"/>
      <c r="AZ645" s="51"/>
      <c r="BA645" s="51"/>
      <c r="BB645" s="51"/>
      <c r="BC645" s="51"/>
      <c r="BD645" s="51"/>
      <c r="BE645" s="51"/>
      <c r="BF645" s="51"/>
      <c r="BG645" s="51"/>
      <c r="BH645" s="51"/>
      <c r="BI645" s="51"/>
      <c r="BJ645" s="51"/>
      <c r="BK645" s="51"/>
      <c r="BL645" s="51"/>
      <c r="BM645" s="51"/>
    </row>
    <row r="646" spans="19:65"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  <c r="AD646" s="51"/>
      <c r="AE646" s="51"/>
      <c r="AF646" s="51"/>
      <c r="AG646" s="51"/>
      <c r="AH646" s="51"/>
      <c r="AI646" s="51"/>
      <c r="AJ646" s="51"/>
      <c r="AK646" s="51"/>
      <c r="AL646" s="51"/>
      <c r="AM646" s="51"/>
      <c r="AN646" s="51"/>
      <c r="AO646" s="51"/>
      <c r="AP646" s="51"/>
      <c r="AQ646" s="51"/>
      <c r="AR646" s="51"/>
      <c r="AS646" s="51"/>
      <c r="AT646" s="51"/>
      <c r="AU646" s="51"/>
      <c r="AV646" s="51"/>
      <c r="AW646" s="51"/>
      <c r="AX646" s="51"/>
      <c r="AY646" s="51"/>
      <c r="AZ646" s="51"/>
      <c r="BA646" s="51"/>
      <c r="BB646" s="51"/>
      <c r="BC646" s="51"/>
      <c r="BD646" s="51"/>
      <c r="BE646" s="51"/>
      <c r="BF646" s="51"/>
      <c r="BG646" s="51"/>
      <c r="BH646" s="51"/>
      <c r="BI646" s="51"/>
      <c r="BJ646" s="51"/>
      <c r="BK646" s="51"/>
      <c r="BL646" s="51"/>
      <c r="BM646" s="51"/>
    </row>
    <row r="647" spans="19:65"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  <c r="AD647" s="51"/>
      <c r="AE647" s="51"/>
      <c r="AF647" s="51"/>
      <c r="AG647" s="51"/>
      <c r="AH647" s="51"/>
      <c r="AI647" s="51"/>
      <c r="AJ647" s="51"/>
      <c r="AK647" s="51"/>
      <c r="AL647" s="51"/>
      <c r="AM647" s="51"/>
      <c r="AN647" s="51"/>
      <c r="AO647" s="51"/>
      <c r="AP647" s="51"/>
      <c r="AQ647" s="51"/>
      <c r="AR647" s="51"/>
      <c r="AS647" s="51"/>
      <c r="AT647" s="51"/>
      <c r="AU647" s="51"/>
      <c r="AV647" s="51"/>
      <c r="AW647" s="51"/>
      <c r="AX647" s="51"/>
      <c r="AY647" s="51"/>
      <c r="AZ647" s="51"/>
      <c r="BA647" s="51"/>
      <c r="BB647" s="51"/>
      <c r="BC647" s="51"/>
      <c r="BD647" s="51"/>
      <c r="BE647" s="51"/>
      <c r="BF647" s="51"/>
      <c r="BG647" s="51"/>
      <c r="BH647" s="51"/>
      <c r="BI647" s="51"/>
      <c r="BJ647" s="51"/>
      <c r="BK647" s="51"/>
      <c r="BL647" s="51"/>
      <c r="BM647" s="51"/>
    </row>
    <row r="648" spans="19:65"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  <c r="AD648" s="51"/>
      <c r="AE648" s="51"/>
      <c r="AF648" s="51"/>
      <c r="AG648" s="51"/>
      <c r="AH648" s="51"/>
      <c r="AI648" s="51"/>
      <c r="AJ648" s="51"/>
      <c r="AK648" s="51"/>
      <c r="AL648" s="51"/>
      <c r="AM648" s="51"/>
      <c r="AN648" s="51"/>
      <c r="AO648" s="51"/>
      <c r="AP648" s="51"/>
      <c r="AQ648" s="51"/>
      <c r="AR648" s="51"/>
      <c r="AS648" s="51"/>
      <c r="AT648" s="51"/>
      <c r="AU648" s="51"/>
      <c r="AV648" s="51"/>
      <c r="AW648" s="51"/>
      <c r="AX648" s="51"/>
      <c r="AY648" s="51"/>
      <c r="AZ648" s="51"/>
      <c r="BA648" s="51"/>
      <c r="BB648" s="51"/>
      <c r="BC648" s="51"/>
      <c r="BD648" s="51"/>
      <c r="BE648" s="51"/>
      <c r="BF648" s="51"/>
      <c r="BG648" s="51"/>
      <c r="BH648" s="51"/>
      <c r="BI648" s="51"/>
      <c r="BJ648" s="51"/>
      <c r="BK648" s="51"/>
      <c r="BL648" s="51"/>
      <c r="BM648" s="51"/>
    </row>
    <row r="649" spans="19:65"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  <c r="AD649" s="51"/>
      <c r="AE649" s="51"/>
      <c r="AF649" s="51"/>
      <c r="AG649" s="51"/>
      <c r="AH649" s="51"/>
      <c r="AI649" s="51"/>
      <c r="AJ649" s="51"/>
      <c r="AK649" s="51"/>
      <c r="AL649" s="51"/>
      <c r="AM649" s="51"/>
      <c r="AN649" s="51"/>
      <c r="AO649" s="51"/>
      <c r="AP649" s="51"/>
      <c r="AQ649" s="51"/>
      <c r="AR649" s="51"/>
      <c r="AS649" s="51"/>
      <c r="AT649" s="51"/>
      <c r="AU649" s="51"/>
      <c r="AV649" s="51"/>
      <c r="AW649" s="51"/>
      <c r="AX649" s="51"/>
      <c r="AY649" s="51"/>
      <c r="AZ649" s="51"/>
      <c r="BA649" s="51"/>
      <c r="BB649" s="51"/>
      <c r="BC649" s="51"/>
      <c r="BD649" s="51"/>
      <c r="BE649" s="51"/>
      <c r="BF649" s="51"/>
      <c r="BG649" s="51"/>
      <c r="BH649" s="51"/>
      <c r="BI649" s="51"/>
      <c r="BJ649" s="51"/>
      <c r="BK649" s="51"/>
      <c r="BL649" s="51"/>
      <c r="BM649" s="51"/>
    </row>
    <row r="650" spans="19:65"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  <c r="AD650" s="51"/>
      <c r="AE650" s="51"/>
      <c r="AF650" s="51"/>
      <c r="AG650" s="51"/>
      <c r="AH650" s="51"/>
      <c r="AI650" s="51"/>
      <c r="AJ650" s="51"/>
      <c r="AK650" s="51"/>
      <c r="AL650" s="51"/>
      <c r="AM650" s="51"/>
      <c r="AN650" s="51"/>
      <c r="AO650" s="51"/>
      <c r="AP650" s="51"/>
      <c r="AQ650" s="51"/>
      <c r="AR650" s="51"/>
      <c r="AS650" s="51"/>
      <c r="AT650" s="51"/>
      <c r="AU650" s="51"/>
      <c r="AV650" s="51"/>
      <c r="AW650" s="51"/>
      <c r="AX650" s="51"/>
      <c r="AY650" s="51"/>
      <c r="AZ650" s="51"/>
      <c r="BA650" s="51"/>
      <c r="BB650" s="51"/>
      <c r="BC650" s="51"/>
      <c r="BD650" s="51"/>
      <c r="BE650" s="51"/>
      <c r="BF650" s="51"/>
      <c r="BG650" s="51"/>
      <c r="BH650" s="51"/>
      <c r="BI650" s="51"/>
      <c r="BJ650" s="51"/>
      <c r="BK650" s="51"/>
      <c r="BL650" s="51"/>
      <c r="BM650" s="51"/>
    </row>
    <row r="651" spans="19:65"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  <c r="AD651" s="51"/>
      <c r="AE651" s="51"/>
      <c r="AF651" s="51"/>
      <c r="AG651" s="51"/>
      <c r="AH651" s="51"/>
      <c r="AI651" s="51"/>
      <c r="AJ651" s="51"/>
      <c r="AK651" s="51"/>
      <c r="AL651" s="51"/>
      <c r="AM651" s="51"/>
      <c r="AN651" s="51"/>
      <c r="AO651" s="51"/>
      <c r="AP651" s="51"/>
      <c r="AQ651" s="51"/>
      <c r="AR651" s="51"/>
      <c r="AS651" s="51"/>
      <c r="AT651" s="51"/>
      <c r="AU651" s="51"/>
      <c r="AV651" s="51"/>
      <c r="AW651" s="51"/>
      <c r="AX651" s="51"/>
      <c r="AY651" s="51"/>
      <c r="AZ651" s="51"/>
      <c r="BA651" s="51"/>
      <c r="BB651" s="51"/>
      <c r="BC651" s="51"/>
      <c r="BD651" s="51"/>
      <c r="BE651" s="51"/>
      <c r="BF651" s="51"/>
      <c r="BG651" s="51"/>
      <c r="BH651" s="51"/>
      <c r="BI651" s="51"/>
      <c r="BJ651" s="51"/>
      <c r="BK651" s="51"/>
      <c r="BL651" s="51"/>
      <c r="BM651" s="51"/>
    </row>
    <row r="652" spans="19:65"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  <c r="AD652" s="51"/>
      <c r="AE652" s="51"/>
      <c r="AF652" s="51"/>
      <c r="AG652" s="51"/>
      <c r="AH652" s="51"/>
      <c r="AI652" s="51"/>
      <c r="AJ652" s="51"/>
      <c r="AK652" s="51"/>
      <c r="AL652" s="51"/>
      <c r="AM652" s="51"/>
      <c r="AN652" s="51"/>
      <c r="AO652" s="51"/>
      <c r="AP652" s="51"/>
      <c r="AQ652" s="51"/>
      <c r="AR652" s="51"/>
      <c r="AS652" s="51"/>
      <c r="AT652" s="51"/>
      <c r="AU652" s="51"/>
      <c r="AV652" s="51"/>
      <c r="AW652" s="51"/>
      <c r="AX652" s="51"/>
      <c r="AY652" s="51"/>
      <c r="AZ652" s="51"/>
      <c r="BA652" s="51"/>
      <c r="BB652" s="51"/>
      <c r="BC652" s="51"/>
      <c r="BD652" s="51"/>
      <c r="BE652" s="51"/>
      <c r="BF652" s="51"/>
      <c r="BG652" s="51"/>
      <c r="BH652" s="51"/>
      <c r="BI652" s="51"/>
      <c r="BJ652" s="51"/>
      <c r="BK652" s="51"/>
      <c r="BL652" s="51"/>
      <c r="BM652" s="51"/>
    </row>
    <row r="653" spans="19:65"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  <c r="AD653" s="51"/>
      <c r="AE653" s="51"/>
      <c r="AF653" s="51"/>
      <c r="AG653" s="51"/>
      <c r="AH653" s="51"/>
      <c r="AI653" s="51"/>
      <c r="AJ653" s="51"/>
      <c r="AK653" s="51"/>
      <c r="AL653" s="51"/>
      <c r="AM653" s="51"/>
      <c r="AN653" s="51"/>
      <c r="AO653" s="51"/>
      <c r="AP653" s="51"/>
      <c r="AQ653" s="51"/>
      <c r="AR653" s="51"/>
      <c r="AS653" s="51"/>
      <c r="AT653" s="51"/>
      <c r="AU653" s="51"/>
      <c r="AV653" s="51"/>
      <c r="AW653" s="51"/>
      <c r="AX653" s="51"/>
      <c r="AY653" s="51"/>
      <c r="AZ653" s="51"/>
      <c r="BA653" s="51"/>
      <c r="BB653" s="51"/>
      <c r="BC653" s="51"/>
      <c r="BD653" s="51"/>
      <c r="BE653" s="51"/>
      <c r="BF653" s="51"/>
      <c r="BG653" s="51"/>
      <c r="BH653" s="51"/>
      <c r="BI653" s="51"/>
      <c r="BJ653" s="51"/>
      <c r="BK653" s="51"/>
      <c r="BL653" s="51"/>
      <c r="BM653" s="51"/>
    </row>
    <row r="654" spans="19:65"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  <c r="AD654" s="51"/>
      <c r="AE654" s="51"/>
      <c r="AF654" s="51"/>
      <c r="AG654" s="51"/>
      <c r="AH654" s="51"/>
      <c r="AI654" s="51"/>
      <c r="AJ654" s="51"/>
      <c r="AK654" s="51"/>
      <c r="AL654" s="51"/>
      <c r="AM654" s="51"/>
      <c r="AN654" s="51"/>
      <c r="AO654" s="51"/>
      <c r="AP654" s="51"/>
      <c r="AQ654" s="51"/>
      <c r="AR654" s="51"/>
      <c r="AS654" s="51"/>
      <c r="AT654" s="51"/>
      <c r="AU654" s="51"/>
      <c r="AV654" s="51"/>
      <c r="AW654" s="51"/>
      <c r="AX654" s="51"/>
      <c r="AY654" s="51"/>
      <c r="AZ654" s="51"/>
      <c r="BA654" s="51"/>
      <c r="BB654" s="51"/>
      <c r="BC654" s="51"/>
      <c r="BD654" s="51"/>
      <c r="BE654" s="51"/>
      <c r="BF654" s="51"/>
      <c r="BG654" s="51"/>
      <c r="BH654" s="51"/>
      <c r="BI654" s="51"/>
      <c r="BJ654" s="51"/>
      <c r="BK654" s="51"/>
      <c r="BL654" s="51"/>
      <c r="BM654" s="51"/>
    </row>
    <row r="655" spans="19:65"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  <c r="AD655" s="51"/>
      <c r="AE655" s="51"/>
      <c r="AF655" s="51"/>
      <c r="AG655" s="51"/>
      <c r="AH655" s="51"/>
      <c r="AI655" s="51"/>
      <c r="AJ655" s="51"/>
      <c r="AK655" s="51"/>
      <c r="AL655" s="51"/>
      <c r="AM655" s="51"/>
      <c r="AN655" s="51"/>
      <c r="AO655" s="51"/>
      <c r="AP655" s="51"/>
      <c r="AQ655" s="51"/>
      <c r="AR655" s="51"/>
      <c r="AS655" s="51"/>
      <c r="AT655" s="51"/>
      <c r="AU655" s="51"/>
      <c r="AV655" s="51"/>
      <c r="AW655" s="51"/>
      <c r="AX655" s="51"/>
      <c r="AY655" s="51"/>
      <c r="AZ655" s="51"/>
      <c r="BA655" s="51"/>
      <c r="BB655" s="51"/>
      <c r="BC655" s="51"/>
      <c r="BD655" s="51"/>
      <c r="BE655" s="51"/>
      <c r="BF655" s="51"/>
      <c r="BG655" s="51"/>
      <c r="BH655" s="51"/>
      <c r="BI655" s="51"/>
      <c r="BJ655" s="51"/>
      <c r="BK655" s="51"/>
      <c r="BL655" s="51"/>
      <c r="BM655" s="51"/>
    </row>
    <row r="656" spans="19:65"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  <c r="AD656" s="51"/>
      <c r="AE656" s="51"/>
      <c r="AF656" s="51"/>
      <c r="AG656" s="51"/>
      <c r="AH656" s="51"/>
      <c r="AI656" s="51"/>
      <c r="AJ656" s="51"/>
      <c r="AK656" s="51"/>
      <c r="AL656" s="51"/>
      <c r="AM656" s="51"/>
      <c r="AN656" s="51"/>
      <c r="AO656" s="51"/>
      <c r="AP656" s="51"/>
      <c r="AQ656" s="51"/>
      <c r="AR656" s="51"/>
      <c r="AS656" s="51"/>
      <c r="AT656" s="51"/>
      <c r="AU656" s="51"/>
      <c r="AV656" s="51"/>
      <c r="AW656" s="51"/>
      <c r="AX656" s="51"/>
      <c r="AY656" s="51"/>
      <c r="AZ656" s="51"/>
      <c r="BA656" s="51"/>
      <c r="BB656" s="51"/>
      <c r="BC656" s="51"/>
      <c r="BD656" s="51"/>
      <c r="BE656" s="51"/>
      <c r="BF656" s="51"/>
      <c r="BG656" s="51"/>
      <c r="BH656" s="51"/>
      <c r="BI656" s="51"/>
      <c r="BJ656" s="51"/>
      <c r="BK656" s="51"/>
      <c r="BL656" s="51"/>
      <c r="BM656" s="51"/>
    </row>
    <row r="657" spans="19:65"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  <c r="AD657" s="51"/>
      <c r="AE657" s="51"/>
      <c r="AF657" s="51"/>
      <c r="AG657" s="51"/>
      <c r="AH657" s="51"/>
      <c r="AI657" s="51"/>
      <c r="AJ657" s="51"/>
      <c r="AK657" s="51"/>
      <c r="AL657" s="51"/>
      <c r="AM657" s="51"/>
      <c r="AN657" s="51"/>
      <c r="AO657" s="51"/>
      <c r="AP657" s="51"/>
      <c r="AQ657" s="51"/>
      <c r="AR657" s="51"/>
      <c r="AS657" s="51"/>
      <c r="AT657" s="51"/>
      <c r="AU657" s="51"/>
      <c r="AV657" s="51"/>
      <c r="AW657" s="51"/>
      <c r="AX657" s="51"/>
      <c r="AY657" s="51"/>
      <c r="AZ657" s="51"/>
      <c r="BA657" s="51"/>
      <c r="BB657" s="51"/>
      <c r="BC657" s="51"/>
      <c r="BD657" s="51"/>
      <c r="BE657" s="51"/>
      <c r="BF657" s="51"/>
      <c r="BG657" s="51"/>
      <c r="BH657" s="51"/>
      <c r="BI657" s="51"/>
      <c r="BJ657" s="51"/>
      <c r="BK657" s="51"/>
      <c r="BL657" s="51"/>
      <c r="BM657" s="51"/>
    </row>
    <row r="658" spans="19:65"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  <c r="AD658" s="51"/>
      <c r="AE658" s="51"/>
      <c r="AF658" s="51"/>
      <c r="AG658" s="51"/>
      <c r="AH658" s="51"/>
      <c r="AI658" s="51"/>
      <c r="AJ658" s="51"/>
      <c r="AK658" s="51"/>
      <c r="AL658" s="51"/>
      <c r="AM658" s="51"/>
      <c r="AN658" s="51"/>
      <c r="AO658" s="51"/>
      <c r="AP658" s="51"/>
      <c r="AQ658" s="51"/>
      <c r="AR658" s="51"/>
      <c r="AS658" s="51"/>
      <c r="AT658" s="51"/>
      <c r="AU658" s="51"/>
      <c r="AV658" s="51"/>
      <c r="AW658" s="51"/>
      <c r="AX658" s="51"/>
      <c r="AY658" s="51"/>
      <c r="AZ658" s="51"/>
      <c r="BA658" s="51"/>
      <c r="BB658" s="51"/>
      <c r="BC658" s="51"/>
      <c r="BD658" s="51"/>
      <c r="BE658" s="51"/>
      <c r="BF658" s="51"/>
      <c r="BG658" s="51"/>
      <c r="BH658" s="51"/>
      <c r="BI658" s="51"/>
      <c r="BJ658" s="51"/>
      <c r="BK658" s="51"/>
      <c r="BL658" s="51"/>
      <c r="BM658" s="51"/>
    </row>
    <row r="659" spans="19:65"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  <c r="AE659" s="51"/>
      <c r="AF659" s="51"/>
      <c r="AG659" s="51"/>
      <c r="AH659" s="51"/>
      <c r="AI659" s="51"/>
      <c r="AJ659" s="51"/>
      <c r="AK659" s="51"/>
      <c r="AL659" s="51"/>
      <c r="AM659" s="51"/>
      <c r="AN659" s="51"/>
      <c r="AO659" s="51"/>
      <c r="AP659" s="51"/>
      <c r="AQ659" s="51"/>
      <c r="AR659" s="51"/>
      <c r="AS659" s="51"/>
      <c r="AT659" s="51"/>
      <c r="AU659" s="51"/>
      <c r="AV659" s="51"/>
      <c r="AW659" s="51"/>
      <c r="AX659" s="51"/>
      <c r="AY659" s="51"/>
      <c r="AZ659" s="51"/>
      <c r="BA659" s="51"/>
      <c r="BB659" s="51"/>
      <c r="BC659" s="51"/>
      <c r="BD659" s="51"/>
      <c r="BE659" s="51"/>
      <c r="BF659" s="51"/>
      <c r="BG659" s="51"/>
      <c r="BH659" s="51"/>
      <c r="BI659" s="51"/>
      <c r="BJ659" s="51"/>
      <c r="BK659" s="51"/>
      <c r="BL659" s="51"/>
      <c r="BM659" s="51"/>
    </row>
    <row r="660" spans="19:65"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  <c r="AD660" s="51"/>
      <c r="AE660" s="51"/>
      <c r="AF660" s="51"/>
      <c r="AG660" s="51"/>
      <c r="AH660" s="51"/>
      <c r="AI660" s="51"/>
      <c r="AJ660" s="51"/>
      <c r="AK660" s="51"/>
      <c r="AL660" s="51"/>
      <c r="AM660" s="51"/>
      <c r="AN660" s="51"/>
      <c r="AO660" s="51"/>
      <c r="AP660" s="51"/>
      <c r="AQ660" s="51"/>
      <c r="AR660" s="51"/>
      <c r="AS660" s="51"/>
      <c r="AT660" s="51"/>
      <c r="AU660" s="51"/>
      <c r="AV660" s="51"/>
      <c r="AW660" s="51"/>
      <c r="AX660" s="51"/>
      <c r="AY660" s="51"/>
      <c r="AZ660" s="51"/>
      <c r="BA660" s="51"/>
      <c r="BB660" s="51"/>
      <c r="BC660" s="51"/>
      <c r="BD660" s="51"/>
      <c r="BE660" s="51"/>
      <c r="BF660" s="51"/>
      <c r="BG660" s="51"/>
      <c r="BH660" s="51"/>
      <c r="BI660" s="51"/>
      <c r="BJ660" s="51"/>
      <c r="BK660" s="51"/>
      <c r="BL660" s="51"/>
      <c r="BM660" s="51"/>
    </row>
    <row r="661" spans="19:65"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  <c r="AD661" s="51"/>
      <c r="AE661" s="51"/>
      <c r="AF661" s="51"/>
      <c r="AG661" s="51"/>
      <c r="AH661" s="51"/>
      <c r="AI661" s="51"/>
      <c r="AJ661" s="51"/>
      <c r="AK661" s="51"/>
      <c r="AL661" s="51"/>
      <c r="AM661" s="51"/>
      <c r="AN661" s="51"/>
      <c r="AO661" s="51"/>
      <c r="AP661" s="51"/>
      <c r="AQ661" s="51"/>
      <c r="AR661" s="51"/>
      <c r="AS661" s="51"/>
      <c r="AT661" s="51"/>
      <c r="AU661" s="51"/>
      <c r="AV661" s="51"/>
      <c r="AW661" s="51"/>
      <c r="AX661" s="51"/>
      <c r="AY661" s="51"/>
      <c r="AZ661" s="51"/>
      <c r="BA661" s="51"/>
      <c r="BB661" s="51"/>
      <c r="BC661" s="51"/>
      <c r="BD661" s="51"/>
      <c r="BE661" s="51"/>
      <c r="BF661" s="51"/>
      <c r="BG661" s="51"/>
      <c r="BH661" s="51"/>
      <c r="BI661" s="51"/>
      <c r="BJ661" s="51"/>
      <c r="BK661" s="51"/>
      <c r="BL661" s="51"/>
      <c r="BM661" s="51"/>
    </row>
    <row r="662" spans="19:65"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  <c r="AD662" s="51"/>
      <c r="AE662" s="51"/>
      <c r="AF662" s="51"/>
      <c r="AG662" s="51"/>
      <c r="AH662" s="51"/>
      <c r="AI662" s="51"/>
      <c r="AJ662" s="51"/>
      <c r="AK662" s="51"/>
      <c r="AL662" s="51"/>
      <c r="AM662" s="51"/>
      <c r="AN662" s="51"/>
      <c r="AO662" s="51"/>
      <c r="AP662" s="51"/>
      <c r="AQ662" s="51"/>
      <c r="AR662" s="51"/>
      <c r="AS662" s="51"/>
      <c r="AT662" s="51"/>
      <c r="AU662" s="51"/>
      <c r="AV662" s="51"/>
      <c r="AW662" s="51"/>
      <c r="AX662" s="51"/>
      <c r="AY662" s="51"/>
      <c r="AZ662" s="51"/>
      <c r="BA662" s="51"/>
      <c r="BB662" s="51"/>
      <c r="BC662" s="51"/>
      <c r="BD662" s="51"/>
      <c r="BE662" s="51"/>
      <c r="BF662" s="51"/>
      <c r="BG662" s="51"/>
      <c r="BH662" s="51"/>
      <c r="BI662" s="51"/>
      <c r="BJ662" s="51"/>
      <c r="BK662" s="51"/>
      <c r="BL662" s="51"/>
      <c r="BM662" s="51"/>
    </row>
    <row r="663" spans="19:65"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  <c r="AD663" s="51"/>
      <c r="AE663" s="51"/>
      <c r="AF663" s="51"/>
      <c r="AG663" s="51"/>
      <c r="AH663" s="51"/>
      <c r="AI663" s="51"/>
      <c r="AJ663" s="51"/>
      <c r="AK663" s="51"/>
      <c r="AL663" s="51"/>
      <c r="AM663" s="51"/>
      <c r="AN663" s="51"/>
      <c r="AO663" s="51"/>
      <c r="AP663" s="51"/>
      <c r="AQ663" s="51"/>
      <c r="AR663" s="51"/>
      <c r="AS663" s="51"/>
      <c r="AT663" s="51"/>
      <c r="AU663" s="51"/>
      <c r="AV663" s="51"/>
      <c r="AW663" s="51"/>
      <c r="AX663" s="51"/>
      <c r="AY663" s="51"/>
      <c r="AZ663" s="51"/>
      <c r="BA663" s="51"/>
      <c r="BB663" s="51"/>
      <c r="BC663" s="51"/>
      <c r="BD663" s="51"/>
      <c r="BE663" s="51"/>
      <c r="BF663" s="51"/>
      <c r="BG663" s="51"/>
      <c r="BH663" s="51"/>
      <c r="BI663" s="51"/>
      <c r="BJ663" s="51"/>
      <c r="BK663" s="51"/>
      <c r="BL663" s="51"/>
      <c r="BM663" s="51"/>
    </row>
    <row r="664" spans="19:65"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  <c r="AD664" s="51"/>
      <c r="AE664" s="51"/>
      <c r="AF664" s="51"/>
      <c r="AG664" s="51"/>
      <c r="AH664" s="51"/>
      <c r="AI664" s="51"/>
      <c r="AJ664" s="51"/>
      <c r="AK664" s="51"/>
      <c r="AL664" s="51"/>
      <c r="AM664" s="51"/>
      <c r="AN664" s="51"/>
      <c r="AO664" s="51"/>
      <c r="AP664" s="51"/>
      <c r="AQ664" s="51"/>
      <c r="AR664" s="51"/>
      <c r="AS664" s="51"/>
      <c r="AT664" s="51"/>
      <c r="AU664" s="51"/>
      <c r="AV664" s="51"/>
      <c r="AW664" s="51"/>
      <c r="AX664" s="51"/>
      <c r="AY664" s="51"/>
      <c r="AZ664" s="51"/>
      <c r="BA664" s="51"/>
      <c r="BB664" s="51"/>
      <c r="BC664" s="51"/>
      <c r="BD664" s="51"/>
      <c r="BE664" s="51"/>
      <c r="BF664" s="51"/>
      <c r="BG664" s="51"/>
      <c r="BH664" s="51"/>
      <c r="BI664" s="51"/>
      <c r="BJ664" s="51"/>
      <c r="BK664" s="51"/>
      <c r="BL664" s="51"/>
      <c r="BM664" s="51"/>
    </row>
    <row r="665" spans="19:65"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  <c r="AD665" s="51"/>
      <c r="AE665" s="51"/>
      <c r="AF665" s="51"/>
      <c r="AG665" s="51"/>
      <c r="AH665" s="51"/>
      <c r="AI665" s="51"/>
      <c r="AJ665" s="51"/>
      <c r="AK665" s="51"/>
      <c r="AL665" s="51"/>
      <c r="AM665" s="51"/>
      <c r="AN665" s="51"/>
      <c r="AO665" s="51"/>
      <c r="AP665" s="51"/>
      <c r="AQ665" s="51"/>
      <c r="AR665" s="51"/>
      <c r="AS665" s="51"/>
      <c r="AT665" s="51"/>
      <c r="AU665" s="51"/>
      <c r="AV665" s="51"/>
      <c r="AW665" s="51"/>
      <c r="AX665" s="51"/>
      <c r="AY665" s="51"/>
      <c r="AZ665" s="51"/>
      <c r="BA665" s="51"/>
      <c r="BB665" s="51"/>
      <c r="BC665" s="51"/>
      <c r="BD665" s="51"/>
      <c r="BE665" s="51"/>
      <c r="BF665" s="51"/>
      <c r="BG665" s="51"/>
      <c r="BH665" s="51"/>
      <c r="BI665" s="51"/>
      <c r="BJ665" s="51"/>
      <c r="BK665" s="51"/>
      <c r="BL665" s="51"/>
      <c r="BM665" s="51"/>
    </row>
    <row r="666" spans="19:65"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  <c r="AD666" s="51"/>
      <c r="AE666" s="51"/>
      <c r="AF666" s="51"/>
      <c r="AG666" s="51"/>
      <c r="AH666" s="51"/>
      <c r="AI666" s="51"/>
      <c r="AJ666" s="51"/>
      <c r="AK666" s="51"/>
      <c r="AL666" s="51"/>
      <c r="AM666" s="51"/>
      <c r="AN666" s="51"/>
      <c r="AO666" s="51"/>
      <c r="AP666" s="51"/>
      <c r="AQ666" s="51"/>
      <c r="AR666" s="51"/>
      <c r="AS666" s="51"/>
      <c r="AT666" s="51"/>
      <c r="AU666" s="51"/>
      <c r="AV666" s="51"/>
      <c r="AW666" s="51"/>
      <c r="AX666" s="51"/>
      <c r="AY666" s="51"/>
      <c r="AZ666" s="51"/>
      <c r="BA666" s="51"/>
      <c r="BB666" s="51"/>
      <c r="BC666" s="51"/>
      <c r="BD666" s="51"/>
      <c r="BE666" s="51"/>
      <c r="BF666" s="51"/>
      <c r="BG666" s="51"/>
      <c r="BH666" s="51"/>
      <c r="BI666" s="51"/>
      <c r="BJ666" s="51"/>
      <c r="BK666" s="51"/>
      <c r="BL666" s="51"/>
      <c r="BM666" s="51"/>
    </row>
    <row r="667" spans="19:65"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  <c r="AD667" s="51"/>
      <c r="AE667" s="51"/>
      <c r="AF667" s="51"/>
      <c r="AG667" s="51"/>
      <c r="AH667" s="51"/>
      <c r="AI667" s="51"/>
      <c r="AJ667" s="51"/>
      <c r="AK667" s="51"/>
      <c r="AL667" s="51"/>
      <c r="AM667" s="51"/>
      <c r="AN667" s="51"/>
      <c r="AO667" s="51"/>
      <c r="AP667" s="51"/>
      <c r="AQ667" s="51"/>
      <c r="AR667" s="51"/>
      <c r="AS667" s="51"/>
      <c r="AT667" s="51"/>
      <c r="AU667" s="51"/>
      <c r="AV667" s="51"/>
      <c r="AW667" s="51"/>
      <c r="AX667" s="51"/>
      <c r="AY667" s="51"/>
      <c r="AZ667" s="51"/>
      <c r="BA667" s="51"/>
      <c r="BB667" s="51"/>
      <c r="BC667" s="51"/>
      <c r="BD667" s="51"/>
      <c r="BE667" s="51"/>
      <c r="BF667" s="51"/>
      <c r="BG667" s="51"/>
      <c r="BH667" s="51"/>
      <c r="BI667" s="51"/>
      <c r="BJ667" s="51"/>
      <c r="BK667" s="51"/>
      <c r="BL667" s="51"/>
      <c r="BM667" s="51"/>
    </row>
    <row r="668" spans="19:65"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  <c r="AD668" s="51"/>
      <c r="AE668" s="51"/>
      <c r="AF668" s="51"/>
      <c r="AG668" s="51"/>
      <c r="AH668" s="51"/>
      <c r="AI668" s="51"/>
      <c r="AJ668" s="51"/>
      <c r="AK668" s="51"/>
      <c r="AL668" s="51"/>
      <c r="AM668" s="51"/>
      <c r="AN668" s="51"/>
      <c r="AO668" s="51"/>
      <c r="AP668" s="51"/>
      <c r="AQ668" s="51"/>
      <c r="AR668" s="51"/>
      <c r="AS668" s="51"/>
      <c r="AT668" s="51"/>
      <c r="AU668" s="51"/>
      <c r="AV668" s="51"/>
      <c r="AW668" s="51"/>
      <c r="AX668" s="51"/>
      <c r="AY668" s="51"/>
      <c r="AZ668" s="51"/>
      <c r="BA668" s="51"/>
      <c r="BB668" s="51"/>
      <c r="BC668" s="51"/>
      <c r="BD668" s="51"/>
      <c r="BE668" s="51"/>
      <c r="BF668" s="51"/>
      <c r="BG668" s="51"/>
      <c r="BH668" s="51"/>
      <c r="BI668" s="51"/>
      <c r="BJ668" s="51"/>
      <c r="BK668" s="51"/>
      <c r="BL668" s="51"/>
      <c r="BM668" s="51"/>
    </row>
    <row r="669" spans="19:65"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  <c r="AD669" s="51"/>
      <c r="AE669" s="51"/>
      <c r="AF669" s="51"/>
      <c r="AG669" s="51"/>
      <c r="AH669" s="51"/>
      <c r="AI669" s="51"/>
      <c r="AJ669" s="51"/>
      <c r="AK669" s="51"/>
      <c r="AL669" s="51"/>
      <c r="AM669" s="51"/>
      <c r="AN669" s="51"/>
      <c r="AO669" s="51"/>
      <c r="AP669" s="51"/>
      <c r="AQ669" s="51"/>
      <c r="AR669" s="51"/>
      <c r="AS669" s="51"/>
      <c r="AT669" s="51"/>
      <c r="AU669" s="51"/>
      <c r="AV669" s="51"/>
      <c r="AW669" s="51"/>
      <c r="AX669" s="51"/>
      <c r="AY669" s="51"/>
      <c r="AZ669" s="51"/>
      <c r="BA669" s="51"/>
      <c r="BB669" s="51"/>
      <c r="BC669" s="51"/>
      <c r="BD669" s="51"/>
      <c r="BE669" s="51"/>
      <c r="BF669" s="51"/>
      <c r="BG669" s="51"/>
      <c r="BH669" s="51"/>
      <c r="BI669" s="51"/>
      <c r="BJ669" s="51"/>
      <c r="BK669" s="51"/>
      <c r="BL669" s="51"/>
      <c r="BM669" s="51"/>
    </row>
    <row r="670" spans="19:65"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  <c r="AD670" s="51"/>
      <c r="AE670" s="51"/>
      <c r="AF670" s="51"/>
      <c r="AG670" s="51"/>
      <c r="AH670" s="51"/>
      <c r="AI670" s="51"/>
      <c r="AJ670" s="51"/>
      <c r="AK670" s="51"/>
      <c r="AL670" s="51"/>
      <c r="AM670" s="51"/>
      <c r="AN670" s="51"/>
      <c r="AO670" s="51"/>
      <c r="AP670" s="51"/>
      <c r="AQ670" s="51"/>
      <c r="AR670" s="51"/>
      <c r="AS670" s="51"/>
      <c r="AT670" s="51"/>
      <c r="AU670" s="51"/>
      <c r="AV670" s="51"/>
      <c r="AW670" s="51"/>
      <c r="AX670" s="51"/>
      <c r="AY670" s="51"/>
      <c r="AZ670" s="51"/>
      <c r="BA670" s="51"/>
      <c r="BB670" s="51"/>
      <c r="BC670" s="51"/>
      <c r="BD670" s="51"/>
      <c r="BE670" s="51"/>
      <c r="BF670" s="51"/>
      <c r="BG670" s="51"/>
      <c r="BH670" s="51"/>
      <c r="BI670" s="51"/>
      <c r="BJ670" s="51"/>
      <c r="BK670" s="51"/>
      <c r="BL670" s="51"/>
      <c r="BM670" s="51"/>
    </row>
    <row r="671" spans="19:65"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  <c r="AD671" s="51"/>
      <c r="AE671" s="51"/>
      <c r="AF671" s="51"/>
      <c r="AG671" s="51"/>
      <c r="AH671" s="51"/>
      <c r="AI671" s="51"/>
      <c r="AJ671" s="51"/>
      <c r="AK671" s="51"/>
      <c r="AL671" s="51"/>
      <c r="AM671" s="51"/>
      <c r="AN671" s="51"/>
      <c r="AO671" s="51"/>
      <c r="AP671" s="51"/>
      <c r="AQ671" s="51"/>
      <c r="AR671" s="51"/>
      <c r="AS671" s="51"/>
      <c r="AT671" s="51"/>
      <c r="AU671" s="51"/>
      <c r="AV671" s="51"/>
      <c r="AW671" s="51"/>
      <c r="AX671" s="51"/>
      <c r="AY671" s="51"/>
      <c r="AZ671" s="51"/>
      <c r="BA671" s="51"/>
      <c r="BB671" s="51"/>
      <c r="BC671" s="51"/>
      <c r="BD671" s="51"/>
      <c r="BE671" s="51"/>
      <c r="BF671" s="51"/>
      <c r="BG671" s="51"/>
      <c r="BH671" s="51"/>
      <c r="BI671" s="51"/>
      <c r="BJ671" s="51"/>
      <c r="BK671" s="51"/>
      <c r="BL671" s="51"/>
      <c r="BM671" s="51"/>
    </row>
    <row r="672" spans="19:65"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  <c r="AD672" s="51"/>
      <c r="AE672" s="51"/>
      <c r="AF672" s="51"/>
      <c r="AG672" s="51"/>
      <c r="AH672" s="51"/>
      <c r="AI672" s="51"/>
      <c r="AJ672" s="51"/>
      <c r="AK672" s="51"/>
      <c r="AL672" s="51"/>
      <c r="AM672" s="51"/>
      <c r="AN672" s="51"/>
      <c r="AO672" s="51"/>
      <c r="AP672" s="51"/>
      <c r="AQ672" s="51"/>
      <c r="AR672" s="51"/>
      <c r="AS672" s="51"/>
      <c r="AT672" s="51"/>
      <c r="AU672" s="51"/>
      <c r="AV672" s="51"/>
      <c r="AW672" s="51"/>
      <c r="AX672" s="51"/>
      <c r="AY672" s="51"/>
      <c r="AZ672" s="51"/>
      <c r="BA672" s="51"/>
      <c r="BB672" s="51"/>
      <c r="BC672" s="51"/>
      <c r="BD672" s="51"/>
      <c r="BE672" s="51"/>
      <c r="BF672" s="51"/>
      <c r="BG672" s="51"/>
      <c r="BH672" s="51"/>
      <c r="BI672" s="51"/>
      <c r="BJ672" s="51"/>
      <c r="BK672" s="51"/>
      <c r="BL672" s="51"/>
      <c r="BM672" s="51"/>
    </row>
    <row r="673" spans="19:65"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  <c r="AD673" s="51"/>
      <c r="AE673" s="51"/>
      <c r="AF673" s="51"/>
      <c r="AG673" s="51"/>
      <c r="AH673" s="51"/>
      <c r="AI673" s="51"/>
      <c r="AJ673" s="51"/>
      <c r="AK673" s="51"/>
      <c r="AL673" s="51"/>
      <c r="AM673" s="51"/>
      <c r="AN673" s="51"/>
      <c r="AO673" s="51"/>
      <c r="AP673" s="51"/>
      <c r="AQ673" s="51"/>
      <c r="AR673" s="51"/>
      <c r="AS673" s="51"/>
      <c r="AT673" s="51"/>
      <c r="AU673" s="51"/>
      <c r="AV673" s="51"/>
      <c r="AW673" s="51"/>
      <c r="AX673" s="51"/>
      <c r="AY673" s="51"/>
      <c r="AZ673" s="51"/>
      <c r="BA673" s="51"/>
      <c r="BB673" s="51"/>
      <c r="BC673" s="51"/>
      <c r="BD673" s="51"/>
      <c r="BE673" s="51"/>
      <c r="BF673" s="51"/>
      <c r="BG673" s="51"/>
      <c r="BH673" s="51"/>
      <c r="BI673" s="51"/>
      <c r="BJ673" s="51"/>
      <c r="BK673" s="51"/>
      <c r="BL673" s="51"/>
      <c r="BM673" s="51"/>
    </row>
    <row r="674" spans="19:65"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  <c r="AD674" s="51"/>
      <c r="AE674" s="51"/>
      <c r="AF674" s="51"/>
      <c r="AG674" s="51"/>
      <c r="AH674" s="51"/>
      <c r="AI674" s="51"/>
      <c r="AJ674" s="51"/>
      <c r="AK674" s="51"/>
      <c r="AL674" s="51"/>
      <c r="AM674" s="51"/>
      <c r="AN674" s="51"/>
      <c r="AO674" s="51"/>
      <c r="AP674" s="51"/>
      <c r="AQ674" s="51"/>
      <c r="AR674" s="51"/>
      <c r="AS674" s="51"/>
      <c r="AT674" s="51"/>
      <c r="AU674" s="51"/>
      <c r="AV674" s="51"/>
      <c r="AW674" s="51"/>
      <c r="AX674" s="51"/>
      <c r="AY674" s="51"/>
      <c r="AZ674" s="51"/>
      <c r="BA674" s="51"/>
      <c r="BB674" s="51"/>
      <c r="BC674" s="51"/>
      <c r="BD674" s="51"/>
      <c r="BE674" s="51"/>
      <c r="BF674" s="51"/>
      <c r="BG674" s="51"/>
      <c r="BH674" s="51"/>
      <c r="BI674" s="51"/>
      <c r="BJ674" s="51"/>
      <c r="BK674" s="51"/>
      <c r="BL674" s="51"/>
      <c r="BM674" s="51"/>
    </row>
    <row r="675" spans="19:65"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  <c r="AD675" s="51"/>
      <c r="AE675" s="51"/>
      <c r="AF675" s="51"/>
      <c r="AG675" s="51"/>
      <c r="AH675" s="51"/>
      <c r="AI675" s="51"/>
      <c r="AJ675" s="51"/>
      <c r="AK675" s="51"/>
      <c r="AL675" s="51"/>
      <c r="AM675" s="51"/>
      <c r="AN675" s="51"/>
      <c r="AO675" s="51"/>
      <c r="AP675" s="51"/>
      <c r="AQ675" s="51"/>
      <c r="AR675" s="51"/>
      <c r="AS675" s="51"/>
      <c r="AT675" s="51"/>
      <c r="AU675" s="51"/>
      <c r="AV675" s="51"/>
      <c r="AW675" s="51"/>
      <c r="AX675" s="51"/>
      <c r="AY675" s="51"/>
      <c r="AZ675" s="51"/>
      <c r="BA675" s="51"/>
      <c r="BB675" s="51"/>
      <c r="BC675" s="51"/>
      <c r="BD675" s="51"/>
      <c r="BE675" s="51"/>
      <c r="BF675" s="51"/>
      <c r="BG675" s="51"/>
      <c r="BH675" s="51"/>
      <c r="BI675" s="51"/>
      <c r="BJ675" s="51"/>
      <c r="BK675" s="51"/>
      <c r="BL675" s="51"/>
      <c r="BM675" s="51"/>
    </row>
    <row r="676" spans="19:65"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  <c r="AD676" s="51"/>
      <c r="AE676" s="51"/>
      <c r="AF676" s="51"/>
      <c r="AG676" s="51"/>
      <c r="AH676" s="51"/>
      <c r="AI676" s="51"/>
      <c r="AJ676" s="51"/>
      <c r="AK676" s="51"/>
      <c r="AL676" s="51"/>
      <c r="AM676" s="51"/>
      <c r="AN676" s="51"/>
      <c r="AO676" s="51"/>
      <c r="AP676" s="51"/>
      <c r="AQ676" s="51"/>
      <c r="AR676" s="51"/>
      <c r="AS676" s="51"/>
      <c r="AT676" s="51"/>
      <c r="AU676" s="51"/>
      <c r="AV676" s="51"/>
      <c r="AW676" s="51"/>
      <c r="AX676" s="51"/>
      <c r="AY676" s="51"/>
      <c r="AZ676" s="51"/>
      <c r="BA676" s="51"/>
      <c r="BB676" s="51"/>
      <c r="BC676" s="51"/>
      <c r="BD676" s="51"/>
      <c r="BE676" s="51"/>
      <c r="BF676" s="51"/>
      <c r="BG676" s="51"/>
      <c r="BH676" s="51"/>
      <c r="BI676" s="51"/>
      <c r="BJ676" s="51"/>
      <c r="BK676" s="51"/>
      <c r="BL676" s="51"/>
      <c r="BM676" s="51"/>
    </row>
    <row r="677" spans="19:65"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  <c r="AD677" s="51"/>
      <c r="AE677" s="51"/>
      <c r="AF677" s="51"/>
      <c r="AG677" s="51"/>
      <c r="AH677" s="51"/>
      <c r="AI677" s="51"/>
      <c r="AJ677" s="51"/>
      <c r="AK677" s="51"/>
      <c r="AL677" s="51"/>
      <c r="AM677" s="51"/>
      <c r="AN677" s="51"/>
      <c r="AO677" s="51"/>
      <c r="AP677" s="51"/>
      <c r="AQ677" s="51"/>
      <c r="AR677" s="51"/>
      <c r="AS677" s="51"/>
      <c r="AT677" s="51"/>
      <c r="AU677" s="51"/>
      <c r="AV677" s="51"/>
      <c r="AW677" s="51"/>
      <c r="AX677" s="51"/>
      <c r="AY677" s="51"/>
      <c r="AZ677" s="51"/>
      <c r="BA677" s="51"/>
      <c r="BB677" s="51"/>
      <c r="BC677" s="51"/>
      <c r="BD677" s="51"/>
      <c r="BE677" s="51"/>
      <c r="BF677" s="51"/>
      <c r="BG677" s="51"/>
      <c r="BH677" s="51"/>
      <c r="BI677" s="51"/>
      <c r="BJ677" s="51"/>
      <c r="BK677" s="51"/>
      <c r="BL677" s="51"/>
      <c r="BM677" s="51"/>
    </row>
    <row r="678" spans="19:65"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  <c r="AD678" s="51"/>
      <c r="AE678" s="51"/>
      <c r="AF678" s="51"/>
      <c r="AG678" s="51"/>
      <c r="AH678" s="51"/>
      <c r="AI678" s="51"/>
      <c r="AJ678" s="51"/>
      <c r="AK678" s="51"/>
      <c r="AL678" s="51"/>
      <c r="AM678" s="51"/>
      <c r="AN678" s="51"/>
      <c r="AO678" s="51"/>
      <c r="AP678" s="51"/>
      <c r="AQ678" s="51"/>
      <c r="AR678" s="51"/>
      <c r="AS678" s="51"/>
      <c r="AT678" s="51"/>
      <c r="AU678" s="51"/>
      <c r="AV678" s="51"/>
      <c r="AW678" s="51"/>
      <c r="AX678" s="51"/>
      <c r="AY678" s="51"/>
      <c r="AZ678" s="51"/>
      <c r="BA678" s="51"/>
      <c r="BB678" s="51"/>
      <c r="BC678" s="51"/>
      <c r="BD678" s="51"/>
      <c r="BE678" s="51"/>
      <c r="BF678" s="51"/>
      <c r="BG678" s="51"/>
      <c r="BH678" s="51"/>
      <c r="BI678" s="51"/>
      <c r="BJ678" s="51"/>
      <c r="BK678" s="51"/>
      <c r="BL678" s="51"/>
      <c r="BM678" s="51"/>
    </row>
    <row r="679" spans="19:65"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  <c r="AD679" s="51"/>
      <c r="AE679" s="51"/>
      <c r="AF679" s="51"/>
      <c r="AG679" s="51"/>
      <c r="AH679" s="51"/>
      <c r="AI679" s="51"/>
      <c r="AJ679" s="51"/>
      <c r="AK679" s="51"/>
      <c r="AL679" s="51"/>
      <c r="AM679" s="51"/>
      <c r="AN679" s="51"/>
      <c r="AO679" s="51"/>
      <c r="AP679" s="51"/>
      <c r="AQ679" s="51"/>
      <c r="AR679" s="51"/>
      <c r="AS679" s="51"/>
      <c r="AT679" s="51"/>
      <c r="AU679" s="51"/>
      <c r="AV679" s="51"/>
      <c r="AW679" s="51"/>
      <c r="AX679" s="51"/>
      <c r="AY679" s="51"/>
      <c r="AZ679" s="51"/>
      <c r="BA679" s="51"/>
      <c r="BB679" s="51"/>
      <c r="BC679" s="51"/>
      <c r="BD679" s="51"/>
      <c r="BE679" s="51"/>
      <c r="BF679" s="51"/>
      <c r="BG679" s="51"/>
      <c r="BH679" s="51"/>
      <c r="BI679" s="51"/>
      <c r="BJ679" s="51"/>
      <c r="BK679" s="51"/>
      <c r="BL679" s="51"/>
      <c r="BM679" s="51"/>
    </row>
    <row r="680" spans="19:65"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  <c r="AD680" s="51"/>
      <c r="AE680" s="51"/>
      <c r="AF680" s="51"/>
      <c r="AG680" s="51"/>
      <c r="AH680" s="51"/>
      <c r="AI680" s="51"/>
      <c r="AJ680" s="51"/>
      <c r="AK680" s="51"/>
      <c r="AL680" s="51"/>
      <c r="AM680" s="51"/>
      <c r="AN680" s="51"/>
      <c r="AO680" s="51"/>
      <c r="AP680" s="51"/>
      <c r="AQ680" s="51"/>
      <c r="AR680" s="51"/>
      <c r="AS680" s="51"/>
      <c r="AT680" s="51"/>
      <c r="AU680" s="51"/>
      <c r="AV680" s="51"/>
      <c r="AW680" s="51"/>
      <c r="AX680" s="51"/>
      <c r="AY680" s="51"/>
      <c r="AZ680" s="51"/>
      <c r="BA680" s="51"/>
      <c r="BB680" s="51"/>
      <c r="BC680" s="51"/>
      <c r="BD680" s="51"/>
      <c r="BE680" s="51"/>
      <c r="BF680" s="51"/>
      <c r="BG680" s="51"/>
      <c r="BH680" s="51"/>
      <c r="BI680" s="51"/>
      <c r="BJ680" s="51"/>
      <c r="BK680" s="51"/>
      <c r="BL680" s="51"/>
      <c r="BM680" s="51"/>
    </row>
    <row r="681" spans="19:65"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  <c r="AD681" s="51"/>
      <c r="AE681" s="51"/>
      <c r="AF681" s="51"/>
      <c r="AG681" s="51"/>
      <c r="AH681" s="51"/>
      <c r="AI681" s="51"/>
      <c r="AJ681" s="51"/>
      <c r="AK681" s="51"/>
      <c r="AL681" s="51"/>
      <c r="AM681" s="51"/>
      <c r="AN681" s="51"/>
      <c r="AO681" s="51"/>
      <c r="AP681" s="51"/>
      <c r="AQ681" s="51"/>
      <c r="AR681" s="51"/>
      <c r="AS681" s="51"/>
      <c r="AT681" s="51"/>
      <c r="AU681" s="51"/>
      <c r="AV681" s="51"/>
      <c r="AW681" s="51"/>
      <c r="AX681" s="51"/>
      <c r="AY681" s="51"/>
      <c r="AZ681" s="51"/>
      <c r="BA681" s="51"/>
      <c r="BB681" s="51"/>
      <c r="BC681" s="51"/>
      <c r="BD681" s="51"/>
      <c r="BE681" s="51"/>
      <c r="BF681" s="51"/>
      <c r="BG681" s="51"/>
      <c r="BH681" s="51"/>
      <c r="BI681" s="51"/>
      <c r="BJ681" s="51"/>
      <c r="BK681" s="51"/>
      <c r="BL681" s="51"/>
      <c r="BM681" s="51"/>
    </row>
  </sheetData>
  <mergeCells count="2">
    <mergeCell ref="B3:E3"/>
    <mergeCell ref="B18:F19"/>
  </mergeCells>
  <conditionalFormatting sqref="N8">
    <cfRule type="containsText" dxfId="0" priority="6" operator="between" text="Duração: 30-60 min contínuo, acumulado ou intervalado">
      <formula>NOT(ISERROR(SEARCH("Duração: 30-60 min contínuo, acumulado ou intervalado",N8)))</formula>
    </cfRule>
  </conditionalFormatting>
  <conditionalFormatting sqref="H9:M9">
    <cfRule type="containsText" dxfId="0" priority="44" operator="between" text="Duração: 30-60 min contínuo, acumulado ou intervalado">
      <formula>NOT(ISERROR(SEARCH("Duração: 30-60 min contínuo, acumulado ou intervalado",H9)))</formula>
    </cfRule>
    <cfRule type="expression" dxfId="1" priority="74">
      <formula>AND($G$13="Duração: 30-60 min contínuo, acumulado ou intervalado")</formula>
    </cfRule>
  </conditionalFormatting>
  <conditionalFormatting sqref="I9:M9">
    <cfRule type="expression" dxfId="1" priority="75">
      <formula>AND($G$13="Duração: 30-60 min contínuo ou acumulado")</formula>
    </cfRule>
  </conditionalFormatting>
  <conditionalFormatting sqref="N9">
    <cfRule type="containsText" dxfId="0" priority="4" operator="between" text="Duração: 30-60 min contínuo, acumulado ou intervalado">
      <formula>NOT(ISERROR(SEARCH("Duração: 30-60 min contínuo, acumulado ou intervalado",N9)))</formula>
    </cfRule>
  </conditionalFormatting>
  <conditionalFormatting sqref="H10:M10">
    <cfRule type="expression" dxfId="2" priority="76">
      <formula>AND($G$15="Intensidade: 40-59% da FCR (VO2máx) ou 64-76% FCmáx – escala de BORG 12-13")</formula>
    </cfRule>
  </conditionalFormatting>
  <conditionalFormatting sqref="N10">
    <cfRule type="containsText" dxfId="2" priority="5" operator="between" text="Intensidade: 40-59% da FCR (VO2máx) ou 64-76% FCmáx – escala de BORG 12-13">
      <formula>NOT(ISERROR(SEARCH("Intensidade: 40-59% da FCR (VO2máx) ou 64-76% FCmáx – escala de BORG 12-13",N10)))</formula>
    </cfRule>
  </conditionalFormatting>
  <conditionalFormatting sqref="E15">
    <cfRule type="containsText" dxfId="3" priority="1" operator="between" text="Sim">
      <formula>NOT(ISERROR(SEARCH("Sim",E15)))</formula>
    </cfRule>
  </conditionalFormatting>
  <conditionalFormatting sqref="E13 E11 E9 E7 E5">
    <cfRule type="containsText" dxfId="3" priority="55" operator="between" text="Sim">
      <formula>NOT(ISERROR(SEARCH("Sim",E5)))</formula>
    </cfRule>
  </conditionalFormatting>
  <dataValidations count="1">
    <dataValidation type="list" allowBlank="1" showInputMessage="1" showErrorMessage="1" sqref="E5 E7 E9 E11 E13 E15">
      <formula1>Base!$K$3:$K$5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Y45"/>
  <sheetViews>
    <sheetView workbookViewId="0">
      <selection activeCell="G4" sqref="G4"/>
    </sheetView>
  </sheetViews>
  <sheetFormatPr defaultColWidth="11" defaultRowHeight="17.6"/>
  <cols>
    <col min="3" max="3" width="71.3308823529412" customWidth="1"/>
    <col min="4" max="4" width="46.3308823529412" customWidth="1"/>
    <col min="5" max="5" width="32.5" customWidth="1"/>
    <col min="11" max="11" width="15.1617647058824" customWidth="1"/>
    <col min="12" max="12" width="12.6617647058824" customWidth="1"/>
    <col min="13" max="13" width="12" customWidth="1"/>
    <col min="15" max="15" width="33.8308823529412" customWidth="1"/>
    <col min="17" max="17" width="21.6617647058824" customWidth="1"/>
    <col min="20" max="20" width="33.8308823529412" customWidth="1"/>
    <col min="21" max="21" width="14" customWidth="1"/>
    <col min="22" max="22" width="11.1617647058824" customWidth="1"/>
    <col min="23" max="23" width="23.8308823529412" customWidth="1"/>
    <col min="24" max="24" width="12.3308823529412" customWidth="1"/>
    <col min="26" max="26" width="33.6617647058824" customWidth="1"/>
    <col min="27" max="27" width="17.5" customWidth="1"/>
    <col min="28" max="28" width="17.6617647058824" customWidth="1"/>
    <col min="31" max="31" width="15.5" customWidth="1"/>
    <col min="32" max="32" width="9.66176470588235" customWidth="1"/>
  </cols>
  <sheetData>
    <row r="1" spans="17:18">
      <c r="Q1" s="7"/>
      <c r="R1" s="7"/>
    </row>
    <row r="2" ht="16" customHeight="1" spans="3:51"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  <c r="L2" s="1" t="s">
        <v>18</v>
      </c>
      <c r="M2" t="s">
        <v>19</v>
      </c>
      <c r="N2" t="s">
        <v>20</v>
      </c>
      <c r="O2" s="1" t="s">
        <v>21</v>
      </c>
      <c r="Q2" s="5" t="s">
        <v>22</v>
      </c>
      <c r="R2" s="8"/>
      <c r="T2" t="s">
        <v>23</v>
      </c>
      <c r="Z2" s="27" t="s">
        <v>24</v>
      </c>
      <c r="AA2" s="27" t="s">
        <v>25</v>
      </c>
      <c r="AB2" s="27" t="s">
        <v>26</v>
      </c>
      <c r="AC2" s="27" t="s">
        <v>27</v>
      </c>
      <c r="AD2" s="28"/>
      <c r="AE2" s="40" t="s">
        <v>27</v>
      </c>
      <c r="AF2" s="41">
        <v>1</v>
      </c>
      <c r="AG2" s="41">
        <v>2</v>
      </c>
      <c r="AH2" s="41">
        <v>3</v>
      </c>
      <c r="AI2" s="41">
        <v>4</v>
      </c>
      <c r="AJ2" s="41">
        <v>5</v>
      </c>
      <c r="AK2" s="41">
        <v>6</v>
      </c>
      <c r="AL2" s="41">
        <v>7</v>
      </c>
      <c r="AM2" s="41">
        <v>8</v>
      </c>
      <c r="AN2" s="41">
        <v>9</v>
      </c>
      <c r="AO2" s="41">
        <v>10</v>
      </c>
      <c r="AP2" s="41">
        <v>11</v>
      </c>
      <c r="AQ2" s="41">
        <v>12</v>
      </c>
      <c r="AR2" s="41">
        <v>13</v>
      </c>
      <c r="AS2" s="41">
        <v>14</v>
      </c>
      <c r="AT2" s="41">
        <v>15</v>
      </c>
      <c r="AU2" s="41">
        <v>16</v>
      </c>
      <c r="AV2" s="41">
        <v>17</v>
      </c>
      <c r="AW2" s="41">
        <v>18</v>
      </c>
      <c r="AX2" s="41">
        <v>19</v>
      </c>
      <c r="AY2" s="41">
        <v>20</v>
      </c>
    </row>
    <row r="3" spans="3:51">
      <c r="C3" s="1" t="s">
        <v>23</v>
      </c>
      <c r="D3" s="1" t="s">
        <v>23</v>
      </c>
      <c r="E3" s="1" t="s">
        <v>23</v>
      </c>
      <c r="F3" s="1" t="s">
        <v>23</v>
      </c>
      <c r="G3" s="1"/>
      <c r="H3" s="1" t="s">
        <v>23</v>
      </c>
      <c r="I3" s="1" t="s">
        <v>23</v>
      </c>
      <c r="J3" s="1" t="s">
        <v>23</v>
      </c>
      <c r="K3" s="1" t="s">
        <v>23</v>
      </c>
      <c r="L3" s="1" t="s">
        <v>23</v>
      </c>
      <c r="N3" s="1" t="s">
        <v>23</v>
      </c>
      <c r="O3" s="1" t="s">
        <v>23</v>
      </c>
      <c r="Q3" s="5" t="s">
        <v>28</v>
      </c>
      <c r="R3" s="8" t="e">
        <f>#REF!</f>
        <v>#REF!</v>
      </c>
      <c r="T3" t="s">
        <v>29</v>
      </c>
      <c r="Z3" s="27"/>
      <c r="AA3" s="28" t="s">
        <v>23</v>
      </c>
      <c r="AB3" s="29" t="s">
        <v>23</v>
      </c>
      <c r="AC3" s="29" t="s">
        <v>23</v>
      </c>
      <c r="AD3" s="28"/>
      <c r="AE3" s="42">
        <v>10</v>
      </c>
      <c r="AF3" s="43">
        <v>100</v>
      </c>
      <c r="AG3" s="45">
        <v>94</v>
      </c>
      <c r="AH3" s="45">
        <v>91</v>
      </c>
      <c r="AI3" s="45">
        <v>88</v>
      </c>
      <c r="AJ3" s="45">
        <v>86</v>
      </c>
      <c r="AK3" s="45">
        <v>83</v>
      </c>
      <c r="AL3" s="45">
        <v>81</v>
      </c>
      <c r="AM3" s="45">
        <v>79</v>
      </c>
      <c r="AN3" s="45">
        <v>77</v>
      </c>
      <c r="AO3" s="45">
        <v>75</v>
      </c>
      <c r="AP3" s="45">
        <v>73</v>
      </c>
      <c r="AQ3" s="45">
        <v>71</v>
      </c>
      <c r="AR3" s="45">
        <v>70</v>
      </c>
      <c r="AS3" s="45">
        <v>68</v>
      </c>
      <c r="AT3" s="45">
        <v>67</v>
      </c>
      <c r="AU3" s="45">
        <v>65</v>
      </c>
      <c r="AV3" s="45">
        <v>64</v>
      </c>
      <c r="AW3" s="45">
        <v>63</v>
      </c>
      <c r="AX3" s="45">
        <v>61</v>
      </c>
      <c r="AY3" s="45">
        <v>60</v>
      </c>
    </row>
    <row r="4" spans="2:51">
      <c r="B4" s="2"/>
      <c r="C4" t="s">
        <v>30</v>
      </c>
      <c r="D4" s="2" t="s">
        <v>31</v>
      </c>
      <c r="E4" s="3" t="s">
        <v>32</v>
      </c>
      <c r="F4" s="4" t="s">
        <v>33</v>
      </c>
      <c r="G4" s="1">
        <v>1</v>
      </c>
      <c r="H4" s="1">
        <v>1</v>
      </c>
      <c r="I4" s="1">
        <v>0</v>
      </c>
      <c r="J4" s="1">
        <v>0</v>
      </c>
      <c r="K4" s="1" t="s">
        <v>5</v>
      </c>
      <c r="L4" s="1" t="s">
        <v>34</v>
      </c>
      <c r="M4" s="1" t="s">
        <v>33</v>
      </c>
      <c r="N4" s="1" t="s">
        <v>33</v>
      </c>
      <c r="O4" s="5" t="s">
        <v>35</v>
      </c>
      <c r="P4" s="6"/>
      <c r="Q4" s="5" t="s">
        <v>36</v>
      </c>
      <c r="R4" s="8" t="e">
        <f>#REF!</f>
        <v>#REF!</v>
      </c>
      <c r="S4" s="6"/>
      <c r="T4" t="s">
        <v>37</v>
      </c>
      <c r="Z4" s="30">
        <v>20</v>
      </c>
      <c r="AA4" s="28" t="s">
        <v>38</v>
      </c>
      <c r="AB4" s="29" t="s">
        <v>39</v>
      </c>
      <c r="AC4" s="44">
        <v>5</v>
      </c>
      <c r="AD4" s="28"/>
      <c r="AE4" s="42">
        <v>9</v>
      </c>
      <c r="AF4" s="45">
        <v>94</v>
      </c>
      <c r="AG4" s="45">
        <v>91</v>
      </c>
      <c r="AH4" s="45">
        <v>88</v>
      </c>
      <c r="AI4" s="45">
        <v>86</v>
      </c>
      <c r="AJ4" s="45">
        <v>83</v>
      </c>
      <c r="AK4" s="45">
        <v>81</v>
      </c>
      <c r="AL4" s="45">
        <v>79</v>
      </c>
      <c r="AM4" s="45">
        <v>77</v>
      </c>
      <c r="AN4" s="45">
        <v>75</v>
      </c>
      <c r="AO4" s="45">
        <v>73</v>
      </c>
      <c r="AP4" s="45">
        <v>71</v>
      </c>
      <c r="AQ4" s="45">
        <v>70</v>
      </c>
      <c r="AR4" s="45">
        <v>68</v>
      </c>
      <c r="AS4" s="45">
        <v>67</v>
      </c>
      <c r="AT4" s="45">
        <v>65</v>
      </c>
      <c r="AU4" s="45">
        <v>64</v>
      </c>
      <c r="AV4" s="45">
        <v>63</v>
      </c>
      <c r="AW4" s="45">
        <v>61</v>
      </c>
      <c r="AX4" s="45">
        <v>60</v>
      </c>
      <c r="AY4" s="46"/>
    </row>
    <row r="5" spans="2:51">
      <c r="B5" s="2"/>
      <c r="C5" t="s">
        <v>40</v>
      </c>
      <c r="D5" s="2" t="s">
        <v>41</v>
      </c>
      <c r="E5" s="3" t="s">
        <v>42</v>
      </c>
      <c r="F5" s="2"/>
      <c r="G5" s="4">
        <v>2</v>
      </c>
      <c r="H5" s="2"/>
      <c r="I5" s="4">
        <v>1</v>
      </c>
      <c r="J5" s="4">
        <v>1</v>
      </c>
      <c r="K5" s="4" t="s">
        <v>2</v>
      </c>
      <c r="L5" s="4" t="s">
        <v>43</v>
      </c>
      <c r="M5" s="2"/>
      <c r="N5" s="2"/>
      <c r="O5" s="5" t="s">
        <v>44</v>
      </c>
      <c r="P5" s="2"/>
      <c r="Q5" s="5"/>
      <c r="R5" s="9"/>
      <c r="S5" s="2"/>
      <c r="T5" t="s">
        <v>45</v>
      </c>
      <c r="Z5" s="30">
        <v>25</v>
      </c>
      <c r="AA5" s="28" t="s">
        <v>46</v>
      </c>
      <c r="AB5" s="29" t="s">
        <v>47</v>
      </c>
      <c r="AC5" s="44">
        <v>6</v>
      </c>
      <c r="AD5" s="28"/>
      <c r="AE5" s="42">
        <v>8</v>
      </c>
      <c r="AF5" s="45">
        <v>91</v>
      </c>
      <c r="AG5" s="45">
        <v>88</v>
      </c>
      <c r="AH5" s="45">
        <v>86</v>
      </c>
      <c r="AI5" s="45">
        <v>83</v>
      </c>
      <c r="AJ5" s="45">
        <v>81</v>
      </c>
      <c r="AK5" s="45">
        <v>79</v>
      </c>
      <c r="AL5" s="45">
        <v>77</v>
      </c>
      <c r="AM5" s="45">
        <v>75</v>
      </c>
      <c r="AN5" s="45">
        <v>73</v>
      </c>
      <c r="AO5" s="45">
        <v>71</v>
      </c>
      <c r="AP5" s="45">
        <v>70</v>
      </c>
      <c r="AQ5" s="45">
        <v>68</v>
      </c>
      <c r="AR5" s="45">
        <v>67</v>
      </c>
      <c r="AS5" s="45">
        <v>65</v>
      </c>
      <c r="AT5" s="45">
        <v>64</v>
      </c>
      <c r="AU5" s="45">
        <v>63</v>
      </c>
      <c r="AV5" s="45">
        <v>61</v>
      </c>
      <c r="AW5" s="45">
        <v>60</v>
      </c>
      <c r="AX5" s="46"/>
      <c r="AY5" s="46"/>
    </row>
    <row r="6" spans="2:51">
      <c r="B6" s="2"/>
      <c r="C6" t="s">
        <v>48</v>
      </c>
      <c r="D6" s="2" t="s">
        <v>49</v>
      </c>
      <c r="E6" s="3" t="s">
        <v>50</v>
      </c>
      <c r="F6" s="2"/>
      <c r="G6" s="4">
        <v>3</v>
      </c>
      <c r="H6" s="2"/>
      <c r="I6" s="4">
        <v>2</v>
      </c>
      <c r="J6" s="4">
        <v>2</v>
      </c>
      <c r="K6" s="2"/>
      <c r="L6" s="2"/>
      <c r="M6" s="2"/>
      <c r="N6" s="2"/>
      <c r="O6" s="5" t="s">
        <v>51</v>
      </c>
      <c r="P6" s="2"/>
      <c r="Q6" s="5" t="s">
        <v>52</v>
      </c>
      <c r="R6" s="8" t="e">
        <f>#REF!</f>
        <v>#REF!</v>
      </c>
      <c r="S6" s="2"/>
      <c r="Z6" s="30">
        <v>30</v>
      </c>
      <c r="AA6" s="28" t="s">
        <v>53</v>
      </c>
      <c r="AB6" s="29" t="s">
        <v>54</v>
      </c>
      <c r="AC6" s="44">
        <v>7</v>
      </c>
      <c r="AD6" s="28"/>
      <c r="AE6" s="42">
        <v>7</v>
      </c>
      <c r="AF6" s="45">
        <v>88</v>
      </c>
      <c r="AG6" s="45">
        <v>86</v>
      </c>
      <c r="AH6" s="45">
        <v>83</v>
      </c>
      <c r="AI6" s="45">
        <v>81</v>
      </c>
      <c r="AJ6" s="45">
        <v>79</v>
      </c>
      <c r="AK6" s="45">
        <v>77</v>
      </c>
      <c r="AL6" s="45">
        <v>75</v>
      </c>
      <c r="AM6" s="45">
        <v>73</v>
      </c>
      <c r="AN6" s="45">
        <v>71</v>
      </c>
      <c r="AO6" s="45">
        <v>70</v>
      </c>
      <c r="AP6" s="45">
        <v>68</v>
      </c>
      <c r="AQ6" s="45">
        <v>67</v>
      </c>
      <c r="AR6" s="45">
        <v>65</v>
      </c>
      <c r="AS6" s="45">
        <v>64</v>
      </c>
      <c r="AT6" s="45">
        <v>63</v>
      </c>
      <c r="AU6" s="45">
        <v>61</v>
      </c>
      <c r="AV6" s="45">
        <v>60</v>
      </c>
      <c r="AW6" s="46"/>
      <c r="AX6" s="46"/>
      <c r="AY6" s="46"/>
    </row>
    <row r="7" spans="2:51">
      <c r="B7" s="2"/>
      <c r="C7" t="s">
        <v>55</v>
      </c>
      <c r="D7" s="2" t="s">
        <v>56</v>
      </c>
      <c r="E7" s="3" t="s">
        <v>57</v>
      </c>
      <c r="F7" s="2"/>
      <c r="G7" s="4">
        <v>4</v>
      </c>
      <c r="H7" s="2"/>
      <c r="I7" s="4">
        <v>3</v>
      </c>
      <c r="J7" s="4">
        <v>3</v>
      </c>
      <c r="K7" s="2"/>
      <c r="L7" s="2"/>
      <c r="M7" s="2"/>
      <c r="N7" s="2"/>
      <c r="O7" s="5" t="s">
        <v>58</v>
      </c>
      <c r="P7" s="2"/>
      <c r="Q7" s="5"/>
      <c r="R7" s="9"/>
      <c r="S7" s="5"/>
      <c r="T7" s="10"/>
      <c r="U7" s="10"/>
      <c r="V7" s="10"/>
      <c r="W7" s="10"/>
      <c r="X7" s="10"/>
      <c r="Y7" s="10"/>
      <c r="Z7" s="30">
        <v>35</v>
      </c>
      <c r="AA7" s="28" t="s">
        <v>59</v>
      </c>
      <c r="AB7" s="29" t="s">
        <v>60</v>
      </c>
      <c r="AC7" s="44">
        <v>8</v>
      </c>
      <c r="AD7" s="28"/>
      <c r="AE7" s="42">
        <v>6</v>
      </c>
      <c r="AF7" s="45">
        <v>86</v>
      </c>
      <c r="AG7" s="45">
        <v>83</v>
      </c>
      <c r="AH7" s="45">
        <v>81</v>
      </c>
      <c r="AI7" s="45">
        <v>79</v>
      </c>
      <c r="AJ7" s="45">
        <v>77</v>
      </c>
      <c r="AK7" s="45">
        <v>75</v>
      </c>
      <c r="AL7" s="45">
        <v>73</v>
      </c>
      <c r="AM7" s="45">
        <v>71</v>
      </c>
      <c r="AN7" s="45">
        <v>70</v>
      </c>
      <c r="AO7" s="45">
        <v>68</v>
      </c>
      <c r="AP7" s="45">
        <v>67</v>
      </c>
      <c r="AQ7" s="45">
        <v>65</v>
      </c>
      <c r="AR7" s="45">
        <v>64</v>
      </c>
      <c r="AS7" s="45">
        <v>63</v>
      </c>
      <c r="AT7" s="45">
        <v>61</v>
      </c>
      <c r="AU7" s="45">
        <v>60</v>
      </c>
      <c r="AV7" s="46"/>
      <c r="AW7" s="46"/>
      <c r="AX7" s="46"/>
      <c r="AY7" s="46"/>
    </row>
    <row r="8" spans="2:51">
      <c r="B8" s="2"/>
      <c r="C8" t="s">
        <v>61</v>
      </c>
      <c r="D8" s="2" t="s">
        <v>62</v>
      </c>
      <c r="E8" s="3" t="s">
        <v>63</v>
      </c>
      <c r="F8" s="2"/>
      <c r="G8" s="4">
        <v>5</v>
      </c>
      <c r="H8" s="2"/>
      <c r="I8" s="4">
        <v>4</v>
      </c>
      <c r="J8" s="4">
        <v>4</v>
      </c>
      <c r="K8" s="2"/>
      <c r="L8" s="2"/>
      <c r="M8" s="2"/>
      <c r="N8" s="2"/>
      <c r="O8" s="5" t="s">
        <v>64</v>
      </c>
      <c r="P8" s="2"/>
      <c r="Q8" s="5" t="s">
        <v>65</v>
      </c>
      <c r="R8" s="8">
        <v>1.7</v>
      </c>
      <c r="S8" s="5"/>
      <c r="T8" s="10"/>
      <c r="U8" s="10"/>
      <c r="V8" s="10"/>
      <c r="W8" s="10"/>
      <c r="X8" s="10"/>
      <c r="Y8" s="10"/>
      <c r="Z8" s="30">
        <v>40</v>
      </c>
      <c r="AA8" s="28" t="s">
        <v>66</v>
      </c>
      <c r="AB8" s="29" t="s">
        <v>67</v>
      </c>
      <c r="AC8" s="44">
        <v>9</v>
      </c>
      <c r="AD8" s="28"/>
      <c r="AE8" s="42">
        <v>5</v>
      </c>
      <c r="AF8" s="45">
        <v>83</v>
      </c>
      <c r="AG8" s="45">
        <v>81</v>
      </c>
      <c r="AH8" s="45">
        <v>79</v>
      </c>
      <c r="AI8" s="45">
        <v>77</v>
      </c>
      <c r="AJ8" s="45">
        <v>75</v>
      </c>
      <c r="AK8" s="45">
        <v>73</v>
      </c>
      <c r="AL8" s="45">
        <v>71</v>
      </c>
      <c r="AM8" s="45">
        <v>70</v>
      </c>
      <c r="AN8" s="45">
        <v>68</v>
      </c>
      <c r="AO8" s="45">
        <v>67</v>
      </c>
      <c r="AP8" s="45">
        <v>65</v>
      </c>
      <c r="AQ8" s="45">
        <v>64</v>
      </c>
      <c r="AR8" s="45">
        <v>63</v>
      </c>
      <c r="AS8" s="45">
        <v>61</v>
      </c>
      <c r="AT8" s="45">
        <v>60</v>
      </c>
      <c r="AU8" s="46"/>
      <c r="AV8" s="46"/>
      <c r="AW8" s="46"/>
      <c r="AX8" s="46"/>
      <c r="AY8" s="46"/>
    </row>
    <row r="9" spans="2:51">
      <c r="B9" s="2"/>
      <c r="C9" s="2"/>
      <c r="D9" s="2" t="s">
        <v>68</v>
      </c>
      <c r="E9" s="3" t="s">
        <v>69</v>
      </c>
      <c r="F9" s="2"/>
      <c r="G9" s="2"/>
      <c r="H9" s="2"/>
      <c r="I9" s="4">
        <v>5</v>
      </c>
      <c r="J9" s="4">
        <v>5</v>
      </c>
      <c r="K9" s="2"/>
      <c r="L9" s="2"/>
      <c r="M9" s="2"/>
      <c r="N9" s="2"/>
      <c r="O9" s="5" t="s">
        <v>70</v>
      </c>
      <c r="P9" s="2"/>
      <c r="Q9" s="5" t="s">
        <v>71</v>
      </c>
      <c r="R9" s="8"/>
      <c r="S9" s="5"/>
      <c r="T9" s="10"/>
      <c r="U9" s="10"/>
      <c r="V9" s="10"/>
      <c r="W9" s="10"/>
      <c r="X9" s="10"/>
      <c r="Y9" s="10"/>
      <c r="Z9" s="30">
        <v>45</v>
      </c>
      <c r="AA9" s="28" t="s">
        <v>72</v>
      </c>
      <c r="AB9" s="28"/>
      <c r="AC9" s="44">
        <v>10</v>
      </c>
      <c r="AD9" s="28"/>
      <c r="AE9" s="45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</row>
    <row r="10" spans="2:28">
      <c r="B10" s="2"/>
      <c r="C10" t="s">
        <v>73</v>
      </c>
      <c r="D10" s="2" t="s">
        <v>74</v>
      </c>
      <c r="E10" s="3" t="s">
        <v>75</v>
      </c>
      <c r="F10" s="2"/>
      <c r="G10" s="2"/>
      <c r="H10" s="2"/>
      <c r="I10" s="4">
        <v>6</v>
      </c>
      <c r="J10" s="4">
        <v>6</v>
      </c>
      <c r="K10" s="2"/>
      <c r="L10" s="2"/>
      <c r="M10" s="2"/>
      <c r="N10" s="2"/>
      <c r="O10" s="5" t="s">
        <v>76</v>
      </c>
      <c r="P10" s="2"/>
      <c r="Q10" s="5"/>
      <c r="R10" s="9"/>
      <c r="S10" s="5"/>
      <c r="T10" s="10" t="s">
        <v>21</v>
      </c>
      <c r="U10" s="10" t="s">
        <v>77</v>
      </c>
      <c r="V10" s="10" t="s">
        <v>78</v>
      </c>
      <c r="W10" s="17" t="s">
        <v>79</v>
      </c>
      <c r="X10" s="10" t="s">
        <v>80</v>
      </c>
      <c r="Y10" s="10"/>
      <c r="Z10" s="30">
        <v>50</v>
      </c>
      <c r="AA10" s="31"/>
      <c r="AB10" s="28"/>
    </row>
    <row r="11" spans="2:28">
      <c r="B11" s="2"/>
      <c r="C11" s="1" t="s">
        <v>23</v>
      </c>
      <c r="D11" s="2" t="s">
        <v>81</v>
      </c>
      <c r="E11" s="3" t="s">
        <v>82</v>
      </c>
      <c r="F11" s="2"/>
      <c r="G11" s="2"/>
      <c r="H11" s="2"/>
      <c r="I11" s="4">
        <v>7</v>
      </c>
      <c r="J11" s="4">
        <v>7</v>
      </c>
      <c r="K11" s="2"/>
      <c r="L11" s="2"/>
      <c r="M11" s="2"/>
      <c r="N11" s="2"/>
      <c r="O11" s="5" t="s">
        <v>83</v>
      </c>
      <c r="P11" s="2"/>
      <c r="Q11" s="5" t="s">
        <v>84</v>
      </c>
      <c r="R11" s="9"/>
      <c r="S11" s="5"/>
      <c r="T11" s="5" t="s">
        <v>35</v>
      </c>
      <c r="U11" s="18" t="e">
        <f>1.10938-0.0008267*(R18+R19+R20)+0.0000016*((R18+R19+R20)*(R18+R18+R20))-0.0002574*R3</f>
        <v>#REF!</v>
      </c>
      <c r="V11" s="19" t="e">
        <f>((4.95/U11)-4.5)*100</f>
        <v>#REF!</v>
      </c>
      <c r="W11" s="19" t="e">
        <f>V11*R6/100</f>
        <v>#REF!</v>
      </c>
      <c r="X11" s="20" t="e">
        <f>R6-W11</f>
        <v>#REF!</v>
      </c>
      <c r="Y11" s="10"/>
      <c r="Z11" s="32">
        <v>55</v>
      </c>
      <c r="AA11" s="31"/>
      <c r="AB11" s="28"/>
    </row>
    <row r="12" spans="2:28">
      <c r="B12" s="2"/>
      <c r="C12" s="2" t="s">
        <v>85</v>
      </c>
      <c r="E12" s="3" t="s">
        <v>62</v>
      </c>
      <c r="I12" s="4">
        <v>8</v>
      </c>
      <c r="J12" s="4">
        <v>8</v>
      </c>
      <c r="K12" s="2"/>
      <c r="L12" s="2"/>
      <c r="M12" s="2"/>
      <c r="N12" s="2"/>
      <c r="O12" s="2"/>
      <c r="P12" s="2"/>
      <c r="Q12" s="5"/>
      <c r="R12" s="9"/>
      <c r="S12" s="5"/>
      <c r="T12" s="5" t="s">
        <v>44</v>
      </c>
      <c r="U12" s="18" t="e">
        <f>1.0994921-0.0009929*(R14+R16+R20)+0.0000023*((R14+R16+R20)*(R14+R16+R20))-0.0001392*R3</f>
        <v>#REF!</v>
      </c>
      <c r="V12" s="19" t="e">
        <f>((5.01/U12)-4.57)*100</f>
        <v>#REF!</v>
      </c>
      <c r="W12" s="19" t="e">
        <f>V12*R6/100</f>
        <v>#REF!</v>
      </c>
      <c r="X12" s="20" t="e">
        <f>R6-W12</f>
        <v>#REF!</v>
      </c>
      <c r="Y12" s="10"/>
      <c r="Z12" s="32">
        <v>60</v>
      </c>
      <c r="AA12" s="33"/>
      <c r="AB12" s="28"/>
    </row>
    <row r="13" ht="18.35" spans="2:28">
      <c r="B13" s="2"/>
      <c r="C13" s="2" t="s">
        <v>86</v>
      </c>
      <c r="D13" s="2"/>
      <c r="E13" s="3" t="s">
        <v>87</v>
      </c>
      <c r="F13" s="2"/>
      <c r="G13" s="2"/>
      <c r="H13" s="2"/>
      <c r="I13" s="4">
        <v>9</v>
      </c>
      <c r="J13" s="4">
        <v>9</v>
      </c>
      <c r="N13" s="2"/>
      <c r="O13" s="2"/>
      <c r="P13" s="2"/>
      <c r="Q13" s="5" t="s">
        <v>88</v>
      </c>
      <c r="R13" s="11" t="e">
        <f>#REF!</f>
        <v>#REF!</v>
      </c>
      <c r="S13" s="5"/>
      <c r="T13" s="5" t="s">
        <v>51</v>
      </c>
      <c r="U13" s="18" t="e">
        <f>1.112-(0.00043499*(R14+R15+R16+R17+R18+R19+R20)+0.00000055*((R18+R19+R20)*(R18+R19+R20)))-(0.0002882*R3)</f>
        <v>#REF!</v>
      </c>
      <c r="V13" s="19" t="e">
        <f>((4.95/U13)-4.5)*100</f>
        <v>#REF!</v>
      </c>
      <c r="W13" s="19" t="e">
        <f>V13*R6/100</f>
        <v>#REF!</v>
      </c>
      <c r="X13" s="20" t="e">
        <f>R6-W13</f>
        <v>#REF!</v>
      </c>
      <c r="Y13" s="10"/>
      <c r="Z13" s="32">
        <v>65</v>
      </c>
      <c r="AA13" s="34"/>
      <c r="AB13" s="28"/>
    </row>
    <row r="14" ht="22.75" spans="2:34">
      <c r="B14" s="2"/>
      <c r="C14" s="2" t="s">
        <v>89</v>
      </c>
      <c r="D14" s="2"/>
      <c r="E14" t="s">
        <v>90</v>
      </c>
      <c r="F14" s="2"/>
      <c r="G14" s="2"/>
      <c r="H14" s="2"/>
      <c r="I14" s="4">
        <v>10</v>
      </c>
      <c r="J14" s="4">
        <v>10</v>
      </c>
      <c r="K14" s="2"/>
      <c r="L14" s="2"/>
      <c r="M14" s="2"/>
      <c r="N14" s="2"/>
      <c r="O14" s="2"/>
      <c r="P14" s="2"/>
      <c r="Q14" s="5" t="s">
        <v>91</v>
      </c>
      <c r="R14" s="11" t="e">
        <f>#REF!</f>
        <v>#REF!</v>
      </c>
      <c r="S14" s="5"/>
      <c r="T14" s="5" t="s">
        <v>58</v>
      </c>
      <c r="U14" s="18" t="e">
        <f>1.097-((0.00046971*(R14+R15+R16+R17+R18+R19+R20)+0.00000056*(R13+R16+R20*(R14+R16+R20))-(0.00012828*(R3))))</f>
        <v>#REF!</v>
      </c>
      <c r="V14" s="19" t="e">
        <f>((5.01/U14)-4.57)*100</f>
        <v>#REF!</v>
      </c>
      <c r="W14" s="19" t="e">
        <f>V14*R6/100</f>
        <v>#REF!</v>
      </c>
      <c r="X14" s="20" t="e">
        <f>R6-W14</f>
        <v>#REF!</v>
      </c>
      <c r="Y14" s="10"/>
      <c r="Z14" s="32">
        <v>70</v>
      </c>
      <c r="AA14" t="s">
        <v>23</v>
      </c>
      <c r="AB14" s="35" t="s">
        <v>92</v>
      </c>
      <c r="AC14" s="35" t="s">
        <v>93</v>
      </c>
      <c r="AD14" s="35" t="s">
        <v>94</v>
      </c>
      <c r="AE14" s="35" t="s">
        <v>95</v>
      </c>
      <c r="AF14" s="47" t="s">
        <v>96</v>
      </c>
      <c r="AH14" s="50" t="s">
        <v>97</v>
      </c>
    </row>
    <row r="15" spans="3:34">
      <c r="C15" s="2" t="s">
        <v>98</v>
      </c>
      <c r="E15" t="s">
        <v>99</v>
      </c>
      <c r="Q15" s="5" t="s">
        <v>100</v>
      </c>
      <c r="R15" s="11" t="e">
        <f>#REF!</f>
        <v>#REF!</v>
      </c>
      <c r="S15" s="10"/>
      <c r="T15" s="5" t="s">
        <v>64</v>
      </c>
      <c r="U15" s="18" t="e">
        <f>1.112-0.00043499*(R18+R17+R14+R15+R16+R19+R20)+0.00000055*((R18+R17+R14+R15+R16+R19+R20)*(R18+R17+R14+R15+R16+R19+R20))-0.00041761*R3</f>
        <v>#REF!</v>
      </c>
      <c r="V15" s="19" t="e">
        <f>((4.95/U15)-4.5)*100</f>
        <v>#REF!</v>
      </c>
      <c r="W15" s="19" t="e">
        <f>V15*R6/100</f>
        <v>#REF!</v>
      </c>
      <c r="X15" s="20" t="e">
        <f>R6-W15</f>
        <v>#REF!</v>
      </c>
      <c r="Y15" s="10"/>
      <c r="Z15" s="32">
        <v>75</v>
      </c>
      <c r="AF15" s="48" t="s">
        <v>23</v>
      </c>
      <c r="AH15" t="s">
        <v>23</v>
      </c>
    </row>
    <row r="16" spans="3:34">
      <c r="C16" s="2" t="s">
        <v>101</v>
      </c>
      <c r="E16" t="s">
        <v>102</v>
      </c>
      <c r="Q16" s="5" t="s">
        <v>103</v>
      </c>
      <c r="R16" s="11" t="e">
        <f>#REF!</f>
        <v>#REF!</v>
      </c>
      <c r="S16" s="10"/>
      <c r="T16" s="5" t="s">
        <v>70</v>
      </c>
      <c r="U16" s="21" t="e">
        <f>1.096095-0.0006952*(R14+R16+R19+R20)+0.0000011*((R14+R16+R19+R20)*(R14+R16+R19+R20))-0.00000714*R3</f>
        <v>#REF!</v>
      </c>
      <c r="V16" s="19" t="e">
        <f>((4.95/U16)-4.5)*100</f>
        <v>#REF!</v>
      </c>
      <c r="W16" s="19" t="e">
        <f>V16*R6/100</f>
        <v>#REF!</v>
      </c>
      <c r="X16" s="20" t="e">
        <f>R6-W16</f>
        <v>#REF!</v>
      </c>
      <c r="Y16" s="10"/>
      <c r="Z16" s="32">
        <v>80</v>
      </c>
      <c r="AB16" s="36">
        <v>50</v>
      </c>
      <c r="AC16" s="1" t="s">
        <v>104</v>
      </c>
      <c r="AD16" s="36">
        <v>50</v>
      </c>
      <c r="AE16" s="1">
        <v>9</v>
      </c>
      <c r="AF16" s="48" t="s">
        <v>92</v>
      </c>
      <c r="AH16" t="s">
        <v>105</v>
      </c>
    </row>
    <row r="17" spans="5:34">
      <c r="E17" t="s">
        <v>106</v>
      </c>
      <c r="Q17" s="5" t="s">
        <v>107</v>
      </c>
      <c r="R17" s="11" t="e">
        <f>#REF!</f>
        <v>#REF!</v>
      </c>
      <c r="S17" s="10"/>
      <c r="T17" s="5" t="s">
        <v>76</v>
      </c>
      <c r="U17" s="21" t="e">
        <f>1.1715-(0.0779*LOG10(SUM(R14,R15,R13,R16)))</f>
        <v>#REF!</v>
      </c>
      <c r="V17" s="22" t="e">
        <f>((4.95/U17)-4.5)*100</f>
        <v>#REF!</v>
      </c>
      <c r="W17" s="19" t="e">
        <f>V17*R6/100</f>
        <v>#REF!</v>
      </c>
      <c r="X17" s="20" t="e">
        <f>R6-W17</f>
        <v>#REF!</v>
      </c>
      <c r="Y17" s="10"/>
      <c r="Z17" s="37">
        <v>85</v>
      </c>
      <c r="AB17" s="36">
        <v>55</v>
      </c>
      <c r="AC17" s="1" t="s">
        <v>108</v>
      </c>
      <c r="AD17" s="36">
        <v>55</v>
      </c>
      <c r="AE17" s="1">
        <v>10</v>
      </c>
      <c r="AF17" s="48" t="s">
        <v>93</v>
      </c>
      <c r="AH17" t="s">
        <v>109</v>
      </c>
    </row>
    <row r="18" ht="22" spans="3:32">
      <c r="C18" t="s">
        <v>110</v>
      </c>
      <c r="Q18" s="5" t="s">
        <v>111</v>
      </c>
      <c r="R18" s="11" t="e">
        <f>#REF!</f>
        <v>#REF!</v>
      </c>
      <c r="S18" s="10"/>
      <c r="T18" s="5" t="s">
        <v>83</v>
      </c>
      <c r="U18" s="21" t="e">
        <f>1.1339-(0.0654*LOG10(SUM(R14,R15,R13,R16)))</f>
        <v>#REF!</v>
      </c>
      <c r="V18" s="22" t="e">
        <f>((5.02/U18)-4.57)*100</f>
        <v>#REF!</v>
      </c>
      <c r="W18" s="19" t="e">
        <f>V18*R6/100</f>
        <v>#REF!</v>
      </c>
      <c r="X18" s="20" t="e">
        <f>R6-W18</f>
        <v>#REF!</v>
      </c>
      <c r="Y18" s="10"/>
      <c r="Z18" s="37">
        <v>90</v>
      </c>
      <c r="AB18" s="36">
        <v>60</v>
      </c>
      <c r="AC18" s="1" t="s">
        <v>112</v>
      </c>
      <c r="AD18" s="36">
        <v>60</v>
      </c>
      <c r="AE18" s="1">
        <v>11</v>
      </c>
      <c r="AF18" s="48" t="s">
        <v>113</v>
      </c>
    </row>
    <row r="19" ht="18.35" spans="3:32">
      <c r="C19" s="1" t="s">
        <v>23</v>
      </c>
      <c r="Q19" s="5" t="s">
        <v>114</v>
      </c>
      <c r="R19" s="11" t="e">
        <f>#REF!</f>
        <v>#REF!</v>
      </c>
      <c r="S19" s="10"/>
      <c r="T19" s="10"/>
      <c r="U19" s="10"/>
      <c r="V19" s="10"/>
      <c r="W19" s="10"/>
      <c r="X19" s="10"/>
      <c r="Y19" s="10"/>
      <c r="Z19" s="37">
        <v>95</v>
      </c>
      <c r="AB19" s="38">
        <v>65</v>
      </c>
      <c r="AC19" s="1" t="s">
        <v>115</v>
      </c>
      <c r="AD19" s="38">
        <v>65</v>
      </c>
      <c r="AE19" s="1">
        <v>12</v>
      </c>
      <c r="AF19" s="49" t="s">
        <v>95</v>
      </c>
    </row>
    <row r="20" spans="3:31">
      <c r="C20" s="2" t="s">
        <v>116</v>
      </c>
      <c r="Q20" s="5" t="s">
        <v>117</v>
      </c>
      <c r="R20" s="11" t="e">
        <f>#REF!</f>
        <v>#REF!</v>
      </c>
      <c r="S20" s="10"/>
      <c r="T20" s="10" t="s">
        <v>23</v>
      </c>
      <c r="U20" s="5"/>
      <c r="V20" s="5"/>
      <c r="W20" s="10"/>
      <c r="X20" s="10"/>
      <c r="Y20" s="10"/>
      <c r="Z20" s="37">
        <v>100</v>
      </c>
      <c r="AB20" s="36">
        <v>70</v>
      </c>
      <c r="AC20" s="1" t="s">
        <v>93</v>
      </c>
      <c r="AD20" s="36">
        <v>70</v>
      </c>
      <c r="AE20" s="1">
        <v>13</v>
      </c>
    </row>
    <row r="21" spans="3:31">
      <c r="C21" t="s">
        <v>118</v>
      </c>
      <c r="Q21" s="5" t="s">
        <v>119</v>
      </c>
      <c r="R21" s="11" t="e">
        <f>#REF!</f>
        <v>#REF!</v>
      </c>
      <c r="S21" s="10"/>
      <c r="T21" s="12" t="s">
        <v>120</v>
      </c>
      <c r="U21" s="23"/>
      <c r="V21" s="5"/>
      <c r="W21" s="10"/>
      <c r="X21" s="10"/>
      <c r="Y21" s="10"/>
      <c r="Z21" s="10"/>
      <c r="AB21" s="36">
        <v>75</v>
      </c>
      <c r="AC21" s="1" t="s">
        <v>121</v>
      </c>
      <c r="AD21" s="36">
        <v>75</v>
      </c>
      <c r="AE21" s="1">
        <v>14</v>
      </c>
    </row>
    <row r="22" spans="3:31">
      <c r="C22" t="s">
        <v>122</v>
      </c>
      <c r="Q22" s="5"/>
      <c r="R22" s="9"/>
      <c r="S22" s="10"/>
      <c r="T22" s="12" t="s">
        <v>123</v>
      </c>
      <c r="U22" s="23"/>
      <c r="V22" s="5"/>
      <c r="W22" s="10"/>
      <c r="X22" s="10"/>
      <c r="Y22" s="10"/>
      <c r="Z22" s="10"/>
      <c r="AB22" s="36">
        <v>80</v>
      </c>
      <c r="AC22" s="1" t="s">
        <v>124</v>
      </c>
      <c r="AD22" s="36">
        <v>80</v>
      </c>
      <c r="AE22" s="1">
        <v>15</v>
      </c>
    </row>
    <row r="23" spans="3:31">
      <c r="C23" t="s">
        <v>125</v>
      </c>
      <c r="Q23" s="5"/>
      <c r="R23" s="9"/>
      <c r="S23" s="10"/>
      <c r="T23" s="13"/>
      <c r="U23" s="5"/>
      <c r="V23" s="5"/>
      <c r="W23" s="10"/>
      <c r="X23" s="10"/>
      <c r="Y23" s="10"/>
      <c r="Z23" s="10"/>
      <c r="AB23" s="38">
        <v>85</v>
      </c>
      <c r="AC23" s="1" t="s">
        <v>126</v>
      </c>
      <c r="AD23" s="38">
        <v>85</v>
      </c>
      <c r="AE23" s="1">
        <v>16</v>
      </c>
    </row>
    <row r="24" spans="3:31">
      <c r="C24" t="s">
        <v>127</v>
      </c>
      <c r="Q24" s="5" t="s">
        <v>128</v>
      </c>
      <c r="R24" s="9"/>
      <c r="S24" s="10"/>
      <c r="T24" s="5"/>
      <c r="U24" s="5"/>
      <c r="V24" s="5"/>
      <c r="W24" s="10"/>
      <c r="X24" s="10"/>
      <c r="Y24" s="10"/>
      <c r="Z24" s="10"/>
      <c r="AB24" s="36">
        <v>90</v>
      </c>
      <c r="AC24" s="1" t="s">
        <v>129</v>
      </c>
      <c r="AD24" s="36">
        <v>90</v>
      </c>
      <c r="AE24" s="1">
        <v>17</v>
      </c>
    </row>
    <row r="25" spans="17:31">
      <c r="Q25" s="5"/>
      <c r="R25" s="9"/>
      <c r="S25" s="10"/>
      <c r="T25" s="13"/>
      <c r="U25" s="5"/>
      <c r="V25" s="5"/>
      <c r="W25" s="10"/>
      <c r="X25" s="10"/>
      <c r="Y25" s="10"/>
      <c r="Z25" s="10"/>
      <c r="AB25" s="36">
        <v>95</v>
      </c>
      <c r="AC25" s="1"/>
      <c r="AD25" s="36">
        <v>95</v>
      </c>
      <c r="AE25" s="1">
        <v>18</v>
      </c>
    </row>
    <row r="26" spans="3:31">
      <c r="C26" t="s">
        <v>130</v>
      </c>
      <c r="Q26" s="5" t="s">
        <v>131</v>
      </c>
      <c r="R26" s="8"/>
      <c r="S26" s="10"/>
      <c r="T26" s="14"/>
      <c r="U26" s="23"/>
      <c r="V26" s="5"/>
      <c r="W26" s="10"/>
      <c r="X26" s="10"/>
      <c r="Y26" s="10"/>
      <c r="Z26" s="10"/>
      <c r="AB26" s="36">
        <v>100</v>
      </c>
      <c r="AC26" s="1"/>
      <c r="AD26" s="36">
        <v>100</v>
      </c>
      <c r="AE26" s="1">
        <v>19</v>
      </c>
    </row>
    <row r="27" spans="3:31">
      <c r="C27" s="1" t="s">
        <v>23</v>
      </c>
      <c r="Q27" s="5" t="s">
        <v>132</v>
      </c>
      <c r="R27" s="8"/>
      <c r="S27" s="10"/>
      <c r="T27" s="13"/>
      <c r="U27" s="23"/>
      <c r="V27" s="5"/>
      <c r="W27" s="10"/>
      <c r="X27" s="10"/>
      <c r="Y27" s="10"/>
      <c r="Z27" s="10"/>
      <c r="AB27" s="39"/>
      <c r="AC27" s="1"/>
      <c r="AD27" s="38">
        <v>105</v>
      </c>
      <c r="AE27" s="1">
        <v>20</v>
      </c>
    </row>
    <row r="28" spans="3:31">
      <c r="C28" t="s">
        <v>133</v>
      </c>
      <c r="Q28" s="5" t="s">
        <v>134</v>
      </c>
      <c r="R28" s="8"/>
      <c r="S28" s="10"/>
      <c r="T28" s="13"/>
      <c r="U28" s="18"/>
      <c r="V28" s="5"/>
      <c r="W28" s="9"/>
      <c r="X28" s="5"/>
      <c r="Y28" s="5"/>
      <c r="Z28" s="13"/>
      <c r="AB28" s="39"/>
      <c r="AC28" s="1"/>
      <c r="AD28" s="36">
        <v>110</v>
      </c>
      <c r="AE28" s="1"/>
    </row>
    <row r="29" spans="3:31">
      <c r="C29" t="s">
        <v>135</v>
      </c>
      <c r="Q29" s="5" t="s">
        <v>136</v>
      </c>
      <c r="R29" s="8"/>
      <c r="S29" s="10"/>
      <c r="T29" s="15"/>
      <c r="U29" s="23"/>
      <c r="V29" s="5"/>
      <c r="W29" s="9"/>
      <c r="X29" s="5"/>
      <c r="Y29" s="5"/>
      <c r="Z29" s="15"/>
      <c r="AB29" s="39"/>
      <c r="AC29" s="1"/>
      <c r="AD29" s="36">
        <v>115</v>
      </c>
      <c r="AE29" s="1"/>
    </row>
    <row r="30" spans="3:31">
      <c r="C30" t="s">
        <v>137</v>
      </c>
      <c r="Q30" s="5" t="s">
        <v>138</v>
      </c>
      <c r="R30" s="8"/>
      <c r="S30" s="10"/>
      <c r="T30" s="13"/>
      <c r="U30" s="23"/>
      <c r="V30" s="5"/>
      <c r="W30" s="5"/>
      <c r="X30" s="5"/>
      <c r="Y30" s="5"/>
      <c r="Z30" s="13"/>
      <c r="AB30" s="39"/>
      <c r="AC30" s="1"/>
      <c r="AD30" s="36">
        <v>120</v>
      </c>
      <c r="AE30" s="1"/>
    </row>
    <row r="31" spans="3:30">
      <c r="C31" t="s">
        <v>139</v>
      </c>
      <c r="Q31" s="5" t="s">
        <v>140</v>
      </c>
      <c r="R31" s="8"/>
      <c r="S31" s="10"/>
      <c r="T31" s="13"/>
      <c r="U31" s="5"/>
      <c r="V31" s="5"/>
      <c r="W31" s="5"/>
      <c r="X31" s="5"/>
      <c r="Y31" s="5"/>
      <c r="Z31" s="13"/>
      <c r="AA31" s="5"/>
      <c r="AB31" s="5"/>
      <c r="AC31" s="5"/>
      <c r="AD31" s="2"/>
    </row>
    <row r="32" spans="3:30">
      <c r="C32" t="s">
        <v>141</v>
      </c>
      <c r="Q32" s="5" t="s">
        <v>142</v>
      </c>
      <c r="R32" s="8"/>
      <c r="S32" s="10"/>
      <c r="T32" s="13"/>
      <c r="U32" s="23"/>
      <c r="V32" s="5"/>
      <c r="W32" s="5"/>
      <c r="X32" s="5"/>
      <c r="Y32" s="5"/>
      <c r="Z32" s="5"/>
      <c r="AA32" s="5"/>
      <c r="AB32" s="5"/>
      <c r="AC32" s="5"/>
      <c r="AD32" s="2"/>
    </row>
    <row r="33" spans="17:30">
      <c r="Q33" s="5" t="s">
        <v>143</v>
      </c>
      <c r="R33" s="8"/>
      <c r="S33" s="10"/>
      <c r="T33" s="13"/>
      <c r="U33" s="5"/>
      <c r="V33" s="5"/>
      <c r="W33" s="9"/>
      <c r="X33" s="20"/>
      <c r="Y33" s="5"/>
      <c r="Z33" s="13"/>
      <c r="AA33" s="5"/>
      <c r="AB33" s="5"/>
      <c r="AC33" s="20"/>
      <c r="AD33" s="2"/>
    </row>
    <row r="34" spans="17:30">
      <c r="Q34" s="5" t="s">
        <v>144</v>
      </c>
      <c r="R34" s="8"/>
      <c r="S34" s="10"/>
      <c r="T34" s="14"/>
      <c r="U34" s="23"/>
      <c r="V34" s="5"/>
      <c r="W34" s="9"/>
      <c r="X34" s="20"/>
      <c r="Y34" s="5"/>
      <c r="Z34" s="14"/>
      <c r="AA34" s="23"/>
      <c r="AB34" s="5"/>
      <c r="AC34" s="20"/>
      <c r="AD34" s="2"/>
    </row>
    <row r="35" spans="17:30">
      <c r="Q35" s="5" t="s">
        <v>145</v>
      </c>
      <c r="R35" s="8"/>
      <c r="S35" s="10"/>
      <c r="T35" s="13"/>
      <c r="U35" s="23"/>
      <c r="V35" s="5"/>
      <c r="W35" s="5"/>
      <c r="X35" s="5"/>
      <c r="Y35" s="5"/>
      <c r="Z35" s="13"/>
      <c r="AA35" s="23"/>
      <c r="AB35" s="5"/>
      <c r="AC35" s="5"/>
      <c r="AD35" s="2"/>
    </row>
    <row r="36" spans="17:30">
      <c r="Q36" s="5" t="s">
        <v>146</v>
      </c>
      <c r="R36" s="8"/>
      <c r="S36" s="10"/>
      <c r="T36" s="13"/>
      <c r="U36" s="5"/>
      <c r="V36" s="5"/>
      <c r="W36" s="5"/>
      <c r="X36" s="5"/>
      <c r="Y36" s="5"/>
      <c r="Z36" s="13"/>
      <c r="AA36" s="5"/>
      <c r="AB36" s="5"/>
      <c r="AC36" s="5"/>
      <c r="AD36" s="2"/>
    </row>
    <row r="37" spans="17:30">
      <c r="Q37" s="5" t="s">
        <v>147</v>
      </c>
      <c r="R37" s="8"/>
      <c r="S37" s="10"/>
      <c r="T37" s="5"/>
      <c r="U37" s="5"/>
      <c r="V37" s="5"/>
      <c r="W37" s="5"/>
      <c r="X37" s="5"/>
      <c r="Y37" s="5"/>
      <c r="Z37" s="5"/>
      <c r="AA37" s="5"/>
      <c r="AB37" s="2"/>
      <c r="AC37" s="2"/>
      <c r="AD37" s="2"/>
    </row>
    <row r="38" spans="17:30">
      <c r="Q38" s="5" t="s">
        <v>148</v>
      </c>
      <c r="R38" s="8"/>
      <c r="S38" s="10"/>
      <c r="T38" s="5"/>
      <c r="U38" s="5"/>
      <c r="V38" s="5"/>
      <c r="W38" s="5"/>
      <c r="X38" s="5"/>
      <c r="Y38" s="5"/>
      <c r="Z38" s="5"/>
      <c r="AA38" s="5"/>
      <c r="AB38" s="2"/>
      <c r="AC38" s="2"/>
      <c r="AD38" s="2"/>
    </row>
    <row r="39" spans="17:27">
      <c r="Q39" s="7"/>
      <c r="R39" s="7"/>
      <c r="S39" s="10"/>
      <c r="T39" s="10"/>
      <c r="U39" s="10"/>
      <c r="V39" s="10"/>
      <c r="W39" s="10"/>
      <c r="X39" s="10"/>
      <c r="Y39" s="10"/>
      <c r="Z39" s="10"/>
      <c r="AA39" s="10"/>
    </row>
    <row r="40" spans="17:27">
      <c r="Q40" s="7" t="s">
        <v>149</v>
      </c>
      <c r="R40" s="16" t="e">
        <f>#REF!</f>
        <v>#REF!</v>
      </c>
      <c r="S40" s="10"/>
      <c r="T40" s="10" t="s">
        <v>150</v>
      </c>
      <c r="U40" s="10" t="s">
        <v>151</v>
      </c>
      <c r="V40" s="5" t="s">
        <v>152</v>
      </c>
      <c r="W40" s="5" t="s">
        <v>153</v>
      </c>
      <c r="X40" s="10"/>
      <c r="Y40" s="10"/>
      <c r="Z40" s="10"/>
      <c r="AA40" s="10"/>
    </row>
    <row r="41" ht="18" spans="19:27">
      <c r="S41" s="10"/>
      <c r="T41" s="10" t="s">
        <v>154</v>
      </c>
      <c r="U41" s="24" t="str">
        <f>IFERROR((0.731*(R40)-11.5)*0.973,"")</f>
        <v/>
      </c>
      <c r="V41" s="25" t="str">
        <f>IFERROR((1.36*(R6/R8)-38.3)*0.973,"")</f>
        <v/>
      </c>
      <c r="W41" s="25" t="str">
        <f>IFERROR(V41-U41,"")</f>
        <v/>
      </c>
      <c r="X41" s="10"/>
      <c r="Y41" s="10"/>
      <c r="Z41" s="10"/>
      <c r="AA41" s="10"/>
    </row>
    <row r="42" ht="18" spans="19:27">
      <c r="S42" s="10"/>
      <c r="T42" s="10" t="s">
        <v>155</v>
      </c>
      <c r="U42" s="24" t="str">
        <f>IFERROR((0.37*(R40)-4.85)*0.973,"")</f>
        <v/>
      </c>
      <c r="V42" s="26" t="str">
        <f>IFERROR((1.36*(R6/R8)-38.3)*0.973,"")</f>
        <v/>
      </c>
      <c r="W42" s="26" t="str">
        <f>IFERROR((V42-U42),"")</f>
        <v/>
      </c>
      <c r="X42" s="10"/>
      <c r="Y42" s="10"/>
      <c r="Z42" s="10"/>
      <c r="AA42" s="10"/>
    </row>
    <row r="43" spans="19:27">
      <c r="S43" s="10"/>
      <c r="T43" s="10"/>
      <c r="V43" s="10"/>
      <c r="W43" s="10"/>
      <c r="X43" s="10"/>
      <c r="Y43" s="10"/>
      <c r="Z43" s="10"/>
      <c r="AA43" s="10"/>
    </row>
    <row r="44" spans="19:27">
      <c r="S44" s="10"/>
      <c r="T44" s="10"/>
      <c r="V44" s="10"/>
      <c r="W44" s="10"/>
      <c r="X44" s="10"/>
      <c r="Y44" s="10"/>
      <c r="Z44" s="10"/>
      <c r="AA44" s="10"/>
    </row>
    <row r="45" spans="19:27">
      <c r="S45" s="10"/>
      <c r="T45" s="10"/>
      <c r="U45" s="10"/>
      <c r="V45" s="10"/>
      <c r="W45" s="10"/>
      <c r="X45" s="10"/>
      <c r="Y45" s="10"/>
      <c r="Z45" s="10"/>
      <c r="AA45" s="10"/>
    </row>
  </sheetData>
  <pageMargins left="0.75" right="0.75" top="1" bottom="1" header="0.5" footer="0.5"/>
  <headerFooter/>
  <ignoredErrors>
    <ignoredError sqref="V12:V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Douglas</Company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Estilo de vida</vt:lpstr>
      <vt:lpstr>Base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Marin</dc:creator>
  <cp:lastModifiedBy>Denis Foschini</cp:lastModifiedBy>
  <dcterms:created xsi:type="dcterms:W3CDTF">2015-07-29T19:30:00Z</dcterms:created>
  <dcterms:modified xsi:type="dcterms:W3CDTF">2025-09-03T23:04:00Z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1033-12.1.21937.21937</vt:lpwstr>
  </property>
  <property fmtid="{D5CDD505-2E9C-101B-9397-08002B2CF9AE}" pid="3" name="ICV">
    <vt:lpwstr>5586BDCC0EE1DC9A6EA3066789EAA982_43</vt:lpwstr>
  </property>
</Properties>
</file>