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repos\thesis\_images\_srcex\"/>
    </mc:Choice>
  </mc:AlternateContent>
  <xr:revisionPtr revIDLastSave="0" documentId="13_ncr:1_{F126D758-AB3F-4719-A981-92C40DBFC4E8}" xr6:coauthVersionLast="45" xr6:coauthVersionMax="45" xr10:uidLastSave="{00000000-0000-0000-0000-000000000000}"/>
  <bookViews>
    <workbookView xWindow="-120" yWindow="-120" windowWidth="29040" windowHeight="15840" xr2:uid="{514B20C9-CF75-4C6D-BBA0-31D0E8264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F9" i="1"/>
  <c r="F8" i="1"/>
  <c r="F7" i="1"/>
  <c r="F6" i="1"/>
  <c r="F5" i="1"/>
  <c r="F4" i="1"/>
  <c r="F3" i="1"/>
  <c r="F2" i="1"/>
  <c r="J9" i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  <c r="H9" i="1"/>
  <c r="H8" i="1"/>
  <c r="H7" i="1"/>
  <c r="H6" i="1"/>
  <c r="H5" i="1"/>
  <c r="H4" i="1"/>
  <c r="H3" i="1"/>
  <c r="H2" i="1"/>
  <c r="G9" i="1"/>
  <c r="G8" i="1"/>
  <c r="G7" i="1"/>
  <c r="G6" i="1"/>
  <c r="G5" i="1"/>
  <c r="G4" i="1"/>
  <c r="G3" i="1"/>
  <c r="G2" i="1"/>
  <c r="E9" i="1"/>
  <c r="E8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  <c r="C9" i="1"/>
  <c r="C8" i="1"/>
  <c r="C7" i="1"/>
  <c r="C6" i="1"/>
  <c r="C5" i="1"/>
  <c r="C4" i="1"/>
  <c r="C3" i="1"/>
  <c r="C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<sst xmlns="http://schemas.openxmlformats.org/spreadsheetml/2006/main" count="11" uniqueCount="11">
  <si>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buf_size</t>
  </si>
  <si>
    <t>cpu_128</t>
  </si>
  <si>
    <t>cpu_512</t>
  </si>
  <si>
    <t>cpu_1024</t>
  </si>
  <si>
    <t>cpu_4096</t>
  </si>
  <si>
    <t>gpu_128</t>
  </si>
  <si>
    <t>gpu_512</t>
  </si>
  <si>
    <t>gpu_1024</t>
  </si>
  <si>
    <t>gpu_4096</t>
  </si>
  <si>
    <t>cpu_8192</t>
  </si>
  <si>
    <t>gpu_8192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</si>
</sst>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vs GPU Convolution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cpu_128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9.9429999999999996</c:v>
                </c:pt>
                <c:pt idx="1">
                  <c:v>19.969000000000001</c:v>
                </c:pt>
                <c:pt idx="2">
                  <c:v>40.173000000000002</c:v>
                </c:pt>
                <c:pt idx="3">
                  <c:v>79.242999999999995</c:v>
                </c:pt>
                <c:pt idx="4">
                  <c:v>160.67599999999999</c:v>
                </c:pt>
                <c:pt idx="5">
                  <c:v>322.45</c:v>
                </c:pt>
                <c:pt idx="6">
                  <c:v>644.154</c:v>
                </c:pt>
                <c:pt idx="7">
                  <c:v>1334.5719999999999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F-4C49-ABDD-1A1977828C2F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gpu_128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9.6760000000000002</c:v>
                </c:pt>
                <c:pt idx="1">
                  <c:v>18.026</c:v>
                </c:pt>
                <c:pt idx="2">
                  <c:v>34.762999999999998</c:v>
                </c:pt>
                <c:pt idx="3">
                  <c:v>68.974999999999994</c:v>
                </c:pt>
                <c:pt idx="4">
                  <c:v>136.5</c:v>
                </c:pt>
                <c:pt idx="5">
                  <c:v>270.13299999999998</c:v>
                </c:pt>
                <c:pt idx="6">
                  <c:v>472.69600000000003</c:v>
                </c:pt>
                <c:pt idx="7">
                  <c:v>928.99400000000003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F-4C49-ABDD-1A1977828C2F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gpu_512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9.4529999999999994</c:v>
                </c:pt>
                <c:pt idx="1">
                  <c:v>9.7189999999999994</c:v>
                </c:pt>
                <c:pt idx="2">
                  <c:v>9.7520000000000007</c:v>
                </c:pt>
                <c:pt idx="3">
                  <c:v>18.765999999999998</c:v>
                </c:pt>
                <c:pt idx="4">
                  <c:v>35.859000000000002</c:v>
                </c:pt>
                <c:pt idx="5">
                  <c:v>71.602999999999994</c:v>
                </c:pt>
                <c:pt idx="6">
                  <c:v>142.51</c:v>
                </c:pt>
                <c:pt idx="7">
                  <c:v>253.87799999999999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F-4C49-ABDD-1A1977828C2F}"/>
            </c:ext>
          </c:extLst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gpu_1024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9.8469999999999995</c:v>
                </c:pt>
                <c:pt idx="1">
                  <c:v>9.6159999999999997</c:v>
                </c:pt>
                <c:pt idx="2">
                  <c:v>10.163</c:v>
                </c:pt>
                <c:pt idx="3">
                  <c:v>10.398</c:v>
                </c:pt>
                <c:pt idx="4">
                  <c:v>19.478999999999999</c:v>
                </c:pt>
                <c:pt idx="5">
                  <c:v>38.290999999999997</c:v>
                </c:pt>
                <c:pt idx="6">
                  <c:v>74.712999999999994</c:v>
                </c:pt>
                <c:pt idx="7">
                  <c:v>146.267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F-4C49-ABDD-1A1977828C2F}"/>
            </c:ext>
          </c:extLst>
        </c:ser>
        <c:ser>
          <c:idx val="5"/>
          <c:order val="4"/>
          <c:tx>
            <c:strRef>
              <c:f>Sheet1!$J$1</c:f>
              <c:strCache>
                <c:ptCount val="1"/>
                <c:pt idx="0">
                  <c:v>gpu_4096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9.1140000000000008</c:v>
                </c:pt>
                <c:pt idx="1">
                  <c:v>9.532</c:v>
                </c:pt>
                <c:pt idx="2">
                  <c:v>9.39</c:v>
                </c:pt>
                <c:pt idx="3">
                  <c:v>10.458</c:v>
                </c:pt>
                <c:pt idx="4">
                  <c:v>10.269</c:v>
                </c:pt>
                <c:pt idx="5">
                  <c:v>11.289</c:v>
                </c:pt>
                <c:pt idx="6">
                  <c:v>21.552</c:v>
                </c:pt>
                <c:pt idx="7">
                  <c:v>41.585000000000001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3F-4C49-ABDD-1A1977828C2F}"/>
            </c:ext>
          </c:extLst>
        </c:ser>
        <c:ser>
          <c:idx val="6"/>
          <c:order val="5"/>
          <c:tx>
            <c:strRef>
              <c:f>Sheet1!$K$1</c:f>
              <c:strCache>
                <c:ptCount val="1"/>
                <c:pt idx="0">
                  <c:v>gpu_8192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9.8070000000000004</c:v>
                </c:pt>
                <c:pt idx="1">
                  <c:v>9.7140000000000004</c:v>
                </c:pt>
                <c:pt idx="2">
                  <c:v>10.194000000000001</c:v>
                </c:pt>
                <c:pt idx="3">
                  <c:v>10.29</c:v>
                </c:pt>
                <c:pt idx="4">
                  <c:v>11.012</c:v>
                </c:pt>
                <c:pt idx="5">
                  <c:v>11.878</c:v>
                </c:pt>
                <c:pt idx="6">
                  <c:v>12.657</c:v>
                </c:pt>
                <c:pt idx="7">
                  <c:v>24.242000000000001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3F-4C49-ABDD-1A197782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81952"/>
        <c:axId val="597602176"/>
      </c:lineChart>
      <c:catAx>
        <c:axId val="8295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02176"/>
        <c:crosses val="autoZero"/>
        <c:auto val="1"/>
        <c:lblAlgn val="ctr"/>
        <c:lblOffset val="100"/>
        <c:noMultiLvlLbl val="0"/>
      </c:catAx>
      <c:valAx>
        <c:axId val="597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171449</xdr:rowOff>
    </xdr:from>
    <xdr:to>
      <xdr:col>17</xdr:col>
      <xdr:colOff>276225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8D4C-6524-416A-A40E-3ACAFD12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9B0C-A5C8-4E14-9818-FF1413055710}">
  <dimension ref="A1:K9"/>
  <sheetViews>
    <sheetView tabSelected="1" workbookViewId="0">
      <selection activeCell="M2" sqref="M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5">
      <c r="A2">
        <v>128</v>
      </c>
      <c r="B2">
        <f>9943/1000</f>
        <v>9.9429999999999996</v>
      </c>
      <c r="C2">
        <f>10124/1000</f>
        <v>10.124000000000001</v>
      </c>
      <c r="D2">
        <f>10566/1000</f>
        <v>10.566000000000001</v>
      </c>
      <c r="E2">
        <f>9962/1000</f>
        <v>9.9619999999999997</v>
      </c>
      <c r="F2">
        <f>9884/1000</f>
        <v>9.8840000000000003</v>
      </c>
      <c r="G2">
        <f>9676/1000</f>
        <v>9.6760000000000002</v>
      </c>
      <c r="H2">
        <f>9453/1000</f>
        <v>9.4529999999999994</v>
      </c>
      <c r="I2">
        <f>9847/1000</f>
        <v>9.8469999999999995</v>
      </c>
      <c r="J2">
        <f>9114/1000</f>
        <v>9.1140000000000008</v>
      </c>
      <c r="K2">
        <f>9807/1000</f>
        <v>9.8070000000000004</v>
      </c>
    </row>
    <row r="3" spans="1:11" x14ac:dyDescent="0.25">
      <c r="A3">
        <v>256</v>
      </c>
      <c r="B3">
        <f>19969/1000</f>
        <v>19.969000000000001</v>
      </c>
      <c r="C3">
        <f>20028/1000</f>
        <v>20.027999999999999</v>
      </c>
      <c r="D3">
        <f>20157/1000</f>
        <v>20.157</v>
      </c>
      <c r="E3">
        <f>20211/1000</f>
        <v>20.210999999999999</v>
      </c>
      <c r="F3">
        <f>20701/1000</f>
        <v>20.701000000000001</v>
      </c>
      <c r="G3">
        <f>18026/1000</f>
        <v>18.026</v>
      </c>
      <c r="H3">
        <f>9719/1000</f>
        <v>9.7189999999999994</v>
      </c>
      <c r="I3">
        <f>9616/1000</f>
        <v>9.6159999999999997</v>
      </c>
      <c r="J3">
        <f>9532/1000</f>
        <v>9.532</v>
      </c>
      <c r="K3">
        <f>9714/1000</f>
        <v>9.7140000000000004</v>
      </c>
    </row>
    <row r="4" spans="1:11" x14ac:dyDescent="0.25">
      <c r="A4">
        <v>512</v>
      </c>
      <c r="B4">
        <f>40173/1000</f>
        <v>40.173000000000002</v>
      </c>
      <c r="C4">
        <f>40622/1000</f>
        <v>40.622</v>
      </c>
      <c r="D4">
        <f>40571/1000</f>
        <v>40.570999999999998</v>
      </c>
      <c r="E4">
        <f>39955/1000</f>
        <v>39.954999999999998</v>
      </c>
      <c r="F4">
        <f>42183/1000</f>
        <v>42.183</v>
      </c>
      <c r="G4">
        <f>34763/1000</f>
        <v>34.762999999999998</v>
      </c>
      <c r="H4">
        <f>9752/1000</f>
        <v>9.7520000000000007</v>
      </c>
      <c r="I4">
        <f>10163/1000</f>
        <v>10.163</v>
      </c>
      <c r="J4">
        <f>9390/1000</f>
        <v>9.39</v>
      </c>
      <c r="K4">
        <f>10194/1000</f>
        <v>10.194000000000001</v>
      </c>
    </row>
    <row r="5" spans="1:11" x14ac:dyDescent="0.25">
      <c r="A5">
        <v>1024</v>
      </c>
      <c r="B5">
        <f>79243/1000</f>
        <v>79.242999999999995</v>
      </c>
      <c r="C5">
        <f>80906/1000</f>
        <v>80.906000000000006</v>
      </c>
      <c r="D5">
        <f>78963/1000</f>
        <v>78.962999999999994</v>
      </c>
      <c r="E5">
        <f>79871/1000</f>
        <v>79.870999999999995</v>
      </c>
      <c r="F5">
        <f>89305/1000</f>
        <v>89.305000000000007</v>
      </c>
      <c r="G5">
        <f>68975/1000</f>
        <v>68.974999999999994</v>
      </c>
      <c r="H5">
        <f>18766/1000</f>
        <v>18.765999999999998</v>
      </c>
      <c r="I5">
        <f>10398/1000</f>
        <v>10.398</v>
      </c>
      <c r="J5">
        <f>10458/1000</f>
        <v>10.458</v>
      </c>
      <c r="K5">
        <f>10290/1000</f>
        <v>10.29</v>
      </c>
    </row>
    <row r="6" spans="1:11" x14ac:dyDescent="0.25">
      <c r="A6">
        <v>2048</v>
      </c>
      <c r="B6">
        <f>160676/1000</f>
        <v>160.67599999999999</v>
      </c>
      <c r="C6">
        <f>160969/1000</f>
        <v>160.96899999999999</v>
      </c>
      <c r="D6">
        <f>160403/1000</f>
        <v>160.40299999999999</v>
      </c>
      <c r="E6">
        <f>162052/1000</f>
        <v>162.05199999999999</v>
      </c>
      <c r="F6">
        <f>166107/1000</f>
        <v>166.107</v>
      </c>
      <c r="G6">
        <f>136500/1000</f>
        <v>136.5</v>
      </c>
      <c r="H6">
        <f>35859/1000</f>
        <v>35.859000000000002</v>
      </c>
      <c r="I6">
        <f>19479/1000</f>
        <v>19.478999999999999</v>
      </c>
      <c r="J6">
        <f>10269/1000</f>
        <v>10.269</v>
      </c>
      <c r="K6">
        <f>11012/1000</f>
        <v>11.012</v>
      </c>
    </row>
    <row r="7" spans="1:11" x14ac:dyDescent="0.25">
      <c r="A7">
        <v>4096</v>
      </c>
      <c r="B7">
        <f>322450/1000</f>
        <v>322.45</v>
      </c>
      <c r="C7">
        <f>323209/1000</f>
        <v>323.209</v>
      </c>
      <c r="D7">
        <f>321449/1000</f>
        <v>321.44900000000001</v>
      </c>
      <c r="E7">
        <f>317183/1000</f>
        <v>317.18299999999999</v>
      </c>
      <c r="F7">
        <f>324595/1000</f>
        <v>324.59500000000003</v>
      </c>
      <c r="G7">
        <f>270133/1000</f>
        <v>270.13299999999998</v>
      </c>
      <c r="H7">
        <f>71603/1000</f>
        <v>71.602999999999994</v>
      </c>
      <c r="I7">
        <f>38291/1000</f>
        <v>38.290999999999997</v>
      </c>
      <c r="J7">
        <f>11289/1000</f>
        <v>11.289</v>
      </c>
      <c r="K7">
        <f>11878/1000</f>
        <v>11.878</v>
      </c>
    </row>
    <row r="8" spans="1:11" x14ac:dyDescent="0.25">
      <c r="A8">
        <v>8192</v>
      </c>
      <c r="B8">
        <f>644154/1000</f>
        <v>644.154</v>
      </c>
      <c r="C8">
        <f>650386/1000</f>
        <v>650.38599999999997</v>
      </c>
      <c r="D8">
        <f>665591/1000</f>
        <v>665.59100000000001</v>
      </c>
      <c r="E8">
        <f>666064/1000</f>
        <v>666.06399999999996</v>
      </c>
      <c r="F8">
        <f>660619/1000</f>
        <v>660.61900000000003</v>
      </c>
      <c r="G8">
        <f>472696/1000</f>
        <v>472.69600000000003</v>
      </c>
      <c r="H8">
        <f>142510/1000</f>
        <v>142.51</v>
      </c>
      <c r="I8">
        <f>74713/1000</f>
        <v>74.712999999999994</v>
      </c>
      <c r="J8">
        <f>21552/1000</f>
        <v>21.552</v>
      </c>
      <c r="K8">
        <f>12657/1000</f>
        <v>12.657</v>
      </c>
    </row>
    <row r="9" spans="1:11" x14ac:dyDescent="0.25">
      <c r="A9">
        <v>16384</v>
      </c>
      <c r="B9">
        <f>1334572/1000</f>
        <v>1334.5719999999999</v>
      </c>
      <c r="C9">
        <f>1283419/1000</f>
        <v>1283.4190000000001</v>
      </c>
      <c r="D9">
        <f>1356266/1000</f>
        <v>1356.2660000000001</v>
      </c>
      <c r="E9">
        <f>1343692/1000</f>
        <v>1343.692</v>
      </c>
      <c r="F9">
        <f>1332654/1000</f>
        <v>1332.654</v>
      </c>
      <c r="G9">
        <f>928994/1000</f>
        <v>928.99400000000003</v>
      </c>
      <c r="H9">
        <f>253878/1000</f>
        <v>253.87799999999999</v>
      </c>
      <c r="I9">
        <f>146267/1000</f>
        <v>146.267</v>
      </c>
      <c r="J9">
        <f>41585/1000</f>
        <v>41.585000000000001</v>
      </c>
      <c r="K9">
        <f>24242/1000</f>
        <v>24.242000000000001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VonBicycle</dc:creator>
  <cp:lastModifiedBy>VonBicycle</cp:lastModifiedBy>
  <dcterms:created xsi:type="dcterms:W3CDTF">2020-03-13T00:42:01Z</dcterms:created>
  <dcterms:modified xsi:type="dcterms:W3CDTF">2020-03-13T01:33:52Z</dcterms:modified>
</cp:coreProperties>
</file>