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G:\Dropbox\UTN\00-UTN-Seminario\"/>
    </mc:Choice>
  </mc:AlternateContent>
  <bookViews>
    <workbookView xWindow="0" yWindow="0" windowWidth="20490" windowHeight="8115" tabRatio="716" activeTab="4"/>
  </bookViews>
  <sheets>
    <sheet name="Cronograma" sheetId="1" r:id="rId1"/>
    <sheet name="Duracion de cada etapa" sheetId="5" r:id="rId2"/>
    <sheet name="Requerimientos" sheetId="3" r:id="rId3"/>
    <sheet name="CU y sus prioridades" sheetId="2" r:id="rId4"/>
    <sheet name="Cronograma no formal" sheetId="7" r:id="rId5"/>
    <sheet name="Etapas" sheetId="4" r:id="rId6"/>
    <sheet name="Notas" sheetId="6" r:id="rId7"/>
  </sheets>
  <definedNames>
    <definedName name="_xlnm._FilterDatabase" localSheetId="3" hidden="1">'CU y sus prioridades'!$A$1:$F$20</definedName>
    <definedName name="_xlnm._FilterDatabase" localSheetId="2" hidden="1">Requerimientos!$A$1:$C$36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3" i="7" l="1"/>
  <c r="J74" i="7" s="1"/>
  <c r="I73" i="7"/>
  <c r="I74" i="7" s="1"/>
  <c r="J66" i="7"/>
  <c r="I66" i="7"/>
  <c r="J53" i="7"/>
  <c r="I53" i="7"/>
  <c r="J43" i="7"/>
  <c r="I43" i="7"/>
  <c r="J39" i="7"/>
  <c r="I39" i="7"/>
  <c r="J26" i="7"/>
  <c r="I26" i="7"/>
  <c r="J19" i="7"/>
  <c r="I19" i="7"/>
  <c r="I6" i="7"/>
  <c r="E74" i="5" l="1"/>
  <c r="H72" i="5"/>
  <c r="G62" i="5"/>
  <c r="G39" i="5"/>
  <c r="H26" i="5"/>
  <c r="G19" i="5"/>
  <c r="F72" i="5"/>
  <c r="G72" i="5" s="1"/>
  <c r="F62" i="5"/>
  <c r="H62" i="5" s="1"/>
  <c r="F46" i="5"/>
  <c r="H46" i="5" s="1"/>
  <c r="F39" i="5"/>
  <c r="H39" i="5" s="1"/>
  <c r="F26" i="5"/>
  <c r="G26" i="5" s="1"/>
  <c r="F19" i="5"/>
  <c r="H19" i="5" s="1"/>
  <c r="G46" i="5" l="1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F74" i="5"/>
  <c r="H7" i="1" l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I36" i="1" s="1"/>
  <c r="H6" i="1"/>
  <c r="L75" i="5"/>
  <c r="F28" i="2"/>
  <c r="G21" i="2"/>
  <c r="G74" i="5" l="1"/>
  <c r="I75" i="5" s="1"/>
  <c r="G28" i="2"/>
  <c r="G2" i="2"/>
  <c r="K75" i="5" l="1"/>
  <c r="J75" i="5"/>
  <c r="H23" i="2"/>
  <c r="I23" i="2" l="1"/>
  <c r="I24" i="2"/>
  <c r="H24" i="2"/>
</calcChain>
</file>

<file path=xl/sharedStrings.xml><?xml version="1.0" encoding="utf-8"?>
<sst xmlns="http://schemas.openxmlformats.org/spreadsheetml/2006/main" count="447" uniqueCount="238">
  <si>
    <t>Julio 2016 Adquisición de requerimientos</t>
  </si>
  <si>
    <t>Agosto 2016 Especificación de requerimientos</t>
  </si>
  <si>
    <t>Septiembre 2016 Análisis de sistema - Confección tentativo del DER</t>
  </si>
  <si>
    <t>Diciembre 2016 Confección de casos de uso</t>
  </si>
  <si>
    <t xml:space="preserve">Enero 2017 2°Semana </t>
  </si>
  <si>
    <t>Febrero 2017 1° Semana- 1° reunión- presentación de avances</t>
  </si>
  <si>
    <t>Marzo 2017 3° Semana  2° reunión</t>
  </si>
  <si>
    <t>Entrega Seminario Abril 2017</t>
  </si>
  <si>
    <t>Gastón Fernandez</t>
  </si>
  <si>
    <t>Gastón Fernandez y Alejandro Arizaga</t>
  </si>
  <si>
    <t>Responsable</t>
  </si>
  <si>
    <t>Duración</t>
  </si>
  <si>
    <t>Adquisición de requerimientos</t>
  </si>
  <si>
    <t>Especificación de requerimientos</t>
  </si>
  <si>
    <t>Confección tentativo del DER</t>
  </si>
  <si>
    <t>Confección de Casos de Uso</t>
  </si>
  <si>
    <t>Fecha Tentativa</t>
  </si>
  <si>
    <t>ABM empleados del consorcio</t>
  </si>
  <si>
    <t>ABM gastos</t>
  </si>
  <si>
    <t>ABM proveedores</t>
  </si>
  <si>
    <t>Liquidacion de expensas</t>
  </si>
  <si>
    <t>Comunicación entre copropietarios y administrador</t>
  </si>
  <si>
    <t>Autorizacion de solicitud de combocatoria a asamblea</t>
  </si>
  <si>
    <t>Configuracion de perfil</t>
  </si>
  <si>
    <t>Configuracion de notificaciones</t>
  </si>
  <si>
    <t>Consulta estado de cuentas</t>
  </si>
  <si>
    <t>Consulta estado de reparaciones</t>
  </si>
  <si>
    <t>Recibir combocatoria a asambleas</t>
  </si>
  <si>
    <t>Registrar un administrador</t>
  </si>
  <si>
    <t>Vincular un administrador al consorcio</t>
  </si>
  <si>
    <t>Desvincular un adminstrador del consorcio</t>
  </si>
  <si>
    <t>Administarador</t>
  </si>
  <si>
    <t>Copropietario</t>
  </si>
  <si>
    <t>Consejo de administracion</t>
  </si>
  <si>
    <t>#CU</t>
  </si>
  <si>
    <t>Caso de uso</t>
  </si>
  <si>
    <t>Modulo</t>
  </si>
  <si>
    <t>Administrador y copropietario</t>
  </si>
  <si>
    <t>Prioridad</t>
  </si>
  <si>
    <t>Realizar peticion de combocatoria a asambleas</t>
  </si>
  <si>
    <t>Duracion en Hs</t>
  </si>
  <si>
    <t>Notas</t>
  </si>
  <si>
    <t>Registro un empleado del consorcio</t>
  </si>
  <si>
    <t>Registro un proveedor del consorcio</t>
  </si>
  <si>
    <t>Ingreso de gastos ordinarios, extraordinarios o particulares</t>
  </si>
  <si>
    <t>Establecimiento del fondo de reservas</t>
  </si>
  <si>
    <t xml:space="preserve">Liquidación de expensas </t>
  </si>
  <si>
    <t>Registro de pago de los copropietarios</t>
  </si>
  <si>
    <t>Generación de convocatoria a asambleas</t>
  </si>
  <si>
    <t>Responder a consultas que hayan realizado los copropietarios</t>
  </si>
  <si>
    <t xml:space="preserve">Configuración de las notificaciones </t>
  </si>
  <si>
    <t>Requerimiento</t>
  </si>
  <si>
    <t>Modificacion de un empleado del consorcio</t>
  </si>
  <si>
    <t>Eliminar un empleado del consorcio</t>
  </si>
  <si>
    <t>Vinculacion de un proveedor del consorcio</t>
  </si>
  <si>
    <t>Modificacion un proveedor del consorcio</t>
  </si>
  <si>
    <t>Desvinculacion de  un proveedor del consorcio</t>
  </si>
  <si>
    <t>Modificacion de gastos ordinarios, extraordinarios o particulares</t>
  </si>
  <si>
    <t>Eliminar gastos ordinarios, extraordinarios o particulares</t>
  </si>
  <si>
    <t>Modificacion del fondo de reservas</t>
  </si>
  <si>
    <t>Modificacion de pago de los copropietarios</t>
  </si>
  <si>
    <t>Eliminar pago de los copropietarios</t>
  </si>
  <si>
    <t>Modificar convocatoria a asambleas</t>
  </si>
  <si>
    <t>Enviar mensaje a los copropietarios.</t>
  </si>
  <si>
    <t>ABM Pagos</t>
  </si>
  <si>
    <t>AM fondo de reservas</t>
  </si>
  <si>
    <t>Contacto entre copropietarios</t>
  </si>
  <si>
    <t>AM de combocatoria a asambleas</t>
  </si>
  <si>
    <t>Autorizar Pedido de convocatoria a asambleas</t>
  </si>
  <si>
    <t>Recibe convocatorias a asambleas</t>
  </si>
  <si>
    <t>Consulta de estado de cuentas: Cuenta personal</t>
  </si>
  <si>
    <t>Consulta de estado de cuentas: Cuenta general del consocio</t>
  </si>
  <si>
    <t>Contacto con el administrador: Mail a la administración por un formulario de contacto</t>
  </si>
  <si>
    <t>Contacto con el administrador:  Mensaje a través de la plataforma brindada por el sistema</t>
  </si>
  <si>
    <t>Visualización del estado de las reparaciones</t>
  </si>
  <si>
    <t>Contacto con otros propietarios</t>
  </si>
  <si>
    <t>Configuración del perfil personal (si quiere postularse para ser parte del consejo de la administración, si quiere que los demás copropietarios puedan escribirle, etc)</t>
  </si>
  <si>
    <t>Configuración de la periodicidad de las notificaciones del ingreso de gastos</t>
  </si>
  <si>
    <t>Solicitud de asamblea extraordinaria.</t>
  </si>
  <si>
    <t>Registro de un administrador</t>
  </si>
  <si>
    <t>Vinculación de un administrador al consorcio</t>
  </si>
  <si>
    <t>Desvinculación de un administrador del consorcio</t>
  </si>
  <si>
    <t>#Req</t>
  </si>
  <si>
    <t>Recoleccion de Requermientos</t>
  </si>
  <si>
    <t>Especificacon de requerimientos</t>
  </si>
  <si>
    <t>Creacion del diagrama de clases</t>
  </si>
  <si>
    <t>Creacion del diagrama de casos de uso</t>
  </si>
  <si>
    <t>Hito</t>
  </si>
  <si>
    <t>1° semana de Diciembre 2016</t>
  </si>
  <si>
    <t>2° semana de Diciembre 2016</t>
  </si>
  <si>
    <t>3° semana de Diciembre 2016</t>
  </si>
  <si>
    <t>4° semana de Diciembre 2016</t>
  </si>
  <si>
    <t>1° semana de Enero 2017</t>
  </si>
  <si>
    <t>2° semana de Enero 2017</t>
  </si>
  <si>
    <t>3° semana de Enero 2017</t>
  </si>
  <si>
    <t>4° semana de Enero 2017</t>
  </si>
  <si>
    <t>1° semana de Febrero 2017</t>
  </si>
  <si>
    <t>2° semana de Febrero 2017</t>
  </si>
  <si>
    <t>3° semana de Febrero 2017</t>
  </si>
  <si>
    <t>4° semana de Febrero 2017</t>
  </si>
  <si>
    <t>1° semana de Marzo 2017</t>
  </si>
  <si>
    <t>2° semana de Marzo 2017</t>
  </si>
  <si>
    <t>3° semana de Marzo 2017</t>
  </si>
  <si>
    <t>4° semana de Marzo 2017</t>
  </si>
  <si>
    <t>Instalacion del ambiente de desarrollo</t>
  </si>
  <si>
    <t>Login</t>
  </si>
  <si>
    <t>4 Horas</t>
  </si>
  <si>
    <t>8 Horas</t>
  </si>
  <si>
    <t>16 Horas</t>
  </si>
  <si>
    <t>10 Horas</t>
  </si>
  <si>
    <t>Encriptar con JS</t>
  </si>
  <si>
    <t>CU Compartido por todos los modulos</t>
  </si>
  <si>
    <t>CU Compartido por el modulo de administrado y copropietario</t>
  </si>
  <si>
    <t>numeros fibonacci</t>
  </si>
  <si>
    <t>Siempre redondear al mas pesimista</t>
  </si>
  <si>
    <t>Documentacion</t>
  </si>
  <si>
    <t>CU 20</t>
  </si>
  <si>
    <t>CU 17</t>
  </si>
  <si>
    <t>CU 18</t>
  </si>
  <si>
    <t>CU 3</t>
  </si>
  <si>
    <t>CU 2</t>
  </si>
  <si>
    <t>CU 5</t>
  </si>
  <si>
    <t>CU 1</t>
  </si>
  <si>
    <t>CU 4</t>
  </si>
  <si>
    <t>CU 12</t>
  </si>
  <si>
    <t>CU 13</t>
  </si>
  <si>
    <t>CU 9</t>
  </si>
  <si>
    <t>CU 6</t>
  </si>
  <si>
    <t>CU 15</t>
  </si>
  <si>
    <t>CU 7</t>
  </si>
  <si>
    <t>CU 14</t>
  </si>
  <si>
    <t>CU 19</t>
  </si>
  <si>
    <t>CU 10</t>
  </si>
  <si>
    <t>CU 8</t>
  </si>
  <si>
    <t>CU 11</t>
  </si>
  <si>
    <t>CU 16</t>
  </si>
  <si>
    <t>Documentacion CU 20</t>
  </si>
  <si>
    <t>Documentacion CU 17</t>
  </si>
  <si>
    <t>Documentacion CU 18</t>
  </si>
  <si>
    <t>Documentacion CU 3</t>
  </si>
  <si>
    <t>Documentacion CU 2</t>
  </si>
  <si>
    <t>Documentacion CU 5</t>
  </si>
  <si>
    <t>Documentacion CU 1</t>
  </si>
  <si>
    <t>Documentacion CU 4</t>
  </si>
  <si>
    <t>Documentacion CU 12</t>
  </si>
  <si>
    <t>Documentacion CU 13</t>
  </si>
  <si>
    <t>Documentacion CU 9</t>
  </si>
  <si>
    <t>Documentacion CU 6</t>
  </si>
  <si>
    <t>Documentacion CU 15</t>
  </si>
  <si>
    <t>Documentacion CU 7</t>
  </si>
  <si>
    <t>Documentacion CU 14</t>
  </si>
  <si>
    <t>Documentacion CU 19</t>
  </si>
  <si>
    <t>Documentacion CU 10</t>
  </si>
  <si>
    <t>Documentacion CU 8</t>
  </si>
  <si>
    <t>Documentacion CU 11</t>
  </si>
  <si>
    <t>Documentacion CU 16</t>
  </si>
  <si>
    <t>Dias</t>
  </si>
  <si>
    <t>Semanas</t>
  </si>
  <si>
    <t>Meses</t>
  </si>
  <si>
    <t>1° semana de Abril 2017</t>
  </si>
  <si>
    <t>2° semana de Abril 2017</t>
  </si>
  <si>
    <t>3° semana de Abril 2017</t>
  </si>
  <si>
    <t>4° semana de Abril 2017</t>
  </si>
  <si>
    <t>1° semana de Mayo 2017</t>
  </si>
  <si>
    <t>2° semana de Mayo 2017</t>
  </si>
  <si>
    <t>3° semana de Mayo 2017</t>
  </si>
  <si>
    <t>4° semana de Mayo 2017</t>
  </si>
  <si>
    <t>1° semana de Junio 2017</t>
  </si>
  <si>
    <t>2° semana de Junio 2017</t>
  </si>
  <si>
    <t>3° semana de Junio 2017</t>
  </si>
  <si>
    <t>4° semana de Junio 2017</t>
  </si>
  <si>
    <t>1° semana de Julio 2017</t>
  </si>
  <si>
    <t>2° semana de Julio 2017</t>
  </si>
  <si>
    <t>3° semana de Julio 2017</t>
  </si>
  <si>
    <t>4° semana de Julio 2017</t>
  </si>
  <si>
    <t>Entrega Seminario</t>
  </si>
  <si>
    <t>Horas</t>
  </si>
  <si>
    <t>Diciembre</t>
  </si>
  <si>
    <t>Enero</t>
  </si>
  <si>
    <t>Febrero</t>
  </si>
  <si>
    <t>Marzo</t>
  </si>
  <si>
    <t>Abril</t>
  </si>
  <si>
    <t>Mayo</t>
  </si>
  <si>
    <t>Junio</t>
  </si>
  <si>
    <t>Julio</t>
  </si>
  <si>
    <t xml:space="preserve"> 1° reunión- presentación de avances</t>
  </si>
  <si>
    <t xml:space="preserve">  2° reunión- presentación de avances</t>
  </si>
  <si>
    <t>Hecho</t>
  </si>
  <si>
    <t>1° reunion</t>
  </si>
  <si>
    <t>Tsting CU 20</t>
  </si>
  <si>
    <t>Tsting CU 17</t>
  </si>
  <si>
    <t>Tsting CU 18</t>
  </si>
  <si>
    <t>Tsting CU 3</t>
  </si>
  <si>
    <t>Tsting CU 2</t>
  </si>
  <si>
    <t>Tsting CU 5</t>
  </si>
  <si>
    <t>Tsting CU 1</t>
  </si>
  <si>
    <t>Tsting CU 4</t>
  </si>
  <si>
    <t>Tsting CU 12</t>
  </si>
  <si>
    <t>Tsting CU 13</t>
  </si>
  <si>
    <t>Tsting CU 9</t>
  </si>
  <si>
    <t>Tsting CU 6</t>
  </si>
  <si>
    <t>Tsting CU 15</t>
  </si>
  <si>
    <t>Tsting CU 7</t>
  </si>
  <si>
    <t>Tsting CU 14</t>
  </si>
  <si>
    <t>Tsting CU 19</t>
  </si>
  <si>
    <t>Tsting CU 10</t>
  </si>
  <si>
    <t>Tsting CU 8</t>
  </si>
  <si>
    <t>Tsting CU 11</t>
  </si>
  <si>
    <t>Tsting CU 16</t>
  </si>
  <si>
    <t>2° reunion</t>
  </si>
  <si>
    <t>Duracion (Hs)</t>
  </si>
  <si>
    <t>Sprint</t>
  </si>
  <si>
    <t>Testing Integral Sprint 1</t>
  </si>
  <si>
    <t>Testing Integral Sprint 2</t>
  </si>
  <si>
    <t>Testing Integral sprint 3</t>
  </si>
  <si>
    <t>Testing Integral sprint 4</t>
  </si>
  <si>
    <t>Testing Integral sprint 5</t>
  </si>
  <si>
    <t>Testing Integral 7</t>
  </si>
  <si>
    <t>No aplica</t>
  </si>
  <si>
    <t>Duracion SPRINT</t>
  </si>
  <si>
    <t>Total en horas</t>
  </si>
  <si>
    <t>Aprendizaje Basico necesario previo al Desarrollo</t>
  </si>
  <si>
    <t>Inicio</t>
  </si>
  <si>
    <t>Duracion (Dias)</t>
  </si>
  <si>
    <t>Fin</t>
  </si>
  <si>
    <t>Fernandez</t>
  </si>
  <si>
    <t>Fernandez y Arizaga</t>
  </si>
  <si>
    <t>Mate</t>
  </si>
  <si>
    <t>Arizaga</t>
  </si>
  <si>
    <t>Horas a hacer sprint 1</t>
  </si>
  <si>
    <t>Alejandro</t>
  </si>
  <si>
    <t>Horas a hacer sprint 2</t>
  </si>
  <si>
    <t>Horas a hacer sprint 3</t>
  </si>
  <si>
    <t>Horas a hacer sprint 4</t>
  </si>
  <si>
    <t>Horas a hacer sprint 5</t>
  </si>
  <si>
    <t>Horas a hacer sprint 6</t>
  </si>
  <si>
    <t>Testing Integral sprint 6</t>
  </si>
  <si>
    <t>Horas a hacer sprint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</si>
</sst>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yyyy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11"/>
      <color theme="1"/>
      <name val="Times New Roman"/>
      <family val="1"/>
    </font>
    <font>
      <sz val="11"/>
      <color rgb="FFFFFF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68FF0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0" fillId="0" borderId="2" xfId="0" applyBorder="1"/>
    <xf numFmtId="0" fontId="0" fillId="5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 applyAlignment="1">
      <alignment vertical="center"/>
    </xf>
    <xf numFmtId="0" fontId="2" fillId="0" borderId="0" xfId="0" applyFont="1" applyAlignment="1">
      <alignment horizontal="left" vertical="center" indent="14"/>
    </xf>
    <xf numFmtId="0" fontId="0" fillId="0" borderId="1" xfId="0" applyFill="1" applyBorder="1"/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2" fillId="0" borderId="1" xfId="0" applyFont="1" applyBorder="1"/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Fill="1" applyBorder="1"/>
    <xf numFmtId="0" fontId="0" fillId="6" borderId="1" xfId="0" applyFill="1" applyBorder="1"/>
    <xf numFmtId="1" fontId="0" fillId="0" borderId="0" xfId="0" applyNumberFormat="1"/>
    <xf numFmtId="0" fontId="0" fillId="0" borderId="1" xfId="0" applyFill="1" applyBorder="1" applyAlignment="1">
      <alignment vertical="center"/>
    </xf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0" xfId="0" applyBorder="1"/>
    <xf numFmtId="164" fontId="0" fillId="0" borderId="14" xfId="0" applyNumberFormat="1" applyBorder="1" applyAlignment="1">
      <alignment vertical="center"/>
    </xf>
    <xf numFmtId="164" fontId="0" fillId="0" borderId="15" xfId="0" applyNumberFormat="1" applyBorder="1" applyAlignment="1">
      <alignment vertical="center"/>
    </xf>
    <xf numFmtId="0" fontId="0" fillId="0" borderId="17" xfId="0" applyBorder="1"/>
    <xf numFmtId="0" fontId="0" fillId="0" borderId="19" xfId="0" applyFill="1" applyBorder="1"/>
    <xf numFmtId="0" fontId="0" fillId="0" borderId="21" xfId="0" applyFill="1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Fill="1" applyBorder="1" applyAlignment="1">
      <alignment vertical="center"/>
    </xf>
    <xf numFmtId="0" fontId="0" fillId="0" borderId="20" xfId="0" applyFill="1" applyBorder="1" applyAlignment="1">
      <alignment vertical="center"/>
    </xf>
    <xf numFmtId="0" fontId="0" fillId="0" borderId="18" xfId="0" applyFill="1" applyBorder="1"/>
    <xf numFmtId="0" fontId="0" fillId="0" borderId="20" xfId="0" applyFill="1" applyBorder="1"/>
    <xf numFmtId="0" fontId="0" fillId="0" borderId="16" xfId="0" applyBorder="1"/>
    <xf numFmtId="0" fontId="0" fillId="0" borderId="13" xfId="0" applyFill="1" applyBorder="1"/>
    <xf numFmtId="0" fontId="0" fillId="0" borderId="25" xfId="0" applyBorder="1" applyAlignment="1">
      <alignment vertical="center"/>
    </xf>
    <xf numFmtId="0" fontId="0" fillId="0" borderId="17" xfId="0" applyFill="1" applyBorder="1"/>
    <xf numFmtId="0" fontId="0" fillId="0" borderId="18" xfId="0" applyBorder="1"/>
    <xf numFmtId="0" fontId="0" fillId="0" borderId="20" xfId="0" applyBorder="1"/>
    <xf numFmtId="0" fontId="0" fillId="0" borderId="24" xfId="0" applyBorder="1"/>
    <xf numFmtId="0" fontId="0" fillId="0" borderId="21" xfId="0" applyBorder="1"/>
    <xf numFmtId="0" fontId="0" fillId="0" borderId="23" xfId="0" applyBorder="1" applyAlignment="1">
      <alignment vertical="center"/>
    </xf>
    <xf numFmtId="0" fontId="0" fillId="0" borderId="14" xfId="0" applyBorder="1"/>
    <xf numFmtId="0" fontId="0" fillId="0" borderId="15" xfId="0" applyBorder="1"/>
    <xf numFmtId="0" fontId="0" fillId="7" borderId="0" xfId="0" applyFill="1"/>
    <xf numFmtId="0" fontId="0" fillId="0" borderId="22" xfId="0" applyBorder="1"/>
    <xf numFmtId="0" fontId="0" fillId="0" borderId="23" xfId="0" applyBorder="1"/>
    <xf numFmtId="0" fontId="0" fillId="0" borderId="25" xfId="0" applyBorder="1"/>
    <xf numFmtId="0" fontId="0" fillId="0" borderId="19" xfId="0" applyBorder="1"/>
    <xf numFmtId="0" fontId="0" fillId="0" borderId="18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0" xfId="0" applyAlignment="1">
      <alignment horizontal="center" vertical="center" textRotation="45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2" xfId="0" applyFill="1" applyBorder="1" applyAlignment="1">
      <alignment horizontal="center" textRotation="45"/>
    </xf>
    <xf numFmtId="0" fontId="0" fillId="0" borderId="23" xfId="0" applyFill="1" applyBorder="1" applyAlignment="1">
      <alignment horizontal="center" textRotation="45"/>
    </xf>
    <xf numFmtId="0" fontId="0" fillId="0" borderId="2" xfId="0" applyFill="1" applyBorder="1" applyAlignment="1">
      <alignment horizontal="center" textRotation="45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3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0" borderId="27" xfId="0" applyFill="1" applyBorder="1"/>
    <xf numFmtId="0" fontId="0" fillId="0" borderId="28" xfId="0" applyBorder="1" applyAlignment="1">
      <alignment horizontal="center" vertical="center" textRotation="45"/>
    </xf>
    <xf numFmtId="0" fontId="0" fillId="0" borderId="29" xfId="0" applyBorder="1" applyAlignment="1">
      <alignment vertical="center" wrapText="1"/>
    </xf>
    <xf numFmtId="14" fontId="0" fillId="0" borderId="27" xfId="0" applyNumberFormat="1" applyBorder="1"/>
    <xf numFmtId="0" fontId="0" fillId="0" borderId="27" xfId="0" applyBorder="1"/>
    <xf numFmtId="14" fontId="0" fillId="0" borderId="30" xfId="0" applyNumberFormat="1" applyBorder="1"/>
    <xf numFmtId="0" fontId="0" fillId="0" borderId="27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horizontal="center" vertical="center" textRotation="45"/>
    </xf>
    <xf numFmtId="14" fontId="0" fillId="0" borderId="0" xfId="0" applyNumberFormat="1" applyBorder="1"/>
    <xf numFmtId="14" fontId="0" fillId="0" borderId="18" xfId="0" applyNumberFormat="1" applyBorder="1"/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 wrapText="1"/>
    </xf>
    <xf numFmtId="0" fontId="0" fillId="0" borderId="36" xfId="0" applyBorder="1"/>
    <xf numFmtId="0" fontId="0" fillId="0" borderId="37" xfId="0" applyBorder="1" applyAlignment="1">
      <alignment horizontal="center" vertical="center" wrapText="1"/>
    </xf>
    <xf numFmtId="14" fontId="0" fillId="0" borderId="20" xfId="0" applyNumberFormat="1" applyBorder="1"/>
    <xf numFmtId="0" fontId="0" fillId="0" borderId="24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2" borderId="32" xfId="0" applyFill="1" applyBorder="1"/>
    <xf numFmtId="0" fontId="0" fillId="2" borderId="0" xfId="0" applyFill="1" applyBorder="1"/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4" fontId="0" fillId="2" borderId="25" xfId="0" applyNumberFormat="1" applyFill="1" applyBorder="1"/>
    <xf numFmtId="0" fontId="0" fillId="2" borderId="22" xfId="0" applyFill="1" applyBorder="1"/>
    <xf numFmtId="14" fontId="0" fillId="0" borderId="16" xfId="0" applyNumberFormat="1" applyBorder="1"/>
    <xf numFmtId="0" fontId="0" fillId="0" borderId="25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2" borderId="32" xfId="0" applyFill="1" applyBorder="1" applyAlignment="1">
      <alignment vertical="center"/>
    </xf>
    <xf numFmtId="0" fontId="0" fillId="0" borderId="33" xfId="0" applyBorder="1" applyAlignment="1">
      <alignment horizontal="center" vertical="center"/>
    </xf>
    <xf numFmtId="14" fontId="0" fillId="2" borderId="0" xfId="0" applyNumberFormat="1" applyFill="1" applyBorder="1"/>
    <xf numFmtId="0" fontId="0" fillId="2" borderId="23" xfId="0" applyFill="1" applyBorder="1"/>
    <xf numFmtId="0" fontId="0" fillId="2" borderId="36" xfId="0" applyFill="1" applyBorder="1" applyAlignment="1">
      <alignment vertical="center"/>
    </xf>
    <xf numFmtId="0" fontId="0" fillId="2" borderId="24" xfId="0" applyFill="1" applyBorder="1"/>
    <xf numFmtId="0" fontId="0" fillId="2" borderId="2" xfId="0" applyFill="1" applyBorder="1"/>
    <xf numFmtId="0" fontId="0" fillId="0" borderId="40" xfId="0" applyFill="1" applyBorder="1"/>
    <xf numFmtId="0" fontId="0" fillId="0" borderId="32" xfId="0" applyFill="1" applyBorder="1"/>
    <xf numFmtId="0" fontId="0" fillId="0" borderId="36" xfId="0" applyFill="1" applyBorder="1"/>
    <xf numFmtId="0" fontId="0" fillId="0" borderId="24" xfId="0" applyFill="1" applyBorder="1"/>
    <xf numFmtId="0" fontId="0" fillId="2" borderId="40" xfId="0" applyFill="1" applyBorder="1"/>
    <xf numFmtId="0" fontId="0" fillId="2" borderId="25" xfId="0" applyFill="1" applyBorder="1"/>
    <xf numFmtId="0" fontId="0" fillId="2" borderId="36" xfId="0" applyFill="1" applyBorder="1"/>
    <xf numFmtId="0" fontId="0" fillId="0" borderId="40" xfId="0" applyBorder="1"/>
    <xf numFmtId="0" fontId="0" fillId="0" borderId="0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14" fontId="0" fillId="2" borderId="24" xfId="0" applyNumberFormat="1" applyFill="1" applyBorder="1"/>
    <xf numFmtId="14" fontId="0" fillId="0" borderId="25" xfId="0" applyNumberFormat="1" applyBorder="1"/>
    <xf numFmtId="14" fontId="0" fillId="0" borderId="24" xfId="0" applyNumberFormat="1" applyBorder="1"/>
    <xf numFmtId="0" fontId="0" fillId="2" borderId="42" xfId="0" applyFill="1" applyBorder="1"/>
    <xf numFmtId="0" fontId="0" fillId="2" borderId="43" xfId="0" applyFill="1" applyBorder="1"/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14" fontId="0" fillId="2" borderId="46" xfId="0" applyNumberFormat="1" applyFill="1" applyBorder="1"/>
    <xf numFmtId="0" fontId="0" fillId="2" borderId="46" xfId="0" applyFill="1" applyBorder="1"/>
    <xf numFmtId="14" fontId="0" fillId="0" borderId="47" xfId="0" applyNumberFormat="1" applyBorder="1"/>
    <xf numFmtId="0" fontId="0" fillId="0" borderId="46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14" fontId="0" fillId="0" borderId="26" xfId="0" applyNumberFormat="1" applyBorder="1"/>
    <xf numFmtId="14" fontId="0" fillId="0" borderId="32" xfId="0" applyNumberFormat="1" applyBorder="1"/>
    <xf numFmtId="0" fontId="0" fillId="0" borderId="49" xfId="0" applyFill="1" applyBorder="1"/>
    <xf numFmtId="0" fontId="0" fillId="0" borderId="14" xfId="0" applyFill="1" applyBorder="1"/>
    <xf numFmtId="14" fontId="0" fillId="0" borderId="36" xfId="0" applyNumberFormat="1" applyBorder="1"/>
    <xf numFmtId="14" fontId="0" fillId="0" borderId="40" xfId="0" applyNumberFormat="1" applyBorder="1"/>
    <xf numFmtId="14" fontId="0" fillId="2" borderId="32" xfId="0" applyNumberFormat="1" applyFill="1" applyBorder="1"/>
    <xf numFmtId="0" fontId="0" fillId="2" borderId="49" xfId="0" applyFill="1" applyBorder="1"/>
    <xf numFmtId="0" fontId="0" fillId="2" borderId="14" xfId="0" applyFill="1" applyBorder="1"/>
    <xf numFmtId="14" fontId="0" fillId="2" borderId="36" xfId="0" applyNumberFormat="1" applyFill="1" applyBorder="1"/>
    <xf numFmtId="14" fontId="0" fillId="2" borderId="40" xfId="0" applyNumberFormat="1" applyFill="1" applyBorder="1"/>
    <xf numFmtId="0" fontId="0" fillId="2" borderId="50" xfId="0" applyFill="1" applyBorder="1"/>
    <xf numFmtId="14" fontId="0" fillId="2" borderId="50" xfId="0" applyNumberFormat="1" applyFill="1" applyBorder="1"/>
    <xf numFmtId="0" fontId="0" fillId="0" borderId="26" xfId="0" applyBorder="1"/>
    <xf numFmtId="0" fontId="0" fillId="0" borderId="5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8" borderId="42" xfId="0" applyFont="1" applyFill="1" applyBorder="1" applyAlignment="1">
      <alignment vertical="center" wrapText="1"/>
    </xf>
    <xf numFmtId="0" fontId="3" fillId="8" borderId="43" xfId="0" applyFont="1" applyFill="1" applyBorder="1" applyAlignment="1">
      <alignment vertical="center" wrapText="1"/>
    </xf>
    <xf numFmtId="0" fontId="0" fillId="0" borderId="46" xfId="0" applyBorder="1" applyAlignment="1">
      <alignment horizontal="center" vertical="center" wrapText="1"/>
    </xf>
    <xf numFmtId="14" fontId="3" fillId="8" borderId="42" xfId="0" applyNumberFormat="1" applyFont="1" applyFill="1" applyBorder="1" applyAlignment="1">
      <alignment vertical="center" wrapText="1"/>
    </xf>
    <xf numFmtId="14" fontId="3" fillId="8" borderId="52" xfId="0" applyNumberFormat="1" applyFont="1" applyFill="1" applyBorder="1" applyAlignment="1">
      <alignment vertical="center" wrapText="1"/>
    </xf>
    <xf numFmtId="14" fontId="0" fillId="0" borderId="47" xfId="0" applyNumberFormat="1" applyBorder="1" applyAlignment="1">
      <alignment vertical="center" wrapText="1"/>
    </xf>
    <xf numFmtId="0" fontId="0" fillId="0" borderId="48" xfId="0" applyBorder="1" applyAlignment="1">
      <alignment horizontal="center" vertical="center" wrapText="1"/>
    </xf>
    <xf numFmtId="0" fontId="4" fillId="2" borderId="32" xfId="1" applyFill="1" applyBorder="1"/>
    <xf numFmtId="0" fontId="4" fillId="2" borderId="40" xfId="1" applyFill="1" applyBorder="1"/>
  </cellXfs>
  <cellStyles count="2">
    <cellStyle name="Hipervínculo" xfId="1" builtinId="8"/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8FF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workbookViewId="0">
      <selection activeCell="B1" sqref="B1"/>
    </sheetView>
  </sheetViews>
  <sheetFormatPr baseColWidth="10" defaultRowHeight="15" x14ac:dyDescent="0.25"/>
  <cols>
    <col min="2" max="2" width="34" bestFit="1" customWidth="1"/>
    <col min="3" max="3" width="17" bestFit="1" customWidth="1"/>
    <col min="5" max="5" width="27.140625" style="1" bestFit="1" customWidth="1"/>
    <col min="9" max="9" width="28.42578125" bestFit="1" customWidth="1"/>
    <col min="10" max="10" width="11.42578125" style="32"/>
  </cols>
  <sheetData>
    <row r="1" spans="1:13" x14ac:dyDescent="0.25">
      <c r="B1" t="s">
        <v>87</v>
      </c>
      <c r="C1" t="s">
        <v>10</v>
      </c>
      <c r="D1" t="s">
        <v>11</v>
      </c>
      <c r="E1" s="1" t="s">
        <v>16</v>
      </c>
    </row>
    <row r="2" spans="1:13" ht="15" customHeight="1" x14ac:dyDescent="0.25">
      <c r="B2" s="1" t="s">
        <v>12</v>
      </c>
      <c r="C2" s="1" t="s">
        <v>8</v>
      </c>
      <c r="D2" s="1" t="s">
        <v>108</v>
      </c>
      <c r="E2" s="3">
        <v>42552</v>
      </c>
      <c r="F2">
        <v>16</v>
      </c>
      <c r="G2">
        <v>21</v>
      </c>
      <c r="I2" s="76" t="s">
        <v>0</v>
      </c>
      <c r="J2" s="76"/>
      <c r="K2" s="76"/>
      <c r="L2" s="76"/>
      <c r="M2" s="76"/>
    </row>
    <row r="3" spans="1:13" ht="15" customHeight="1" x14ac:dyDescent="0.25">
      <c r="B3" s="1" t="s">
        <v>13</v>
      </c>
      <c r="C3" s="1" t="s">
        <v>8</v>
      </c>
      <c r="D3" s="1" t="s">
        <v>109</v>
      </c>
      <c r="E3" s="3">
        <v>42583</v>
      </c>
      <c r="F3">
        <v>10</v>
      </c>
      <c r="G3">
        <v>13</v>
      </c>
      <c r="I3" s="76" t="s">
        <v>1</v>
      </c>
      <c r="J3" s="76"/>
      <c r="K3" s="76"/>
      <c r="L3" s="76"/>
      <c r="M3" s="76"/>
    </row>
    <row r="4" spans="1:13" ht="15" customHeight="1" x14ac:dyDescent="0.25">
      <c r="B4" s="1" t="s">
        <v>14</v>
      </c>
      <c r="C4" s="1" t="s">
        <v>8</v>
      </c>
      <c r="D4" s="1" t="s">
        <v>106</v>
      </c>
      <c r="E4" s="3">
        <v>42614</v>
      </c>
      <c r="F4">
        <v>4</v>
      </c>
      <c r="G4">
        <v>5</v>
      </c>
      <c r="I4" s="76" t="s">
        <v>2</v>
      </c>
      <c r="J4" s="76"/>
      <c r="K4" s="76"/>
      <c r="L4" s="76"/>
      <c r="M4" s="76"/>
    </row>
    <row r="5" spans="1:13" ht="45" x14ac:dyDescent="0.25">
      <c r="B5" s="1" t="s">
        <v>15</v>
      </c>
      <c r="C5" s="2" t="s">
        <v>9</v>
      </c>
      <c r="D5" s="1" t="s">
        <v>107</v>
      </c>
      <c r="E5" s="3">
        <v>42614</v>
      </c>
      <c r="F5">
        <v>8</v>
      </c>
      <c r="G5">
        <v>8</v>
      </c>
      <c r="I5" s="75" t="s">
        <v>3</v>
      </c>
      <c r="J5" s="75"/>
      <c r="K5" s="75"/>
      <c r="L5" s="75"/>
      <c r="M5" s="75"/>
    </row>
    <row r="6" spans="1:13" x14ac:dyDescent="0.25">
      <c r="A6">
        <v>1</v>
      </c>
      <c r="B6" s="73" t="s">
        <v>221</v>
      </c>
      <c r="C6" s="2"/>
      <c r="D6" s="1"/>
      <c r="E6" s="3" t="s">
        <v>88</v>
      </c>
      <c r="H6">
        <f>6*4</f>
        <v>24</v>
      </c>
      <c r="I6" s="31"/>
      <c r="J6" s="31"/>
      <c r="K6" s="31"/>
      <c r="L6" s="31"/>
      <c r="M6" s="31"/>
    </row>
    <row r="7" spans="1:13" x14ac:dyDescent="0.25">
      <c r="A7">
        <v>2</v>
      </c>
      <c r="B7" s="73"/>
      <c r="C7" s="2"/>
      <c r="D7" s="1"/>
      <c r="E7" s="3" t="s">
        <v>89</v>
      </c>
      <c r="H7">
        <f>H6+24</f>
        <v>48</v>
      </c>
      <c r="I7" s="31"/>
      <c r="J7" s="31"/>
      <c r="K7" s="31"/>
      <c r="L7" s="31"/>
      <c r="M7" s="31"/>
    </row>
    <row r="8" spans="1:13" x14ac:dyDescent="0.25">
      <c r="A8">
        <v>3</v>
      </c>
      <c r="B8" s="73"/>
      <c r="C8" s="2"/>
      <c r="D8" s="1"/>
      <c r="E8" s="3" t="s">
        <v>90</v>
      </c>
      <c r="H8">
        <f t="shared" ref="H8:H36" si="0">H7+24</f>
        <v>72</v>
      </c>
      <c r="I8" s="31"/>
      <c r="J8" s="31"/>
      <c r="K8" s="31"/>
      <c r="L8" s="31"/>
      <c r="M8" s="31"/>
    </row>
    <row r="9" spans="1:13" x14ac:dyDescent="0.25">
      <c r="A9">
        <v>4</v>
      </c>
      <c r="B9" s="73"/>
      <c r="C9" s="3"/>
      <c r="D9" s="3"/>
      <c r="E9" s="3" t="s">
        <v>91</v>
      </c>
      <c r="H9">
        <f t="shared" si="0"/>
        <v>96</v>
      </c>
      <c r="I9" s="75" t="s">
        <v>4</v>
      </c>
      <c r="J9" s="75"/>
      <c r="K9" s="75"/>
      <c r="L9" s="75"/>
      <c r="M9" s="75"/>
    </row>
    <row r="10" spans="1:13" x14ac:dyDescent="0.25">
      <c r="A10">
        <v>5</v>
      </c>
      <c r="B10" s="3"/>
      <c r="C10" s="3"/>
      <c r="D10" s="3"/>
      <c r="E10" s="3" t="s">
        <v>92</v>
      </c>
      <c r="H10">
        <f t="shared" si="0"/>
        <v>120</v>
      </c>
      <c r="I10" s="31"/>
      <c r="J10" s="31"/>
      <c r="K10" s="31"/>
      <c r="L10" s="31"/>
      <c r="M10" s="31"/>
    </row>
    <row r="11" spans="1:13" x14ac:dyDescent="0.25">
      <c r="A11">
        <v>6</v>
      </c>
      <c r="B11" s="3"/>
      <c r="C11" s="3"/>
      <c r="D11" s="3"/>
      <c r="E11" s="3" t="s">
        <v>93</v>
      </c>
      <c r="H11">
        <f t="shared" si="0"/>
        <v>144</v>
      </c>
      <c r="I11" s="31"/>
      <c r="J11" s="31"/>
      <c r="K11" s="31"/>
      <c r="L11" s="31"/>
      <c r="M11" s="31"/>
    </row>
    <row r="12" spans="1:13" x14ac:dyDescent="0.25">
      <c r="A12">
        <v>7</v>
      </c>
      <c r="B12" s="3"/>
      <c r="C12" s="3"/>
      <c r="D12" s="3"/>
      <c r="E12" s="3" t="s">
        <v>94</v>
      </c>
      <c r="H12">
        <f t="shared" si="0"/>
        <v>168</v>
      </c>
      <c r="I12" s="31"/>
      <c r="J12" s="31"/>
      <c r="K12" s="31"/>
      <c r="L12" s="31"/>
      <c r="M12" s="31"/>
    </row>
    <row r="13" spans="1:13" x14ac:dyDescent="0.25">
      <c r="A13">
        <v>8</v>
      </c>
      <c r="B13" s="3"/>
      <c r="C13" s="3"/>
      <c r="D13" s="3"/>
      <c r="E13" s="3" t="s">
        <v>95</v>
      </c>
      <c r="H13">
        <f t="shared" si="0"/>
        <v>192</v>
      </c>
      <c r="I13" s="31"/>
      <c r="J13" s="31"/>
      <c r="K13" s="31"/>
      <c r="L13" s="31"/>
      <c r="M13" s="31"/>
    </row>
    <row r="14" spans="1:13" x14ac:dyDescent="0.25">
      <c r="A14">
        <v>9</v>
      </c>
      <c r="B14" s="3"/>
      <c r="C14" s="3"/>
      <c r="D14" s="3"/>
      <c r="E14" s="3" t="s">
        <v>96</v>
      </c>
      <c r="H14">
        <f t="shared" si="0"/>
        <v>216</v>
      </c>
      <c r="I14" s="31"/>
      <c r="J14" s="31"/>
      <c r="K14" s="31"/>
      <c r="L14" s="31"/>
      <c r="M14" s="31"/>
    </row>
    <row r="15" spans="1:13" x14ac:dyDescent="0.25">
      <c r="A15">
        <v>10</v>
      </c>
      <c r="B15" s="3"/>
      <c r="C15" s="3"/>
      <c r="D15" s="3"/>
      <c r="E15" s="3" t="s">
        <v>97</v>
      </c>
      <c r="H15">
        <f t="shared" si="0"/>
        <v>240</v>
      </c>
      <c r="I15" s="31"/>
      <c r="J15" s="31"/>
      <c r="K15" s="31"/>
      <c r="L15" s="31"/>
      <c r="M15" s="31"/>
    </row>
    <row r="16" spans="1:13" x14ac:dyDescent="0.25">
      <c r="A16" s="37">
        <v>11</v>
      </c>
      <c r="B16" s="40" t="s">
        <v>185</v>
      </c>
      <c r="C16" s="40"/>
      <c r="D16" s="40"/>
      <c r="E16" s="41" t="s">
        <v>98</v>
      </c>
      <c r="H16">
        <f t="shared" si="0"/>
        <v>264</v>
      </c>
      <c r="I16" s="31"/>
      <c r="J16" s="31"/>
      <c r="K16" s="31"/>
      <c r="L16" s="31"/>
      <c r="M16" s="31"/>
    </row>
    <row r="17" spans="1:13" x14ac:dyDescent="0.25">
      <c r="A17">
        <v>12</v>
      </c>
      <c r="B17" s="3"/>
      <c r="C17" s="3"/>
      <c r="D17" s="3"/>
      <c r="E17" s="3" t="s">
        <v>99</v>
      </c>
      <c r="H17">
        <f t="shared" si="0"/>
        <v>288</v>
      </c>
      <c r="I17" s="75" t="s">
        <v>5</v>
      </c>
      <c r="J17" s="75"/>
      <c r="K17" s="75"/>
      <c r="L17" s="75"/>
      <c r="M17" s="75"/>
    </row>
    <row r="18" spans="1:13" x14ac:dyDescent="0.25">
      <c r="A18">
        <v>13</v>
      </c>
      <c r="B18" s="3"/>
      <c r="C18" s="3"/>
      <c r="D18" s="3"/>
      <c r="E18" s="3" t="s">
        <v>100</v>
      </c>
      <c r="H18">
        <f t="shared" si="0"/>
        <v>312</v>
      </c>
      <c r="I18" s="75" t="s">
        <v>6</v>
      </c>
      <c r="J18" s="75"/>
      <c r="K18" s="75"/>
      <c r="L18" s="75"/>
      <c r="M18" s="75"/>
    </row>
    <row r="19" spans="1:13" x14ac:dyDescent="0.25">
      <c r="A19">
        <v>14</v>
      </c>
      <c r="B19" s="3"/>
      <c r="C19" s="3"/>
      <c r="D19" s="3"/>
      <c r="E19" s="3" t="s">
        <v>101</v>
      </c>
      <c r="H19">
        <f t="shared" si="0"/>
        <v>336</v>
      </c>
      <c r="I19" s="31"/>
      <c r="J19" s="31"/>
      <c r="K19" s="31"/>
      <c r="L19" s="31"/>
      <c r="M19" s="31"/>
    </row>
    <row r="20" spans="1:13" x14ac:dyDescent="0.25">
      <c r="A20">
        <v>15</v>
      </c>
      <c r="B20" s="3"/>
      <c r="C20" s="3"/>
      <c r="D20" s="3"/>
      <c r="E20" s="3" t="s">
        <v>102</v>
      </c>
      <c r="H20">
        <f t="shared" si="0"/>
        <v>360</v>
      </c>
      <c r="I20" s="31"/>
      <c r="J20" s="31"/>
      <c r="K20" s="31"/>
      <c r="L20" s="31"/>
      <c r="M20" s="31"/>
    </row>
    <row r="21" spans="1:13" x14ac:dyDescent="0.25">
      <c r="A21">
        <v>16</v>
      </c>
      <c r="B21" s="3"/>
      <c r="C21" s="3"/>
      <c r="D21" s="3"/>
      <c r="E21" s="3" t="s">
        <v>103</v>
      </c>
      <c r="H21">
        <f t="shared" si="0"/>
        <v>384</v>
      </c>
      <c r="I21" s="31"/>
      <c r="J21" s="31"/>
      <c r="K21" s="31"/>
      <c r="L21" s="31"/>
      <c r="M21" s="31"/>
    </row>
    <row r="22" spans="1:13" x14ac:dyDescent="0.25">
      <c r="A22">
        <v>17</v>
      </c>
      <c r="B22" s="3"/>
      <c r="C22" s="3"/>
      <c r="D22" s="3"/>
      <c r="E22" s="3" t="s">
        <v>159</v>
      </c>
      <c r="H22">
        <f t="shared" si="0"/>
        <v>408</v>
      </c>
      <c r="I22" s="74" t="s">
        <v>7</v>
      </c>
      <c r="J22" s="74"/>
      <c r="K22" s="74"/>
      <c r="L22" s="74"/>
      <c r="M22" s="74"/>
    </row>
    <row r="23" spans="1:13" x14ac:dyDescent="0.25">
      <c r="A23">
        <v>18</v>
      </c>
      <c r="B23" s="3"/>
      <c r="C23" s="3"/>
      <c r="D23" s="3"/>
      <c r="E23" s="3" t="s">
        <v>160</v>
      </c>
      <c r="H23">
        <f t="shared" si="0"/>
        <v>432</v>
      </c>
    </row>
    <row r="24" spans="1:13" x14ac:dyDescent="0.25">
      <c r="A24">
        <v>19</v>
      </c>
      <c r="B24" s="3"/>
      <c r="C24" s="3"/>
      <c r="D24" s="3"/>
      <c r="E24" s="3" t="s">
        <v>161</v>
      </c>
      <c r="H24">
        <f t="shared" si="0"/>
        <v>456</v>
      </c>
    </row>
    <row r="25" spans="1:13" x14ac:dyDescent="0.25">
      <c r="A25">
        <v>20</v>
      </c>
      <c r="B25" s="3"/>
      <c r="C25" s="3"/>
      <c r="D25" s="3"/>
      <c r="E25" s="3" t="s">
        <v>162</v>
      </c>
      <c r="H25">
        <f t="shared" si="0"/>
        <v>480</v>
      </c>
    </row>
    <row r="26" spans="1:13" x14ac:dyDescent="0.25">
      <c r="A26">
        <v>21</v>
      </c>
      <c r="B26" s="3"/>
      <c r="C26" s="3"/>
      <c r="D26" s="3"/>
      <c r="E26" s="3" t="s">
        <v>163</v>
      </c>
      <c r="H26">
        <f t="shared" si="0"/>
        <v>504</v>
      </c>
    </row>
    <row r="27" spans="1:13" x14ac:dyDescent="0.25">
      <c r="A27" s="37">
        <v>22</v>
      </c>
      <c r="B27" s="40" t="s">
        <v>186</v>
      </c>
      <c r="C27" s="40"/>
      <c r="D27" s="40"/>
      <c r="E27" s="41" t="s">
        <v>164</v>
      </c>
      <c r="H27">
        <f t="shared" si="0"/>
        <v>528</v>
      </c>
    </row>
    <row r="28" spans="1:13" x14ac:dyDescent="0.25">
      <c r="A28">
        <v>23</v>
      </c>
      <c r="B28" s="3"/>
      <c r="C28" s="3"/>
      <c r="D28" s="3"/>
      <c r="E28" s="3" t="s">
        <v>165</v>
      </c>
      <c r="H28">
        <f t="shared" si="0"/>
        <v>552</v>
      </c>
    </row>
    <row r="29" spans="1:13" x14ac:dyDescent="0.25">
      <c r="A29">
        <v>24</v>
      </c>
      <c r="B29" s="3"/>
      <c r="C29" s="3"/>
      <c r="D29" s="3"/>
      <c r="E29" s="3" t="s">
        <v>166</v>
      </c>
      <c r="H29">
        <f t="shared" si="0"/>
        <v>576</v>
      </c>
    </row>
    <row r="30" spans="1:13" x14ac:dyDescent="0.25">
      <c r="A30">
        <v>25</v>
      </c>
      <c r="B30" s="3"/>
      <c r="C30" s="3"/>
      <c r="D30" s="3"/>
      <c r="E30" s="3" t="s">
        <v>167</v>
      </c>
      <c r="H30">
        <f t="shared" si="0"/>
        <v>600</v>
      </c>
    </row>
    <row r="31" spans="1:13" x14ac:dyDescent="0.25">
      <c r="A31">
        <v>26</v>
      </c>
      <c r="B31" s="3"/>
      <c r="C31" s="3"/>
      <c r="D31" s="3"/>
      <c r="E31" s="3" t="s">
        <v>168</v>
      </c>
      <c r="H31">
        <f t="shared" si="0"/>
        <v>624</v>
      </c>
    </row>
    <row r="32" spans="1:13" x14ac:dyDescent="0.25">
      <c r="A32">
        <v>27</v>
      </c>
      <c r="B32" s="3"/>
      <c r="C32" s="3"/>
      <c r="D32" s="3"/>
      <c r="E32" s="3" t="s">
        <v>169</v>
      </c>
      <c r="H32">
        <f t="shared" si="0"/>
        <v>648</v>
      </c>
    </row>
    <row r="33" spans="1:9" x14ac:dyDescent="0.25">
      <c r="A33">
        <v>28</v>
      </c>
      <c r="B33" s="3"/>
      <c r="C33" s="3"/>
      <c r="D33" s="3"/>
      <c r="E33" s="3" t="s">
        <v>170</v>
      </c>
      <c r="H33">
        <f t="shared" si="0"/>
        <v>672</v>
      </c>
    </row>
    <row r="34" spans="1:9" x14ac:dyDescent="0.25">
      <c r="A34">
        <v>29</v>
      </c>
      <c r="B34" s="3"/>
      <c r="C34" s="3"/>
      <c r="D34" s="3"/>
      <c r="E34" s="3" t="s">
        <v>171</v>
      </c>
      <c r="H34">
        <f t="shared" si="0"/>
        <v>696</v>
      </c>
    </row>
    <row r="35" spans="1:9" x14ac:dyDescent="0.25">
      <c r="A35">
        <v>30</v>
      </c>
      <c r="B35" s="3"/>
      <c r="C35" s="3"/>
      <c r="D35" s="3"/>
      <c r="E35" s="3" t="s">
        <v>172</v>
      </c>
      <c r="H35">
        <f t="shared" si="0"/>
        <v>720</v>
      </c>
    </row>
    <row r="36" spans="1:9" x14ac:dyDescent="0.25">
      <c r="A36">
        <v>31</v>
      </c>
      <c r="B36" s="3"/>
      <c r="C36" s="3"/>
      <c r="D36" s="3"/>
      <c r="E36" s="3" t="s">
        <v>173</v>
      </c>
      <c r="H36">
        <f t="shared" si="0"/>
        <v>744</v>
      </c>
      <c r="I36">
        <f>H36/2</f>
        <v>372</v>
      </c>
    </row>
    <row r="37" spans="1:9" x14ac:dyDescent="0.25">
      <c r="A37" s="37">
        <v>32</v>
      </c>
      <c r="B37" s="40" t="s">
        <v>175</v>
      </c>
      <c r="C37" s="40"/>
      <c r="D37" s="40"/>
      <c r="E37" s="41" t="s">
        <v>174</v>
      </c>
    </row>
  </sheetData>
  <mergeCells count="9">
    <mergeCell ref="B6:B9"/>
    <mergeCell ref="I22:M22"/>
    <mergeCell ref="I5:M5"/>
    <mergeCell ref="I3:M3"/>
    <mergeCell ref="I2:M2"/>
    <mergeCell ref="I9:M9"/>
    <mergeCell ref="I17:M17"/>
    <mergeCell ref="I18:M18"/>
    <mergeCell ref="I4:M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"/>
  <sheetViews>
    <sheetView topLeftCell="A13" workbookViewId="0">
      <selection activeCell="K5" sqref="K5"/>
    </sheetView>
  </sheetViews>
  <sheetFormatPr baseColWidth="10" defaultRowHeight="15" x14ac:dyDescent="0.25"/>
  <cols>
    <col min="2" max="2" width="42.7109375" bestFit="1" customWidth="1"/>
    <col min="3" max="3" width="12.85546875" bestFit="1" customWidth="1"/>
    <col min="4" max="4" width="12.28515625" customWidth="1"/>
    <col min="6" max="6" width="13.42578125" bestFit="1" customWidth="1"/>
    <col min="7" max="7" width="8" bestFit="1" customWidth="1"/>
    <col min="8" max="8" width="6.42578125" bestFit="1" customWidth="1"/>
    <col min="9" max="9" width="17.42578125" customWidth="1"/>
    <col min="11" max="11" width="49.28515625" bestFit="1" customWidth="1"/>
    <col min="12" max="12" width="17.42578125" bestFit="1" customWidth="1"/>
  </cols>
  <sheetData>
    <row r="1" spans="1:8" x14ac:dyDescent="0.25">
      <c r="B1" t="s">
        <v>87</v>
      </c>
      <c r="C1" t="s">
        <v>210</v>
      </c>
      <c r="D1" t="s">
        <v>211</v>
      </c>
      <c r="E1" t="s">
        <v>187</v>
      </c>
      <c r="F1" s="86" t="s">
        <v>219</v>
      </c>
      <c r="G1" s="87"/>
      <c r="H1" s="88"/>
    </row>
    <row r="2" spans="1:8" x14ac:dyDescent="0.25">
      <c r="A2" s="51"/>
      <c r="B2" s="53" t="s">
        <v>12</v>
      </c>
      <c r="C2" s="54">
        <v>16</v>
      </c>
      <c r="D2" s="83" t="s">
        <v>218</v>
      </c>
      <c r="E2">
        <v>16</v>
      </c>
      <c r="F2" s="7" t="s">
        <v>220</v>
      </c>
      <c r="G2" s="60" t="s">
        <v>156</v>
      </c>
      <c r="H2" s="61" t="s">
        <v>176</v>
      </c>
    </row>
    <row r="3" spans="1:8" x14ac:dyDescent="0.25">
      <c r="A3" s="55"/>
      <c r="B3" s="38" t="s">
        <v>13</v>
      </c>
      <c r="C3" s="43">
        <v>10</v>
      </c>
      <c r="D3" s="84"/>
      <c r="E3">
        <v>10</v>
      </c>
      <c r="F3" s="62"/>
      <c r="G3" s="62"/>
      <c r="H3" s="62"/>
    </row>
    <row r="4" spans="1:8" x14ac:dyDescent="0.25">
      <c r="A4" s="55"/>
      <c r="B4" s="38" t="s">
        <v>14</v>
      </c>
      <c r="C4" s="43">
        <v>4</v>
      </c>
      <c r="D4" s="84"/>
      <c r="E4">
        <v>4</v>
      </c>
      <c r="F4" s="62"/>
      <c r="G4" s="62"/>
      <c r="H4" s="62"/>
    </row>
    <row r="5" spans="1:8" x14ac:dyDescent="0.25">
      <c r="A5" s="55"/>
      <c r="B5" s="38" t="s">
        <v>15</v>
      </c>
      <c r="C5" s="43">
        <v>8</v>
      </c>
      <c r="D5" s="84"/>
      <c r="E5">
        <v>8</v>
      </c>
      <c r="F5" s="62"/>
      <c r="G5" s="62"/>
      <c r="H5" s="62"/>
    </row>
    <row r="6" spans="1:8" x14ac:dyDescent="0.25">
      <c r="A6" s="56"/>
      <c r="B6" s="57" t="s">
        <v>104</v>
      </c>
      <c r="C6" s="58">
        <v>4</v>
      </c>
      <c r="D6" s="85"/>
      <c r="F6" s="62"/>
      <c r="G6" s="62"/>
      <c r="H6" s="62"/>
    </row>
    <row r="7" spans="1:8" x14ac:dyDescent="0.25">
      <c r="A7" s="77" t="s">
        <v>188</v>
      </c>
      <c r="B7" s="46" t="s">
        <v>116</v>
      </c>
      <c r="C7" s="42">
        <v>8</v>
      </c>
      <c r="D7" s="80">
        <v>1</v>
      </c>
      <c r="F7" s="63"/>
      <c r="G7" s="65"/>
      <c r="H7" s="42"/>
    </row>
    <row r="8" spans="1:8" x14ac:dyDescent="0.25">
      <c r="A8" s="78"/>
      <c r="B8" s="47" t="s">
        <v>136</v>
      </c>
      <c r="C8" s="43">
        <v>5</v>
      </c>
      <c r="D8" s="81"/>
      <c r="F8" s="64"/>
      <c r="G8" s="39"/>
      <c r="H8" s="66"/>
    </row>
    <row r="9" spans="1:8" x14ac:dyDescent="0.25">
      <c r="A9" s="78"/>
      <c r="B9" s="48" t="s">
        <v>189</v>
      </c>
      <c r="C9" s="44">
        <v>13</v>
      </c>
      <c r="D9" s="81"/>
      <c r="F9" s="64"/>
      <c r="G9" s="39"/>
      <c r="H9" s="66"/>
    </row>
    <row r="10" spans="1:8" x14ac:dyDescent="0.25">
      <c r="A10" s="78"/>
      <c r="B10" s="46" t="s">
        <v>117</v>
      </c>
      <c r="C10" s="42">
        <v>3</v>
      </c>
      <c r="D10" s="81"/>
      <c r="F10" s="64"/>
      <c r="G10" s="39"/>
      <c r="H10" s="66"/>
    </row>
    <row r="11" spans="1:8" x14ac:dyDescent="0.25">
      <c r="A11" s="78"/>
      <c r="B11" s="49" t="s">
        <v>137</v>
      </c>
      <c r="C11" s="43">
        <v>1</v>
      </c>
      <c r="D11" s="81"/>
      <c r="F11" s="64"/>
      <c r="G11" s="39"/>
      <c r="H11" s="66"/>
    </row>
    <row r="12" spans="1:8" x14ac:dyDescent="0.25">
      <c r="A12" s="78"/>
      <c r="B12" s="50" t="s">
        <v>190</v>
      </c>
      <c r="C12" s="44">
        <v>5</v>
      </c>
      <c r="D12" s="81"/>
      <c r="F12" s="64"/>
      <c r="G12" s="39"/>
      <c r="H12" s="66"/>
    </row>
    <row r="13" spans="1:8" x14ac:dyDescent="0.25">
      <c r="A13" s="78"/>
      <c r="B13" s="46" t="s">
        <v>118</v>
      </c>
      <c r="C13" s="42">
        <v>1</v>
      </c>
      <c r="D13" s="81"/>
      <c r="F13" s="64"/>
      <c r="G13" s="39"/>
      <c r="H13" s="66"/>
    </row>
    <row r="14" spans="1:8" x14ac:dyDescent="0.25">
      <c r="A14" s="78"/>
      <c r="B14" s="49" t="s">
        <v>138</v>
      </c>
      <c r="C14" s="43">
        <v>2</v>
      </c>
      <c r="D14" s="81"/>
      <c r="F14" s="64"/>
      <c r="G14" s="39"/>
      <c r="H14" s="66"/>
    </row>
    <row r="15" spans="1:8" x14ac:dyDescent="0.25">
      <c r="A15" s="78"/>
      <c r="B15" s="50" t="s">
        <v>191</v>
      </c>
      <c r="C15" s="44">
        <v>2</v>
      </c>
      <c r="D15" s="81"/>
      <c r="F15" s="64"/>
      <c r="G15" s="39"/>
      <c r="H15" s="66"/>
    </row>
    <row r="16" spans="1:8" x14ac:dyDescent="0.25">
      <c r="A16" s="78"/>
      <c r="B16" s="51" t="s">
        <v>119</v>
      </c>
      <c r="C16" s="42">
        <v>13</v>
      </c>
      <c r="D16" s="81"/>
      <c r="F16" s="64"/>
      <c r="G16" s="39"/>
      <c r="H16" s="66"/>
    </row>
    <row r="17" spans="1:8" x14ac:dyDescent="0.25">
      <c r="A17" s="78"/>
      <c r="B17" s="49" t="s">
        <v>139</v>
      </c>
      <c r="C17" s="43">
        <v>8</v>
      </c>
      <c r="D17" s="81"/>
      <c r="F17" s="64"/>
      <c r="G17" s="39"/>
      <c r="H17" s="66"/>
    </row>
    <row r="18" spans="1:8" x14ac:dyDescent="0.25">
      <c r="A18" s="78"/>
      <c r="B18" s="50" t="s">
        <v>192</v>
      </c>
      <c r="C18" s="44">
        <v>21</v>
      </c>
      <c r="D18" s="81"/>
      <c r="F18" s="64"/>
      <c r="G18" s="39"/>
      <c r="H18" s="66"/>
    </row>
    <row r="19" spans="1:8" x14ac:dyDescent="0.25">
      <c r="A19" s="78"/>
      <c r="B19" s="49" t="s">
        <v>212</v>
      </c>
      <c r="C19" s="43">
        <v>5</v>
      </c>
      <c r="D19" s="82"/>
      <c r="F19" s="7">
        <f>SUM(C7:C19)</f>
        <v>87</v>
      </c>
      <c r="G19" s="60">
        <f>INT(F19/4)</f>
        <v>21</v>
      </c>
      <c r="H19" s="61">
        <f>F19-(INT(F19/4)*4)</f>
        <v>3</v>
      </c>
    </row>
    <row r="20" spans="1:8" x14ac:dyDescent="0.25">
      <c r="A20" s="78"/>
      <c r="B20" s="51" t="s">
        <v>120</v>
      </c>
      <c r="C20" s="42">
        <v>13</v>
      </c>
      <c r="D20" s="80">
        <v>2</v>
      </c>
      <c r="F20" s="63"/>
      <c r="G20" s="65"/>
      <c r="H20" s="42"/>
    </row>
    <row r="21" spans="1:8" x14ac:dyDescent="0.25">
      <c r="A21" s="78"/>
      <c r="B21" s="49" t="s">
        <v>140</v>
      </c>
      <c r="C21" s="43">
        <v>8</v>
      </c>
      <c r="D21" s="81"/>
      <c r="F21" s="64"/>
      <c r="G21" s="39"/>
      <c r="H21" s="66"/>
    </row>
    <row r="22" spans="1:8" x14ac:dyDescent="0.25">
      <c r="A22" s="78"/>
      <c r="B22" s="50" t="s">
        <v>193</v>
      </c>
      <c r="C22" s="44">
        <v>8</v>
      </c>
      <c r="D22" s="81"/>
      <c r="F22" s="64"/>
      <c r="G22" s="39"/>
      <c r="H22" s="66"/>
    </row>
    <row r="23" spans="1:8" x14ac:dyDescent="0.25">
      <c r="A23" s="78"/>
      <c r="B23" s="51" t="s">
        <v>121</v>
      </c>
      <c r="C23" s="42">
        <v>13</v>
      </c>
      <c r="D23" s="81"/>
      <c r="F23" s="64"/>
      <c r="G23" s="39"/>
      <c r="H23" s="66"/>
    </row>
    <row r="24" spans="1:8" x14ac:dyDescent="0.25">
      <c r="A24" s="78"/>
      <c r="B24" s="49" t="s">
        <v>141</v>
      </c>
      <c r="C24" s="43">
        <v>8</v>
      </c>
      <c r="D24" s="81"/>
      <c r="F24" s="64"/>
      <c r="G24" s="39"/>
      <c r="H24" s="66"/>
    </row>
    <row r="25" spans="1:8" x14ac:dyDescent="0.25">
      <c r="A25" s="78"/>
      <c r="B25" s="50" t="s">
        <v>194</v>
      </c>
      <c r="C25" s="44">
        <v>21</v>
      </c>
      <c r="D25" s="81"/>
      <c r="F25" s="64"/>
      <c r="G25" s="39"/>
      <c r="H25" s="66"/>
    </row>
    <row r="26" spans="1:8" x14ac:dyDescent="0.25">
      <c r="A26" s="78"/>
      <c r="B26" s="49" t="s">
        <v>213</v>
      </c>
      <c r="C26" s="43">
        <v>5</v>
      </c>
      <c r="D26" s="82"/>
      <c r="F26" s="7">
        <f>SUM(C20:C26)</f>
        <v>76</v>
      </c>
      <c r="G26" s="60">
        <f t="shared" ref="G26:G62" si="0">INT(F26/4)</f>
        <v>19</v>
      </c>
      <c r="H26" s="61">
        <f t="shared" ref="H26" si="1">F26-(INT(F26/4)*4)</f>
        <v>0</v>
      </c>
    </row>
    <row r="27" spans="1:8" x14ac:dyDescent="0.25">
      <c r="A27" s="78"/>
      <c r="B27" s="51" t="s">
        <v>122</v>
      </c>
      <c r="C27" s="42">
        <v>13</v>
      </c>
      <c r="D27" s="80">
        <v>3</v>
      </c>
      <c r="F27" s="63"/>
      <c r="G27" s="65"/>
      <c r="H27" s="42"/>
    </row>
    <row r="28" spans="1:8" x14ac:dyDescent="0.25">
      <c r="A28" s="78"/>
      <c r="B28" s="49" t="s">
        <v>142</v>
      </c>
      <c r="C28" s="43">
        <v>8</v>
      </c>
      <c r="D28" s="81"/>
      <c r="F28" s="64"/>
      <c r="G28" s="39"/>
      <c r="H28" s="66"/>
    </row>
    <row r="29" spans="1:8" x14ac:dyDescent="0.25">
      <c r="A29" s="78"/>
      <c r="B29" s="50" t="s">
        <v>195</v>
      </c>
      <c r="C29" s="44">
        <v>21</v>
      </c>
      <c r="D29" s="81"/>
      <c r="F29" s="64"/>
      <c r="G29" s="39"/>
      <c r="H29" s="66"/>
    </row>
    <row r="30" spans="1:8" x14ac:dyDescent="0.25">
      <c r="A30" s="78"/>
      <c r="B30" s="51" t="s">
        <v>123</v>
      </c>
      <c r="C30" s="42">
        <v>3</v>
      </c>
      <c r="D30" s="81"/>
      <c r="F30" s="64"/>
      <c r="G30" s="39"/>
      <c r="H30" s="66"/>
    </row>
    <row r="31" spans="1:8" x14ac:dyDescent="0.25">
      <c r="A31" s="78"/>
      <c r="B31" s="49" t="s">
        <v>143</v>
      </c>
      <c r="C31" s="43">
        <v>2</v>
      </c>
      <c r="D31" s="81"/>
      <c r="F31" s="64"/>
      <c r="G31" s="39"/>
      <c r="H31" s="66"/>
    </row>
    <row r="32" spans="1:8" x14ac:dyDescent="0.25">
      <c r="A32" s="78"/>
      <c r="B32" s="50" t="s">
        <v>196</v>
      </c>
      <c r="C32" s="44">
        <v>5</v>
      </c>
      <c r="D32" s="81"/>
      <c r="F32" s="64"/>
      <c r="G32" s="39"/>
      <c r="H32" s="66"/>
    </row>
    <row r="33" spans="1:8" x14ac:dyDescent="0.25">
      <c r="A33" s="78"/>
      <c r="B33" s="46" t="s">
        <v>124</v>
      </c>
      <c r="C33" s="42">
        <v>3</v>
      </c>
      <c r="D33" s="81"/>
      <c r="F33" s="64"/>
      <c r="G33" s="39"/>
      <c r="H33" s="66"/>
    </row>
    <row r="34" spans="1:8" x14ac:dyDescent="0.25">
      <c r="A34" s="78"/>
      <c r="B34" s="49" t="s">
        <v>144</v>
      </c>
      <c r="C34" s="43">
        <v>4</v>
      </c>
      <c r="D34" s="81"/>
      <c r="F34" s="64"/>
      <c r="G34" s="39"/>
      <c r="H34" s="66"/>
    </row>
    <row r="35" spans="1:8" x14ac:dyDescent="0.25">
      <c r="A35" s="78"/>
      <c r="B35" s="50" t="s">
        <v>197</v>
      </c>
      <c r="C35" s="44">
        <v>5</v>
      </c>
      <c r="D35" s="81"/>
      <c r="F35" s="64"/>
      <c r="G35" s="39"/>
      <c r="H35" s="66"/>
    </row>
    <row r="36" spans="1:8" x14ac:dyDescent="0.25">
      <c r="A36" s="78"/>
      <c r="B36" s="46" t="s">
        <v>125</v>
      </c>
      <c r="C36" s="42">
        <v>3</v>
      </c>
      <c r="D36" s="81"/>
      <c r="F36" s="64"/>
      <c r="G36" s="39"/>
      <c r="H36" s="66"/>
    </row>
    <row r="37" spans="1:8" x14ac:dyDescent="0.25">
      <c r="A37" s="78"/>
      <c r="B37" s="49" t="s">
        <v>145</v>
      </c>
      <c r="C37" s="43">
        <v>4</v>
      </c>
      <c r="D37" s="81"/>
      <c r="F37" s="64"/>
      <c r="G37" s="39"/>
      <c r="H37" s="66"/>
    </row>
    <row r="38" spans="1:8" x14ac:dyDescent="0.25">
      <c r="A38" s="78"/>
      <c r="B38" s="50" t="s">
        <v>198</v>
      </c>
      <c r="C38" s="44">
        <v>5</v>
      </c>
      <c r="D38" s="81"/>
      <c r="F38" s="64"/>
      <c r="G38" s="39"/>
      <c r="H38" s="66"/>
    </row>
    <row r="39" spans="1:8" x14ac:dyDescent="0.25">
      <c r="A39" s="79"/>
      <c r="B39" s="52" t="s">
        <v>214</v>
      </c>
      <c r="C39" s="45">
        <v>5</v>
      </c>
      <c r="D39" s="82"/>
      <c r="F39" s="7">
        <f>SUM(C27:C39)</f>
        <v>81</v>
      </c>
      <c r="G39" s="60">
        <f t="shared" si="0"/>
        <v>20</v>
      </c>
      <c r="H39" s="61">
        <f t="shared" ref="H39" si="2">F39-(INT(F39/4)*4)</f>
        <v>1</v>
      </c>
    </row>
    <row r="40" spans="1:8" x14ac:dyDescent="0.25">
      <c r="A40" s="77" t="s">
        <v>209</v>
      </c>
      <c r="B40" s="46" t="s">
        <v>126</v>
      </c>
      <c r="C40" s="42">
        <v>13</v>
      </c>
      <c r="D40" s="80">
        <v>4</v>
      </c>
      <c r="F40" s="63"/>
      <c r="G40" s="65"/>
      <c r="H40" s="42"/>
    </row>
    <row r="41" spans="1:8" x14ac:dyDescent="0.25">
      <c r="A41" s="78"/>
      <c r="B41" s="49" t="s">
        <v>146</v>
      </c>
      <c r="C41" s="43">
        <v>8</v>
      </c>
      <c r="D41" s="81"/>
      <c r="F41" s="64"/>
      <c r="G41" s="39"/>
      <c r="H41" s="66"/>
    </row>
    <row r="42" spans="1:8" x14ac:dyDescent="0.25">
      <c r="A42" s="78"/>
      <c r="B42" s="50" t="s">
        <v>199</v>
      </c>
      <c r="C42" s="44">
        <v>21</v>
      </c>
      <c r="D42" s="81"/>
      <c r="F42" s="64"/>
      <c r="G42" s="39"/>
      <c r="H42" s="66"/>
    </row>
    <row r="43" spans="1:8" x14ac:dyDescent="0.25">
      <c r="A43" s="78"/>
      <c r="B43" s="51" t="s">
        <v>127</v>
      </c>
      <c r="C43" s="42">
        <v>13</v>
      </c>
      <c r="D43" s="81"/>
      <c r="F43" s="64"/>
      <c r="G43" s="39"/>
      <c r="H43" s="66"/>
    </row>
    <row r="44" spans="1:8" x14ac:dyDescent="0.25">
      <c r="A44" s="78"/>
      <c r="B44" s="49" t="s">
        <v>147</v>
      </c>
      <c r="C44" s="43">
        <v>8</v>
      </c>
      <c r="D44" s="81"/>
      <c r="F44" s="64"/>
      <c r="G44" s="39"/>
      <c r="H44" s="66"/>
    </row>
    <row r="45" spans="1:8" x14ac:dyDescent="0.25">
      <c r="A45" s="78"/>
      <c r="B45" s="50" t="s">
        <v>200</v>
      </c>
      <c r="C45" s="44">
        <v>21</v>
      </c>
      <c r="D45" s="81"/>
      <c r="F45" s="64"/>
      <c r="G45" s="39"/>
      <c r="H45" s="66"/>
    </row>
    <row r="46" spans="1:8" x14ac:dyDescent="0.25">
      <c r="A46" s="78"/>
      <c r="B46" s="52" t="s">
        <v>215</v>
      </c>
      <c r="C46" s="45">
        <v>5</v>
      </c>
      <c r="D46" s="82"/>
      <c r="F46" s="7">
        <f>SUM(C40:C46)</f>
        <v>89</v>
      </c>
      <c r="G46" s="60">
        <f t="shared" si="0"/>
        <v>22</v>
      </c>
      <c r="H46" s="61">
        <f t="shared" ref="H46" si="3">F46-(INT(F46/4)*4)</f>
        <v>1</v>
      </c>
    </row>
    <row r="47" spans="1:8" x14ac:dyDescent="0.25">
      <c r="A47" s="78"/>
      <c r="B47" s="46" t="s">
        <v>128</v>
      </c>
      <c r="C47" s="42">
        <v>3</v>
      </c>
      <c r="D47" s="80">
        <v>5</v>
      </c>
      <c r="E47" s="51"/>
      <c r="F47" s="63"/>
      <c r="G47" s="65"/>
      <c r="H47" s="42"/>
    </row>
    <row r="48" spans="1:8" x14ac:dyDescent="0.25">
      <c r="A48" s="78"/>
      <c r="B48" s="49" t="s">
        <v>148</v>
      </c>
      <c r="C48" s="43">
        <v>2</v>
      </c>
      <c r="D48" s="81"/>
      <c r="E48" s="55"/>
      <c r="F48" s="64"/>
      <c r="G48" s="39"/>
      <c r="H48" s="66"/>
    </row>
    <row r="49" spans="1:8" x14ac:dyDescent="0.25">
      <c r="A49" s="78"/>
      <c r="B49" s="50" t="s">
        <v>201</v>
      </c>
      <c r="C49" s="44">
        <v>5</v>
      </c>
      <c r="D49" s="81"/>
      <c r="E49" s="55"/>
      <c r="F49" s="64"/>
      <c r="G49" s="39"/>
      <c r="H49" s="66"/>
    </row>
    <row r="50" spans="1:8" x14ac:dyDescent="0.25">
      <c r="A50" s="78"/>
      <c r="B50" s="51" t="s">
        <v>129</v>
      </c>
      <c r="C50" s="42">
        <v>3</v>
      </c>
      <c r="D50" s="81"/>
      <c r="E50" s="55"/>
      <c r="F50" s="64"/>
      <c r="G50" s="39"/>
      <c r="H50" s="66"/>
    </row>
    <row r="51" spans="1:8" x14ac:dyDescent="0.25">
      <c r="A51" s="78"/>
      <c r="B51" s="49" t="s">
        <v>149</v>
      </c>
      <c r="C51" s="43">
        <v>1</v>
      </c>
      <c r="D51" s="81"/>
      <c r="E51" s="55"/>
      <c r="F51" s="64"/>
      <c r="G51" s="39"/>
      <c r="H51" s="66"/>
    </row>
    <row r="52" spans="1:8" x14ac:dyDescent="0.25">
      <c r="A52" s="78"/>
      <c r="B52" s="50" t="s">
        <v>202</v>
      </c>
      <c r="C52" s="44">
        <v>5</v>
      </c>
      <c r="D52" s="81"/>
      <c r="E52" s="55"/>
      <c r="F52" s="64"/>
      <c r="G52" s="39"/>
      <c r="H52" s="66"/>
    </row>
    <row r="53" spans="1:8" x14ac:dyDescent="0.25">
      <c r="A53" s="78"/>
      <c r="B53" s="51" t="s">
        <v>130</v>
      </c>
      <c r="C53" s="42">
        <v>3</v>
      </c>
      <c r="D53" s="81"/>
      <c r="E53" s="55"/>
      <c r="F53" s="64"/>
      <c r="G53" s="39"/>
      <c r="H53" s="66"/>
    </row>
    <row r="54" spans="1:8" x14ac:dyDescent="0.25">
      <c r="A54" s="78"/>
      <c r="B54" s="49" t="s">
        <v>150</v>
      </c>
      <c r="C54" s="43">
        <v>1</v>
      </c>
      <c r="D54" s="81"/>
      <c r="E54" s="55"/>
      <c r="F54" s="64"/>
      <c r="G54" s="39"/>
      <c r="H54" s="66"/>
    </row>
    <row r="55" spans="1:8" x14ac:dyDescent="0.25">
      <c r="A55" s="78"/>
      <c r="B55" s="50" t="s">
        <v>203</v>
      </c>
      <c r="C55" s="44">
        <v>5</v>
      </c>
      <c r="D55" s="81"/>
      <c r="E55" s="55"/>
      <c r="F55" s="64"/>
      <c r="G55" s="39"/>
      <c r="H55" s="66"/>
    </row>
    <row r="56" spans="1:8" x14ac:dyDescent="0.25">
      <c r="A56" s="78"/>
      <c r="B56" s="51" t="s">
        <v>131</v>
      </c>
      <c r="C56" s="42">
        <v>1</v>
      </c>
      <c r="D56" s="81"/>
      <c r="E56" s="55"/>
      <c r="F56" s="64"/>
      <c r="G56" s="39"/>
      <c r="H56" s="66"/>
    </row>
    <row r="57" spans="1:8" x14ac:dyDescent="0.25">
      <c r="A57" s="78"/>
      <c r="B57" s="49" t="s">
        <v>151</v>
      </c>
      <c r="C57" s="43">
        <v>2</v>
      </c>
      <c r="D57" s="81"/>
      <c r="E57" s="55"/>
      <c r="F57" s="64"/>
      <c r="G57" s="39"/>
      <c r="H57" s="66"/>
    </row>
    <row r="58" spans="1:8" x14ac:dyDescent="0.25">
      <c r="A58" s="78"/>
      <c r="B58" s="50" t="s">
        <v>204</v>
      </c>
      <c r="C58" s="44">
        <v>2</v>
      </c>
      <c r="D58" s="81"/>
      <c r="E58" s="55"/>
      <c r="F58" s="64"/>
      <c r="G58" s="39"/>
      <c r="H58" s="66"/>
    </row>
    <row r="59" spans="1:8" x14ac:dyDescent="0.25">
      <c r="A59" s="78"/>
      <c r="B59" s="51" t="s">
        <v>132</v>
      </c>
      <c r="C59" s="42">
        <v>21</v>
      </c>
      <c r="D59" s="81"/>
      <c r="E59" s="55"/>
      <c r="F59" s="64"/>
      <c r="G59" s="39"/>
      <c r="H59" s="66"/>
    </row>
    <row r="60" spans="1:8" x14ac:dyDescent="0.25">
      <c r="A60" s="78"/>
      <c r="B60" s="49" t="s">
        <v>152</v>
      </c>
      <c r="C60" s="43">
        <v>5</v>
      </c>
      <c r="D60" s="81"/>
      <c r="E60" s="67"/>
      <c r="F60" s="64"/>
      <c r="G60" s="39"/>
      <c r="H60" s="66"/>
    </row>
    <row r="61" spans="1:8" x14ac:dyDescent="0.25">
      <c r="A61" s="78"/>
      <c r="B61" s="50" t="s">
        <v>205</v>
      </c>
      <c r="C61" s="44">
        <v>34</v>
      </c>
      <c r="D61" s="81"/>
      <c r="E61" s="67"/>
      <c r="F61" s="64"/>
      <c r="G61" s="39"/>
      <c r="H61" s="66"/>
    </row>
    <row r="62" spans="1:8" x14ac:dyDescent="0.25">
      <c r="A62" s="78"/>
      <c r="B62" s="52" t="s">
        <v>216</v>
      </c>
      <c r="C62" s="45">
        <v>5</v>
      </c>
      <c r="D62" s="82"/>
      <c r="E62" s="68"/>
      <c r="F62" s="63">
        <f>SUM(C47:C62)</f>
        <v>98</v>
      </c>
      <c r="G62" s="60">
        <f t="shared" si="0"/>
        <v>24</v>
      </c>
      <c r="H62" s="61">
        <f t="shared" ref="H62" si="4">F62-(INT(F62/4)*4)</f>
        <v>2</v>
      </c>
    </row>
    <row r="63" spans="1:8" x14ac:dyDescent="0.25">
      <c r="A63" s="78"/>
      <c r="B63" s="51" t="s">
        <v>133</v>
      </c>
      <c r="C63" s="42">
        <v>8</v>
      </c>
      <c r="D63" s="80">
        <v>6</v>
      </c>
      <c r="E63" s="69"/>
      <c r="F63" s="63"/>
      <c r="G63" s="51"/>
      <c r="H63" s="42"/>
    </row>
    <row r="64" spans="1:8" x14ac:dyDescent="0.25">
      <c r="A64" s="78"/>
      <c r="B64" s="49" t="s">
        <v>153</v>
      </c>
      <c r="C64" s="43">
        <v>5</v>
      </c>
      <c r="D64" s="81"/>
      <c r="E64" s="67"/>
      <c r="F64" s="59"/>
      <c r="G64" s="67"/>
      <c r="H64" s="70"/>
    </row>
    <row r="65" spans="1:13" x14ac:dyDescent="0.25">
      <c r="A65" s="78"/>
      <c r="B65" s="50" t="s">
        <v>206</v>
      </c>
      <c r="C65" s="44">
        <v>13</v>
      </c>
      <c r="D65" s="81"/>
      <c r="E65" s="67"/>
      <c r="F65" s="59"/>
      <c r="G65" s="67"/>
      <c r="H65" s="70"/>
    </row>
    <row r="66" spans="1:13" x14ac:dyDescent="0.25">
      <c r="A66" s="78"/>
      <c r="B66" s="51" t="s">
        <v>134</v>
      </c>
      <c r="C66" s="42">
        <v>8</v>
      </c>
      <c r="D66" s="81"/>
      <c r="E66" s="67"/>
      <c r="F66" s="59"/>
      <c r="G66" s="67"/>
      <c r="H66" s="70"/>
    </row>
    <row r="67" spans="1:13" x14ac:dyDescent="0.25">
      <c r="A67" s="78"/>
      <c r="B67" s="49" t="s">
        <v>154</v>
      </c>
      <c r="C67" s="43">
        <v>5</v>
      </c>
      <c r="D67" s="81"/>
      <c r="E67" s="67"/>
      <c r="F67" s="59"/>
      <c r="G67" s="67"/>
      <c r="H67" s="70"/>
    </row>
    <row r="68" spans="1:13" x14ac:dyDescent="0.25">
      <c r="A68" s="78"/>
      <c r="B68" s="50" t="s">
        <v>207</v>
      </c>
      <c r="C68" s="44">
        <v>13</v>
      </c>
      <c r="D68" s="81"/>
      <c r="E68" s="67"/>
      <c r="F68" s="59"/>
      <c r="G68" s="67"/>
      <c r="H68" s="70"/>
    </row>
    <row r="69" spans="1:13" x14ac:dyDescent="0.25">
      <c r="A69" s="78"/>
      <c r="B69" s="51" t="s">
        <v>135</v>
      </c>
      <c r="C69" s="42">
        <v>8</v>
      </c>
      <c r="D69" s="81"/>
      <c r="E69" s="67"/>
      <c r="F69" s="59"/>
      <c r="G69" s="67"/>
      <c r="H69" s="70"/>
    </row>
    <row r="70" spans="1:13" x14ac:dyDescent="0.25">
      <c r="A70" s="78"/>
      <c r="B70" s="49" t="s">
        <v>155</v>
      </c>
      <c r="C70" s="43">
        <v>5</v>
      </c>
      <c r="D70" s="81"/>
      <c r="E70" s="55"/>
      <c r="F70" s="59"/>
      <c r="G70" s="67"/>
      <c r="H70" s="70"/>
    </row>
    <row r="71" spans="1:13" x14ac:dyDescent="0.25">
      <c r="A71" s="78"/>
      <c r="B71" s="50" t="s">
        <v>208</v>
      </c>
      <c r="C71" s="44">
        <v>13</v>
      </c>
      <c r="D71" s="81"/>
      <c r="E71" s="55"/>
      <c r="F71" s="59"/>
      <c r="G71" s="67"/>
      <c r="H71" s="70"/>
    </row>
    <row r="72" spans="1:13" x14ac:dyDescent="0.25">
      <c r="A72" s="79"/>
      <c r="B72" s="52" t="s">
        <v>217</v>
      </c>
      <c r="C72" s="45">
        <v>8</v>
      </c>
      <c r="D72" s="82"/>
      <c r="E72" s="56"/>
      <c r="F72" s="6">
        <f>SUM(C63:C72)</f>
        <v>86</v>
      </c>
      <c r="G72" s="71">
        <f>INT(F72/4)</f>
        <v>21</v>
      </c>
      <c r="H72" s="72">
        <f>F72-(INT(F72/4)*4)</f>
        <v>2</v>
      </c>
    </row>
    <row r="73" spans="1:13" x14ac:dyDescent="0.25">
      <c r="B73" s="33"/>
      <c r="C73" s="33"/>
      <c r="D73" s="33"/>
    </row>
    <row r="74" spans="1:13" x14ac:dyDescent="0.25">
      <c r="E74">
        <f>SUM(C2:C72)</f>
        <v>559</v>
      </c>
      <c r="F74">
        <f>E74/4</f>
        <v>139.75</v>
      </c>
      <c r="G74">
        <f>INT(F74/6)</f>
        <v>23</v>
      </c>
      <c r="I74" s="7" t="s">
        <v>158</v>
      </c>
      <c r="J74" s="7" t="s">
        <v>157</v>
      </c>
      <c r="K74" s="7" t="s">
        <v>156</v>
      </c>
      <c r="L74" s="18" t="s">
        <v>176</v>
      </c>
    </row>
    <row r="75" spans="1:13" x14ac:dyDescent="0.25">
      <c r="I75" s="7">
        <f>INT(G74/4)</f>
        <v>5</v>
      </c>
      <c r="J75" s="7">
        <f>G74-(INT(G74/4)*4)</f>
        <v>3</v>
      </c>
      <c r="K75" s="7">
        <f>INT(F74-(INT(F74/6)*6))</f>
        <v>1</v>
      </c>
      <c r="L75" s="7">
        <f>0.25*4</f>
        <v>1</v>
      </c>
    </row>
    <row r="78" spans="1:13" x14ac:dyDescent="0.25">
      <c r="E78">
        <v>1</v>
      </c>
      <c r="F78">
        <v>2</v>
      </c>
      <c r="G78">
        <v>3</v>
      </c>
      <c r="H78">
        <v>4</v>
      </c>
      <c r="J78">
        <v>5</v>
      </c>
      <c r="K78">
        <v>6</v>
      </c>
      <c r="L78">
        <v>7</v>
      </c>
      <c r="M78">
        <v>8</v>
      </c>
    </row>
    <row r="79" spans="1:13" x14ac:dyDescent="0.25">
      <c r="E79" t="s">
        <v>177</v>
      </c>
      <c r="F79" t="s">
        <v>178</v>
      </c>
      <c r="G79" t="s">
        <v>179</v>
      </c>
      <c r="H79" t="s">
        <v>180</v>
      </c>
      <c r="J79" t="s">
        <v>181</v>
      </c>
      <c r="K79" t="s">
        <v>182</v>
      </c>
      <c r="L79" t="s">
        <v>183</v>
      </c>
      <c r="M79" t="s">
        <v>184</v>
      </c>
    </row>
  </sheetData>
  <mergeCells count="10">
    <mergeCell ref="D2:D6"/>
    <mergeCell ref="D40:D46"/>
    <mergeCell ref="D47:D62"/>
    <mergeCell ref="D63:D72"/>
    <mergeCell ref="F1:H1"/>
    <mergeCell ref="A40:A72"/>
    <mergeCell ref="A7:A39"/>
    <mergeCell ref="D7:D19"/>
    <mergeCell ref="D20:D26"/>
    <mergeCell ref="D27:D3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workbookViewId="0">
      <selection activeCell="B26" sqref="B26"/>
    </sheetView>
  </sheetViews>
  <sheetFormatPr baseColWidth="10" defaultRowHeight="15" x14ac:dyDescent="0.25"/>
  <cols>
    <col min="1" max="1" width="11.42578125" style="5"/>
    <col min="2" max="2" width="58.85546875" bestFit="1" customWidth="1"/>
    <col min="3" max="3" width="9.28515625" style="5" customWidth="1"/>
  </cols>
  <sheetData>
    <row r="1" spans="1:3" ht="15.75" thickBot="1" x14ac:dyDescent="0.3">
      <c r="A1" s="27" t="s">
        <v>82</v>
      </c>
      <c r="B1" s="26" t="s">
        <v>51</v>
      </c>
      <c r="C1" s="19" t="s">
        <v>34</v>
      </c>
    </row>
    <row r="2" spans="1:3" x14ac:dyDescent="0.25">
      <c r="A2" s="28">
        <v>1</v>
      </c>
      <c r="B2" s="8" t="s">
        <v>42</v>
      </c>
      <c r="C2" s="25">
        <v>1</v>
      </c>
    </row>
    <row r="3" spans="1:3" x14ac:dyDescent="0.25">
      <c r="A3" s="29">
        <v>2</v>
      </c>
      <c r="B3" s="7" t="s">
        <v>52</v>
      </c>
      <c r="C3" s="22">
        <v>1</v>
      </c>
    </row>
    <row r="4" spans="1:3" x14ac:dyDescent="0.25">
      <c r="A4" s="29">
        <v>3</v>
      </c>
      <c r="B4" s="7" t="s">
        <v>53</v>
      </c>
      <c r="C4" s="22">
        <v>1</v>
      </c>
    </row>
    <row r="5" spans="1:3" x14ac:dyDescent="0.25">
      <c r="A5" s="29">
        <v>4</v>
      </c>
      <c r="B5" s="7" t="s">
        <v>44</v>
      </c>
      <c r="C5" s="22">
        <v>2</v>
      </c>
    </row>
    <row r="6" spans="1:3" x14ac:dyDescent="0.25">
      <c r="A6" s="29">
        <v>5</v>
      </c>
      <c r="B6" s="7" t="s">
        <v>57</v>
      </c>
      <c r="C6" s="22">
        <v>2</v>
      </c>
    </row>
    <row r="7" spans="1:3" x14ac:dyDescent="0.25">
      <c r="A7" s="29">
        <v>6</v>
      </c>
      <c r="B7" s="7" t="s">
        <v>58</v>
      </c>
      <c r="C7" s="22">
        <v>2</v>
      </c>
    </row>
    <row r="8" spans="1:3" x14ac:dyDescent="0.25">
      <c r="A8" s="29">
        <v>7</v>
      </c>
      <c r="B8" s="7" t="s">
        <v>43</v>
      </c>
      <c r="C8" s="22">
        <v>3</v>
      </c>
    </row>
    <row r="9" spans="1:3" x14ac:dyDescent="0.25">
      <c r="A9" s="29">
        <v>8</v>
      </c>
      <c r="B9" s="7" t="s">
        <v>54</v>
      </c>
      <c r="C9" s="22">
        <v>3</v>
      </c>
    </row>
    <row r="10" spans="1:3" x14ac:dyDescent="0.25">
      <c r="A10" s="29">
        <v>9</v>
      </c>
      <c r="B10" s="7" t="s">
        <v>55</v>
      </c>
      <c r="C10" s="22">
        <v>3</v>
      </c>
    </row>
    <row r="11" spans="1:3" x14ac:dyDescent="0.25">
      <c r="A11" s="29">
        <v>10</v>
      </c>
      <c r="B11" s="7" t="s">
        <v>56</v>
      </c>
      <c r="C11" s="22">
        <v>3</v>
      </c>
    </row>
    <row r="12" spans="1:3" x14ac:dyDescent="0.25">
      <c r="A12" s="29">
        <v>11</v>
      </c>
      <c r="B12" s="7" t="s">
        <v>46</v>
      </c>
      <c r="C12" s="22">
        <v>4</v>
      </c>
    </row>
    <row r="13" spans="1:3" x14ac:dyDescent="0.25">
      <c r="A13" s="29">
        <v>12</v>
      </c>
      <c r="B13" s="7" t="s">
        <v>45</v>
      </c>
      <c r="C13" s="22">
        <v>5</v>
      </c>
    </row>
    <row r="14" spans="1:3" x14ac:dyDescent="0.25">
      <c r="A14" s="29">
        <v>13</v>
      </c>
      <c r="B14" s="7" t="s">
        <v>59</v>
      </c>
      <c r="C14" s="22">
        <v>5</v>
      </c>
    </row>
    <row r="15" spans="1:3" x14ac:dyDescent="0.25">
      <c r="A15" s="29">
        <v>14</v>
      </c>
      <c r="B15" s="7" t="s">
        <v>48</v>
      </c>
      <c r="C15" s="22">
        <v>6</v>
      </c>
    </row>
    <row r="16" spans="1:3" x14ac:dyDescent="0.25">
      <c r="A16" s="29">
        <v>15</v>
      </c>
      <c r="B16" s="7" t="s">
        <v>62</v>
      </c>
      <c r="C16" s="22">
        <v>6</v>
      </c>
    </row>
    <row r="17" spans="1:3" x14ac:dyDescent="0.25">
      <c r="A17" s="29">
        <v>16</v>
      </c>
      <c r="B17" s="7" t="s">
        <v>68</v>
      </c>
      <c r="C17" s="22">
        <v>7</v>
      </c>
    </row>
    <row r="18" spans="1:3" x14ac:dyDescent="0.25">
      <c r="A18" s="29">
        <v>17</v>
      </c>
      <c r="B18" s="7" t="s">
        <v>50</v>
      </c>
      <c r="C18" s="22">
        <v>8</v>
      </c>
    </row>
    <row r="19" spans="1:3" x14ac:dyDescent="0.25">
      <c r="A19" s="29">
        <v>18</v>
      </c>
      <c r="B19" s="7" t="s">
        <v>47</v>
      </c>
      <c r="C19" s="22">
        <v>9</v>
      </c>
    </row>
    <row r="20" spans="1:3" x14ac:dyDescent="0.25">
      <c r="A20" s="29">
        <v>19</v>
      </c>
      <c r="B20" s="7" t="s">
        <v>60</v>
      </c>
      <c r="C20" s="22">
        <v>9</v>
      </c>
    </row>
    <row r="21" spans="1:3" x14ac:dyDescent="0.25">
      <c r="A21" s="29">
        <v>20</v>
      </c>
      <c r="B21" s="7" t="s">
        <v>61</v>
      </c>
      <c r="C21" s="22">
        <v>9</v>
      </c>
    </row>
    <row r="22" spans="1:3" x14ac:dyDescent="0.25">
      <c r="A22" s="29">
        <v>21</v>
      </c>
      <c r="B22" s="7" t="s">
        <v>63</v>
      </c>
      <c r="C22" s="22">
        <v>10</v>
      </c>
    </row>
    <row r="23" spans="1:3" x14ac:dyDescent="0.25">
      <c r="A23" s="29">
        <v>22</v>
      </c>
      <c r="B23" s="7" t="s">
        <v>49</v>
      </c>
      <c r="C23" s="22">
        <v>10</v>
      </c>
    </row>
    <row r="24" spans="1:3" ht="30" x14ac:dyDescent="0.25">
      <c r="A24" s="29">
        <v>23</v>
      </c>
      <c r="B24" s="20" t="s">
        <v>72</v>
      </c>
      <c r="C24" s="22">
        <v>10</v>
      </c>
    </row>
    <row r="25" spans="1:3" ht="30" x14ac:dyDescent="0.25">
      <c r="A25" s="29">
        <v>24</v>
      </c>
      <c r="B25" s="20" t="s">
        <v>73</v>
      </c>
      <c r="C25" s="22">
        <v>10</v>
      </c>
    </row>
    <row r="26" spans="1:3" ht="45" x14ac:dyDescent="0.25">
      <c r="A26" s="29">
        <v>25</v>
      </c>
      <c r="B26" s="20" t="s">
        <v>76</v>
      </c>
      <c r="C26" s="22">
        <v>11</v>
      </c>
    </row>
    <row r="27" spans="1:3" ht="30" x14ac:dyDescent="0.25">
      <c r="A27" s="29">
        <v>26</v>
      </c>
      <c r="B27" s="20" t="s">
        <v>77</v>
      </c>
      <c r="C27" s="22">
        <v>11</v>
      </c>
    </row>
    <row r="28" spans="1:3" x14ac:dyDescent="0.25">
      <c r="A28" s="29">
        <v>27</v>
      </c>
      <c r="B28" s="7" t="s">
        <v>70</v>
      </c>
      <c r="C28" s="22">
        <v>12</v>
      </c>
    </row>
    <row r="29" spans="1:3" x14ac:dyDescent="0.25">
      <c r="A29" s="29">
        <v>28</v>
      </c>
      <c r="B29" s="7" t="s">
        <v>71</v>
      </c>
      <c r="C29" s="22">
        <v>12</v>
      </c>
    </row>
    <row r="30" spans="1:3" x14ac:dyDescent="0.25">
      <c r="A30" s="29">
        <v>29</v>
      </c>
      <c r="B30" s="7" t="s">
        <v>74</v>
      </c>
      <c r="C30" s="22">
        <v>13</v>
      </c>
    </row>
    <row r="31" spans="1:3" x14ac:dyDescent="0.25">
      <c r="A31" s="29">
        <v>30</v>
      </c>
      <c r="B31" s="20" t="s">
        <v>78</v>
      </c>
      <c r="C31" s="22">
        <v>14</v>
      </c>
    </row>
    <row r="32" spans="1:3" x14ac:dyDescent="0.25">
      <c r="A32" s="29">
        <v>31</v>
      </c>
      <c r="B32" s="7" t="s">
        <v>69</v>
      </c>
      <c r="C32" s="22">
        <v>15</v>
      </c>
    </row>
    <row r="33" spans="1:3" x14ac:dyDescent="0.25">
      <c r="A33" s="29">
        <v>32</v>
      </c>
      <c r="B33" s="7" t="s">
        <v>75</v>
      </c>
      <c r="C33" s="22">
        <v>16</v>
      </c>
    </row>
    <row r="34" spans="1:3" x14ac:dyDescent="0.25">
      <c r="A34" s="29">
        <v>33</v>
      </c>
      <c r="B34" s="21" t="s">
        <v>79</v>
      </c>
      <c r="C34" s="22">
        <v>17</v>
      </c>
    </row>
    <row r="35" spans="1:3" x14ac:dyDescent="0.25">
      <c r="A35" s="29">
        <v>34</v>
      </c>
      <c r="B35" s="7" t="s">
        <v>80</v>
      </c>
      <c r="C35" s="22">
        <v>18</v>
      </c>
    </row>
    <row r="36" spans="1:3" ht="15.75" thickBot="1" x14ac:dyDescent="0.3">
      <c r="A36" s="30">
        <v>35</v>
      </c>
      <c r="B36" s="24" t="s">
        <v>81</v>
      </c>
      <c r="C36" s="23">
        <v>19</v>
      </c>
    </row>
    <row r="38" spans="1:3" x14ac:dyDescent="0.25">
      <c r="B38" s="17"/>
    </row>
    <row r="39" spans="1:3" x14ac:dyDescent="0.25">
      <c r="B39" s="17"/>
    </row>
  </sheetData>
  <autoFilter ref="A1:C3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C2" sqref="C2"/>
    </sheetView>
  </sheetViews>
  <sheetFormatPr baseColWidth="10" defaultRowHeight="15" x14ac:dyDescent="0.25"/>
  <cols>
    <col min="1" max="1" width="11" customWidth="1"/>
    <col min="2" max="2" width="6.7109375" customWidth="1"/>
    <col min="3" max="3" width="49.28515625" bestFit="1" customWidth="1"/>
    <col min="4" max="4" width="28" bestFit="1" customWidth="1"/>
    <col min="5" max="5" width="58" bestFit="1" customWidth="1"/>
    <col min="6" max="6" width="16.140625" customWidth="1"/>
    <col min="9" max="9" width="11.85546875" bestFit="1" customWidth="1"/>
  </cols>
  <sheetData>
    <row r="1" spans="1:7" x14ac:dyDescent="0.25">
      <c r="A1" s="7" t="s">
        <v>38</v>
      </c>
      <c r="B1" s="7" t="s">
        <v>34</v>
      </c>
      <c r="C1" s="7" t="s">
        <v>35</v>
      </c>
      <c r="D1" s="7" t="s">
        <v>36</v>
      </c>
      <c r="E1" s="7" t="s">
        <v>41</v>
      </c>
      <c r="F1" s="7" t="s">
        <v>40</v>
      </c>
    </row>
    <row r="2" spans="1:7" x14ac:dyDescent="0.25">
      <c r="A2" s="18">
        <v>1</v>
      </c>
      <c r="B2" s="18">
        <v>20</v>
      </c>
      <c r="C2" s="34" t="s">
        <v>105</v>
      </c>
      <c r="D2" s="34" t="s">
        <v>105</v>
      </c>
      <c r="E2" s="7" t="s">
        <v>111</v>
      </c>
      <c r="F2" s="7">
        <v>8</v>
      </c>
      <c r="G2" s="35">
        <f>10/3</f>
        <v>3.3333333333333335</v>
      </c>
    </row>
    <row r="3" spans="1:7" x14ac:dyDescent="0.25">
      <c r="A3" s="7">
        <v>2</v>
      </c>
      <c r="B3" s="18">
        <v>17</v>
      </c>
      <c r="C3" s="13" t="s">
        <v>28</v>
      </c>
      <c r="D3" s="9" t="s">
        <v>33</v>
      </c>
      <c r="E3" s="4"/>
      <c r="F3" s="7">
        <v>3</v>
      </c>
    </row>
    <row r="4" spans="1:7" x14ac:dyDescent="0.25">
      <c r="A4" s="7">
        <v>3</v>
      </c>
      <c r="B4" s="18">
        <v>18</v>
      </c>
      <c r="C4" s="13" t="s">
        <v>29</v>
      </c>
      <c r="D4" s="9" t="s">
        <v>33</v>
      </c>
      <c r="E4" s="4"/>
      <c r="F4" s="7">
        <v>1</v>
      </c>
    </row>
    <row r="5" spans="1:7" x14ac:dyDescent="0.25">
      <c r="A5" s="7">
        <v>4</v>
      </c>
      <c r="B5" s="7">
        <v>3</v>
      </c>
      <c r="C5" s="14" t="s">
        <v>19</v>
      </c>
      <c r="D5" s="11" t="s">
        <v>31</v>
      </c>
      <c r="E5" s="7"/>
      <c r="F5" s="7">
        <v>13</v>
      </c>
    </row>
    <row r="6" spans="1:7" x14ac:dyDescent="0.25">
      <c r="A6" s="7">
        <v>5</v>
      </c>
      <c r="B6" s="7">
        <v>2</v>
      </c>
      <c r="C6" s="14" t="s">
        <v>18</v>
      </c>
      <c r="D6" s="11" t="s">
        <v>31</v>
      </c>
      <c r="E6" s="7"/>
      <c r="F6" s="7">
        <v>13</v>
      </c>
    </row>
    <row r="7" spans="1:7" x14ac:dyDescent="0.25">
      <c r="A7" s="7">
        <v>6</v>
      </c>
      <c r="B7" s="7">
        <v>5</v>
      </c>
      <c r="C7" s="14" t="s">
        <v>65</v>
      </c>
      <c r="D7" s="11" t="s">
        <v>31</v>
      </c>
      <c r="E7" s="7"/>
      <c r="F7" s="7">
        <v>13</v>
      </c>
    </row>
    <row r="8" spans="1:7" x14ac:dyDescent="0.25">
      <c r="A8" s="7">
        <v>7</v>
      </c>
      <c r="B8" s="7">
        <v>1</v>
      </c>
      <c r="C8" s="14" t="s">
        <v>17</v>
      </c>
      <c r="D8" s="11" t="s">
        <v>31</v>
      </c>
      <c r="E8" s="7"/>
      <c r="F8" s="7">
        <v>13</v>
      </c>
    </row>
    <row r="9" spans="1:7" ht="15" customHeight="1" x14ac:dyDescent="0.25">
      <c r="A9" s="7">
        <v>8</v>
      </c>
      <c r="B9" s="7">
        <v>4</v>
      </c>
      <c r="C9" s="14" t="s">
        <v>20</v>
      </c>
      <c r="D9" s="11" t="s">
        <v>31</v>
      </c>
      <c r="E9" s="7"/>
      <c r="F9" s="7">
        <v>3</v>
      </c>
    </row>
    <row r="10" spans="1:7" x14ac:dyDescent="0.25">
      <c r="A10" s="7">
        <v>9</v>
      </c>
      <c r="B10" s="18">
        <v>12</v>
      </c>
      <c r="C10" s="15" t="s">
        <v>25</v>
      </c>
      <c r="D10" s="10" t="s">
        <v>32</v>
      </c>
      <c r="E10" s="7"/>
      <c r="F10" s="7">
        <v>3</v>
      </c>
    </row>
    <row r="11" spans="1:7" x14ac:dyDescent="0.25">
      <c r="A11" s="7">
        <v>10</v>
      </c>
      <c r="B11" s="18">
        <v>13</v>
      </c>
      <c r="C11" s="15" t="s">
        <v>26</v>
      </c>
      <c r="D11" s="10" t="s">
        <v>32</v>
      </c>
      <c r="E11" s="7"/>
      <c r="F11" s="7">
        <v>3</v>
      </c>
    </row>
    <row r="12" spans="1:7" x14ac:dyDescent="0.25">
      <c r="A12" s="7">
        <v>11</v>
      </c>
      <c r="B12" s="18">
        <v>9</v>
      </c>
      <c r="C12" s="14" t="s">
        <v>64</v>
      </c>
      <c r="D12" s="11" t="s">
        <v>31</v>
      </c>
      <c r="E12" s="7"/>
      <c r="F12" s="7">
        <v>13</v>
      </c>
    </row>
    <row r="13" spans="1:7" x14ac:dyDescent="0.25">
      <c r="A13" s="7">
        <v>12</v>
      </c>
      <c r="B13" s="7">
        <v>6</v>
      </c>
      <c r="C13" s="14" t="s">
        <v>67</v>
      </c>
      <c r="D13" s="11" t="s">
        <v>31</v>
      </c>
      <c r="E13" s="7"/>
      <c r="F13" s="7">
        <v>13</v>
      </c>
    </row>
    <row r="14" spans="1:7" x14ac:dyDescent="0.25">
      <c r="A14" s="7">
        <v>13</v>
      </c>
      <c r="B14" s="18">
        <v>15</v>
      </c>
      <c r="C14" s="15" t="s">
        <v>27</v>
      </c>
      <c r="D14" s="10" t="s">
        <v>32</v>
      </c>
      <c r="E14" s="7"/>
      <c r="F14" s="7">
        <v>3</v>
      </c>
    </row>
    <row r="15" spans="1:7" x14ac:dyDescent="0.25">
      <c r="A15" s="7">
        <v>14</v>
      </c>
      <c r="B15" s="7">
        <v>7</v>
      </c>
      <c r="C15" s="14" t="s">
        <v>22</v>
      </c>
      <c r="D15" s="11" t="s">
        <v>31</v>
      </c>
      <c r="E15" s="7"/>
      <c r="F15" s="7">
        <v>3</v>
      </c>
    </row>
    <row r="16" spans="1:7" x14ac:dyDescent="0.25">
      <c r="A16" s="7">
        <v>15</v>
      </c>
      <c r="B16" s="18">
        <v>14</v>
      </c>
      <c r="C16" s="15" t="s">
        <v>39</v>
      </c>
      <c r="D16" s="10" t="s">
        <v>32</v>
      </c>
      <c r="E16" s="7"/>
      <c r="F16" s="7">
        <v>3</v>
      </c>
    </row>
    <row r="17" spans="1:9" ht="15" customHeight="1" x14ac:dyDescent="0.25">
      <c r="A17" s="7">
        <v>16</v>
      </c>
      <c r="B17" s="18">
        <v>19</v>
      </c>
      <c r="C17" s="13" t="s">
        <v>30</v>
      </c>
      <c r="D17" s="9" t="s">
        <v>33</v>
      </c>
      <c r="E17" s="4"/>
      <c r="F17" s="7">
        <v>1</v>
      </c>
    </row>
    <row r="18" spans="1:9" x14ac:dyDescent="0.25">
      <c r="A18" s="7">
        <v>17</v>
      </c>
      <c r="B18" s="18">
        <v>10</v>
      </c>
      <c r="C18" s="16" t="s">
        <v>21</v>
      </c>
      <c r="D18" s="12" t="s">
        <v>37</v>
      </c>
      <c r="E18" s="6" t="s">
        <v>112</v>
      </c>
      <c r="F18" s="7">
        <v>21</v>
      </c>
    </row>
    <row r="19" spans="1:9" x14ac:dyDescent="0.25">
      <c r="A19" s="7">
        <v>18</v>
      </c>
      <c r="B19" s="7">
        <v>8</v>
      </c>
      <c r="C19" s="14" t="s">
        <v>24</v>
      </c>
      <c r="D19" s="11" t="s">
        <v>31</v>
      </c>
      <c r="E19" s="7"/>
      <c r="F19" s="7">
        <v>8</v>
      </c>
    </row>
    <row r="20" spans="1:9" x14ac:dyDescent="0.25">
      <c r="A20" s="7">
        <v>19</v>
      </c>
      <c r="B20" s="18">
        <v>11</v>
      </c>
      <c r="C20" s="15" t="s">
        <v>23</v>
      </c>
      <c r="D20" s="10" t="s">
        <v>32</v>
      </c>
      <c r="E20" s="4"/>
      <c r="F20" s="7">
        <v>8</v>
      </c>
    </row>
    <row r="21" spans="1:9" x14ac:dyDescent="0.25">
      <c r="A21" s="7">
        <v>20</v>
      </c>
      <c r="B21" s="18">
        <v>16</v>
      </c>
      <c r="C21" s="15" t="s">
        <v>66</v>
      </c>
      <c r="D21" s="10" t="s">
        <v>32</v>
      </c>
      <c r="E21" s="7"/>
      <c r="F21" s="7">
        <v>8</v>
      </c>
      <c r="G21">
        <f>SUM(F2:F21)</f>
        <v>154</v>
      </c>
    </row>
    <row r="22" spans="1:9" x14ac:dyDescent="0.25">
      <c r="A22" s="18"/>
      <c r="B22" s="18"/>
      <c r="C22" s="6" t="s">
        <v>12</v>
      </c>
      <c r="D22" s="6"/>
      <c r="E22" s="6"/>
      <c r="F22" s="18">
        <v>21</v>
      </c>
    </row>
    <row r="23" spans="1:9" x14ac:dyDescent="0.25">
      <c r="A23" s="7"/>
      <c r="B23" s="7"/>
      <c r="C23" s="6" t="s">
        <v>13</v>
      </c>
      <c r="D23" s="6"/>
      <c r="E23" s="6"/>
      <c r="F23" s="18">
        <v>13</v>
      </c>
      <c r="H23">
        <f>INT(G28/6)</f>
        <v>16</v>
      </c>
      <c r="I23">
        <f>INT(H23/4)</f>
        <v>4</v>
      </c>
    </row>
    <row r="24" spans="1:9" x14ac:dyDescent="0.25">
      <c r="A24" s="7"/>
      <c r="B24" s="7"/>
      <c r="C24" s="6" t="s">
        <v>14</v>
      </c>
      <c r="D24" s="6"/>
      <c r="E24" s="6"/>
      <c r="F24" s="18">
        <v>5</v>
      </c>
      <c r="H24">
        <f>G28-(INT(H23)*6)</f>
        <v>4.5</v>
      </c>
      <c r="I24">
        <f>(H23/4-INT(H23/4))*4</f>
        <v>0</v>
      </c>
    </row>
    <row r="25" spans="1:9" x14ac:dyDescent="0.25">
      <c r="A25" s="7"/>
      <c r="B25" s="7"/>
      <c r="C25" s="6" t="s">
        <v>15</v>
      </c>
      <c r="D25" s="4"/>
      <c r="E25" s="6"/>
      <c r="F25" s="18">
        <v>8</v>
      </c>
    </row>
    <row r="26" spans="1:9" x14ac:dyDescent="0.25">
      <c r="A26" s="7"/>
      <c r="B26" s="7"/>
      <c r="C26" s="36" t="s">
        <v>115</v>
      </c>
      <c r="D26" s="7"/>
      <c r="E26" s="7"/>
      <c r="F26" s="7"/>
    </row>
    <row r="28" spans="1:9" x14ac:dyDescent="0.25">
      <c r="F28">
        <f>SUM(F2:F26)</f>
        <v>201</v>
      </c>
      <c r="G28">
        <f>F28/2</f>
        <v>100.5</v>
      </c>
    </row>
  </sheetData>
  <autoFilter ref="A1:F19">
    <sortState ref="A2:F21">
      <sortCondition ref="A1:A19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4"/>
  <sheetViews>
    <sheetView tabSelected="1" workbookViewId="0">
      <selection activeCell="A16" sqref="A16"/>
    </sheetView>
  </sheetViews>
  <sheetFormatPr baseColWidth="10" defaultRowHeight="15" x14ac:dyDescent="0.25"/>
  <cols>
    <col min="1" max="1" width="43.7109375" customWidth="1"/>
    <col min="2" max="2" width="12.85546875" customWidth="1"/>
    <col min="4" max="4" width="12.28515625" style="90" customWidth="1"/>
    <col min="6" max="6" width="14.28515625" customWidth="1"/>
    <col min="9" max="9" width="11.85546875" style="91" customWidth="1"/>
    <col min="10" max="10" width="11.42578125" style="91"/>
  </cols>
  <sheetData>
    <row r="1" spans="1:10" ht="15.75" thickBot="1" x14ac:dyDescent="0.3">
      <c r="A1" t="s">
        <v>87</v>
      </c>
      <c r="B1" t="s">
        <v>210</v>
      </c>
      <c r="C1" t="s">
        <v>211</v>
      </c>
      <c r="D1" s="90" t="s">
        <v>10</v>
      </c>
      <c r="E1" t="s">
        <v>222</v>
      </c>
      <c r="F1" t="s">
        <v>223</v>
      </c>
      <c r="G1" t="s">
        <v>224</v>
      </c>
    </row>
    <row r="2" spans="1:10" ht="15.75" thickBot="1" x14ac:dyDescent="0.3">
      <c r="A2" s="92" t="s">
        <v>12</v>
      </c>
      <c r="B2" s="93">
        <v>16</v>
      </c>
      <c r="C2" s="94" t="s">
        <v>218</v>
      </c>
      <c r="D2" s="95" t="s">
        <v>225</v>
      </c>
      <c r="E2" s="96">
        <v>42552</v>
      </c>
      <c r="F2" s="97">
        <v>8</v>
      </c>
      <c r="G2" s="96">
        <v>42552</v>
      </c>
      <c r="H2" s="98"/>
      <c r="I2" s="99"/>
      <c r="J2" s="100"/>
    </row>
    <row r="3" spans="1:10" ht="15.75" thickBot="1" x14ac:dyDescent="0.3">
      <c r="A3" s="101" t="s">
        <v>13</v>
      </c>
      <c r="B3" s="33">
        <v>10</v>
      </c>
      <c r="C3" s="102"/>
      <c r="D3" s="95" t="s">
        <v>225</v>
      </c>
      <c r="E3" s="103">
        <v>42583</v>
      </c>
      <c r="F3" s="39">
        <v>5</v>
      </c>
      <c r="G3" s="103">
        <v>42583</v>
      </c>
      <c r="H3" s="104"/>
      <c r="J3" s="105"/>
    </row>
    <row r="4" spans="1:10" x14ac:dyDescent="0.25">
      <c r="A4" s="101" t="s">
        <v>14</v>
      </c>
      <c r="B4" s="33">
        <v>4</v>
      </c>
      <c r="C4" s="102"/>
      <c r="D4" s="95" t="s">
        <v>225</v>
      </c>
      <c r="E4" s="103">
        <v>42614</v>
      </c>
      <c r="F4" s="39">
        <v>2</v>
      </c>
      <c r="G4" s="103">
        <v>42614</v>
      </c>
      <c r="H4" s="104"/>
      <c r="J4" s="105"/>
    </row>
    <row r="5" spans="1:10" x14ac:dyDescent="0.25">
      <c r="A5" s="101" t="s">
        <v>15</v>
      </c>
      <c r="B5" s="33">
        <v>8</v>
      </c>
      <c r="C5" s="102"/>
      <c r="D5" s="106" t="s">
        <v>226</v>
      </c>
      <c r="E5" s="103">
        <v>42614</v>
      </c>
      <c r="F5" s="39">
        <v>2</v>
      </c>
      <c r="G5" s="103">
        <v>42614</v>
      </c>
      <c r="H5" s="104"/>
      <c r="I5" s="91" t="s">
        <v>227</v>
      </c>
      <c r="J5" s="105"/>
    </row>
    <row r="6" spans="1:10" x14ac:dyDescent="0.25">
      <c r="A6" s="107" t="s">
        <v>104</v>
      </c>
      <c r="B6" s="57">
        <v>4</v>
      </c>
      <c r="C6" s="102"/>
      <c r="D6" s="108"/>
      <c r="E6" s="103">
        <v>42737</v>
      </c>
      <c r="F6" s="39">
        <v>1</v>
      </c>
      <c r="G6" s="103">
        <v>42738</v>
      </c>
      <c r="H6" s="109"/>
      <c r="I6" s="110">
        <f>SUMIF(D2:D6,"=Fernandez",F2:F6)</f>
        <v>15</v>
      </c>
      <c r="J6" s="111"/>
    </row>
    <row r="7" spans="1:10" x14ac:dyDescent="0.25">
      <c r="A7" s="174" t="s">
        <v>116</v>
      </c>
      <c r="B7" s="113">
        <v>8</v>
      </c>
      <c r="C7" s="114">
        <v>1</v>
      </c>
      <c r="D7" s="115" t="s">
        <v>225</v>
      </c>
      <c r="E7" s="116">
        <v>42738</v>
      </c>
      <c r="F7" s="117">
        <v>2</v>
      </c>
      <c r="G7" s="116">
        <v>42740</v>
      </c>
      <c r="H7" s="118"/>
      <c r="I7" s="119"/>
      <c r="J7" s="120"/>
    </row>
    <row r="8" spans="1:10" x14ac:dyDescent="0.25">
      <c r="A8" s="121" t="s">
        <v>136</v>
      </c>
      <c r="B8" s="113">
        <v>5</v>
      </c>
      <c r="C8" s="122"/>
      <c r="D8" s="115" t="s">
        <v>225</v>
      </c>
      <c r="E8" s="123">
        <v>42741</v>
      </c>
      <c r="F8" s="124">
        <v>2</v>
      </c>
      <c r="G8" s="123">
        <v>42743</v>
      </c>
      <c r="H8" s="104"/>
      <c r="J8" s="105"/>
    </row>
    <row r="9" spans="1:10" x14ac:dyDescent="0.25">
      <c r="A9" s="125" t="s">
        <v>189</v>
      </c>
      <c r="B9" s="126">
        <v>13</v>
      </c>
      <c r="C9" s="122"/>
      <c r="D9" s="115" t="s">
        <v>225</v>
      </c>
      <c r="E9" s="123">
        <v>42743</v>
      </c>
      <c r="F9" s="127">
        <v>4</v>
      </c>
      <c r="G9" s="123">
        <v>42747</v>
      </c>
      <c r="H9" s="104"/>
      <c r="J9" s="105"/>
    </row>
    <row r="10" spans="1:10" x14ac:dyDescent="0.25">
      <c r="A10" s="128" t="s">
        <v>117</v>
      </c>
      <c r="B10" s="65">
        <v>3</v>
      </c>
      <c r="C10" s="122"/>
      <c r="D10" s="115" t="s">
        <v>228</v>
      </c>
      <c r="E10" s="103">
        <v>42748</v>
      </c>
      <c r="F10" s="39">
        <v>1</v>
      </c>
      <c r="G10" s="103">
        <v>42749</v>
      </c>
      <c r="H10" s="104"/>
      <c r="J10" s="105"/>
    </row>
    <row r="11" spans="1:10" x14ac:dyDescent="0.25">
      <c r="A11" s="129" t="s">
        <v>137</v>
      </c>
      <c r="B11" s="33">
        <v>1</v>
      </c>
      <c r="C11" s="122"/>
      <c r="D11" s="115" t="s">
        <v>228</v>
      </c>
      <c r="E11" s="103">
        <v>42749</v>
      </c>
      <c r="F11" s="39">
        <v>1</v>
      </c>
      <c r="G11" s="103">
        <v>42750</v>
      </c>
      <c r="H11" s="104"/>
      <c r="J11" s="105"/>
    </row>
    <row r="12" spans="1:10" x14ac:dyDescent="0.25">
      <c r="A12" s="130" t="s">
        <v>190</v>
      </c>
      <c r="B12" s="131">
        <v>5</v>
      </c>
      <c r="C12" s="122"/>
      <c r="D12" s="115" t="s">
        <v>228</v>
      </c>
      <c r="E12" s="103">
        <v>42750</v>
      </c>
      <c r="F12" s="39">
        <v>1</v>
      </c>
      <c r="G12" s="103">
        <v>42751</v>
      </c>
      <c r="H12" s="104"/>
      <c r="J12" s="105"/>
    </row>
    <row r="13" spans="1:10" x14ac:dyDescent="0.25">
      <c r="A13" s="175" t="s">
        <v>118</v>
      </c>
      <c r="B13" s="133">
        <v>1</v>
      </c>
      <c r="C13" s="122"/>
      <c r="D13" s="115" t="s">
        <v>225</v>
      </c>
      <c r="E13" s="123">
        <v>42751</v>
      </c>
      <c r="F13" s="117">
        <v>1</v>
      </c>
      <c r="G13" s="123">
        <v>42752</v>
      </c>
      <c r="H13" s="104"/>
      <c r="J13" s="105"/>
    </row>
    <row r="14" spans="1:10" x14ac:dyDescent="0.25">
      <c r="A14" s="112" t="s">
        <v>138</v>
      </c>
      <c r="B14" s="113">
        <v>2</v>
      </c>
      <c r="C14" s="122"/>
      <c r="D14" s="115" t="s">
        <v>225</v>
      </c>
      <c r="E14" s="123">
        <v>42752</v>
      </c>
      <c r="F14" s="124">
        <v>1</v>
      </c>
      <c r="G14" s="123">
        <v>42753</v>
      </c>
      <c r="H14" s="104"/>
      <c r="J14" s="105"/>
    </row>
    <row r="15" spans="1:10" x14ac:dyDescent="0.25">
      <c r="A15" s="134" t="s">
        <v>191</v>
      </c>
      <c r="B15" s="126">
        <v>2</v>
      </c>
      <c r="C15" s="122"/>
      <c r="D15" s="115" t="s">
        <v>225</v>
      </c>
      <c r="E15" s="123">
        <v>42753</v>
      </c>
      <c r="F15" s="127">
        <v>1</v>
      </c>
      <c r="G15" s="123">
        <v>42754</v>
      </c>
      <c r="H15" s="104"/>
      <c r="J15" s="105"/>
    </row>
    <row r="16" spans="1:10" x14ac:dyDescent="0.25">
      <c r="A16" s="135" t="s">
        <v>119</v>
      </c>
      <c r="B16" s="65">
        <v>13</v>
      </c>
      <c r="C16" s="122"/>
      <c r="D16" s="115" t="s">
        <v>228</v>
      </c>
      <c r="E16" s="103">
        <v>42755</v>
      </c>
      <c r="F16" s="39">
        <v>4</v>
      </c>
      <c r="G16" s="103">
        <v>42759</v>
      </c>
      <c r="H16" s="104"/>
      <c r="J16" s="105"/>
    </row>
    <row r="17" spans="1:10" x14ac:dyDescent="0.25">
      <c r="A17" s="129" t="s">
        <v>139</v>
      </c>
      <c r="B17" s="33">
        <v>8</v>
      </c>
      <c r="C17" s="122"/>
      <c r="D17" s="115" t="s">
        <v>228</v>
      </c>
      <c r="E17" s="103">
        <v>42759</v>
      </c>
      <c r="F17" s="39">
        <v>2</v>
      </c>
      <c r="G17" s="103">
        <v>42761</v>
      </c>
      <c r="H17" s="104"/>
      <c r="I17" s="136" t="s">
        <v>229</v>
      </c>
      <c r="J17" s="137"/>
    </row>
    <row r="18" spans="1:10" x14ac:dyDescent="0.25">
      <c r="A18" s="130" t="s">
        <v>192</v>
      </c>
      <c r="B18" s="131">
        <v>21</v>
      </c>
      <c r="C18" s="122"/>
      <c r="D18" s="115" t="s">
        <v>228</v>
      </c>
      <c r="E18" s="103">
        <v>42762</v>
      </c>
      <c r="F18" s="39">
        <v>6</v>
      </c>
      <c r="G18" s="103">
        <v>42768</v>
      </c>
      <c r="H18" s="104"/>
      <c r="I18" s="91" t="s">
        <v>227</v>
      </c>
      <c r="J18" s="105" t="s">
        <v>230</v>
      </c>
    </row>
    <row r="19" spans="1:10" x14ac:dyDescent="0.25">
      <c r="A19" s="112" t="s">
        <v>212</v>
      </c>
      <c r="B19" s="113">
        <v>5</v>
      </c>
      <c r="C19" s="138"/>
      <c r="D19" s="115" t="s">
        <v>225</v>
      </c>
      <c r="E19" s="139">
        <v>42769</v>
      </c>
      <c r="F19" s="15">
        <v>2</v>
      </c>
      <c r="G19" s="139">
        <v>42771</v>
      </c>
      <c r="H19" s="109"/>
      <c r="I19" s="110">
        <f>SUMIF(D7:D19,"=Fernandez",F7:F19)</f>
        <v>13</v>
      </c>
      <c r="J19" s="111">
        <f>SUMIF(D7:D19,"=Arizaga",F7:F19)</f>
        <v>15</v>
      </c>
    </row>
    <row r="20" spans="1:10" x14ac:dyDescent="0.25">
      <c r="A20" s="135" t="s">
        <v>120</v>
      </c>
      <c r="B20" s="65">
        <v>13</v>
      </c>
      <c r="C20" s="114">
        <v>2</v>
      </c>
      <c r="D20" s="115" t="s">
        <v>228</v>
      </c>
      <c r="E20" s="140">
        <v>42771</v>
      </c>
      <c r="F20" s="65">
        <v>4</v>
      </c>
      <c r="G20" s="140">
        <v>42775</v>
      </c>
      <c r="H20" s="118"/>
      <c r="I20" s="119"/>
      <c r="J20" s="120"/>
    </row>
    <row r="21" spans="1:10" x14ac:dyDescent="0.25">
      <c r="A21" s="129" t="s">
        <v>140</v>
      </c>
      <c r="B21" s="33">
        <v>8</v>
      </c>
      <c r="C21" s="122"/>
      <c r="D21" s="115" t="s">
        <v>228</v>
      </c>
      <c r="E21" s="103">
        <v>42776</v>
      </c>
      <c r="F21" s="39">
        <v>2</v>
      </c>
      <c r="G21" s="103">
        <v>42778</v>
      </c>
      <c r="H21" s="104"/>
      <c r="J21" s="105"/>
    </row>
    <row r="22" spans="1:10" x14ac:dyDescent="0.25">
      <c r="A22" s="130" t="s">
        <v>193</v>
      </c>
      <c r="B22" s="131">
        <v>8</v>
      </c>
      <c r="C22" s="122"/>
      <c r="D22" s="115" t="s">
        <v>228</v>
      </c>
      <c r="E22" s="103">
        <v>42778</v>
      </c>
      <c r="F22" s="39">
        <v>2</v>
      </c>
      <c r="G22" s="103">
        <v>42780</v>
      </c>
      <c r="H22" s="104"/>
      <c r="J22" s="105"/>
    </row>
    <row r="23" spans="1:10" x14ac:dyDescent="0.25">
      <c r="A23" s="135" t="s">
        <v>121</v>
      </c>
      <c r="B23" s="65">
        <v>13</v>
      </c>
      <c r="C23" s="122"/>
      <c r="D23" s="115" t="s">
        <v>228</v>
      </c>
      <c r="E23" s="103">
        <v>42780</v>
      </c>
      <c r="F23" s="39">
        <v>4</v>
      </c>
      <c r="G23" s="103">
        <v>42785</v>
      </c>
      <c r="H23" s="104"/>
      <c r="J23" s="105"/>
    </row>
    <row r="24" spans="1:10" x14ac:dyDescent="0.25">
      <c r="A24" s="129" t="s">
        <v>141</v>
      </c>
      <c r="B24" s="33">
        <v>8</v>
      </c>
      <c r="C24" s="122"/>
      <c r="D24" s="115" t="s">
        <v>228</v>
      </c>
      <c r="E24" s="103">
        <v>42785</v>
      </c>
      <c r="F24" s="39">
        <v>2</v>
      </c>
      <c r="G24" s="103">
        <v>42787</v>
      </c>
      <c r="H24" s="104"/>
      <c r="I24" s="136" t="s">
        <v>231</v>
      </c>
      <c r="J24" s="137"/>
    </row>
    <row r="25" spans="1:10" x14ac:dyDescent="0.25">
      <c r="A25" s="130" t="s">
        <v>194</v>
      </c>
      <c r="B25" s="131">
        <v>21</v>
      </c>
      <c r="C25" s="122"/>
      <c r="D25" s="115" t="s">
        <v>228</v>
      </c>
      <c r="E25" s="103">
        <v>42787</v>
      </c>
      <c r="F25" s="39">
        <v>6</v>
      </c>
      <c r="G25" s="103">
        <v>42794</v>
      </c>
      <c r="H25" s="104"/>
      <c r="I25" s="91" t="s">
        <v>227</v>
      </c>
      <c r="J25" s="105" t="s">
        <v>230</v>
      </c>
    </row>
    <row r="26" spans="1:10" x14ac:dyDescent="0.25">
      <c r="A26" s="129" t="s">
        <v>213</v>
      </c>
      <c r="B26" s="33">
        <v>5</v>
      </c>
      <c r="C26" s="138"/>
      <c r="D26" s="115" t="s">
        <v>228</v>
      </c>
      <c r="E26" s="141">
        <v>42794</v>
      </c>
      <c r="F26" s="57">
        <v>2</v>
      </c>
      <c r="G26" s="141">
        <v>42796</v>
      </c>
      <c r="H26" s="109"/>
      <c r="I26" s="110">
        <f>SUMIF(D20:D26,"=Fernandez",F20:F26)</f>
        <v>0</v>
      </c>
      <c r="J26" s="111">
        <f>SUMIF(D20:D26,"=Arizaga",F20:F26)</f>
        <v>22</v>
      </c>
    </row>
    <row r="27" spans="1:10" x14ac:dyDescent="0.25">
      <c r="A27" s="135" t="s">
        <v>122</v>
      </c>
      <c r="B27" s="65">
        <v>13</v>
      </c>
      <c r="C27" s="114">
        <v>3</v>
      </c>
      <c r="D27" s="115" t="s">
        <v>228</v>
      </c>
      <c r="E27" s="140">
        <v>42797</v>
      </c>
      <c r="F27" s="65">
        <v>4</v>
      </c>
      <c r="G27" s="140">
        <v>42801</v>
      </c>
      <c r="H27" s="118"/>
      <c r="I27" s="119"/>
      <c r="J27" s="120"/>
    </row>
    <row r="28" spans="1:10" x14ac:dyDescent="0.25">
      <c r="A28" s="129" t="s">
        <v>142</v>
      </c>
      <c r="B28" s="33">
        <v>8</v>
      </c>
      <c r="C28" s="122"/>
      <c r="D28" s="115" t="s">
        <v>228</v>
      </c>
      <c r="E28" s="103">
        <v>42801</v>
      </c>
      <c r="F28" s="39">
        <v>2</v>
      </c>
      <c r="G28" s="103">
        <v>42803</v>
      </c>
      <c r="H28" s="104"/>
      <c r="J28" s="105"/>
    </row>
    <row r="29" spans="1:10" x14ac:dyDescent="0.25">
      <c r="A29" s="130" t="s">
        <v>195</v>
      </c>
      <c r="B29" s="131">
        <v>21</v>
      </c>
      <c r="C29" s="122"/>
      <c r="D29" s="115" t="s">
        <v>228</v>
      </c>
      <c r="E29" s="103">
        <v>42804</v>
      </c>
      <c r="F29" s="39">
        <v>6</v>
      </c>
      <c r="G29" s="103">
        <v>42810</v>
      </c>
      <c r="H29" s="104"/>
      <c r="J29" s="105"/>
    </row>
    <row r="30" spans="1:10" x14ac:dyDescent="0.25">
      <c r="A30" s="132" t="s">
        <v>123</v>
      </c>
      <c r="B30" s="133">
        <v>3</v>
      </c>
      <c r="C30" s="122"/>
      <c r="D30" s="115" t="s">
        <v>225</v>
      </c>
      <c r="E30" s="123">
        <v>42811</v>
      </c>
      <c r="F30" s="113">
        <v>1</v>
      </c>
      <c r="G30" s="123">
        <v>42812</v>
      </c>
      <c r="H30" s="104"/>
      <c r="J30" s="105"/>
    </row>
    <row r="31" spans="1:10" x14ac:dyDescent="0.25">
      <c r="A31" s="112" t="s">
        <v>143</v>
      </c>
      <c r="B31" s="113">
        <v>2</v>
      </c>
      <c r="C31" s="122"/>
      <c r="D31" s="115" t="s">
        <v>225</v>
      </c>
      <c r="E31" s="123">
        <v>42812</v>
      </c>
      <c r="F31" s="113">
        <v>1</v>
      </c>
      <c r="G31" s="123">
        <v>42813</v>
      </c>
      <c r="H31" s="104"/>
      <c r="J31" s="105"/>
    </row>
    <row r="32" spans="1:10" x14ac:dyDescent="0.25">
      <c r="A32" s="134" t="s">
        <v>196</v>
      </c>
      <c r="B32" s="126">
        <v>5</v>
      </c>
      <c r="C32" s="122"/>
      <c r="D32" s="115" t="s">
        <v>225</v>
      </c>
      <c r="E32" s="123">
        <v>42813</v>
      </c>
      <c r="F32" s="113">
        <v>2</v>
      </c>
      <c r="G32" s="123">
        <v>42815</v>
      </c>
      <c r="H32" s="104"/>
      <c r="J32" s="105"/>
    </row>
    <row r="33" spans="1:10" x14ac:dyDescent="0.25">
      <c r="A33" s="132" t="s">
        <v>124</v>
      </c>
      <c r="B33" s="133">
        <v>3</v>
      </c>
      <c r="C33" s="122"/>
      <c r="D33" s="115" t="s">
        <v>225</v>
      </c>
      <c r="E33" s="123">
        <v>42815</v>
      </c>
      <c r="F33" s="113">
        <v>1</v>
      </c>
      <c r="G33" s="123">
        <v>42816</v>
      </c>
      <c r="H33" s="104"/>
      <c r="J33" s="105"/>
    </row>
    <row r="34" spans="1:10" x14ac:dyDescent="0.25">
      <c r="A34" s="112" t="s">
        <v>144</v>
      </c>
      <c r="B34" s="113">
        <v>4</v>
      </c>
      <c r="C34" s="122"/>
      <c r="D34" s="115" t="s">
        <v>225</v>
      </c>
      <c r="E34" s="123">
        <v>42816</v>
      </c>
      <c r="F34" s="113">
        <v>1</v>
      </c>
      <c r="G34" s="123">
        <v>42817</v>
      </c>
      <c r="H34" s="104"/>
      <c r="J34" s="105"/>
    </row>
    <row r="35" spans="1:10" x14ac:dyDescent="0.25">
      <c r="A35" s="134" t="s">
        <v>197</v>
      </c>
      <c r="B35" s="126">
        <v>5</v>
      </c>
      <c r="C35" s="122"/>
      <c r="D35" s="115" t="s">
        <v>225</v>
      </c>
      <c r="E35" s="123">
        <v>42818</v>
      </c>
      <c r="F35" s="113">
        <v>2</v>
      </c>
      <c r="G35" s="123">
        <v>42820</v>
      </c>
      <c r="H35" s="104"/>
      <c r="J35" s="105"/>
    </row>
    <row r="36" spans="1:10" x14ac:dyDescent="0.25">
      <c r="A36" s="132" t="s">
        <v>125</v>
      </c>
      <c r="B36" s="133">
        <v>3</v>
      </c>
      <c r="C36" s="122"/>
      <c r="D36" s="115" t="s">
        <v>225</v>
      </c>
      <c r="E36" s="123">
        <v>42820</v>
      </c>
      <c r="F36" s="113">
        <v>1</v>
      </c>
      <c r="G36" s="123">
        <v>42821</v>
      </c>
      <c r="H36" s="104"/>
      <c r="J36" s="105"/>
    </row>
    <row r="37" spans="1:10" x14ac:dyDescent="0.25">
      <c r="A37" s="112" t="s">
        <v>145</v>
      </c>
      <c r="B37" s="113">
        <v>4</v>
      </c>
      <c r="C37" s="122"/>
      <c r="D37" s="115" t="s">
        <v>225</v>
      </c>
      <c r="E37" s="123">
        <v>42821</v>
      </c>
      <c r="F37" s="113">
        <v>1</v>
      </c>
      <c r="G37" s="123">
        <v>42822</v>
      </c>
      <c r="H37" s="104"/>
      <c r="I37" s="136" t="s">
        <v>232</v>
      </c>
      <c r="J37" s="137"/>
    </row>
    <row r="38" spans="1:10" x14ac:dyDescent="0.25">
      <c r="A38" s="134" t="s">
        <v>198</v>
      </c>
      <c r="B38" s="126">
        <v>5</v>
      </c>
      <c r="C38" s="122"/>
      <c r="D38" s="115" t="s">
        <v>225</v>
      </c>
      <c r="E38" s="123">
        <v>42822</v>
      </c>
      <c r="F38" s="113">
        <v>2</v>
      </c>
      <c r="G38" s="123">
        <v>42824</v>
      </c>
      <c r="H38" s="104"/>
      <c r="I38" s="91" t="s">
        <v>227</v>
      </c>
      <c r="J38" s="105" t="s">
        <v>230</v>
      </c>
    </row>
    <row r="39" spans="1:10" ht="15.75" thickBot="1" x14ac:dyDescent="0.3">
      <c r="A39" s="142" t="s">
        <v>214</v>
      </c>
      <c r="B39" s="143">
        <v>5</v>
      </c>
      <c r="C39" s="144"/>
      <c r="D39" s="145" t="s">
        <v>225</v>
      </c>
      <c r="E39" s="146">
        <v>42825</v>
      </c>
      <c r="F39" s="147">
        <v>2</v>
      </c>
      <c r="G39" s="146">
        <v>42827</v>
      </c>
      <c r="H39" s="148"/>
      <c r="I39" s="149">
        <f>SUMIF(D27:D39,"=Fernandez",F27:F39)</f>
        <v>14</v>
      </c>
      <c r="J39" s="150">
        <f>SUMIF(D27:D39,"=Arizaga",F27:F39)</f>
        <v>12</v>
      </c>
    </row>
    <row r="40" spans="1:10" x14ac:dyDescent="0.25">
      <c r="A40" s="129" t="s">
        <v>126</v>
      </c>
      <c r="B40" s="39">
        <v>13</v>
      </c>
      <c r="C40" s="122">
        <v>4</v>
      </c>
      <c r="D40" s="111" t="s">
        <v>228</v>
      </c>
      <c r="E40" s="151">
        <v>42827</v>
      </c>
      <c r="F40" s="97">
        <v>4</v>
      </c>
      <c r="G40" s="96">
        <v>42831</v>
      </c>
      <c r="H40" s="98"/>
      <c r="I40" s="99"/>
      <c r="J40" s="100"/>
    </row>
    <row r="41" spans="1:10" x14ac:dyDescent="0.25">
      <c r="A41" s="129" t="s">
        <v>146</v>
      </c>
      <c r="B41" s="33">
        <v>8</v>
      </c>
      <c r="C41" s="122"/>
      <c r="D41" s="115" t="s">
        <v>228</v>
      </c>
      <c r="E41" s="152">
        <v>42832</v>
      </c>
      <c r="F41" s="39">
        <v>2</v>
      </c>
      <c r="G41" s="103">
        <v>42834</v>
      </c>
      <c r="H41" s="104"/>
      <c r="I41" s="136" t="s">
        <v>233</v>
      </c>
      <c r="J41" s="137"/>
    </row>
    <row r="42" spans="1:10" x14ac:dyDescent="0.25">
      <c r="A42" s="130" t="s">
        <v>199</v>
      </c>
      <c r="B42" s="131">
        <v>21</v>
      </c>
      <c r="C42" s="122"/>
      <c r="D42" s="115" t="s">
        <v>228</v>
      </c>
      <c r="E42" s="152">
        <v>42834</v>
      </c>
      <c r="F42" s="39">
        <v>6</v>
      </c>
      <c r="G42" s="103">
        <v>42841</v>
      </c>
      <c r="H42" s="104"/>
      <c r="I42" s="91" t="s">
        <v>227</v>
      </c>
      <c r="J42" s="105" t="s">
        <v>230</v>
      </c>
    </row>
    <row r="43" spans="1:10" x14ac:dyDescent="0.25">
      <c r="A43" s="153" t="s">
        <v>215</v>
      </c>
      <c r="B43" s="154">
        <v>5</v>
      </c>
      <c r="C43" s="138"/>
      <c r="D43" s="115" t="s">
        <v>228</v>
      </c>
      <c r="E43" s="155">
        <v>42841</v>
      </c>
      <c r="F43" s="57">
        <v>2</v>
      </c>
      <c r="G43" s="141">
        <v>42843</v>
      </c>
      <c r="H43" s="109"/>
      <c r="I43" s="110">
        <f>SUMIF(D40:D43,"=Fernandez",F40:F43)</f>
        <v>0</v>
      </c>
      <c r="J43" s="111">
        <f>SUMIF(D40:D43,"=Arizaga",F40:F43)</f>
        <v>14</v>
      </c>
    </row>
    <row r="44" spans="1:10" x14ac:dyDescent="0.25">
      <c r="A44" s="135" t="s">
        <v>127</v>
      </c>
      <c r="B44" s="65">
        <v>13</v>
      </c>
      <c r="C44" s="114">
        <v>5</v>
      </c>
      <c r="D44" s="115" t="s">
        <v>228</v>
      </c>
      <c r="E44" s="156">
        <v>42843</v>
      </c>
      <c r="F44" s="65">
        <v>4</v>
      </c>
      <c r="G44" s="140">
        <v>42848</v>
      </c>
      <c r="H44" s="118"/>
      <c r="I44" s="119"/>
      <c r="J44" s="120"/>
    </row>
    <row r="45" spans="1:10" x14ac:dyDescent="0.25">
      <c r="A45" s="129" t="s">
        <v>147</v>
      </c>
      <c r="B45" s="33">
        <v>8</v>
      </c>
      <c r="C45" s="122"/>
      <c r="D45" s="115" t="s">
        <v>228</v>
      </c>
      <c r="E45" s="152">
        <v>42848</v>
      </c>
      <c r="F45" s="39">
        <v>2</v>
      </c>
      <c r="G45" s="103">
        <v>42850</v>
      </c>
      <c r="H45" s="104"/>
      <c r="J45" s="105"/>
    </row>
    <row r="46" spans="1:10" x14ac:dyDescent="0.25">
      <c r="A46" s="130" t="s">
        <v>200</v>
      </c>
      <c r="B46" s="131">
        <v>21</v>
      </c>
      <c r="C46" s="122"/>
      <c r="D46" s="115" t="s">
        <v>228</v>
      </c>
      <c r="E46" s="152">
        <v>42850</v>
      </c>
      <c r="F46" s="39">
        <v>6</v>
      </c>
      <c r="G46" s="103">
        <v>42857</v>
      </c>
      <c r="H46" s="104"/>
      <c r="J46" s="105"/>
    </row>
    <row r="47" spans="1:10" x14ac:dyDescent="0.25">
      <c r="A47" s="132" t="s">
        <v>128</v>
      </c>
      <c r="B47" s="133">
        <v>3</v>
      </c>
      <c r="C47" s="122"/>
      <c r="D47" s="115" t="s">
        <v>225</v>
      </c>
      <c r="E47" s="157">
        <v>42857</v>
      </c>
      <c r="F47" s="113">
        <v>1</v>
      </c>
      <c r="G47" s="123">
        <v>42858</v>
      </c>
      <c r="H47" s="104"/>
      <c r="J47" s="105"/>
    </row>
    <row r="48" spans="1:10" x14ac:dyDescent="0.25">
      <c r="A48" s="112" t="s">
        <v>148</v>
      </c>
      <c r="B48" s="113">
        <v>2</v>
      </c>
      <c r="C48" s="122"/>
      <c r="D48" s="115" t="s">
        <v>225</v>
      </c>
      <c r="E48" s="157">
        <v>42858</v>
      </c>
      <c r="F48" s="113">
        <v>1</v>
      </c>
      <c r="G48" s="123">
        <v>42859</v>
      </c>
      <c r="H48" s="104"/>
      <c r="J48" s="105"/>
    </row>
    <row r="49" spans="1:10" x14ac:dyDescent="0.25">
      <c r="A49" s="134" t="s">
        <v>201</v>
      </c>
      <c r="B49" s="126">
        <v>5</v>
      </c>
      <c r="C49" s="122"/>
      <c r="D49" s="115" t="s">
        <v>225</v>
      </c>
      <c r="E49" s="157">
        <v>42860</v>
      </c>
      <c r="F49" s="113">
        <v>2</v>
      </c>
      <c r="G49" s="123">
        <v>42862</v>
      </c>
      <c r="H49" s="104"/>
      <c r="J49" s="105"/>
    </row>
    <row r="50" spans="1:10" x14ac:dyDescent="0.25">
      <c r="A50" s="132" t="s">
        <v>129</v>
      </c>
      <c r="B50" s="133">
        <v>3</v>
      </c>
      <c r="C50" s="122"/>
      <c r="D50" s="115" t="s">
        <v>225</v>
      </c>
      <c r="E50" s="157">
        <v>42862</v>
      </c>
      <c r="F50" s="113">
        <v>1</v>
      </c>
      <c r="G50" s="123">
        <v>42863</v>
      </c>
      <c r="H50" s="104"/>
      <c r="J50" s="105"/>
    </row>
    <row r="51" spans="1:10" x14ac:dyDescent="0.25">
      <c r="A51" s="112" t="s">
        <v>149</v>
      </c>
      <c r="B51" s="113">
        <v>1</v>
      </c>
      <c r="C51" s="122"/>
      <c r="D51" s="115" t="s">
        <v>225</v>
      </c>
      <c r="E51" s="157">
        <v>42863</v>
      </c>
      <c r="F51" s="113">
        <v>1</v>
      </c>
      <c r="G51" s="123">
        <v>42864</v>
      </c>
      <c r="H51" s="104"/>
      <c r="I51" s="136" t="s">
        <v>234</v>
      </c>
      <c r="J51" s="137"/>
    </row>
    <row r="52" spans="1:10" x14ac:dyDescent="0.25">
      <c r="A52" s="134" t="s">
        <v>202</v>
      </c>
      <c r="B52" s="126">
        <v>5</v>
      </c>
      <c r="C52" s="122"/>
      <c r="D52" s="115" t="s">
        <v>225</v>
      </c>
      <c r="E52" s="157">
        <v>42864</v>
      </c>
      <c r="F52" s="113">
        <v>2</v>
      </c>
      <c r="G52" s="123">
        <v>42866</v>
      </c>
      <c r="H52" s="104"/>
      <c r="I52" s="91" t="s">
        <v>227</v>
      </c>
      <c r="J52" s="105" t="s">
        <v>230</v>
      </c>
    </row>
    <row r="53" spans="1:10" x14ac:dyDescent="0.25">
      <c r="A53" s="158" t="s">
        <v>216</v>
      </c>
      <c r="B53" s="159">
        <v>5</v>
      </c>
      <c r="C53" s="138"/>
      <c r="D53" s="115" t="s">
        <v>225</v>
      </c>
      <c r="E53" s="160">
        <v>42867</v>
      </c>
      <c r="F53" s="126">
        <v>2</v>
      </c>
      <c r="G53" s="139">
        <v>42869</v>
      </c>
      <c r="H53" s="109"/>
      <c r="I53" s="110">
        <f>SUMIF(D44:D53,"=Fernandez",F44:F53)</f>
        <v>10</v>
      </c>
      <c r="J53" s="111">
        <f>SUMIF(D44:D53,"=Arizaga",F44:F53)</f>
        <v>12</v>
      </c>
    </row>
    <row r="54" spans="1:10" x14ac:dyDescent="0.25">
      <c r="A54" s="132" t="s">
        <v>130</v>
      </c>
      <c r="B54" s="133">
        <v>3</v>
      </c>
      <c r="C54" s="114">
        <v>6</v>
      </c>
      <c r="D54" s="115" t="s">
        <v>225</v>
      </c>
      <c r="E54" s="161">
        <v>42869</v>
      </c>
      <c r="F54" s="133">
        <v>1</v>
      </c>
      <c r="G54" s="116">
        <v>42870</v>
      </c>
      <c r="H54" s="118"/>
      <c r="I54" s="119"/>
      <c r="J54" s="120"/>
    </row>
    <row r="55" spans="1:10" x14ac:dyDescent="0.25">
      <c r="A55" s="112" t="s">
        <v>150</v>
      </c>
      <c r="B55" s="113">
        <v>1</v>
      </c>
      <c r="C55" s="122"/>
      <c r="D55" s="115" t="s">
        <v>225</v>
      </c>
      <c r="E55" s="157">
        <v>42870</v>
      </c>
      <c r="F55" s="113">
        <v>1</v>
      </c>
      <c r="G55" s="123">
        <v>42871</v>
      </c>
      <c r="H55" s="104"/>
      <c r="J55" s="105"/>
    </row>
    <row r="56" spans="1:10" x14ac:dyDescent="0.25">
      <c r="A56" s="134" t="s">
        <v>203</v>
      </c>
      <c r="B56" s="126">
        <v>5</v>
      </c>
      <c r="C56" s="122"/>
      <c r="D56" s="115" t="s">
        <v>225</v>
      </c>
      <c r="E56" s="157">
        <v>42871</v>
      </c>
      <c r="F56" s="113">
        <v>2</v>
      </c>
      <c r="G56" s="123">
        <v>42873</v>
      </c>
      <c r="H56" s="104"/>
      <c r="J56" s="105"/>
    </row>
    <row r="57" spans="1:10" x14ac:dyDescent="0.25">
      <c r="A57" s="135" t="s">
        <v>131</v>
      </c>
      <c r="B57" s="65">
        <v>1</v>
      </c>
      <c r="C57" s="122"/>
      <c r="D57" s="115" t="s">
        <v>228</v>
      </c>
      <c r="E57" s="152">
        <v>42874</v>
      </c>
      <c r="F57" s="39">
        <v>1</v>
      </c>
      <c r="G57" s="103">
        <v>42875</v>
      </c>
      <c r="H57" s="104"/>
      <c r="J57" s="105"/>
    </row>
    <row r="58" spans="1:10" x14ac:dyDescent="0.25">
      <c r="A58" s="129" t="s">
        <v>151</v>
      </c>
      <c r="B58" s="33">
        <v>2</v>
      </c>
      <c r="C58" s="122"/>
      <c r="D58" s="115" t="s">
        <v>228</v>
      </c>
      <c r="E58" s="152">
        <v>42875</v>
      </c>
      <c r="F58" s="39">
        <v>1</v>
      </c>
      <c r="G58" s="103">
        <v>42876</v>
      </c>
      <c r="H58" s="104"/>
      <c r="J58" s="105"/>
    </row>
    <row r="59" spans="1:10" x14ac:dyDescent="0.25">
      <c r="A59" s="130" t="s">
        <v>204</v>
      </c>
      <c r="B59" s="131">
        <v>2</v>
      </c>
      <c r="C59" s="122"/>
      <c r="D59" s="115" t="s">
        <v>228</v>
      </c>
      <c r="E59" s="152">
        <v>42876</v>
      </c>
      <c r="F59" s="39">
        <v>1</v>
      </c>
      <c r="G59" s="103">
        <v>42877</v>
      </c>
      <c r="H59" s="104"/>
      <c r="J59" s="105"/>
    </row>
    <row r="60" spans="1:10" x14ac:dyDescent="0.25">
      <c r="A60" s="132" t="s">
        <v>132</v>
      </c>
      <c r="B60" s="133">
        <v>21</v>
      </c>
      <c r="C60" s="122"/>
      <c r="D60" s="115" t="s">
        <v>225</v>
      </c>
      <c r="E60" s="157">
        <v>42877</v>
      </c>
      <c r="F60" s="113">
        <v>6</v>
      </c>
      <c r="G60" s="123">
        <v>42884</v>
      </c>
      <c r="H60" s="104"/>
      <c r="J60" s="105"/>
    </row>
    <row r="61" spans="1:10" x14ac:dyDescent="0.25">
      <c r="A61" s="112" t="s">
        <v>152</v>
      </c>
      <c r="B61" s="113">
        <v>5</v>
      </c>
      <c r="C61" s="122"/>
      <c r="D61" s="115" t="s">
        <v>225</v>
      </c>
      <c r="E61" s="157">
        <v>42884</v>
      </c>
      <c r="F61" s="113">
        <v>2</v>
      </c>
      <c r="G61" s="123">
        <v>42886</v>
      </c>
      <c r="H61" s="104"/>
      <c r="J61" s="105"/>
    </row>
    <row r="62" spans="1:10" x14ac:dyDescent="0.25">
      <c r="A62" s="134" t="s">
        <v>205</v>
      </c>
      <c r="B62" s="126">
        <v>34</v>
      </c>
      <c r="C62" s="122"/>
      <c r="D62" s="115" t="s">
        <v>225</v>
      </c>
      <c r="E62" s="157">
        <v>42886</v>
      </c>
      <c r="F62" s="113">
        <v>9</v>
      </c>
      <c r="G62" s="123">
        <v>42897</v>
      </c>
      <c r="H62" s="104"/>
      <c r="J62" s="105"/>
    </row>
    <row r="63" spans="1:10" x14ac:dyDescent="0.25">
      <c r="A63" s="132" t="s">
        <v>133</v>
      </c>
      <c r="B63" s="133">
        <v>8</v>
      </c>
      <c r="C63" s="122"/>
      <c r="D63" s="115" t="s">
        <v>225</v>
      </c>
      <c r="E63" s="157">
        <v>42897</v>
      </c>
      <c r="F63" s="113">
        <v>2</v>
      </c>
      <c r="G63" s="123">
        <v>42899</v>
      </c>
      <c r="H63" s="104"/>
      <c r="J63" s="105"/>
    </row>
    <row r="64" spans="1:10" x14ac:dyDescent="0.25">
      <c r="A64" s="112" t="s">
        <v>153</v>
      </c>
      <c r="B64" s="113">
        <v>5</v>
      </c>
      <c r="C64" s="122"/>
      <c r="D64" s="115" t="s">
        <v>225</v>
      </c>
      <c r="E64" s="157">
        <v>42899</v>
      </c>
      <c r="F64" s="113">
        <v>2</v>
      </c>
      <c r="G64" s="123">
        <v>42901</v>
      </c>
      <c r="H64" s="104"/>
      <c r="I64" s="136" t="s">
        <v>235</v>
      </c>
      <c r="J64" s="137"/>
    </row>
    <row r="65" spans="1:10" x14ac:dyDescent="0.25">
      <c r="A65" s="134" t="s">
        <v>206</v>
      </c>
      <c r="B65" s="126">
        <v>13</v>
      </c>
      <c r="C65" s="122"/>
      <c r="D65" s="115" t="s">
        <v>225</v>
      </c>
      <c r="E65" s="157">
        <v>42902</v>
      </c>
      <c r="F65" s="113">
        <v>4</v>
      </c>
      <c r="G65" s="123">
        <v>42906</v>
      </c>
      <c r="H65" s="104"/>
      <c r="I65" s="91" t="s">
        <v>227</v>
      </c>
      <c r="J65" s="105" t="s">
        <v>230</v>
      </c>
    </row>
    <row r="66" spans="1:10" x14ac:dyDescent="0.25">
      <c r="A66" s="153" t="s">
        <v>236</v>
      </c>
      <c r="B66" s="154">
        <v>5</v>
      </c>
      <c r="C66" s="138"/>
      <c r="D66" s="115" t="s">
        <v>228</v>
      </c>
      <c r="E66" s="155">
        <v>42906</v>
      </c>
      <c r="F66" s="57">
        <v>2</v>
      </c>
      <c r="G66" s="141">
        <v>42908</v>
      </c>
      <c r="H66" s="109"/>
      <c r="I66" s="110">
        <f>SUMIF(D54:D66,"=Fernandez",F54:F66)</f>
        <v>29</v>
      </c>
      <c r="J66" s="111">
        <f>SUMIF(D54:D66,"=Arizaga",F54:F66)</f>
        <v>5</v>
      </c>
    </row>
    <row r="67" spans="1:10" x14ac:dyDescent="0.25">
      <c r="A67" s="132" t="s">
        <v>134</v>
      </c>
      <c r="B67" s="133">
        <v>8</v>
      </c>
      <c r="C67" s="114">
        <v>7</v>
      </c>
      <c r="D67" s="115" t="s">
        <v>225</v>
      </c>
      <c r="E67" s="161">
        <v>42909</v>
      </c>
      <c r="F67" s="133">
        <v>2</v>
      </c>
      <c r="G67" s="116">
        <v>42911</v>
      </c>
      <c r="H67" s="118"/>
      <c r="I67" s="119"/>
      <c r="J67" s="120"/>
    </row>
    <row r="68" spans="1:10" x14ac:dyDescent="0.25">
      <c r="A68" s="112" t="s">
        <v>154</v>
      </c>
      <c r="B68" s="113">
        <v>5</v>
      </c>
      <c r="C68" s="122"/>
      <c r="D68" s="115" t="s">
        <v>225</v>
      </c>
      <c r="E68" s="157">
        <v>42911</v>
      </c>
      <c r="F68" s="113">
        <v>2</v>
      </c>
      <c r="G68" s="123">
        <v>42913</v>
      </c>
      <c r="H68" s="104"/>
      <c r="J68" s="105"/>
    </row>
    <row r="69" spans="1:10" ht="15.75" thickBot="1" x14ac:dyDescent="0.3">
      <c r="A69" s="162" t="s">
        <v>207</v>
      </c>
      <c r="B69" s="147">
        <v>13</v>
      </c>
      <c r="C69" s="122"/>
      <c r="D69" s="145" t="s">
        <v>225</v>
      </c>
      <c r="E69" s="163">
        <v>42913</v>
      </c>
      <c r="F69" s="147">
        <v>4</v>
      </c>
      <c r="G69" s="146">
        <v>42918</v>
      </c>
      <c r="H69" s="148"/>
      <c r="I69" s="149"/>
      <c r="J69" s="150"/>
    </row>
    <row r="70" spans="1:10" x14ac:dyDescent="0.25">
      <c r="A70" s="164" t="s">
        <v>135</v>
      </c>
      <c r="B70" s="97">
        <v>8</v>
      </c>
      <c r="C70" s="122"/>
      <c r="D70" s="165" t="s">
        <v>228</v>
      </c>
      <c r="E70" s="151">
        <v>42918</v>
      </c>
      <c r="F70" s="97">
        <v>2</v>
      </c>
      <c r="G70" s="96">
        <v>42920</v>
      </c>
      <c r="H70" s="98"/>
      <c r="I70" s="99"/>
      <c r="J70" s="100"/>
    </row>
    <row r="71" spans="1:10" x14ac:dyDescent="0.25">
      <c r="A71" s="129" t="s">
        <v>155</v>
      </c>
      <c r="B71" s="33">
        <v>5</v>
      </c>
      <c r="C71" s="122"/>
      <c r="D71" s="166" t="s">
        <v>228</v>
      </c>
      <c r="E71" s="152">
        <v>42920</v>
      </c>
      <c r="F71" s="39">
        <v>2</v>
      </c>
      <c r="G71" s="103">
        <v>42922</v>
      </c>
      <c r="H71" s="104"/>
      <c r="I71" s="136" t="s">
        <v>237</v>
      </c>
      <c r="J71" s="137"/>
    </row>
    <row r="72" spans="1:10" x14ac:dyDescent="0.25">
      <c r="A72" s="130" t="s">
        <v>208</v>
      </c>
      <c r="B72" s="131">
        <v>13</v>
      </c>
      <c r="C72" s="122"/>
      <c r="D72" s="166" t="s">
        <v>228</v>
      </c>
      <c r="E72" s="152">
        <v>42923</v>
      </c>
      <c r="F72" s="39">
        <v>4</v>
      </c>
      <c r="G72" s="103">
        <v>42927</v>
      </c>
      <c r="H72" s="104"/>
      <c r="I72" s="91" t="s">
        <v>227</v>
      </c>
      <c r="J72" s="105" t="s">
        <v>230</v>
      </c>
    </row>
    <row r="73" spans="1:10" ht="30.75" thickBot="1" x14ac:dyDescent="0.3">
      <c r="A73" s="167" t="s">
        <v>217</v>
      </c>
      <c r="B73" s="168">
        <v>8</v>
      </c>
      <c r="C73" s="144"/>
      <c r="D73" s="169" t="s">
        <v>226</v>
      </c>
      <c r="E73" s="170">
        <v>42927</v>
      </c>
      <c r="F73" s="168">
        <v>2</v>
      </c>
      <c r="G73" s="171">
        <v>42929</v>
      </c>
      <c r="H73" s="172"/>
      <c r="I73" s="169">
        <f>SUMIF(D67:D73,"=Fernandez",F67:F73)</f>
        <v>8</v>
      </c>
      <c r="J73" s="173">
        <f>SUMIF(D67:D73,"=Arizaga",F67:F73)</f>
        <v>8</v>
      </c>
    </row>
    <row r="74" spans="1:10" x14ac:dyDescent="0.25">
      <c r="I74" s="91">
        <f>SUM(I73,I66,I53,I43,I39,I26,I19,I6)</f>
        <v>89</v>
      </c>
      <c r="J74" s="91">
        <f>SUM(J73,J66,J53,J43,J39,J26,J19)</f>
        <v>88</v>
      </c>
    </row>
  </sheetData>
  <mergeCells count="16">
    <mergeCell ref="C54:C66"/>
    <mergeCell ref="I64:J64"/>
    <mergeCell ref="C67:C73"/>
    <mergeCell ref="I71:J71"/>
    <mergeCell ref="C27:C39"/>
    <mergeCell ref="I37:J37"/>
    <mergeCell ref="C40:C43"/>
    <mergeCell ref="I41:J41"/>
    <mergeCell ref="C44:C53"/>
    <mergeCell ref="I51:J51"/>
    <mergeCell ref="C2:C6"/>
    <mergeCell ref="D5:D6"/>
    <mergeCell ref="C7:C19"/>
    <mergeCell ref="I17:J17"/>
    <mergeCell ref="C20:C26"/>
    <mergeCell ref="I24:J24"/>
  </mergeCells>
  <conditionalFormatting sqref="D1:D1048576">
    <cfRule type="cellIs" dxfId="0" priority="1" operator="equal">
      <formula>$F$5</formula>
    </cfRule>
    <cfRule type="cellIs" dxfId="1" priority="2" operator="equal">
      <formula>$F$2</formula>
    </cfRule>
  </conditionalFormatting>
  <hyperlinks>
    <hyperlink ref="A7" location="'CU y sus prioridades'!C2" display="CU 20"/>
    <hyperlink ref="A13" location="'CU y sus prioridades'!C3" display="CU 18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A4" sqref="A4"/>
    </sheetView>
  </sheetViews>
  <sheetFormatPr baseColWidth="10" defaultRowHeight="15" x14ac:dyDescent="0.25"/>
  <sheetData>
    <row r="1" spans="1:1" x14ac:dyDescent="0.25">
      <c r="A1" t="s">
        <v>83</v>
      </c>
    </row>
    <row r="2" spans="1:1" x14ac:dyDescent="0.25">
      <c r="A2" t="s">
        <v>84</v>
      </c>
    </row>
    <row r="3" spans="1:1" x14ac:dyDescent="0.25">
      <c r="A3" t="s">
        <v>86</v>
      </c>
    </row>
    <row r="4" spans="1:1" x14ac:dyDescent="0.25">
      <c r="A4" t="s">
        <v>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/>
  </sheetViews>
  <sheetFormatPr baseColWidth="10" defaultRowHeight="15" x14ac:dyDescent="0.25"/>
  <cols>
    <col min="1" max="1" width="14.5703125" bestFit="1" customWidth="1"/>
    <col min="3" max="3" width="17.42578125" bestFit="1" customWidth="1"/>
    <col min="4" max="4" width="18.140625" customWidth="1"/>
    <col min="6" max="6" width="49.28515625" bestFit="1" customWidth="1"/>
    <col min="9" max="9" width="17.42578125" bestFit="1" customWidth="1"/>
  </cols>
  <sheetData>
    <row r="1" spans="1:6" x14ac:dyDescent="0.25">
      <c r="A1" t="s">
        <v>110</v>
      </c>
    </row>
    <row r="2" spans="1:6" x14ac:dyDescent="0.25">
      <c r="C2" s="7" t="s">
        <v>113</v>
      </c>
      <c r="D2" s="89" t="s">
        <v>114</v>
      </c>
      <c r="E2" s="7" t="s">
        <v>34</v>
      </c>
      <c r="F2" s="7" t="s">
        <v>35</v>
      </c>
    </row>
    <row r="3" spans="1:6" x14ac:dyDescent="0.25">
      <c r="C3" s="7">
        <v>1</v>
      </c>
      <c r="D3" s="89"/>
      <c r="E3" s="18">
        <v>20</v>
      </c>
      <c r="F3" s="34" t="s">
        <v>105</v>
      </c>
    </row>
    <row r="4" spans="1:6" x14ac:dyDescent="0.25">
      <c r="C4" s="7">
        <v>2</v>
      </c>
      <c r="D4" s="89"/>
      <c r="E4" s="18">
        <v>17</v>
      </c>
      <c r="F4" s="13" t="s">
        <v>28</v>
      </c>
    </row>
    <row r="5" spans="1:6" x14ac:dyDescent="0.25">
      <c r="C5" s="7">
        <f t="shared" ref="C5:C18" si="0">C4+C3</f>
        <v>3</v>
      </c>
      <c r="D5" s="89"/>
      <c r="E5" s="18">
        <v>18</v>
      </c>
      <c r="F5" s="13" t="s">
        <v>29</v>
      </c>
    </row>
    <row r="6" spans="1:6" x14ac:dyDescent="0.25">
      <c r="C6" s="7">
        <f t="shared" si="0"/>
        <v>5</v>
      </c>
      <c r="D6" s="89"/>
      <c r="E6" s="7">
        <v>3</v>
      </c>
      <c r="F6" s="14" t="s">
        <v>19</v>
      </c>
    </row>
    <row r="7" spans="1:6" x14ac:dyDescent="0.25">
      <c r="C7" s="7">
        <f t="shared" si="0"/>
        <v>8</v>
      </c>
      <c r="D7" s="89"/>
      <c r="E7" s="7">
        <v>2</v>
      </c>
      <c r="F7" s="14" t="s">
        <v>18</v>
      </c>
    </row>
    <row r="8" spans="1:6" x14ac:dyDescent="0.25">
      <c r="C8" s="7">
        <f t="shared" si="0"/>
        <v>13</v>
      </c>
      <c r="D8" s="89"/>
      <c r="E8" s="7">
        <v>5</v>
      </c>
      <c r="F8" s="14" t="s">
        <v>65</v>
      </c>
    </row>
    <row r="9" spans="1:6" x14ac:dyDescent="0.25">
      <c r="C9" s="7">
        <f t="shared" si="0"/>
        <v>21</v>
      </c>
      <c r="D9" s="89"/>
      <c r="E9" s="7">
        <v>1</v>
      </c>
      <c r="F9" s="14" t="s">
        <v>17</v>
      </c>
    </row>
    <row r="10" spans="1:6" x14ac:dyDescent="0.25">
      <c r="C10" s="7">
        <f t="shared" si="0"/>
        <v>34</v>
      </c>
      <c r="D10" s="89"/>
      <c r="E10" s="7">
        <v>4</v>
      </c>
      <c r="F10" s="14" t="s">
        <v>20</v>
      </c>
    </row>
    <row r="11" spans="1:6" x14ac:dyDescent="0.25">
      <c r="C11" s="7">
        <f t="shared" si="0"/>
        <v>55</v>
      </c>
      <c r="D11" s="89"/>
      <c r="E11" s="18">
        <v>12</v>
      </c>
      <c r="F11" s="15" t="s">
        <v>25</v>
      </c>
    </row>
    <row r="12" spans="1:6" x14ac:dyDescent="0.25">
      <c r="C12" s="7">
        <f t="shared" si="0"/>
        <v>89</v>
      </c>
      <c r="D12" s="89"/>
      <c r="E12" s="18">
        <v>13</v>
      </c>
      <c r="F12" s="15" t="s">
        <v>26</v>
      </c>
    </row>
    <row r="13" spans="1:6" x14ac:dyDescent="0.25">
      <c r="C13" s="7">
        <f t="shared" si="0"/>
        <v>144</v>
      </c>
      <c r="D13" s="89"/>
      <c r="E13" s="18">
        <v>9</v>
      </c>
      <c r="F13" s="14" t="s">
        <v>64</v>
      </c>
    </row>
    <row r="14" spans="1:6" x14ac:dyDescent="0.25">
      <c r="C14" s="7">
        <f t="shared" si="0"/>
        <v>233</v>
      </c>
      <c r="D14" s="89"/>
      <c r="E14" s="7">
        <v>6</v>
      </c>
      <c r="F14" s="14" t="s">
        <v>67</v>
      </c>
    </row>
    <row r="15" spans="1:6" x14ac:dyDescent="0.25">
      <c r="C15" s="7">
        <f t="shared" si="0"/>
        <v>377</v>
      </c>
      <c r="D15" s="89"/>
      <c r="E15" s="18">
        <v>15</v>
      </c>
      <c r="F15" s="15" t="s">
        <v>27</v>
      </c>
    </row>
    <row r="16" spans="1:6" x14ac:dyDescent="0.25">
      <c r="C16" s="7">
        <f t="shared" si="0"/>
        <v>610</v>
      </c>
      <c r="D16" s="89"/>
      <c r="E16" s="7">
        <v>7</v>
      </c>
      <c r="F16" s="14" t="s">
        <v>22</v>
      </c>
    </row>
    <row r="17" spans="3:6" x14ac:dyDescent="0.25">
      <c r="C17" s="7">
        <f t="shared" si="0"/>
        <v>987</v>
      </c>
      <c r="D17" s="89"/>
      <c r="E17" s="18">
        <v>14</v>
      </c>
      <c r="F17" s="15" t="s">
        <v>39</v>
      </c>
    </row>
    <row r="18" spans="3:6" x14ac:dyDescent="0.25">
      <c r="C18" s="7">
        <f t="shared" si="0"/>
        <v>1597</v>
      </c>
      <c r="D18" s="89"/>
      <c r="E18" s="18">
        <v>19</v>
      </c>
      <c r="F18" s="13" t="s">
        <v>30</v>
      </c>
    </row>
    <row r="19" spans="3:6" x14ac:dyDescent="0.25">
      <c r="D19" s="39"/>
      <c r="E19" s="18">
        <v>10</v>
      </c>
      <c r="F19" s="16" t="s">
        <v>21</v>
      </c>
    </row>
    <row r="20" spans="3:6" x14ac:dyDescent="0.25">
      <c r="E20" s="7">
        <v>8</v>
      </c>
      <c r="F20" s="14" t="s">
        <v>24</v>
      </c>
    </row>
    <row r="21" spans="3:6" x14ac:dyDescent="0.25">
      <c r="E21" s="18">
        <v>11</v>
      </c>
      <c r="F21" s="15" t="s">
        <v>23</v>
      </c>
    </row>
    <row r="22" spans="3:6" x14ac:dyDescent="0.25">
      <c r="E22" s="18">
        <v>16</v>
      </c>
      <c r="F22" s="15" t="s">
        <v>66</v>
      </c>
    </row>
  </sheetData>
  <mergeCells count="1">
    <mergeCell ref="D2:D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Cronograma</vt:lpstr>
      <vt:lpstr>Duracion de cada etapa</vt:lpstr>
      <vt:lpstr>Requerimientos</vt:lpstr>
      <vt:lpstr>CU y sus prioridades</vt:lpstr>
      <vt:lpstr>Cronograma no formal</vt:lpstr>
      <vt:lpstr>Etapas</vt:lpstr>
      <vt:lpstr>Notas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Gastón</dc:creator>
  <cp:lastModifiedBy>Gastón</cp:lastModifiedBy>
  <dcterms:created xsi:type="dcterms:W3CDTF">2016-11-17T19:48:37Z</dcterms:created>
  <dcterms:modified xsi:type="dcterms:W3CDTF">2016-12-13T07:02:13Z</dcterms:modified>
</cp:coreProperties>
</file>