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mozharovskii/Downloads/"/>
    </mc:Choice>
  </mc:AlternateContent>
  <xr:revisionPtr revIDLastSave="0" documentId="13_ncr:1_{13895C5F-1479-914A-8826-B63EFFDD8E3D}" xr6:coauthVersionLast="45" xr6:coauthVersionMax="47" xr10:uidLastSave="{00000000-0000-0000-0000-000000000000}"/>
  <bookViews>
    <workbookView xWindow="0" yWindow="0" windowWidth="28800" windowHeight="18000" xr2:uid="{58045112-F5F6-44AC-B005-34B450FCD46C}"/>
  </bookViews>
  <sheets>
    <sheet name="ГИБДД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9" i="1" l="1"/>
  <c r="A209" i="1" s="1"/>
  <c r="I209" i="1" s="1"/>
  <c r="C208" i="1"/>
  <c r="D208" i="1" s="1"/>
  <c r="A208" i="1"/>
  <c r="I208" i="1" s="1"/>
  <c r="B207" i="1"/>
  <c r="A207" i="1" s="1"/>
  <c r="I207" i="1" s="1"/>
  <c r="C206" i="1"/>
  <c r="D206" i="1" s="1"/>
  <c r="E206" i="1" s="1"/>
  <c r="A206" i="1"/>
  <c r="I206" i="1" s="1"/>
  <c r="B205" i="1"/>
  <c r="A205" i="1" s="1"/>
  <c r="I205" i="1" s="1"/>
  <c r="C204" i="1"/>
  <c r="D204" i="1" s="1"/>
  <c r="A204" i="1"/>
  <c r="I204" i="1" s="1"/>
  <c r="B203" i="1"/>
  <c r="C202" i="1"/>
  <c r="D202" i="1" s="1"/>
  <c r="E202" i="1" s="1"/>
  <c r="A202" i="1"/>
  <c r="I202" i="1" s="1"/>
  <c r="B198" i="1"/>
  <c r="A198" i="1" s="1"/>
  <c r="I198" i="1" s="1"/>
  <c r="C197" i="1"/>
  <c r="D197" i="1" s="1"/>
  <c r="A197" i="1"/>
  <c r="I197" i="1" s="1"/>
  <c r="B196" i="1"/>
  <c r="C195" i="1"/>
  <c r="D195" i="1" s="1"/>
  <c r="E195" i="1" s="1"/>
  <c r="A195" i="1"/>
  <c r="I195" i="1" s="1"/>
  <c r="B194" i="1"/>
  <c r="C194" i="1" s="1"/>
  <c r="D194" i="1" s="1"/>
  <c r="A194" i="1"/>
  <c r="I194" i="1" s="1"/>
  <c r="I193" i="1"/>
  <c r="C193" i="1"/>
  <c r="D193" i="1" s="1"/>
  <c r="A193" i="1"/>
  <c r="B192" i="1"/>
  <c r="C191" i="1"/>
  <c r="D191" i="1" s="1"/>
  <c r="E191" i="1" s="1"/>
  <c r="A191" i="1"/>
  <c r="I191" i="1" s="1"/>
  <c r="E186" i="1"/>
  <c r="B187" i="1"/>
  <c r="C187" i="1" s="1"/>
  <c r="D187" i="1" s="1"/>
  <c r="B176" i="1"/>
  <c r="C176" i="1" s="1"/>
  <c r="D176" i="1" s="1"/>
  <c r="C186" i="1"/>
  <c r="D186" i="1" s="1"/>
  <c r="A186" i="1"/>
  <c r="I186" i="1" s="1"/>
  <c r="C185" i="1"/>
  <c r="D185" i="1" s="1"/>
  <c r="E185" i="1" s="1"/>
  <c r="B185" i="1"/>
  <c r="A185" i="1" s="1"/>
  <c r="I185" i="1" s="1"/>
  <c r="C184" i="1"/>
  <c r="D184" i="1" s="1"/>
  <c r="A184" i="1"/>
  <c r="I184" i="1" s="1"/>
  <c r="C183" i="1"/>
  <c r="D183" i="1" s="1"/>
  <c r="B183" i="1"/>
  <c r="A183" i="1" s="1"/>
  <c r="I183" i="1" s="1"/>
  <c r="C182" i="1"/>
  <c r="D182" i="1" s="1"/>
  <c r="E182" i="1" s="1"/>
  <c r="A182" i="1"/>
  <c r="I182" i="1" s="1"/>
  <c r="B181" i="1"/>
  <c r="A181" i="1" s="1"/>
  <c r="I181" i="1" s="1"/>
  <c r="C180" i="1"/>
  <c r="D180" i="1" s="1"/>
  <c r="A180" i="1"/>
  <c r="I180" i="1" s="1"/>
  <c r="C175" i="1"/>
  <c r="D175" i="1" s="1"/>
  <c r="E175" i="1" s="1"/>
  <c r="A175" i="1"/>
  <c r="I175" i="1" s="1"/>
  <c r="A174" i="1"/>
  <c r="I174" i="1" s="1"/>
  <c r="C173" i="1"/>
  <c r="D173" i="1" s="1"/>
  <c r="E173" i="1" s="1"/>
  <c r="A173" i="1"/>
  <c r="I173" i="1" s="1"/>
  <c r="B172" i="1"/>
  <c r="A172" i="1" s="1"/>
  <c r="I172" i="1" s="1"/>
  <c r="C171" i="1"/>
  <c r="D171" i="1" s="1"/>
  <c r="A171" i="1"/>
  <c r="I171" i="1" s="1"/>
  <c r="B170" i="1"/>
  <c r="C170" i="1" s="1"/>
  <c r="D170" i="1" s="1"/>
  <c r="C169" i="1"/>
  <c r="D169" i="1" s="1"/>
  <c r="A169" i="1"/>
  <c r="I169" i="1" s="1"/>
  <c r="E162" i="1"/>
  <c r="B163" i="1"/>
  <c r="C165" i="1"/>
  <c r="D165" i="1" s="1"/>
  <c r="E165" i="1" s="1"/>
  <c r="A165" i="1"/>
  <c r="I165" i="1" s="1"/>
  <c r="C164" i="1"/>
  <c r="D164" i="1" s="1"/>
  <c r="E164" i="1" s="1"/>
  <c r="A164" i="1"/>
  <c r="I164" i="1" s="1"/>
  <c r="C163" i="1"/>
  <c r="D163" i="1" s="1"/>
  <c r="A163" i="1"/>
  <c r="I163" i="1" s="1"/>
  <c r="C162" i="1"/>
  <c r="D162" i="1" s="1"/>
  <c r="A162" i="1"/>
  <c r="I162" i="1" s="1"/>
  <c r="B161" i="1"/>
  <c r="A161" i="1" s="1"/>
  <c r="I161" i="1" s="1"/>
  <c r="C160" i="1"/>
  <c r="D160" i="1" s="1"/>
  <c r="A160" i="1"/>
  <c r="I160" i="1" s="1"/>
  <c r="B159" i="1"/>
  <c r="A159" i="1" s="1"/>
  <c r="I159" i="1" s="1"/>
  <c r="C158" i="1"/>
  <c r="D158" i="1" s="1"/>
  <c r="A158" i="1"/>
  <c r="I158" i="1" s="1"/>
  <c r="C154" i="1"/>
  <c r="D154" i="1" s="1"/>
  <c r="E154" i="1" s="1"/>
  <c r="A154" i="1"/>
  <c r="I154" i="1" s="1"/>
  <c r="I153" i="1"/>
  <c r="C153" i="1"/>
  <c r="D153" i="1" s="1"/>
  <c r="E153" i="1" s="1"/>
  <c r="A153" i="1"/>
  <c r="C152" i="1"/>
  <c r="D152" i="1" s="1"/>
  <c r="E152" i="1" s="1"/>
  <c r="A152" i="1"/>
  <c r="I152" i="1" s="1"/>
  <c r="C151" i="1"/>
  <c r="D151" i="1" s="1"/>
  <c r="A151" i="1"/>
  <c r="I151" i="1" s="1"/>
  <c r="B150" i="1"/>
  <c r="C149" i="1"/>
  <c r="D149" i="1" s="1"/>
  <c r="A149" i="1"/>
  <c r="I149" i="1" s="1"/>
  <c r="B148" i="1"/>
  <c r="C147" i="1"/>
  <c r="D147" i="1" s="1"/>
  <c r="E147" i="1" s="1"/>
  <c r="A147" i="1"/>
  <c r="I147" i="1" s="1"/>
  <c r="B137" i="1"/>
  <c r="C137" i="1" s="1"/>
  <c r="D137" i="1" s="1"/>
  <c r="C143" i="1"/>
  <c r="D143" i="1" s="1"/>
  <c r="E143" i="1" s="1"/>
  <c r="A143" i="1"/>
  <c r="I143" i="1" s="1"/>
  <c r="C142" i="1"/>
  <c r="D142" i="1" s="1"/>
  <c r="E142" i="1" s="1"/>
  <c r="A142" i="1"/>
  <c r="I142" i="1" s="1"/>
  <c r="C141" i="1"/>
  <c r="D141" i="1" s="1"/>
  <c r="E141" i="1" s="1"/>
  <c r="A141" i="1"/>
  <c r="I141" i="1" s="1"/>
  <c r="C140" i="1"/>
  <c r="D140" i="1" s="1"/>
  <c r="E140" i="1" s="1"/>
  <c r="A140" i="1"/>
  <c r="I140" i="1" s="1"/>
  <c r="B139" i="1"/>
  <c r="A139" i="1"/>
  <c r="I139" i="1" s="1"/>
  <c r="C138" i="1"/>
  <c r="D138" i="1" s="1"/>
  <c r="E138" i="1" s="1"/>
  <c r="A138" i="1"/>
  <c r="I138" i="1" s="1"/>
  <c r="A137" i="1"/>
  <c r="I137" i="1" s="1"/>
  <c r="C136" i="1"/>
  <c r="D136" i="1" s="1"/>
  <c r="E136" i="1" s="1"/>
  <c r="A136" i="1"/>
  <c r="I136" i="1" s="1"/>
  <c r="F132" i="1"/>
  <c r="G132" i="1" s="1"/>
  <c r="F127" i="1"/>
  <c r="C132" i="1"/>
  <c r="D132" i="1" s="1"/>
  <c r="E132" i="1" s="1"/>
  <c r="C131" i="1"/>
  <c r="D131" i="1" s="1"/>
  <c r="E131" i="1" s="1"/>
  <c r="F131" i="1" s="1"/>
  <c r="G131" i="1" s="1"/>
  <c r="C130" i="1"/>
  <c r="D130" i="1" s="1"/>
  <c r="E130" i="1" s="1"/>
  <c r="F130" i="1" s="1"/>
  <c r="C129" i="1"/>
  <c r="D129" i="1" s="1"/>
  <c r="E129" i="1" s="1"/>
  <c r="F129" i="1" s="1"/>
  <c r="C127" i="1"/>
  <c r="D127" i="1" s="1"/>
  <c r="E127" i="1" s="1"/>
  <c r="C126" i="1"/>
  <c r="D126" i="1" s="1"/>
  <c r="E126" i="1" s="1"/>
  <c r="F126" i="1" s="1"/>
  <c r="C125" i="1"/>
  <c r="D125" i="1" s="1"/>
  <c r="E125" i="1" s="1"/>
  <c r="F125" i="1" s="1"/>
  <c r="G125" i="1" s="1"/>
  <c r="H125" i="1" s="1"/>
  <c r="A125" i="1"/>
  <c r="I125" i="1" s="1"/>
  <c r="B128" i="1"/>
  <c r="C128" i="1" s="1"/>
  <c r="D128" i="1" s="1"/>
  <c r="E128" i="1" s="1"/>
  <c r="F128" i="1" s="1"/>
  <c r="B89" i="1"/>
  <c r="C89" i="1" s="1"/>
  <c r="D89" i="1" s="1"/>
  <c r="E89" i="1" s="1"/>
  <c r="F89" i="1" s="1"/>
  <c r="G89" i="1" s="1"/>
  <c r="C88" i="1"/>
  <c r="D88" i="1" s="1"/>
  <c r="E88" i="1" s="1"/>
  <c r="F88" i="1" s="1"/>
  <c r="G88" i="1" s="1"/>
  <c r="A88" i="1"/>
  <c r="I88" i="1" s="1"/>
  <c r="C47" i="1"/>
  <c r="D47" i="1" s="1"/>
  <c r="E47" i="1" s="1"/>
  <c r="F47" i="1" s="1"/>
  <c r="G47" i="1" s="1"/>
  <c r="A47" i="1"/>
  <c r="B48" i="1"/>
  <c r="B49" i="1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9" i="1"/>
  <c r="B1" i="1"/>
  <c r="D13" i="1" s="1"/>
  <c r="C196" i="1" l="1"/>
  <c r="D196" i="1" s="1"/>
  <c r="E196" i="1" s="1"/>
  <c r="F196" i="1" s="1"/>
  <c r="G196" i="1" s="1"/>
  <c r="H196" i="1" s="1"/>
  <c r="E194" i="1"/>
  <c r="E163" i="1"/>
  <c r="A48" i="1"/>
  <c r="H47" i="1"/>
  <c r="A150" i="1"/>
  <c r="I150" i="1" s="1"/>
  <c r="E151" i="1"/>
  <c r="F151" i="1" s="1"/>
  <c r="G151" i="1" s="1"/>
  <c r="H151" i="1" s="1"/>
  <c r="A170" i="1"/>
  <c r="I170" i="1" s="1"/>
  <c r="E170" i="1"/>
  <c r="A187" i="1"/>
  <c r="I187" i="1" s="1"/>
  <c r="E187" i="1"/>
  <c r="E183" i="1"/>
  <c r="F183" i="1" s="1"/>
  <c r="G183" i="1" s="1"/>
  <c r="H183" i="1" s="1"/>
  <c r="F138" i="1"/>
  <c r="G138" i="1" s="1"/>
  <c r="H138" i="1" s="1"/>
  <c r="E158" i="1"/>
  <c r="F158" i="1" s="1"/>
  <c r="G158" i="1" s="1"/>
  <c r="H158" i="1" s="1"/>
  <c r="A192" i="1"/>
  <c r="I192" i="1" s="1"/>
  <c r="C205" i="1"/>
  <c r="D205" i="1" s="1"/>
  <c r="E205" i="1" s="1"/>
  <c r="F205" i="1" s="1"/>
  <c r="G205" i="1" s="1"/>
  <c r="H205" i="1" s="1"/>
  <c r="F182" i="1"/>
  <c r="G182" i="1" s="1"/>
  <c r="H182" i="1" s="1"/>
  <c r="F187" i="1"/>
  <c r="G187" i="1" s="1"/>
  <c r="H187" i="1" s="1"/>
  <c r="F195" i="1"/>
  <c r="G195" i="1" s="1"/>
  <c r="H195" i="1" s="1"/>
  <c r="E197" i="1"/>
  <c r="F197" i="1" s="1"/>
  <c r="G197" i="1" s="1"/>
  <c r="H197" i="1" s="1"/>
  <c r="E193" i="1"/>
  <c r="F193" i="1" s="1"/>
  <c r="G193" i="1" s="1"/>
  <c r="H193" i="1" s="1"/>
  <c r="A203" i="1"/>
  <c r="I203" i="1" s="1"/>
  <c r="C207" i="1"/>
  <c r="D207" i="1" s="1"/>
  <c r="E208" i="1"/>
  <c r="F208" i="1" s="1"/>
  <c r="G208" i="1" s="1"/>
  <c r="H208" i="1" s="1"/>
  <c r="E204" i="1"/>
  <c r="F204" i="1" s="1"/>
  <c r="G204" i="1" s="1"/>
  <c r="H204" i="1" s="1"/>
  <c r="F143" i="1"/>
  <c r="G143" i="1" s="1"/>
  <c r="H143" i="1" s="1"/>
  <c r="E149" i="1"/>
  <c r="F149" i="1" s="1"/>
  <c r="G149" i="1" s="1"/>
  <c r="H149" i="1" s="1"/>
  <c r="C48" i="1"/>
  <c r="D48" i="1" s="1"/>
  <c r="E48" i="1" s="1"/>
  <c r="F48" i="1" s="1"/>
  <c r="G48" i="1" s="1"/>
  <c r="H48" i="1" s="1"/>
  <c r="F140" i="1"/>
  <c r="G140" i="1" s="1"/>
  <c r="H140" i="1" s="1"/>
  <c r="F142" i="1"/>
  <c r="G142" i="1" s="1"/>
  <c r="H142" i="1" s="1"/>
  <c r="E137" i="1"/>
  <c r="F137" i="1" s="1"/>
  <c r="G137" i="1" s="1"/>
  <c r="H137" i="1" s="1"/>
  <c r="A148" i="1"/>
  <c r="I148" i="1" s="1"/>
  <c r="F154" i="1"/>
  <c r="G154" i="1" s="1"/>
  <c r="H154" i="1" s="1"/>
  <c r="F165" i="1"/>
  <c r="G165" i="1" s="1"/>
  <c r="H165" i="1" s="1"/>
  <c r="E160" i="1"/>
  <c r="F160" i="1" s="1"/>
  <c r="G160" i="1" s="1"/>
  <c r="H160" i="1" s="1"/>
  <c r="E169" i="1"/>
  <c r="F169" i="1" s="1"/>
  <c r="G169" i="1" s="1"/>
  <c r="H169" i="1" s="1"/>
  <c r="E171" i="1"/>
  <c r="F171" i="1" s="1"/>
  <c r="G171" i="1" s="1"/>
  <c r="H171" i="1" s="1"/>
  <c r="F186" i="1"/>
  <c r="G186" i="1" s="1"/>
  <c r="H186" i="1" s="1"/>
  <c r="E180" i="1"/>
  <c r="F180" i="1" s="1"/>
  <c r="G180" i="1" s="1"/>
  <c r="H180" i="1" s="1"/>
  <c r="E184" i="1"/>
  <c r="F184" i="1" s="1"/>
  <c r="G184" i="1" s="1"/>
  <c r="H184" i="1" s="1"/>
  <c r="A196" i="1"/>
  <c r="I196" i="1" s="1"/>
  <c r="E207" i="1"/>
  <c r="F207" i="1" s="1"/>
  <c r="G207" i="1" s="1"/>
  <c r="H207" i="1" s="1"/>
  <c r="F206" i="1"/>
  <c r="G206" i="1" s="1"/>
  <c r="H206" i="1" s="1"/>
  <c r="F202" i="1"/>
  <c r="G202" i="1" s="1"/>
  <c r="H202" i="1" s="1"/>
  <c r="C203" i="1"/>
  <c r="D203" i="1" s="1"/>
  <c r="C209" i="1"/>
  <c r="D209" i="1" s="1"/>
  <c r="F191" i="1"/>
  <c r="G191" i="1" s="1"/>
  <c r="H191" i="1" s="1"/>
  <c r="C198" i="1"/>
  <c r="D198" i="1" s="1"/>
  <c r="F194" i="1"/>
  <c r="G194" i="1" s="1"/>
  <c r="H194" i="1" s="1"/>
  <c r="C192" i="1"/>
  <c r="D192" i="1" s="1"/>
  <c r="F185" i="1"/>
  <c r="G185" i="1" s="1"/>
  <c r="H185" i="1" s="1"/>
  <c r="E176" i="1"/>
  <c r="F176" i="1" s="1"/>
  <c r="G176" i="1" s="1"/>
  <c r="H176" i="1" s="1"/>
  <c r="A176" i="1"/>
  <c r="I176" i="1" s="1"/>
  <c r="C181" i="1"/>
  <c r="D181" i="1" s="1"/>
  <c r="E181" i="1" s="1"/>
  <c r="F181" i="1"/>
  <c r="G181" i="1" s="1"/>
  <c r="H181" i="1" s="1"/>
  <c r="F173" i="1"/>
  <c r="G173" i="1" s="1"/>
  <c r="H173" i="1" s="1"/>
  <c r="F175" i="1"/>
  <c r="G175" i="1" s="1"/>
  <c r="H175" i="1" s="1"/>
  <c r="F170" i="1"/>
  <c r="G170" i="1" s="1"/>
  <c r="H170" i="1" s="1"/>
  <c r="C174" i="1"/>
  <c r="D174" i="1" s="1"/>
  <c r="C172" i="1"/>
  <c r="D172" i="1" s="1"/>
  <c r="F162" i="1"/>
  <c r="G162" i="1" s="1"/>
  <c r="H162" i="1" s="1"/>
  <c r="F163" i="1"/>
  <c r="G163" i="1" s="1"/>
  <c r="H163" i="1" s="1"/>
  <c r="F164" i="1"/>
  <c r="G164" i="1" s="1"/>
  <c r="H164" i="1" s="1"/>
  <c r="C161" i="1"/>
  <c r="D161" i="1" s="1"/>
  <c r="C159" i="1"/>
  <c r="D159" i="1" s="1"/>
  <c r="E159" i="1" s="1"/>
  <c r="F153" i="1"/>
  <c r="G153" i="1" s="1"/>
  <c r="H153" i="1" s="1"/>
  <c r="F152" i="1"/>
  <c r="G152" i="1" s="1"/>
  <c r="H152" i="1" s="1"/>
  <c r="F147" i="1"/>
  <c r="G147" i="1" s="1"/>
  <c r="H147" i="1" s="1"/>
  <c r="C148" i="1"/>
  <c r="D148" i="1" s="1"/>
  <c r="E148" i="1" s="1"/>
  <c r="C150" i="1"/>
  <c r="D150" i="1" s="1"/>
  <c r="E150" i="1" s="1"/>
  <c r="F141" i="1"/>
  <c r="G141" i="1" s="1"/>
  <c r="H141" i="1" s="1"/>
  <c r="F136" i="1"/>
  <c r="G136" i="1" s="1"/>
  <c r="H136" i="1" s="1"/>
  <c r="C139" i="1"/>
  <c r="D139" i="1" s="1"/>
  <c r="G130" i="1"/>
  <c r="G129" i="1"/>
  <c r="G128" i="1"/>
  <c r="G127" i="1"/>
  <c r="G126" i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A126" i="1"/>
  <c r="I126" i="1" s="1"/>
  <c r="C49" i="1"/>
  <c r="D49" i="1" s="1"/>
  <c r="E49" i="1" s="1"/>
  <c r="F49" i="1" s="1"/>
  <c r="G49" i="1" s="1"/>
  <c r="A49" i="1"/>
  <c r="B50" i="1"/>
  <c r="H88" i="1"/>
  <c r="A89" i="1"/>
  <c r="D11" i="1"/>
  <c r="B22" i="1"/>
  <c r="C22" i="1" s="1"/>
  <c r="B17" i="1"/>
  <c r="C17" i="1" s="1"/>
  <c r="B15" i="1"/>
  <c r="C15" i="1" s="1"/>
  <c r="B11" i="1"/>
  <c r="C11" i="1" s="1"/>
  <c r="B10" i="1"/>
  <c r="C10" i="1" s="1"/>
  <c r="B18" i="1"/>
  <c r="C18" i="1" s="1"/>
  <c r="D23" i="1"/>
  <c r="D22" i="1"/>
  <c r="B23" i="1"/>
  <c r="C23" i="1" s="1"/>
  <c r="D10" i="1"/>
  <c r="B16" i="1"/>
  <c r="C16" i="1" s="1"/>
  <c r="B12" i="1"/>
  <c r="C12" i="1" s="1"/>
  <c r="D17" i="1"/>
  <c r="B9" i="1"/>
  <c r="C9" i="1" s="1"/>
  <c r="D16" i="1"/>
  <c r="B19" i="1"/>
  <c r="C19" i="1" s="1"/>
  <c r="B13" i="1"/>
  <c r="C13" i="1" s="1"/>
  <c r="D18" i="1"/>
  <c r="D12" i="1"/>
  <c r="D21" i="1"/>
  <c r="D15" i="1"/>
  <c r="D9" i="1"/>
  <c r="B21" i="1"/>
  <c r="C21" i="1" s="1"/>
  <c r="D20" i="1"/>
  <c r="D14" i="1"/>
  <c r="B20" i="1"/>
  <c r="C20" i="1" s="1"/>
  <c r="B14" i="1"/>
  <c r="C14" i="1" s="1"/>
  <c r="D19" i="1"/>
  <c r="H49" i="1" l="1"/>
  <c r="H126" i="1"/>
  <c r="F150" i="1"/>
  <c r="G150" i="1" s="1"/>
  <c r="H150" i="1" s="1"/>
  <c r="E192" i="1"/>
  <c r="F192" i="1" s="1"/>
  <c r="G192" i="1" s="1"/>
  <c r="H192" i="1" s="1"/>
  <c r="E161" i="1"/>
  <c r="F161" i="1" s="1"/>
  <c r="G161" i="1" s="1"/>
  <c r="H161" i="1" s="1"/>
  <c r="E172" i="1"/>
  <c r="F172" i="1" s="1"/>
  <c r="G172" i="1" s="1"/>
  <c r="H172" i="1" s="1"/>
  <c r="E198" i="1"/>
  <c r="F198" i="1" s="1"/>
  <c r="G198" i="1" s="1"/>
  <c r="H198" i="1" s="1"/>
  <c r="E139" i="1"/>
  <c r="F139" i="1" s="1"/>
  <c r="G139" i="1" s="1"/>
  <c r="H139" i="1" s="1"/>
  <c r="F148" i="1"/>
  <c r="G148" i="1" s="1"/>
  <c r="H148" i="1" s="1"/>
  <c r="F159" i="1"/>
  <c r="G159" i="1" s="1"/>
  <c r="H159" i="1" s="1"/>
  <c r="E209" i="1"/>
  <c r="F209" i="1" s="1"/>
  <c r="G209" i="1" s="1"/>
  <c r="H209" i="1" s="1"/>
  <c r="E203" i="1"/>
  <c r="F203" i="1" s="1"/>
  <c r="G203" i="1" s="1"/>
  <c r="H203" i="1" s="1"/>
  <c r="E174" i="1"/>
  <c r="F174" i="1" s="1"/>
  <c r="G174" i="1" s="1"/>
  <c r="H174" i="1" s="1"/>
  <c r="H89" i="1"/>
  <c r="I89" i="1"/>
  <c r="A127" i="1"/>
  <c r="I127" i="1" s="1"/>
  <c r="B51" i="1"/>
  <c r="C50" i="1"/>
  <c r="D50" i="1" s="1"/>
  <c r="E50" i="1" s="1"/>
  <c r="F50" i="1" s="1"/>
  <c r="G50" i="1" s="1"/>
  <c r="A50" i="1"/>
  <c r="C90" i="1"/>
  <c r="D90" i="1" s="1"/>
  <c r="E90" i="1" s="1"/>
  <c r="F90" i="1" s="1"/>
  <c r="G90" i="1" s="1"/>
  <c r="A90" i="1"/>
  <c r="I90" i="1" s="1"/>
  <c r="E22" i="1"/>
  <c r="F22" i="1" s="1"/>
  <c r="G22" i="1" s="1"/>
  <c r="H22" i="1" s="1"/>
  <c r="J22" i="1" s="1"/>
  <c r="E23" i="1"/>
  <c r="F23" i="1" s="1"/>
  <c r="G23" i="1" s="1"/>
  <c r="H23" i="1" s="1"/>
  <c r="J23" i="1" s="1"/>
  <c r="E9" i="1"/>
  <c r="F9" i="1" s="1"/>
  <c r="G9" i="1" s="1"/>
  <c r="H9" i="1" s="1"/>
  <c r="J9" i="1" s="1"/>
  <c r="E19" i="1"/>
  <c r="F19" i="1" s="1"/>
  <c r="G19" i="1" s="1"/>
  <c r="H19" i="1" s="1"/>
  <c r="J19" i="1" s="1"/>
  <c r="E11" i="1"/>
  <c r="F11" i="1" s="1"/>
  <c r="G11" i="1" s="1"/>
  <c r="H11" i="1" s="1"/>
  <c r="J11" i="1" s="1"/>
  <c r="E20" i="1"/>
  <c r="F20" i="1" s="1"/>
  <c r="G20" i="1" s="1"/>
  <c r="H20" i="1" s="1"/>
  <c r="J20" i="1" s="1"/>
  <c r="E18" i="1"/>
  <c r="F18" i="1" s="1"/>
  <c r="G18" i="1" s="1"/>
  <c r="H18" i="1" s="1"/>
  <c r="J18" i="1" s="1"/>
  <c r="E10" i="1"/>
  <c r="F10" i="1" s="1"/>
  <c r="G10" i="1" s="1"/>
  <c r="H10" i="1" s="1"/>
  <c r="J10" i="1" s="1"/>
  <c r="E13" i="1"/>
  <c r="F13" i="1" s="1"/>
  <c r="G13" i="1" s="1"/>
  <c r="H13" i="1" s="1"/>
  <c r="J13" i="1" s="1"/>
  <c r="E14" i="1"/>
  <c r="F14" i="1" s="1"/>
  <c r="G14" i="1" s="1"/>
  <c r="H14" i="1" s="1"/>
  <c r="J14" i="1" s="1"/>
  <c r="E21" i="1"/>
  <c r="F21" i="1" s="1"/>
  <c r="G21" i="1" s="1"/>
  <c r="H21" i="1" s="1"/>
  <c r="J21" i="1" s="1"/>
  <c r="E17" i="1"/>
  <c r="F17" i="1" s="1"/>
  <c r="G17" i="1" s="1"/>
  <c r="H17" i="1" s="1"/>
  <c r="J17" i="1" s="1"/>
  <c r="E12" i="1"/>
  <c r="F12" i="1" s="1"/>
  <c r="G12" i="1" s="1"/>
  <c r="H12" i="1" s="1"/>
  <c r="J12" i="1" s="1"/>
  <c r="E16" i="1"/>
  <c r="F16" i="1" s="1"/>
  <c r="G16" i="1" s="1"/>
  <c r="H16" i="1" s="1"/>
  <c r="J16" i="1" s="1"/>
  <c r="E15" i="1"/>
  <c r="F15" i="1" s="1"/>
  <c r="G15" i="1" s="1"/>
  <c r="H15" i="1" s="1"/>
  <c r="J15" i="1" s="1"/>
  <c r="H50" i="1" l="1"/>
  <c r="H127" i="1"/>
  <c r="A128" i="1"/>
  <c r="H90" i="1"/>
  <c r="B52" i="1"/>
  <c r="C51" i="1"/>
  <c r="D51" i="1" s="1"/>
  <c r="E51" i="1" s="1"/>
  <c r="F51" i="1" s="1"/>
  <c r="G51" i="1" s="1"/>
  <c r="H51" i="1" s="1"/>
  <c r="A51" i="1"/>
  <c r="A91" i="1"/>
  <c r="I91" i="1" s="1"/>
  <c r="C91" i="1"/>
  <c r="D91" i="1" s="1"/>
  <c r="E91" i="1" s="1"/>
  <c r="F91" i="1" s="1"/>
  <c r="G91" i="1" s="1"/>
  <c r="H91" i="1" l="1"/>
  <c r="I128" i="1"/>
  <c r="H128" i="1"/>
  <c r="A129" i="1"/>
  <c r="B53" i="1"/>
  <c r="C52" i="1"/>
  <c r="D52" i="1" s="1"/>
  <c r="E52" i="1" s="1"/>
  <c r="F52" i="1" s="1"/>
  <c r="G52" i="1" s="1"/>
  <c r="H52" i="1" s="1"/>
  <c r="A52" i="1"/>
  <c r="A92" i="1"/>
  <c r="I92" i="1" s="1"/>
  <c r="C92" i="1"/>
  <c r="D92" i="1" s="1"/>
  <c r="E92" i="1" s="1"/>
  <c r="F92" i="1" s="1"/>
  <c r="G92" i="1" s="1"/>
  <c r="H92" i="1" s="1"/>
  <c r="I129" i="1" l="1"/>
  <c r="H129" i="1"/>
  <c r="A130" i="1"/>
  <c r="B54" i="1"/>
  <c r="C53" i="1"/>
  <c r="D53" i="1" s="1"/>
  <c r="E53" i="1" s="1"/>
  <c r="F53" i="1" s="1"/>
  <c r="G53" i="1" s="1"/>
  <c r="A53" i="1"/>
  <c r="A93" i="1"/>
  <c r="I93" i="1" s="1"/>
  <c r="C93" i="1"/>
  <c r="D93" i="1" s="1"/>
  <c r="E93" i="1" s="1"/>
  <c r="F93" i="1" s="1"/>
  <c r="G93" i="1" s="1"/>
  <c r="I130" i="1" l="1"/>
  <c r="H130" i="1"/>
  <c r="H53" i="1"/>
  <c r="A131" i="1"/>
  <c r="B55" i="1"/>
  <c r="C54" i="1"/>
  <c r="D54" i="1" s="1"/>
  <c r="E54" i="1" s="1"/>
  <c r="F54" i="1" s="1"/>
  <c r="G54" i="1" s="1"/>
  <c r="A54" i="1"/>
  <c r="H93" i="1"/>
  <c r="C94" i="1"/>
  <c r="D94" i="1" s="1"/>
  <c r="E94" i="1" s="1"/>
  <c r="F94" i="1" s="1"/>
  <c r="G94" i="1" s="1"/>
  <c r="A94" i="1"/>
  <c r="I94" i="1" s="1"/>
  <c r="H54" i="1" l="1"/>
  <c r="H131" i="1"/>
  <c r="I131" i="1"/>
  <c r="H94" i="1"/>
  <c r="A132" i="1"/>
  <c r="B56" i="1"/>
  <c r="A55" i="1"/>
  <c r="C55" i="1"/>
  <c r="D55" i="1" s="1"/>
  <c r="E55" i="1" s="1"/>
  <c r="F55" i="1" s="1"/>
  <c r="G55" i="1" s="1"/>
  <c r="H55" i="1" s="1"/>
  <c r="C95" i="1"/>
  <c r="D95" i="1" s="1"/>
  <c r="E95" i="1" s="1"/>
  <c r="F95" i="1" s="1"/>
  <c r="G95" i="1" s="1"/>
  <c r="A95" i="1"/>
  <c r="I95" i="1" s="1"/>
  <c r="H95" i="1" l="1"/>
  <c r="I132" i="1"/>
  <c r="H132" i="1"/>
  <c r="B57" i="1"/>
  <c r="C56" i="1"/>
  <c r="D56" i="1" s="1"/>
  <c r="E56" i="1" s="1"/>
  <c r="F56" i="1" s="1"/>
  <c r="G56" i="1" s="1"/>
  <c r="H56" i="1" s="1"/>
  <c r="A56" i="1"/>
  <c r="A96" i="1"/>
  <c r="I96" i="1" s="1"/>
  <c r="C96" i="1"/>
  <c r="D96" i="1" s="1"/>
  <c r="E96" i="1" s="1"/>
  <c r="F96" i="1" s="1"/>
  <c r="G96" i="1" s="1"/>
  <c r="H96" i="1" s="1"/>
  <c r="B58" i="1" l="1"/>
  <c r="C57" i="1"/>
  <c r="D57" i="1" s="1"/>
  <c r="E57" i="1" s="1"/>
  <c r="F57" i="1" s="1"/>
  <c r="G57" i="1" s="1"/>
  <c r="A57" i="1"/>
  <c r="C97" i="1"/>
  <c r="D97" i="1" s="1"/>
  <c r="E97" i="1" s="1"/>
  <c r="F97" i="1" s="1"/>
  <c r="G97" i="1" s="1"/>
  <c r="A97" i="1"/>
  <c r="I97" i="1" s="1"/>
  <c r="H57" i="1" l="1"/>
  <c r="H97" i="1"/>
  <c r="B59" i="1"/>
  <c r="C58" i="1"/>
  <c r="D58" i="1" s="1"/>
  <c r="E58" i="1" s="1"/>
  <c r="F58" i="1" s="1"/>
  <c r="G58" i="1" s="1"/>
  <c r="H58" i="1" s="1"/>
  <c r="A58" i="1"/>
  <c r="C98" i="1"/>
  <c r="D98" i="1" s="1"/>
  <c r="E98" i="1" s="1"/>
  <c r="F98" i="1" s="1"/>
  <c r="G98" i="1" s="1"/>
  <c r="A98" i="1"/>
  <c r="I98" i="1" s="1"/>
  <c r="B60" i="1" l="1"/>
  <c r="A59" i="1"/>
  <c r="C59" i="1"/>
  <c r="D59" i="1" s="1"/>
  <c r="E59" i="1" s="1"/>
  <c r="F59" i="1" s="1"/>
  <c r="G59" i="1" s="1"/>
  <c r="H59" i="1" s="1"/>
  <c r="H98" i="1"/>
  <c r="C99" i="1"/>
  <c r="D99" i="1" s="1"/>
  <c r="E99" i="1" s="1"/>
  <c r="F99" i="1" s="1"/>
  <c r="G99" i="1" s="1"/>
  <c r="A99" i="1"/>
  <c r="I99" i="1" s="1"/>
  <c r="B61" i="1" l="1"/>
  <c r="C60" i="1"/>
  <c r="D60" i="1" s="1"/>
  <c r="E60" i="1" s="1"/>
  <c r="F60" i="1" s="1"/>
  <c r="G60" i="1" s="1"/>
  <c r="H60" i="1" s="1"/>
  <c r="A60" i="1"/>
  <c r="H99" i="1"/>
  <c r="C100" i="1"/>
  <c r="D100" i="1" s="1"/>
  <c r="E100" i="1" s="1"/>
  <c r="F100" i="1" s="1"/>
  <c r="G100" i="1" s="1"/>
  <c r="A100" i="1"/>
  <c r="I100" i="1" s="1"/>
  <c r="B62" i="1" l="1"/>
  <c r="C61" i="1"/>
  <c r="D61" i="1" s="1"/>
  <c r="E61" i="1" s="1"/>
  <c r="F61" i="1" s="1"/>
  <c r="G61" i="1" s="1"/>
  <c r="A61" i="1"/>
  <c r="H100" i="1"/>
  <c r="C101" i="1"/>
  <c r="D101" i="1" s="1"/>
  <c r="E101" i="1" s="1"/>
  <c r="F101" i="1" s="1"/>
  <c r="G101" i="1" s="1"/>
  <c r="A101" i="1"/>
  <c r="I101" i="1" s="1"/>
  <c r="H101" i="1" l="1"/>
  <c r="H61" i="1"/>
  <c r="B63" i="1"/>
  <c r="C62" i="1"/>
  <c r="D62" i="1" s="1"/>
  <c r="E62" i="1" s="1"/>
  <c r="F62" i="1" s="1"/>
  <c r="G62" i="1" s="1"/>
  <c r="A62" i="1"/>
  <c r="A102" i="1"/>
  <c r="I102" i="1" s="1"/>
  <c r="C102" i="1"/>
  <c r="D102" i="1" s="1"/>
  <c r="E102" i="1" s="1"/>
  <c r="F102" i="1" s="1"/>
  <c r="G102" i="1" s="1"/>
  <c r="H102" i="1" s="1"/>
  <c r="H62" i="1" l="1"/>
  <c r="B64" i="1"/>
  <c r="C63" i="1"/>
  <c r="D63" i="1" s="1"/>
  <c r="E63" i="1" s="1"/>
  <c r="F63" i="1" s="1"/>
  <c r="G63" i="1" s="1"/>
  <c r="H63" i="1" s="1"/>
  <c r="A63" i="1"/>
  <c r="C103" i="1"/>
  <c r="D103" i="1" s="1"/>
  <c r="E103" i="1" s="1"/>
  <c r="F103" i="1" s="1"/>
  <c r="G103" i="1" s="1"/>
  <c r="A103" i="1"/>
  <c r="I103" i="1" s="1"/>
  <c r="B65" i="1" l="1"/>
  <c r="C64" i="1"/>
  <c r="D64" i="1" s="1"/>
  <c r="E64" i="1" s="1"/>
  <c r="F64" i="1" s="1"/>
  <c r="G64" i="1" s="1"/>
  <c r="H64" i="1" s="1"/>
  <c r="A64" i="1"/>
  <c r="H103" i="1"/>
  <c r="C104" i="1"/>
  <c r="D104" i="1" s="1"/>
  <c r="E104" i="1" s="1"/>
  <c r="F104" i="1" s="1"/>
  <c r="G104" i="1" s="1"/>
  <c r="A104" i="1"/>
  <c r="I104" i="1" s="1"/>
  <c r="H104" i="1" l="1"/>
  <c r="B66" i="1"/>
  <c r="C65" i="1"/>
  <c r="D65" i="1" s="1"/>
  <c r="E65" i="1" s="1"/>
  <c r="F65" i="1" s="1"/>
  <c r="G65" i="1" s="1"/>
  <c r="H65" i="1" s="1"/>
  <c r="A65" i="1"/>
  <c r="C105" i="1"/>
  <c r="D105" i="1" s="1"/>
  <c r="E105" i="1" s="1"/>
  <c r="F105" i="1" s="1"/>
  <c r="G105" i="1" s="1"/>
  <c r="A105" i="1"/>
  <c r="I105" i="1" s="1"/>
  <c r="H105" i="1" l="1"/>
  <c r="B67" i="1"/>
  <c r="A66" i="1"/>
  <c r="C66" i="1"/>
  <c r="D66" i="1" s="1"/>
  <c r="E66" i="1" s="1"/>
  <c r="F66" i="1" s="1"/>
  <c r="G66" i="1" s="1"/>
  <c r="H66" i="1" s="1"/>
  <c r="A106" i="1"/>
  <c r="I106" i="1" s="1"/>
  <c r="C106" i="1"/>
  <c r="D106" i="1" s="1"/>
  <c r="E106" i="1" s="1"/>
  <c r="F106" i="1" s="1"/>
  <c r="G106" i="1" s="1"/>
  <c r="H106" i="1" s="1"/>
  <c r="B68" i="1" l="1"/>
  <c r="C67" i="1"/>
  <c r="D67" i="1" s="1"/>
  <c r="E67" i="1" s="1"/>
  <c r="F67" i="1" s="1"/>
  <c r="G67" i="1" s="1"/>
  <c r="H67" i="1" s="1"/>
  <c r="A67" i="1"/>
  <c r="C107" i="1"/>
  <c r="D107" i="1" s="1"/>
  <c r="E107" i="1" s="1"/>
  <c r="F107" i="1" s="1"/>
  <c r="G107" i="1" s="1"/>
  <c r="H107" i="1" s="1"/>
  <c r="A107" i="1"/>
  <c r="I107" i="1" s="1"/>
  <c r="B69" i="1" l="1"/>
  <c r="C68" i="1"/>
  <c r="D68" i="1" s="1"/>
  <c r="E68" i="1" s="1"/>
  <c r="F68" i="1" s="1"/>
  <c r="G68" i="1" s="1"/>
  <c r="A68" i="1"/>
  <c r="C108" i="1"/>
  <c r="D108" i="1" s="1"/>
  <c r="E108" i="1" s="1"/>
  <c r="F108" i="1" s="1"/>
  <c r="G108" i="1" s="1"/>
  <c r="H108" i="1" s="1"/>
  <c r="A108" i="1"/>
  <c r="I108" i="1" s="1"/>
  <c r="H68" i="1" l="1"/>
  <c r="B70" i="1"/>
  <c r="C69" i="1"/>
  <c r="D69" i="1" s="1"/>
  <c r="E69" i="1" s="1"/>
  <c r="F69" i="1" s="1"/>
  <c r="G69" i="1" s="1"/>
  <c r="H69" i="1" s="1"/>
  <c r="A69" i="1"/>
  <c r="C109" i="1"/>
  <c r="D109" i="1" s="1"/>
  <c r="E109" i="1" s="1"/>
  <c r="F109" i="1" s="1"/>
  <c r="G109" i="1" s="1"/>
  <c r="H109" i="1" s="1"/>
  <c r="A109" i="1"/>
  <c r="I109" i="1" s="1"/>
  <c r="B71" i="1" l="1"/>
  <c r="C70" i="1"/>
  <c r="D70" i="1" s="1"/>
  <c r="E70" i="1" s="1"/>
  <c r="F70" i="1" s="1"/>
  <c r="G70" i="1" s="1"/>
  <c r="A70" i="1"/>
  <c r="C110" i="1"/>
  <c r="D110" i="1" s="1"/>
  <c r="E110" i="1" s="1"/>
  <c r="F110" i="1" s="1"/>
  <c r="G110" i="1" s="1"/>
  <c r="H110" i="1" s="1"/>
  <c r="A110" i="1"/>
  <c r="I110" i="1" s="1"/>
  <c r="H70" i="1" l="1"/>
  <c r="B72" i="1"/>
  <c r="C71" i="1"/>
  <c r="D71" i="1" s="1"/>
  <c r="E71" i="1" s="1"/>
  <c r="F71" i="1" s="1"/>
  <c r="G71" i="1" s="1"/>
  <c r="A71" i="1"/>
  <c r="C111" i="1"/>
  <c r="D111" i="1" s="1"/>
  <c r="E111" i="1" s="1"/>
  <c r="F111" i="1" s="1"/>
  <c r="G111" i="1" s="1"/>
  <c r="A111" i="1"/>
  <c r="I111" i="1" s="1"/>
  <c r="H71" i="1" l="1"/>
  <c r="B73" i="1"/>
  <c r="A72" i="1"/>
  <c r="C72" i="1"/>
  <c r="D72" i="1" s="1"/>
  <c r="E72" i="1" s="1"/>
  <c r="F72" i="1" s="1"/>
  <c r="G72" i="1" s="1"/>
  <c r="H72" i="1" s="1"/>
  <c r="H111" i="1"/>
  <c r="C112" i="1"/>
  <c r="D112" i="1" s="1"/>
  <c r="E112" i="1" s="1"/>
  <c r="F112" i="1" s="1"/>
  <c r="G112" i="1" s="1"/>
  <c r="A112" i="1"/>
  <c r="I112" i="1" s="1"/>
  <c r="B74" i="1" l="1"/>
  <c r="C73" i="1"/>
  <c r="D73" i="1" s="1"/>
  <c r="E73" i="1" s="1"/>
  <c r="F73" i="1" s="1"/>
  <c r="G73" i="1" s="1"/>
  <c r="H73" i="1" s="1"/>
  <c r="A73" i="1"/>
  <c r="H112" i="1"/>
  <c r="C113" i="1"/>
  <c r="D113" i="1" s="1"/>
  <c r="E113" i="1" s="1"/>
  <c r="F113" i="1" s="1"/>
  <c r="G113" i="1" s="1"/>
  <c r="A113" i="1"/>
  <c r="I113" i="1" s="1"/>
  <c r="B75" i="1" l="1"/>
  <c r="C74" i="1"/>
  <c r="D74" i="1" s="1"/>
  <c r="E74" i="1" s="1"/>
  <c r="F74" i="1" s="1"/>
  <c r="G74" i="1" s="1"/>
  <c r="A74" i="1"/>
  <c r="H113" i="1"/>
  <c r="A114" i="1"/>
  <c r="I114" i="1" s="1"/>
  <c r="C114" i="1"/>
  <c r="D114" i="1" s="1"/>
  <c r="E114" i="1" s="1"/>
  <c r="F114" i="1" s="1"/>
  <c r="G114" i="1" s="1"/>
  <c r="H114" i="1" s="1"/>
  <c r="H74" i="1" l="1"/>
  <c r="B76" i="1"/>
  <c r="C75" i="1"/>
  <c r="D75" i="1" s="1"/>
  <c r="E75" i="1" s="1"/>
  <c r="F75" i="1" s="1"/>
  <c r="G75" i="1" s="1"/>
  <c r="H75" i="1" s="1"/>
  <c r="A75" i="1"/>
  <c r="C115" i="1"/>
  <c r="D115" i="1" s="1"/>
  <c r="E115" i="1" s="1"/>
  <c r="F115" i="1" s="1"/>
  <c r="G115" i="1" s="1"/>
  <c r="A115" i="1"/>
  <c r="I115" i="1" s="1"/>
  <c r="B77" i="1" l="1"/>
  <c r="C76" i="1"/>
  <c r="D76" i="1" s="1"/>
  <c r="E76" i="1" s="1"/>
  <c r="F76" i="1" s="1"/>
  <c r="G76" i="1" s="1"/>
  <c r="A76" i="1"/>
  <c r="H115" i="1"/>
  <c r="H76" i="1" l="1"/>
  <c r="B78" i="1"/>
  <c r="C77" i="1"/>
  <c r="D77" i="1" s="1"/>
  <c r="E77" i="1" s="1"/>
  <c r="F77" i="1" s="1"/>
  <c r="G77" i="1" s="1"/>
  <c r="A77" i="1"/>
  <c r="H77" i="1" l="1"/>
  <c r="B79" i="1"/>
  <c r="C78" i="1"/>
  <c r="D78" i="1" s="1"/>
  <c r="E78" i="1" s="1"/>
  <c r="F78" i="1" s="1"/>
  <c r="G78" i="1" s="1"/>
  <c r="H78" i="1" s="1"/>
  <c r="A78" i="1"/>
  <c r="B80" i="1" l="1"/>
  <c r="A79" i="1"/>
  <c r="C79" i="1"/>
  <c r="D79" i="1" s="1"/>
  <c r="E79" i="1" s="1"/>
  <c r="F79" i="1" s="1"/>
  <c r="G79" i="1" s="1"/>
  <c r="H79" i="1" l="1"/>
  <c r="B81" i="1"/>
  <c r="C80" i="1"/>
  <c r="D80" i="1" s="1"/>
  <c r="E80" i="1" s="1"/>
  <c r="F80" i="1" s="1"/>
  <c r="G80" i="1" s="1"/>
  <c r="A80" i="1"/>
  <c r="H80" i="1" l="1"/>
  <c r="B82" i="1"/>
  <c r="C81" i="1"/>
  <c r="D81" i="1" s="1"/>
  <c r="E81" i="1" s="1"/>
  <c r="F81" i="1" s="1"/>
  <c r="G81" i="1" s="1"/>
  <c r="H81" i="1" s="1"/>
  <c r="A81" i="1"/>
  <c r="C82" i="1" l="1"/>
  <c r="D82" i="1" s="1"/>
  <c r="E82" i="1" s="1"/>
  <c r="F82" i="1" s="1"/>
  <c r="G82" i="1" s="1"/>
  <c r="A82" i="1"/>
  <c r="H82" i="1" l="1"/>
</calcChain>
</file>

<file path=xl/sharedStrings.xml><?xml version="1.0" encoding="utf-8"?>
<sst xmlns="http://schemas.openxmlformats.org/spreadsheetml/2006/main" count="129" uniqueCount="29">
  <si>
    <t>n</t>
  </si>
  <si>
    <t>alpha</t>
  </si>
  <si>
    <t>B</t>
  </si>
  <si>
    <t>p0</t>
  </si>
  <si>
    <t>p отк</t>
  </si>
  <si>
    <t>ro^(n)/n!</t>
  </si>
  <si>
    <t>lambda эфф</t>
  </si>
  <si>
    <t>С штр</t>
  </si>
  <si>
    <t>F</t>
  </si>
  <si>
    <t>Зарплата</t>
  </si>
  <si>
    <t>Z</t>
  </si>
  <si>
    <t>R-затраты на оборудование</t>
  </si>
  <si>
    <t>R=R0+R1*mu</t>
  </si>
  <si>
    <t>при mu=5, R=0</t>
  </si>
  <si>
    <t>при mu=10, R=2000</t>
  </si>
  <si>
    <t>Отсюда</t>
  </si>
  <si>
    <t>R=400mu-2000</t>
  </si>
  <si>
    <t>ro=lambda/mu =&gt; mu = lambda/ro</t>
  </si>
  <si>
    <t>R(ro) = 400*lambda/ro - 2000</t>
  </si>
  <si>
    <t>ro</t>
  </si>
  <si>
    <t>ro0</t>
  </si>
  <si>
    <t>mu</t>
  </si>
  <si>
    <t>R</t>
  </si>
  <si>
    <t>m</t>
  </si>
  <si>
    <t>lambda</t>
  </si>
  <si>
    <t>штр</t>
  </si>
  <si>
    <r>
      <t xml:space="preserve">Максимальная прибыль — 1635431 руб./мес. достигается при значении n=8. </t>
    </r>
    <r>
      <rPr>
        <b/>
        <sz val="11"/>
        <color theme="1"/>
        <rFont val="Calibri"/>
        <family val="2"/>
        <scheme val="minor"/>
      </rPr>
      <t>Вывод</t>
    </r>
    <r>
      <rPr>
        <sz val="11"/>
        <color theme="1"/>
        <rFont val="Calibri"/>
        <family val="2"/>
        <charset val="204"/>
        <scheme val="minor"/>
      </rPr>
      <t>: выгоднее нанять 24 инспектора (по 8 инспекторов одновременно).</t>
    </r>
  </si>
  <si>
    <t>При одновременной работе 5-ти инспекторов выгодно вложить 17576 руб./день в аренду техники. Прибыль будет равна 1764 тыс. 165 руб.</t>
  </si>
  <si>
    <t>При возможности менять число инспекторов, необходимо разместить на посту 4-ех инспекторов и арендовать технику по 2000 руб./день на каждого. Тогда прибыль составит 1779337 руб./мес.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</si>
</sst>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0" fontId="0" fillId="0" borderId="0" xfId="0" applyAlignment="1">
      <alignment vertical="center" wrapText="1"/>
    </xf>
    <xf numFmtId="164" fontId="0" fillId="0" borderId="3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1" fontId="0" fillId="0" borderId="1" xfId="0" applyNumberFormat="1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3" xfId="0" applyFill="1" applyBorder="1"/>
    <xf numFmtId="164" fontId="0" fillId="0" borderId="3" xfId="0" applyNumberFormat="1" applyFill="1" applyBorder="1"/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ГИБДД!$J$8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ГИБДД!$A$9:$A$23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ГИБДД!$J$9:$J$23</c:f>
              <c:numCache>
                <c:formatCode>General</c:formatCode>
                <c:ptCount val="15"/>
                <c:pt idx="0">
                  <c:v>269997.26789890503</c:v>
                </c:pt>
                <c:pt idx="1">
                  <c:v>539812.63743174484</c:v>
                </c:pt>
                <c:pt idx="2">
                  <c:v>807747.49274689797</c:v>
                </c:pt>
                <c:pt idx="3">
                  <c:v>1067013.52207002</c:v>
                </c:pt>
                <c:pt idx="4">
                  <c:v>1301402.1750607463</c:v>
                </c:pt>
                <c:pt idx="5">
                  <c:v>1486055.6339502074</c:v>
                </c:pt>
                <c:pt idx="6">
                  <c:v>1598919.9792804946</c:v>
                </c:pt>
                <c:pt idx="7">
                  <c:v>1635431.4071485959</c:v>
                </c:pt>
                <c:pt idx="8">
                  <c:v>1610132.0257750493</c:v>
                </c:pt>
                <c:pt idx="9">
                  <c:v>1544866.6653010366</c:v>
                </c:pt>
                <c:pt idx="10">
                  <c:v>1457838.023467985</c:v>
                </c:pt>
                <c:pt idx="11">
                  <c:v>1360362.4331192225</c:v>
                </c:pt>
                <c:pt idx="12">
                  <c:v>1258319.1152974959</c:v>
                </c:pt>
                <c:pt idx="13">
                  <c:v>1154418.7262433562</c:v>
                </c:pt>
                <c:pt idx="14">
                  <c:v>1049807.7404972492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2-47AD-BFCE-F121A6193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74255"/>
        <c:axId val="1033085855"/>
      </c:scatterChart>
      <c:valAx>
        <c:axId val="49487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085855"/>
        <c:crosses val="autoZero"/>
        <c:crossBetween val="midCat"/>
        <c:majorUnit val="1"/>
      </c:valAx>
      <c:valAx>
        <c:axId val="10330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87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ГИБДД!$H$46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ГИБДД!$B$47:$B$82</c:f>
              <c:numCache>
                <c:formatCode>General</c:formatCode>
                <c:ptCount val="36"/>
                <c:pt idx="0">
                  <c:v>3.5</c:v>
                </c:pt>
                <c:pt idx="1">
                  <c:v>3.6</c:v>
                </c:pt>
                <c:pt idx="2">
                  <c:v>3.7</c:v>
                </c:pt>
                <c:pt idx="3">
                  <c:v>3.8000000000000003</c:v>
                </c:pt>
                <c:pt idx="4">
                  <c:v>3.9000000000000004</c:v>
                </c:pt>
                <c:pt idx="5">
                  <c:v>4</c:v>
                </c:pt>
                <c:pt idx="6">
                  <c:v>4.0999999999999996</c:v>
                </c:pt>
                <c:pt idx="7">
                  <c:v>4.1999999999999993</c:v>
                </c:pt>
                <c:pt idx="8">
                  <c:v>4.2999999999999989</c:v>
                </c:pt>
                <c:pt idx="9">
                  <c:v>4.3999999999999986</c:v>
                </c:pt>
                <c:pt idx="10">
                  <c:v>4.4999999999999982</c:v>
                </c:pt>
                <c:pt idx="11">
                  <c:v>4.5999999999999979</c:v>
                </c:pt>
                <c:pt idx="12">
                  <c:v>4.6999999999999975</c:v>
                </c:pt>
                <c:pt idx="13">
                  <c:v>4.7999999999999972</c:v>
                </c:pt>
                <c:pt idx="14">
                  <c:v>4.8999999999999968</c:v>
                </c:pt>
                <c:pt idx="15">
                  <c:v>4.9999999999999964</c:v>
                </c:pt>
                <c:pt idx="16">
                  <c:v>5.0999999999999961</c:v>
                </c:pt>
                <c:pt idx="17">
                  <c:v>5.1999999999999957</c:v>
                </c:pt>
                <c:pt idx="18">
                  <c:v>5.2999999999999954</c:v>
                </c:pt>
                <c:pt idx="19">
                  <c:v>5.399999999999995</c:v>
                </c:pt>
                <c:pt idx="20">
                  <c:v>5.4999999999999947</c:v>
                </c:pt>
                <c:pt idx="21">
                  <c:v>5.5999999999999943</c:v>
                </c:pt>
                <c:pt idx="22">
                  <c:v>5.699999999999994</c:v>
                </c:pt>
                <c:pt idx="23">
                  <c:v>5.7999999999999936</c:v>
                </c:pt>
                <c:pt idx="24">
                  <c:v>5.8999999999999932</c:v>
                </c:pt>
                <c:pt idx="25">
                  <c:v>5.9999999999999929</c:v>
                </c:pt>
                <c:pt idx="26">
                  <c:v>6.0999999999999925</c:v>
                </c:pt>
                <c:pt idx="27">
                  <c:v>6.1999999999999922</c:v>
                </c:pt>
                <c:pt idx="28">
                  <c:v>6.2999999999999918</c:v>
                </c:pt>
                <c:pt idx="29">
                  <c:v>6.3999999999999915</c:v>
                </c:pt>
                <c:pt idx="30">
                  <c:v>6.4999999999999911</c:v>
                </c:pt>
                <c:pt idx="31">
                  <c:v>6.5999999999999908</c:v>
                </c:pt>
                <c:pt idx="32">
                  <c:v>6.6999999999999904</c:v>
                </c:pt>
                <c:pt idx="33">
                  <c:v>6.7999999999999901</c:v>
                </c:pt>
                <c:pt idx="34">
                  <c:v>6.8999999999999897</c:v>
                </c:pt>
                <c:pt idx="35">
                  <c:v>6.9999999999999893</c:v>
                </c:pt>
              </c:numCache>
            </c:numRef>
          </c:xVal>
          <c:yVal>
            <c:numRef>
              <c:f>ГИБДД!$H$47:$H$82</c:f>
              <c:numCache>
                <c:formatCode>0.0</c:formatCode>
                <c:ptCount val="36"/>
                <c:pt idx="0">
                  <c:v>1747664.7527102525</c:v>
                </c:pt>
                <c:pt idx="1">
                  <c:v>1754762.6399140863</c:v>
                </c:pt>
                <c:pt idx="2">
                  <c:v>1759845.6533465281</c:v>
                </c:pt>
                <c:pt idx="3">
                  <c:v>1762957.9368426928</c:v>
                </c:pt>
                <c:pt idx="4">
                  <c:v>1764149.0177568218</c:v>
                </c:pt>
                <c:pt idx="5">
                  <c:v>1763475.1062125638</c:v>
                </c:pt>
                <c:pt idx="6">
                  <c:v>1760999.8605518383</c:v>
                </c:pt>
                <c:pt idx="7">
                  <c:v>1756794.6555584269</c:v>
                </c:pt>
                <c:pt idx="8">
                  <c:v>1750938.4054931588</c:v>
                </c:pt>
                <c:pt idx="9">
                  <c:v>1743517.0067532063</c:v>
                </c:pt>
                <c:pt idx="10">
                  <c:v>1734622.4738734732</c:v>
                </c:pt>
                <c:pt idx="11">
                  <c:v>1724351.8470117236</c:v>
                </c:pt>
                <c:pt idx="12">
                  <c:v>1712805.9489445181</c:v>
                </c:pt>
                <c:pt idx="13">
                  <c:v>1700088.0653648463</c:v>
                </c:pt>
                <c:pt idx="14">
                  <c:v>1686302.6146783067</c:v>
                </c:pt>
                <c:pt idx="15">
                  <c:v>1671553.8635081791</c:v>
                </c:pt>
                <c:pt idx="16">
                  <c:v>1655944.7327664089</c:v>
                </c:pt>
                <c:pt idx="17">
                  <c:v>1639575.7273941922</c:v>
                </c:pt>
                <c:pt idx="18">
                  <c:v>1622544.0115441012</c:v>
                </c:pt>
                <c:pt idx="19">
                  <c:v>1604942.6406927656</c:v>
                </c:pt>
                <c:pt idx="20">
                  <c:v>1586859.9533554432</c:v>
                </c:pt>
                <c:pt idx="21">
                  <c:v>1568379.1179383316</c:v>
                </c:pt>
                <c:pt idx="22">
                  <c:v>1549577.8248577956</c:v>
                </c:pt>
                <c:pt idx="23">
                  <c:v>1530528.1102924503</c:v>
                </c:pt>
                <c:pt idx="24">
                  <c:v>1511296.2956386714</c:v>
                </c:pt>
                <c:pt idx="25">
                  <c:v>1491943.0256843385</c:v>
                </c:pt>
                <c:pt idx="26">
                  <c:v>1472523.3884509837</c:v>
                </c:pt>
                <c:pt idx="27">
                  <c:v>1453087.1003363149</c:v>
                </c:pt>
                <c:pt idx="28">
                  <c:v>1433678.7413934199</c:v>
                </c:pt>
                <c:pt idx="29">
                  <c:v>1414338.0271162698</c:v>
                </c:pt>
                <c:pt idx="30">
                  <c:v>1395100.1048046879</c:v>
                </c:pt>
                <c:pt idx="31">
                  <c:v>1375995.8643320946</c:v>
                </c:pt>
                <c:pt idx="32">
                  <c:v>1357052.2548447603</c:v>
                </c:pt>
                <c:pt idx="33">
                  <c:v>1338292.6005190765</c:v>
                </c:pt>
                <c:pt idx="34">
                  <c:v>1319736.909954234</c:v>
                </c:pt>
                <c:pt idx="35">
                  <c:v>1301402.1750607481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3-434A-BC61-FF9FAA27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117904"/>
        <c:axId val="1755093360"/>
      </c:scatterChart>
      <c:valAx>
        <c:axId val="1913117904"/>
        <c:scaling>
          <c:orientation val="minMax"/>
          <c:max val="7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5093360"/>
        <c:crosses val="autoZero"/>
        <c:crossBetween val="midCat"/>
      </c:valAx>
      <c:valAx>
        <c:axId val="1755093360"/>
        <c:scaling>
          <c:orientation val="minMax"/>
          <c:min val="12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311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ГИБДД!$H$87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ГИБДД!$B$88:$B$115</c:f>
              <c:numCache>
                <c:formatCode>General</c:formatCode>
                <c:ptCount val="28"/>
                <c:pt idx="0">
                  <c:v>3.8650000000000002</c:v>
                </c:pt>
                <c:pt idx="1">
                  <c:v>3.87</c:v>
                </c:pt>
                <c:pt idx="2">
                  <c:v>3.875</c:v>
                </c:pt>
                <c:pt idx="3">
                  <c:v>3.88</c:v>
                </c:pt>
                <c:pt idx="4">
                  <c:v>3.8849999999999998</c:v>
                </c:pt>
                <c:pt idx="5">
                  <c:v>3.8899999999999997</c:v>
                </c:pt>
                <c:pt idx="6">
                  <c:v>3.8949999999999996</c:v>
                </c:pt>
                <c:pt idx="7">
                  <c:v>3.8999999999999995</c:v>
                </c:pt>
                <c:pt idx="8">
                  <c:v>3.9049999999999994</c:v>
                </c:pt>
                <c:pt idx="9">
                  <c:v>3.9099999999999993</c:v>
                </c:pt>
                <c:pt idx="10">
                  <c:v>3.9149999999999991</c:v>
                </c:pt>
                <c:pt idx="11">
                  <c:v>3.919999999999999</c:v>
                </c:pt>
                <c:pt idx="12">
                  <c:v>3.9249999999999989</c:v>
                </c:pt>
                <c:pt idx="13">
                  <c:v>3.9299999999999988</c:v>
                </c:pt>
                <c:pt idx="14">
                  <c:v>3.9349999999999987</c:v>
                </c:pt>
                <c:pt idx="15">
                  <c:v>3.9399999999999986</c:v>
                </c:pt>
                <c:pt idx="16">
                  <c:v>3.9449999999999985</c:v>
                </c:pt>
                <c:pt idx="17">
                  <c:v>3.9499999999999984</c:v>
                </c:pt>
                <c:pt idx="18">
                  <c:v>3.9549999999999983</c:v>
                </c:pt>
                <c:pt idx="19">
                  <c:v>3.9599999999999982</c:v>
                </c:pt>
                <c:pt idx="20">
                  <c:v>3.9649999999999981</c:v>
                </c:pt>
                <c:pt idx="21">
                  <c:v>3.969999999999998</c:v>
                </c:pt>
                <c:pt idx="22">
                  <c:v>3.9749999999999979</c:v>
                </c:pt>
                <c:pt idx="23">
                  <c:v>3.9799999999999978</c:v>
                </c:pt>
                <c:pt idx="24">
                  <c:v>3.9849999999999977</c:v>
                </c:pt>
                <c:pt idx="25">
                  <c:v>3.9899999999999975</c:v>
                </c:pt>
                <c:pt idx="26">
                  <c:v>3.9949999999999974</c:v>
                </c:pt>
                <c:pt idx="27">
                  <c:v>3.9999999999999973</c:v>
                </c:pt>
              </c:numCache>
            </c:numRef>
          </c:xVal>
          <c:yVal>
            <c:numRef>
              <c:f>ГИБДД!$H$88:$H$115</c:f>
              <c:numCache>
                <c:formatCode>0.0</c:formatCode>
                <c:ptCount val="28"/>
                <c:pt idx="0">
                  <c:v>1763947.311528163</c:v>
                </c:pt>
                <c:pt idx="1">
                  <c:v>1763990.2145460285</c:v>
                </c:pt>
                <c:pt idx="2">
                  <c:v>1764028.4095064881</c:v>
                </c:pt>
                <c:pt idx="3">
                  <c:v>1764061.9036292152</c:v>
                </c:pt>
                <c:pt idx="4">
                  <c:v>1764090.7041800702</c:v>
                </c:pt>
                <c:pt idx="5">
                  <c:v>1764114.8184712951</c:v>
                </c:pt>
                <c:pt idx="6">
                  <c:v>1764134.253861696</c:v>
                </c:pt>
                <c:pt idx="7">
                  <c:v>1764149.0177568216</c:v>
                </c:pt>
                <c:pt idx="8">
                  <c:v>1764159.1176091291</c:v>
                </c:pt>
                <c:pt idx="9">
                  <c:v>1764164.5609181486</c:v>
                </c:pt>
                <c:pt idx="10">
                  <c:v>1764165.3552306322</c:v>
                </c:pt>
                <c:pt idx="11">
                  <c:v>1764161.5081407004</c:v>
                </c:pt>
                <c:pt idx="12">
                  <c:v>1764153.0272899838</c:v>
                </c:pt>
                <c:pt idx="13">
                  <c:v>1764139.920367745</c:v>
                </c:pt>
                <c:pt idx="14">
                  <c:v>1764122.1951110058</c:v>
                </c:pt>
                <c:pt idx="15">
                  <c:v>1764099.8593046619</c:v>
                </c:pt>
                <c:pt idx="16">
                  <c:v>1764072.9207815859</c:v>
                </c:pt>
                <c:pt idx="17">
                  <c:v>1764041.3874227295</c:v>
                </c:pt>
                <c:pt idx="18">
                  <c:v>1764005.2671572133</c:v>
                </c:pt>
                <c:pt idx="19">
                  <c:v>1763964.5679624134</c:v>
                </c:pt>
                <c:pt idx="20">
                  <c:v>1763919.2978640352</c:v>
                </c:pt>
                <c:pt idx="21">
                  <c:v>1763869.4649361863</c:v>
                </c:pt>
                <c:pt idx="22">
                  <c:v>1763815.0773014321</c:v>
                </c:pt>
                <c:pt idx="23">
                  <c:v>1763756.1431308589</c:v>
                </c:pt>
                <c:pt idx="24">
                  <c:v>1763692.6706441117</c:v>
                </c:pt>
                <c:pt idx="25">
                  <c:v>1763624.6681094449</c:v>
                </c:pt>
                <c:pt idx="26">
                  <c:v>1763552.1438437449</c:v>
                </c:pt>
                <c:pt idx="27">
                  <c:v>1763475.1062125633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2-47E1-B3FC-85E9B5C2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498496"/>
        <c:axId val="1134464096"/>
      </c:scatterChart>
      <c:valAx>
        <c:axId val="19084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4464096"/>
        <c:crosses val="autoZero"/>
        <c:crossBetween val="midCat"/>
      </c:valAx>
      <c:valAx>
        <c:axId val="11344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849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ГИБДД!$B$123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ГИБДД!$B$125:$B$132</c:f>
              <c:numCache>
                <c:formatCode>General</c:formatCode>
                <c:ptCount val="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 formatCode="0">
                  <c:v>5.0000010000000001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cat>
          <c:val>
            <c:numRef>
              <c:f>ГИБДД!$H$125:$H$132</c:f>
              <c:numCache>
                <c:formatCode>0.0</c:formatCode>
                <c:ptCount val="8"/>
                <c:pt idx="0">
                  <c:v>1595587.979549207</c:v>
                </c:pt>
                <c:pt idx="1">
                  <c:v>1441206.5670826896</c:v>
                </c:pt>
                <c:pt idx="2">
                  <c:v>1296036.5871635368</c:v>
                </c:pt>
                <c:pt idx="3">
                  <c:v>1167624.4737779615</c:v>
                </c:pt>
                <c:pt idx="4">
                  <c:v>1056623.0308842345</c:v>
                </c:pt>
                <c:pt idx="5">
                  <c:v>961203.66332315723</c:v>
                </c:pt>
                <c:pt idx="6">
                  <c:v>878988.70631173777</c:v>
                </c:pt>
                <c:pt idx="7">
                  <c:v>807747.49274689797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F-4EEF-B8FC-F8212D44B2B7}"/>
            </c:ext>
          </c:extLst>
        </c:ser>
        <c:ser>
          <c:idx val="2"/>
          <c:order val="1"/>
          <c:tx>
            <c:strRef>
              <c:f>ГИБДД!$B$134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ГИБДД!$B$125:$B$132</c:f>
              <c:numCache>
                <c:formatCode>General</c:formatCode>
                <c:ptCount val="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 formatCode="0">
                  <c:v>5.0000010000000001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cat>
          <c:val>
            <c:numRef>
              <c:f>ГИБДД!$H$136:$H$143</c:f>
              <c:numCache>
                <c:formatCode>0.0</c:formatCode>
                <c:ptCount val="8"/>
                <c:pt idx="0">
                  <c:v>1779337.3435681025</c:v>
                </c:pt>
                <c:pt idx="1">
                  <c:v>1705608.3621737696</c:v>
                </c:pt>
                <c:pt idx="2">
                  <c:v>1599656.2665665851</c:v>
                </c:pt>
                <c:pt idx="3">
                  <c:v>1481640.8732951749</c:v>
                </c:pt>
                <c:pt idx="4">
                  <c:v>1364630.859264608</c:v>
                </c:pt>
                <c:pt idx="5">
                  <c:v>1255242.195340975</c:v>
                </c:pt>
                <c:pt idx="6">
                  <c:v>1155942.2707891141</c:v>
                </c:pt>
                <c:pt idx="7">
                  <c:v>1067013.5220700202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F-4EEF-B8FC-F8212D44B2B7}"/>
            </c:ext>
          </c:extLst>
        </c:ser>
        <c:ser>
          <c:idx val="3"/>
          <c:order val="2"/>
          <c:tx>
            <c:strRef>
              <c:f>ГИБДД!$B$145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ГИБДД!$B$125:$B$132</c:f>
              <c:numCache>
                <c:formatCode>General</c:formatCode>
                <c:ptCount val="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 formatCode="0">
                  <c:v>5.0000010000000001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cat>
          <c:val>
            <c:numRef>
              <c:f>ГИБДД!$H$147:$H$154</c:f>
              <c:numCache>
                <c:formatCode>0.0</c:formatCode>
                <c:ptCount val="8"/>
                <c:pt idx="0">
                  <c:v>1747664.7527102525</c:v>
                </c:pt>
                <c:pt idx="1">
                  <c:v>1763475.106053981</c:v>
                </c:pt>
                <c:pt idx="2">
                  <c:v>1734622.4738734732</c:v>
                </c:pt>
                <c:pt idx="3">
                  <c:v>1671553.7115713952</c:v>
                </c:pt>
                <c:pt idx="4">
                  <c:v>1586859.953355442</c:v>
                </c:pt>
                <c:pt idx="5">
                  <c:v>1491943.0256843371</c:v>
                </c:pt>
                <c:pt idx="6">
                  <c:v>1395100.1048046858</c:v>
                </c:pt>
                <c:pt idx="7">
                  <c:v>1301402.1750607463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F-4EEF-B8FC-F8212D44B2B7}"/>
            </c:ext>
          </c:extLst>
        </c:ser>
        <c:ser>
          <c:idx val="4"/>
          <c:order val="3"/>
          <c:tx>
            <c:strRef>
              <c:f>ГИБДД!$B$156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ГИБДД!$B$125:$B$132</c:f>
              <c:numCache>
                <c:formatCode>General</c:formatCode>
                <c:ptCount val="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 formatCode="0">
                  <c:v>5.0000010000000001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cat>
          <c:val>
            <c:numRef>
              <c:f>ГИБДД!$H$158:$H$165</c:f>
              <c:numCache>
                <c:formatCode>0.0</c:formatCode>
                <c:ptCount val="8"/>
                <c:pt idx="0">
                  <c:v>1621797.1600978072</c:v>
                </c:pt>
                <c:pt idx="1">
                  <c:v>1691346.7342022646</c:v>
                </c:pt>
                <c:pt idx="2">
                  <c:v>1724008.0220208745</c:v>
                </c:pt>
                <c:pt idx="3">
                  <c:v>1722398.6267411544</c:v>
                </c:pt>
                <c:pt idx="4">
                  <c:v>1690804.3244223685</c:v>
                </c:pt>
                <c:pt idx="5">
                  <c:v>1635844.1784995096</c:v>
                </c:pt>
                <c:pt idx="6">
                  <c:v>1565215.2155678247</c:v>
                </c:pt>
                <c:pt idx="7">
                  <c:v>1486055.6339502074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1F-4EEF-B8FC-F8212D44B2B7}"/>
            </c:ext>
          </c:extLst>
        </c:ser>
        <c:ser>
          <c:idx val="5"/>
          <c:order val="4"/>
          <c:tx>
            <c:strRef>
              <c:f>ГИБДД!$B$167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ГИБДД!$B$125:$B$132</c:f>
              <c:numCache>
                <c:formatCode>General</c:formatCode>
                <c:ptCount val="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 formatCode="0">
                  <c:v>5.0000010000000001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cat>
          <c:val>
            <c:numRef>
              <c:f>ГИБДД!$H$169:$H$176</c:f>
              <c:numCache>
                <c:formatCode>0.0</c:formatCode>
                <c:ptCount val="8"/>
                <c:pt idx="0">
                  <c:v>1466870.9484349196</c:v>
                </c:pt>
                <c:pt idx="1">
                  <c:v>1565695.3946609278</c:v>
                </c:pt>
                <c:pt idx="2">
                  <c:v>1633959.8982121518</c:v>
                </c:pt>
                <c:pt idx="3">
                  <c:v>1674763.5233021493</c:v>
                </c:pt>
                <c:pt idx="4">
                  <c:v>1689320.2396514551</c:v>
                </c:pt>
                <c:pt idx="5">
                  <c:v>1679235.1363132326</c:v>
                </c:pt>
                <c:pt idx="6">
                  <c:v>1647603.0210876868</c:v>
                </c:pt>
                <c:pt idx="7">
                  <c:v>1598919.9792800695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1F-4EEF-B8FC-F8212D44B2B7}"/>
            </c:ext>
          </c:extLst>
        </c:ser>
        <c:ser>
          <c:idx val="6"/>
          <c:order val="5"/>
          <c:tx>
            <c:strRef>
              <c:f>ГИБДД!$B$178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ГИБДД!$B$125:$B$132</c:f>
              <c:numCache>
                <c:formatCode>General</c:formatCode>
                <c:ptCount val="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 formatCode="0">
                  <c:v>5.0000010000000001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cat>
          <c:val>
            <c:numRef>
              <c:f>ГИБДД!$H$180:$H$187</c:f>
              <c:numCache>
                <c:formatCode>0.0</c:formatCode>
                <c:ptCount val="8"/>
                <c:pt idx="0">
                  <c:v>1304292.5474875588</c:v>
                </c:pt>
                <c:pt idx="1">
                  <c:v>1422576.0394440375</c:v>
                </c:pt>
                <c:pt idx="2">
                  <c:v>1511592.3670487362</c:v>
                </c:pt>
                <c:pt idx="3">
                  <c:v>1577139.4503904881</c:v>
                </c:pt>
                <c:pt idx="4">
                  <c:v>1621576.5616876073</c:v>
                </c:pt>
                <c:pt idx="5">
                  <c:v>1645635.1640236783</c:v>
                </c:pt>
                <c:pt idx="6">
                  <c:v>1649833.7780009229</c:v>
                </c:pt>
                <c:pt idx="7">
                  <c:v>1635431.4071485964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1F-4EEF-B8FC-F8212D44B2B7}"/>
            </c:ext>
          </c:extLst>
        </c:ser>
        <c:ser>
          <c:idx val="7"/>
          <c:order val="6"/>
          <c:tx>
            <c:strRef>
              <c:f>ГИБДД!$B$189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ГИБДД!$B$125:$B$132</c:f>
              <c:numCache>
                <c:formatCode>General</c:formatCode>
                <c:ptCount val="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 formatCode="0">
                  <c:v>5.0000010000000001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cat>
          <c:val>
            <c:numRef>
              <c:f>ГИБДД!$H$191:$H$198</c:f>
              <c:numCache>
                <c:formatCode>0.0</c:formatCode>
                <c:ptCount val="8"/>
                <c:pt idx="0">
                  <c:v>1139846.9902990013</c:v>
                </c:pt>
                <c:pt idx="1">
                  <c:v>1274399.0620672544</c:v>
                </c:pt>
                <c:pt idx="2">
                  <c:v>1378109.8888080092</c:v>
                </c:pt>
                <c:pt idx="3">
                  <c:v>1459017.4371897827</c:v>
                </c:pt>
                <c:pt idx="4">
                  <c:v>1521359.3827974827</c:v>
                </c:pt>
                <c:pt idx="5">
                  <c:v>1567022.4988784082</c:v>
                </c:pt>
                <c:pt idx="6">
                  <c:v>1596573.0848119627</c:v>
                </c:pt>
                <c:pt idx="7">
                  <c:v>1610132.0257750489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1F-4EEF-B8FC-F8212D44B2B7}"/>
            </c:ext>
          </c:extLst>
        </c:ser>
        <c:ser>
          <c:idx val="8"/>
          <c:order val="7"/>
          <c:tx>
            <c:strRef>
              <c:f>ГИБДД!$B$200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ГИБДД!$B$125:$B$132</c:f>
              <c:numCache>
                <c:formatCode>General</c:formatCode>
                <c:ptCount val="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 formatCode="0">
                  <c:v>5.0000010000000001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cat>
          <c:val>
            <c:numRef>
              <c:f>ГИБДД!$H$202:$H$209</c:f>
              <c:numCache>
                <c:formatCode>0.0</c:formatCode>
                <c:ptCount val="8"/>
                <c:pt idx="0">
                  <c:v>974968.35792296194</c:v>
                </c:pt>
                <c:pt idx="1">
                  <c:v>1124857.8336021819</c:v>
                </c:pt>
                <c:pt idx="2">
                  <c:v>1241162.5977034036</c:v>
                </c:pt>
                <c:pt idx="3">
                  <c:v>1333518.4452668577</c:v>
                </c:pt>
                <c:pt idx="4">
                  <c:v>1407624.364750314</c:v>
                </c:pt>
                <c:pt idx="5">
                  <c:v>1466689.843932142</c:v>
                </c:pt>
                <c:pt idx="6">
                  <c:v>1512267.7110073965</c:v>
                </c:pt>
                <c:pt idx="7">
                  <c:v>1544866.6653010366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1F-4EEF-B8FC-F8212D44B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372288"/>
        <c:axId val="1134507248"/>
      </c:lineChart>
      <c:catAx>
        <c:axId val="17573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4507248"/>
        <c:crosses val="autoZero"/>
        <c:auto val="1"/>
        <c:lblAlgn val="ctr"/>
        <c:lblOffset val="100"/>
        <c:noMultiLvlLbl val="0"/>
      </c:catAx>
      <c:valAx>
        <c:axId val="1134507248"/>
        <c:scaling>
          <c:orientation val="minMax"/>
          <c:max val="18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3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ГИБДД!$B$134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ГИБДД!$B$125:$B$132</c:f>
              <c:numCache>
                <c:formatCode>General</c:formatCode>
                <c:ptCount val="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 formatCode="0">
                  <c:v>5.0000010000000001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cat>
          <c:val>
            <c:numRef>
              <c:f>ГИБДД!$H$136:$H$143</c:f>
              <c:numCache>
                <c:formatCode>0.0</c:formatCode>
                <c:ptCount val="8"/>
                <c:pt idx="0">
                  <c:v>1779337.3435681025</c:v>
                </c:pt>
                <c:pt idx="1">
                  <c:v>1705608.3621737696</c:v>
                </c:pt>
                <c:pt idx="2">
                  <c:v>1599656.2665665851</c:v>
                </c:pt>
                <c:pt idx="3">
                  <c:v>1481640.8732951749</c:v>
                </c:pt>
                <c:pt idx="4">
                  <c:v>1364630.859264608</c:v>
                </c:pt>
                <c:pt idx="5">
                  <c:v>1255242.195340975</c:v>
                </c:pt>
                <c:pt idx="6">
                  <c:v>1155942.2707891141</c:v>
                </c:pt>
                <c:pt idx="7">
                  <c:v>1067013.5220700202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F-4F50-A04C-BCDF750D8974}"/>
            </c:ext>
          </c:extLst>
        </c:ser>
        <c:ser>
          <c:idx val="3"/>
          <c:order val="1"/>
          <c:tx>
            <c:strRef>
              <c:f>ГИБДД!$B$145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ГИБДД!$B$125:$B$132</c:f>
              <c:numCache>
                <c:formatCode>General</c:formatCode>
                <c:ptCount val="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 formatCode="0">
                  <c:v>5.0000010000000001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cat>
          <c:val>
            <c:numRef>
              <c:f>ГИБДД!$H$147:$H$154</c:f>
              <c:numCache>
                <c:formatCode>0.0</c:formatCode>
                <c:ptCount val="8"/>
                <c:pt idx="0">
                  <c:v>1747664.7527102525</c:v>
                </c:pt>
                <c:pt idx="1">
                  <c:v>1763475.106053981</c:v>
                </c:pt>
                <c:pt idx="2">
                  <c:v>1734622.4738734732</c:v>
                </c:pt>
                <c:pt idx="3">
                  <c:v>1671553.7115713952</c:v>
                </c:pt>
                <c:pt idx="4">
                  <c:v>1586859.953355442</c:v>
                </c:pt>
                <c:pt idx="5">
                  <c:v>1491943.0256843371</c:v>
                </c:pt>
                <c:pt idx="6">
                  <c:v>1395100.1048046858</c:v>
                </c:pt>
                <c:pt idx="7">
                  <c:v>1301402.1750607463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F-4F50-A04C-BCDF750D8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372288"/>
        <c:axId val="1134507248"/>
      </c:lineChart>
      <c:catAx>
        <c:axId val="17573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4507248"/>
        <c:crosses val="autoZero"/>
        <c:auto val="1"/>
        <c:lblAlgn val="ctr"/>
        <c:lblOffset val="100"/>
        <c:noMultiLvlLbl val="0"/>
      </c:catAx>
      <c:valAx>
        <c:axId val="1134507248"/>
        <c:scaling>
          <c:orientation val="minMax"/>
          <c:max val="18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3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669924</xdr:colOff>
      <xdr:row>7</xdr:row>
      <xdr:rowOff>4762</xdr:rowOff>
    </xdr:from>
    <xdr:to>
      <xdr:col>18</xdr:col>
      <xdr:colOff>622299</xdr:colOff>
      <xdr:row>22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2E4F7B-E648-4E83-8165-3C955EA46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45</xdr:row>
      <xdr:rowOff>3810</xdr:rowOff>
    </xdr:from>
    <xdr:to>
      <xdr:col>18</xdr:col>
      <xdr:colOff>0</xdr:colOff>
      <xdr:row>60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9BB9F80-C1B5-1399-7B84-B8762C34E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85</xdr:row>
      <xdr:rowOff>201930</xdr:rowOff>
    </xdr:from>
    <xdr:to>
      <xdr:col>18</xdr:col>
      <xdr:colOff>12700</xdr:colOff>
      <xdr:row>102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5FDCD71-14E4-3036-E8A6-1B9B871DE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920327</xdr:colOff>
      <xdr:row>122</xdr:row>
      <xdr:rowOff>203457</xdr:rowOff>
    </xdr:from>
    <xdr:to>
      <xdr:col>19</xdr:col>
      <xdr:colOff>0</xdr:colOff>
      <xdr:row>138</xdr:row>
      <xdr:rowOff>179596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1187F51-C987-4D63-B15C-181171E3D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918889</xdr:colOff>
      <xdr:row>143</xdr:row>
      <xdr:rowOff>5081</xdr:rowOff>
    </xdr:from>
    <xdr:to>
      <xdr:col>19</xdr:col>
      <xdr:colOff>0</xdr:colOff>
      <xdr:row>159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EEE1D73-1117-4810-A123-C17939075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CAB1-38ED-469F-94E7-F3AC7D2004FA}">
  <dimension ref="A1:M221"/>
  <sheetViews>
    <sheetView tabSelected="1" zoomScale="109" workbookViewId="0">
      <selection activeCell="F219" sqref="F219"/>
    </sheetView>
  </sheetViews>
  <sheetFormatPr baseColWidth="10" defaultColWidth="8.83203125" defaultRowHeight="15" x14ac:dyDescent="0.2"/>
  <cols>
    <col min="1" max="1" width="12.1640625" bestFit="1" customWidth="1"/>
    <col min="2" max="2" width="12.1640625" customWidth="1"/>
    <col min="3" max="7" width="12.1640625" bestFit="1" customWidth="1"/>
    <col min="8" max="8" width="12.1640625" customWidth="1"/>
    <col min="9" max="10" width="12.1640625" bestFit="1" customWidth="1"/>
  </cols>
  <sheetData>
    <row r="1" spans="1:10" x14ac:dyDescent="0.2">
      <c r="A1" s="12" t="s">
        <v>19</v>
      </c>
      <c r="B1" s="11">
        <f>B3/B4</f>
        <v>7</v>
      </c>
    </row>
    <row r="2" spans="1:10" x14ac:dyDescent="0.2">
      <c r="A2" s="13" t="s">
        <v>23</v>
      </c>
      <c r="B2" s="11">
        <v>5</v>
      </c>
    </row>
    <row r="3" spans="1:10" x14ac:dyDescent="0.2">
      <c r="A3" s="13" t="s">
        <v>24</v>
      </c>
      <c r="B3" s="11">
        <v>35</v>
      </c>
    </row>
    <row r="4" spans="1:10" x14ac:dyDescent="0.2">
      <c r="A4" s="13" t="s">
        <v>21</v>
      </c>
      <c r="B4" s="11">
        <v>5</v>
      </c>
    </row>
    <row r="5" spans="1:10" x14ac:dyDescent="0.2">
      <c r="A5" s="13" t="s">
        <v>25</v>
      </c>
      <c r="B5" s="11">
        <v>250</v>
      </c>
    </row>
    <row r="6" spans="1:10" ht="16" thickBot="1" x14ac:dyDescent="0.25">
      <c r="A6" s="14" t="s">
        <v>9</v>
      </c>
      <c r="B6" s="11">
        <v>35000</v>
      </c>
    </row>
    <row r="7" spans="1:10" ht="16" thickBot="1" x14ac:dyDescent="0.25"/>
    <row r="8" spans="1:10" ht="16" thickBot="1" x14ac:dyDescent="0.25">
      <c r="A8" s="17" t="s">
        <v>0</v>
      </c>
      <c r="B8" s="18" t="s">
        <v>1</v>
      </c>
      <c r="C8" s="18" t="s">
        <v>2</v>
      </c>
      <c r="D8" s="18" t="s">
        <v>5</v>
      </c>
      <c r="E8" s="18" t="s">
        <v>3</v>
      </c>
      <c r="F8" s="18" t="s">
        <v>4</v>
      </c>
      <c r="G8" s="18" t="s">
        <v>6</v>
      </c>
      <c r="H8" s="18" t="s">
        <v>7</v>
      </c>
      <c r="I8" s="18" t="s">
        <v>8</v>
      </c>
      <c r="J8" s="19" t="s">
        <v>10</v>
      </c>
    </row>
    <row r="9" spans="1:10" x14ac:dyDescent="0.2">
      <c r="A9" s="15">
        <v>1</v>
      </c>
      <c r="B9" s="16">
        <f>B$1/A9</f>
        <v>7</v>
      </c>
      <c r="C9" s="16">
        <f>B9/(1-B9)*(1-B9^B$2)</f>
        <v>19607</v>
      </c>
      <c r="D9" s="16">
        <f>B$1^(A9)/(FACT(A9))</f>
        <v>7</v>
      </c>
      <c r="E9" s="15">
        <f>(1+SUM(D$9:D9)+C9*D9)^(-1)</f>
        <v>7.2856029200696504E-6</v>
      </c>
      <c r="F9" s="15">
        <f>B$1^(B$2+A9)/(FACT(A9)*A9^B$2)*E9</f>
        <v>0.85714389794327428</v>
      </c>
      <c r="G9" s="15">
        <f>B$3*(1-F9)</f>
        <v>4.9999635719854005</v>
      </c>
      <c r="H9" s="15">
        <f>30*10*B$5*G9</f>
        <v>374997.26789890503</v>
      </c>
      <c r="I9" s="15">
        <f>3*A9*B$6</f>
        <v>105000</v>
      </c>
      <c r="J9" s="15">
        <f>H9-I9</f>
        <v>269997.26789890503</v>
      </c>
    </row>
    <row r="10" spans="1:10" x14ac:dyDescent="0.2">
      <c r="A10" s="1">
        <v>2</v>
      </c>
      <c r="B10" s="2">
        <f>B$1/A10</f>
        <v>3.5</v>
      </c>
      <c r="C10" s="2">
        <f>B10/(1-B10)*(1-B10^B$2)</f>
        <v>733.90625</v>
      </c>
      <c r="D10" s="2">
        <f>B$1^(A10)/(FACT(A10))</f>
        <v>24.5</v>
      </c>
      <c r="E10" s="1">
        <f>(1+SUM(D$9:D10)+C10*D10)^(-1)</f>
        <v>5.5514835038535101E-5</v>
      </c>
      <c r="F10" s="1">
        <f>B$1^(B$2+A10)/(FACT(A10)*A10^B$2)*E10</f>
        <v>0.71435709050219243</v>
      </c>
      <c r="G10" s="1">
        <f>B$3*(1-F10)</f>
        <v>9.9975018324232643</v>
      </c>
      <c r="H10" s="1">
        <f>30*10*B$5*G10</f>
        <v>749812.63743174484</v>
      </c>
      <c r="I10" s="1">
        <f>3*A10*B$6</f>
        <v>210000</v>
      </c>
      <c r="J10" s="1">
        <f t="shared" ref="J10:J23" si="0">H10-I10</f>
        <v>539812.63743174484</v>
      </c>
    </row>
    <row r="11" spans="1:10" x14ac:dyDescent="0.2">
      <c r="A11" s="1">
        <v>3</v>
      </c>
      <c r="B11" s="2">
        <f>B$1/A11</f>
        <v>2.3333333333333335</v>
      </c>
      <c r="C11" s="2">
        <f>B11/(1-B11)*(1-B11^B$2)</f>
        <v>119.28806584362147</v>
      </c>
      <c r="D11" s="2">
        <f>B$1^(A11)/(FACT(A11))</f>
        <v>57.166666666666664</v>
      </c>
      <c r="E11" s="1">
        <f>(1+SUM(D$9:D11)+C11*D11)^(-1)</f>
        <v>1.4473942188612931E-4</v>
      </c>
      <c r="F11" s="1">
        <f>B$1^(B$2+A11)/(FACT(A11)*A11^B$2)*E11</f>
        <v>0.57228666942975315</v>
      </c>
      <c r="G11" s="1">
        <f>B$3*(1-F11)</f>
        <v>14.96996656995864</v>
      </c>
      <c r="H11" s="1">
        <f>30*10*B$5*G11</f>
        <v>1122747.492746898</v>
      </c>
      <c r="I11" s="1">
        <f>3*A11*B$6</f>
        <v>315000</v>
      </c>
      <c r="J11" s="1">
        <f t="shared" si="0"/>
        <v>807747.49274689797</v>
      </c>
    </row>
    <row r="12" spans="1:10" x14ac:dyDescent="0.2">
      <c r="A12" s="1">
        <v>4</v>
      </c>
      <c r="B12" s="2">
        <f>B$1/A12</f>
        <v>1.75</v>
      </c>
      <c r="C12" s="2">
        <f>B12/(1-B12)*(1-B12^B$2)</f>
        <v>35.9638671875</v>
      </c>
      <c r="D12" s="2">
        <f>B$1^(A12)/(FACT(A12))</f>
        <v>100.04166666666667</v>
      </c>
      <c r="E12" s="1">
        <f>(1+SUM(D$9:D12)+C12*D12)^(-1)</f>
        <v>2.6401988167685153E-4</v>
      </c>
      <c r="F12" s="1">
        <f>B$1^(B$2+A12)/(FACT(A12)*A12^B$2)*E12</f>
        <v>0.43351865825904007</v>
      </c>
      <c r="G12" s="1">
        <f>B$3*(1-F12)</f>
        <v>19.826846960933601</v>
      </c>
      <c r="H12" s="1">
        <f>30*10*B$5*G12</f>
        <v>1487013.52207002</v>
      </c>
      <c r="I12" s="1">
        <f>3*A12*B$6</f>
        <v>420000</v>
      </c>
      <c r="J12" s="1">
        <f t="shared" si="0"/>
        <v>1067013.52207002</v>
      </c>
    </row>
    <row r="13" spans="1:10" x14ac:dyDescent="0.2">
      <c r="A13" s="1">
        <v>5</v>
      </c>
      <c r="B13" s="2">
        <f>B$1/A13</f>
        <v>1.4</v>
      </c>
      <c r="C13" s="2">
        <f>B13/(1-B13)*(1-B13^B$2)</f>
        <v>15.323839999999995</v>
      </c>
      <c r="D13" s="2">
        <f>B$1^(A13)/(FACT(A13))</f>
        <v>140.05833333333334</v>
      </c>
      <c r="E13" s="1">
        <f>(1+SUM(D$9:D13)+C13*D13)^(-1)</f>
        <v>4.0387752189484952E-4</v>
      </c>
      <c r="F13" s="1">
        <f>B$1^(B$2+A13)/(FACT(A13)*A13^B$2)*E13</f>
        <v>0.3042277428340015</v>
      </c>
      <c r="G13" s="1">
        <f>B$3*(1-F13)</f>
        <v>24.352029000809949</v>
      </c>
      <c r="H13" s="1">
        <f>30*10*B$5*G13</f>
        <v>1826402.1750607463</v>
      </c>
      <c r="I13" s="1">
        <f>3*A13*B$6</f>
        <v>525000</v>
      </c>
      <c r="J13" s="1">
        <f t="shared" si="0"/>
        <v>1301402.1750607463</v>
      </c>
    </row>
    <row r="14" spans="1:10" x14ac:dyDescent="0.2">
      <c r="A14" s="1">
        <v>6</v>
      </c>
      <c r="B14" s="2">
        <f>B$1/A14</f>
        <v>1.1666666666666667</v>
      </c>
      <c r="C14" s="2">
        <f>B14/(1-B14)*(1-B14^B$2)</f>
        <v>8.1297582304526816</v>
      </c>
      <c r="D14" s="2">
        <f>B$1^(A14)/(FACT(A14))</f>
        <v>163.4013888888889</v>
      </c>
      <c r="E14" s="1">
        <f>(1+SUM(D$9:D14)+C14*D14)^(-1)</f>
        <v>5.489734126046563E-4</v>
      </c>
      <c r="F14" s="1">
        <f>B$1^(B$2+A14)/(FACT(A14)*A14^B$2)*E14</f>
        <v>0.19388356801896864</v>
      </c>
      <c r="G14" s="1">
        <f>B$3*(1-F14)</f>
        <v>28.214075119336098</v>
      </c>
      <c r="H14" s="1">
        <f>30*10*B$5*G14</f>
        <v>2116055.6339502074</v>
      </c>
      <c r="I14" s="1">
        <f>3*A14*B$6</f>
        <v>630000</v>
      </c>
      <c r="J14" s="1">
        <f t="shared" si="0"/>
        <v>1486055.6339502074</v>
      </c>
    </row>
    <row r="15" spans="1:10" x14ac:dyDescent="0.2">
      <c r="A15" s="1">
        <v>7</v>
      </c>
      <c r="B15" s="2">
        <f>B$1/A15+0.0000000001</f>
        <v>1.0000000001</v>
      </c>
      <c r="C15" s="2">
        <f>B15/(1-B15)*(1-B15^B$2)</f>
        <v>5.0000000005</v>
      </c>
      <c r="D15" s="2">
        <f>B$1^(A15)/(FACT(A15))</f>
        <v>163.4013888888889</v>
      </c>
      <c r="E15" s="1">
        <f>(1+SUM(D$9:D15)+C15*D15)^(-1)</f>
        <v>6.7862107962966183E-4</v>
      </c>
      <c r="F15" s="1">
        <f>B$1^(B$2+A15)/(FACT(A15)*A15^B$2)*E15</f>
        <v>0.11088762694076401</v>
      </c>
      <c r="G15" s="1">
        <f>B$3*(1-F15)</f>
        <v>31.11893305707326</v>
      </c>
      <c r="H15" s="1">
        <f>30*10*B$5*G15</f>
        <v>2333919.9792804946</v>
      </c>
      <c r="I15" s="1">
        <f>3*A15*B$6</f>
        <v>735000</v>
      </c>
      <c r="J15" s="1">
        <f t="shared" si="0"/>
        <v>1598919.9792804946</v>
      </c>
    </row>
    <row r="16" spans="1:10" x14ac:dyDescent="0.2">
      <c r="A16" s="1">
        <v>8</v>
      </c>
      <c r="B16" s="2">
        <f>B$1/A16</f>
        <v>0.875</v>
      </c>
      <c r="C16" s="2">
        <f>B16/(1-B16)*(1-B16^B$2)</f>
        <v>3.409637451171875</v>
      </c>
      <c r="D16" s="2">
        <f>B$1^(A16)/(FACT(A16))</f>
        <v>142.97621527777778</v>
      </c>
      <c r="E16" s="1">
        <f>(1+SUM(D$9:D16)+C16*D16)^(-1)</f>
        <v>7.7697498773383043E-4</v>
      </c>
      <c r="F16" s="1">
        <f>B$1^(B$2+A16)/(FACT(A16)*A16^B$2)*E16</f>
        <v>5.6978511562439597E-2</v>
      </c>
      <c r="G16" s="1">
        <f>B$3*(1-F16)</f>
        <v>33.005752095314612</v>
      </c>
      <c r="H16" s="1">
        <f>30*10*B$5*G16</f>
        <v>2475431.4071485959</v>
      </c>
      <c r="I16" s="1">
        <f>3*A16*B$6</f>
        <v>840000</v>
      </c>
      <c r="J16" s="1">
        <f t="shared" si="0"/>
        <v>1635431.4071485959</v>
      </c>
    </row>
    <row r="17" spans="1:13" x14ac:dyDescent="0.2">
      <c r="A17" s="1">
        <v>9</v>
      </c>
      <c r="B17" s="2">
        <f>B$1/A17</f>
        <v>0.77777777777777779</v>
      </c>
      <c r="C17" s="2">
        <f>B17/(1-B17)*(1-B17^B$2)</f>
        <v>2.5038019272129928</v>
      </c>
      <c r="D17" s="2">
        <f>B$1^(A17)/(FACT(A17))</f>
        <v>111.20372299382716</v>
      </c>
      <c r="E17" s="1">
        <f>(1+SUM(D$9:D17)+C17*D17)^(-1)</f>
        <v>8.40914543275406E-4</v>
      </c>
      <c r="F17" s="1">
        <f>B$1^(B$2+A17)/(FACT(A17)*A17^B$2)*E17</f>
        <v>2.6616371133314522E-2</v>
      </c>
      <c r="G17" s="1">
        <f>B$3*(1-F17)</f>
        <v>34.068427010333991</v>
      </c>
      <c r="H17" s="1">
        <f>30*10*B$5*G17</f>
        <v>2555132.0257750493</v>
      </c>
      <c r="I17" s="1">
        <f>3*A17*B$6</f>
        <v>945000</v>
      </c>
      <c r="J17" s="1">
        <f t="shared" si="0"/>
        <v>1610132.0257750493</v>
      </c>
    </row>
    <row r="18" spans="1:13" x14ac:dyDescent="0.2">
      <c r="A18" s="1">
        <v>10</v>
      </c>
      <c r="B18" s="2">
        <f>B$1/A18</f>
        <v>0.7</v>
      </c>
      <c r="C18" s="2">
        <f>B18/(1-B18)*(1-B18^B$2)</f>
        <v>1.9411699999999998</v>
      </c>
      <c r="D18" s="2">
        <f>B$1^(A18)/(FACT(A18))</f>
        <v>77.842606095679017</v>
      </c>
      <c r="E18" s="1">
        <f>(1+SUM(D$9:D18)+C18*D18)^(-1)</f>
        <v>8.7742563841678323E-4</v>
      </c>
      <c r="F18" s="1">
        <f>B$1^(B$2+A18)/(FACT(A18)*A18^B$2)*E18</f>
        <v>1.147936559960506E-2</v>
      </c>
      <c r="G18" s="1">
        <f>B$3*(1-F18)</f>
        <v>34.598222204013823</v>
      </c>
      <c r="H18" s="1">
        <f>30*10*B$5*G18</f>
        <v>2594866.6653010366</v>
      </c>
      <c r="I18" s="1">
        <f>3*A18*B$6</f>
        <v>1050000</v>
      </c>
      <c r="J18" s="1">
        <f t="shared" si="0"/>
        <v>1544866.6653010366</v>
      </c>
    </row>
    <row r="19" spans="1:13" x14ac:dyDescent="0.2">
      <c r="A19" s="1">
        <v>11</v>
      </c>
      <c r="B19" s="2">
        <f>B$1/A19</f>
        <v>0.63636363636363635</v>
      </c>
      <c r="C19" s="2">
        <f>B19/(1-B19)*(1-B19^B$2)</f>
        <v>1.5673730681585336</v>
      </c>
      <c r="D19" s="2">
        <f>B$1^(A19)/(FACT(A19))</f>
        <v>49.536203879068459</v>
      </c>
      <c r="E19" s="1">
        <f>(1+SUM(D$9:D19)+C19*D19)^(-1)</f>
        <v>8.9624213372524561E-4</v>
      </c>
      <c r="F19" s="1">
        <f>B$1^(B$2+A19)/(FACT(A19)*A19^B$2)*E19</f>
        <v>4.633133916958047E-3</v>
      </c>
      <c r="G19" s="1">
        <f>B$3*(1-F19)</f>
        <v>34.837840312906465</v>
      </c>
      <c r="H19" s="1">
        <f>30*10*B$5*G19</f>
        <v>2612838.023467985</v>
      </c>
      <c r="I19" s="1">
        <f>3*A19*B$6</f>
        <v>1155000</v>
      </c>
      <c r="J19" s="1">
        <f t="shared" si="0"/>
        <v>1457838.023467985</v>
      </c>
    </row>
    <row r="20" spans="1:13" x14ac:dyDescent="0.2">
      <c r="A20" s="1">
        <v>12</v>
      </c>
      <c r="B20" s="2">
        <f>B$1/A20</f>
        <v>0.58333333333333337</v>
      </c>
      <c r="C20" s="2">
        <f>B20/(1-B20)*(1-B20^B$2)</f>
        <v>1.3054390110596708</v>
      </c>
      <c r="D20" s="2">
        <f>B$1^(A20)/(FACT(A20))</f>
        <v>28.896118929456602</v>
      </c>
      <c r="E20" s="1">
        <f>(1+SUM(D$9:D20)+C20*D20)^(-1)</f>
        <v>9.0518509093688376E-4</v>
      </c>
      <c r="F20" s="1">
        <f>B$1^(B$2+A20)/(FACT(A20)*A20^B$2)*E20</f>
        <v>1.7666921450582066E-3</v>
      </c>
      <c r="G20" s="1">
        <f>B$3*(1-F20)</f>
        <v>34.938165774922965</v>
      </c>
      <c r="H20" s="1">
        <f>30*10*B$5*G20</f>
        <v>2620362.4331192225</v>
      </c>
      <c r="I20" s="1">
        <f>3*A20*B$6</f>
        <v>1260000</v>
      </c>
      <c r="J20" s="1">
        <f t="shared" si="0"/>
        <v>1360362.4331192225</v>
      </c>
    </row>
    <row r="21" spans="1:13" x14ac:dyDescent="0.2">
      <c r="A21" s="1">
        <v>13</v>
      </c>
      <c r="B21" s="2">
        <f>B$1/A21</f>
        <v>0.53846153846153844</v>
      </c>
      <c r="C21" s="2">
        <f>B21/(1-B21)*(1-B21^B$2)</f>
        <v>1.1138561728877192</v>
      </c>
      <c r="D21" s="2">
        <f>B$1^(A21)/(FACT(A21))</f>
        <v>15.559448654322786</v>
      </c>
      <c r="E21" s="1">
        <f>(1+SUM(D$9:D21)+C21*D21)^(-1)</f>
        <v>9.0916137058077865E-4</v>
      </c>
      <c r="F21" s="1">
        <f>B$1^(B$2+A21)/(FACT(A21)*A21^B$2)*E21</f>
        <v>6.4033702952549679E-4</v>
      </c>
      <c r="G21" s="1">
        <f>B$3*(1-F21)</f>
        <v>34.977588203966612</v>
      </c>
      <c r="H21" s="1">
        <f>30*10*B$5*G21</f>
        <v>2623319.1152974959</v>
      </c>
      <c r="I21" s="1">
        <f>3*A21*B$6</f>
        <v>1365000</v>
      </c>
      <c r="J21" s="1">
        <f t="shared" si="0"/>
        <v>1258319.1152974959</v>
      </c>
    </row>
    <row r="22" spans="1:13" x14ac:dyDescent="0.2">
      <c r="A22" s="1">
        <v>14</v>
      </c>
      <c r="B22" s="2">
        <f>B$1/A22</f>
        <v>0.5</v>
      </c>
      <c r="C22" s="2">
        <f>B22/(1-B22)*(1-B22^B$2)</f>
        <v>0.96875</v>
      </c>
      <c r="D22" s="2">
        <f>B$1^(A22)/(FACT(A22))</f>
        <v>7.7797243271613929</v>
      </c>
      <c r="E22" s="1">
        <f>(1+SUM(D$9:D22)+C22*D22)^(-1)</f>
        <v>9.1082968914151853E-4</v>
      </c>
      <c r="F22" s="1">
        <f>B$1^(B$2+A22)/(FACT(A22)*A22^B$2)*E22</f>
        <v>2.2143762157859754E-4</v>
      </c>
      <c r="G22" s="1">
        <f>B$3*(1-F22)</f>
        <v>34.992249683244751</v>
      </c>
      <c r="H22" s="1">
        <f>30*10*B$5*G22</f>
        <v>2624418.7262433562</v>
      </c>
      <c r="I22" s="1">
        <f>3*A22*B$6</f>
        <v>1470000</v>
      </c>
      <c r="J22" s="1">
        <f t="shared" si="0"/>
        <v>1154418.7262433562</v>
      </c>
    </row>
    <row r="23" spans="1:13" x14ac:dyDescent="0.2">
      <c r="A23" s="1">
        <v>15</v>
      </c>
      <c r="B23" s="2">
        <f>B$1/A23</f>
        <v>0.46666666666666667</v>
      </c>
      <c r="C23" s="2">
        <f>B23/(1-B23)*(1-B23^B$2)</f>
        <v>0.8556339094650206</v>
      </c>
      <c r="D23" s="2">
        <f>B$1^(A23)/(FACT(A23))</f>
        <v>3.6305380193419836</v>
      </c>
      <c r="E23" s="1">
        <f>(1+SUM(D$9:D23)+C23*D23)^(-1)</f>
        <v>9.1149357793917577E-4</v>
      </c>
      <c r="F23" s="1">
        <f>B$1^(B$2+A23)/(FACT(A23)*A23^B$2)*E23</f>
        <v>7.3241715333539784E-5</v>
      </c>
      <c r="G23" s="1">
        <f>B$3*(1-F23)</f>
        <v>34.997436539963324</v>
      </c>
      <c r="H23" s="1">
        <f>30*10*B$5*G23</f>
        <v>2624807.7404972492</v>
      </c>
      <c r="I23" s="1">
        <f>3*A23*B$6</f>
        <v>1575000</v>
      </c>
      <c r="J23" s="1">
        <f t="shared" si="0"/>
        <v>1049807.7404972492</v>
      </c>
    </row>
    <row r="24" spans="1:13" ht="16" thickBot="1" x14ac:dyDescent="0.25"/>
    <row r="25" spans="1:13" x14ac:dyDescent="0.2">
      <c r="A25" s="35" t="s">
        <v>26</v>
      </c>
      <c r="B25" s="36"/>
      <c r="C25" s="36"/>
      <c r="D25" s="36"/>
      <c r="E25" s="36"/>
      <c r="F25" s="36"/>
      <c r="G25" s="36"/>
      <c r="H25" s="36"/>
      <c r="I25" s="36"/>
      <c r="J25" s="37"/>
      <c r="K25" s="29"/>
    </row>
    <row r="26" spans="1:13" ht="15" customHeight="1" thickBot="1" x14ac:dyDescent="0.25">
      <c r="A26" s="38"/>
      <c r="B26" s="39"/>
      <c r="C26" s="39"/>
      <c r="D26" s="39"/>
      <c r="E26" s="39"/>
      <c r="F26" s="39"/>
      <c r="G26" s="39"/>
      <c r="H26" s="39"/>
      <c r="I26" s="39"/>
      <c r="J26" s="40"/>
      <c r="K26" s="30"/>
      <c r="L26" s="21"/>
      <c r="M26" s="21"/>
    </row>
    <row r="27" spans="1:13" x14ac:dyDescent="0.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0"/>
      <c r="L27" s="21"/>
      <c r="M27" s="21"/>
    </row>
    <row r="28" spans="1:13" x14ac:dyDescent="0.2">
      <c r="A28" s="29"/>
      <c r="B28" s="29"/>
      <c r="C28" s="30"/>
      <c r="D28" s="30"/>
      <c r="E28" s="30"/>
      <c r="F28" s="30"/>
      <c r="G28" s="30"/>
      <c r="H28" s="30"/>
      <c r="I28" s="30"/>
      <c r="J28" s="30"/>
      <c r="K28" s="30"/>
      <c r="L28" s="21"/>
      <c r="M28" s="21"/>
    </row>
    <row r="29" spans="1:13" x14ac:dyDescent="0.2"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spans="1:13" ht="16" thickBot="1" x14ac:dyDescent="0.25"/>
    <row r="31" spans="1:13" ht="16" thickBot="1" x14ac:dyDescent="0.25">
      <c r="A31" s="7" t="s">
        <v>11</v>
      </c>
      <c r="B31" s="8"/>
      <c r="C31" s="9"/>
    </row>
    <row r="32" spans="1:13" x14ac:dyDescent="0.2">
      <c r="A32" s="6" t="s">
        <v>12</v>
      </c>
      <c r="B32" s="6"/>
      <c r="C32" s="6"/>
    </row>
    <row r="33" spans="1:8" x14ac:dyDescent="0.2">
      <c r="A33" s="4" t="s">
        <v>13</v>
      </c>
      <c r="B33" s="4"/>
      <c r="C33" s="4"/>
    </row>
    <row r="34" spans="1:8" ht="16" thickBot="1" x14ac:dyDescent="0.25">
      <c r="A34" s="10" t="s">
        <v>14</v>
      </c>
      <c r="B34" s="10"/>
      <c r="C34" s="10"/>
    </row>
    <row r="35" spans="1:8" ht="16" thickBot="1" x14ac:dyDescent="0.25">
      <c r="A35" s="7" t="s">
        <v>15</v>
      </c>
      <c r="B35" s="8"/>
      <c r="C35" s="9"/>
    </row>
    <row r="36" spans="1:8" x14ac:dyDescent="0.2">
      <c r="A36" s="6" t="s">
        <v>16</v>
      </c>
      <c r="B36" s="6"/>
      <c r="C36" s="6"/>
    </row>
    <row r="37" spans="1:8" x14ac:dyDescent="0.2">
      <c r="A37" s="5" t="s">
        <v>17</v>
      </c>
      <c r="B37" s="5"/>
      <c r="C37" s="5"/>
    </row>
    <row r="38" spans="1:8" x14ac:dyDescent="0.2">
      <c r="A38" s="4" t="s">
        <v>18</v>
      </c>
      <c r="B38" s="4"/>
      <c r="C38" s="4"/>
    </row>
    <row r="39" spans="1:8" ht="16" thickBot="1" x14ac:dyDescent="0.25">
      <c r="A39" s="3"/>
      <c r="B39" s="3"/>
    </row>
    <row r="40" spans="1:8" x14ac:dyDescent="0.2">
      <c r="A40" s="12" t="s">
        <v>0</v>
      </c>
      <c r="B40" s="11">
        <v>5</v>
      </c>
    </row>
    <row r="41" spans="1:8" x14ac:dyDescent="0.2">
      <c r="A41" s="13" t="s">
        <v>24</v>
      </c>
      <c r="B41" s="11">
        <v>35</v>
      </c>
    </row>
    <row r="42" spans="1:8" x14ac:dyDescent="0.2">
      <c r="A42" s="13" t="s">
        <v>23</v>
      </c>
      <c r="B42" s="11">
        <v>5</v>
      </c>
    </row>
    <row r="43" spans="1:8" x14ac:dyDescent="0.2">
      <c r="A43" s="13" t="s">
        <v>25</v>
      </c>
      <c r="B43" s="11">
        <v>250</v>
      </c>
    </row>
    <row r="44" spans="1:8" ht="16" thickBot="1" x14ac:dyDescent="0.25">
      <c r="A44" s="14" t="s">
        <v>9</v>
      </c>
      <c r="B44" s="11">
        <v>35000</v>
      </c>
    </row>
    <row r="45" spans="1:8" ht="16" thickBot="1" x14ac:dyDescent="0.25"/>
    <row r="46" spans="1:8" ht="16" thickBot="1" x14ac:dyDescent="0.25">
      <c r="A46" s="17" t="s">
        <v>21</v>
      </c>
      <c r="B46" s="18" t="s">
        <v>19</v>
      </c>
      <c r="C46" s="18" t="s">
        <v>1</v>
      </c>
      <c r="D46" s="18" t="s">
        <v>2</v>
      </c>
      <c r="E46" s="18" t="s">
        <v>20</v>
      </c>
      <c r="F46" s="18" t="s">
        <v>4</v>
      </c>
      <c r="G46" s="18" t="s">
        <v>6</v>
      </c>
      <c r="H46" s="19" t="s">
        <v>10</v>
      </c>
    </row>
    <row r="47" spans="1:8" x14ac:dyDescent="0.2">
      <c r="A47" s="15">
        <f>B$41/B47</f>
        <v>10</v>
      </c>
      <c r="B47" s="15">
        <v>3.5</v>
      </c>
      <c r="C47" s="15">
        <f>B47/B$40</f>
        <v>0.7</v>
      </c>
      <c r="D47" s="15">
        <f>C47/(1-C47)*(1-C47^B$42)</f>
        <v>1.9411699999999998</v>
      </c>
      <c r="E47" s="15">
        <f>1/(1+B47+B47^2/FACT(2)+B47^3/FACT(3)+B47^4/FACT(4)+B47^5/FACT(5)+B47^5/FACT(5)*D47)</f>
        <v>2.7102902145243045E-2</v>
      </c>
      <c r="F47" s="15">
        <f>B47^(B$42+B$40)/FACT(B$40)/(B$40^B$42)*E47</f>
        <v>1.9937237062760842E-2</v>
      </c>
      <c r="G47" s="15">
        <f>B$41*(1-F47)</f>
        <v>34.302196702803371</v>
      </c>
      <c r="H47" s="22">
        <f>B$43*G47*30*10-3*B$44*B$40-B$40*30*(400*A47-2000)</f>
        <v>1747664.7527102525</v>
      </c>
    </row>
    <row r="48" spans="1:8" x14ac:dyDescent="0.2">
      <c r="A48" s="1">
        <f>B$41/B48</f>
        <v>9.7222222222222214</v>
      </c>
      <c r="B48" s="1">
        <f>B47+0.1</f>
        <v>3.6</v>
      </c>
      <c r="C48" s="1">
        <f>B48/B$40</f>
        <v>0.72</v>
      </c>
      <c r="D48" s="1">
        <f>C48/(1-C48)*(1-C48^B$42)</f>
        <v>2.0738783231999998</v>
      </c>
      <c r="E48" s="1">
        <f t="shared" ref="E48:E82" si="1">1/(1+B48+B48^2/FACT(2)+B48^3/FACT(3)+B48^4/FACT(4)+B48^5/FACT(5)+B48^5/FACT(5)*D48)</f>
        <v>2.4187771230924832E-2</v>
      </c>
      <c r="F48" s="1">
        <f>B48^(B$42+B$40)/FACT(B$40)/(B$40^B$42)*E48</f>
        <v>2.3582486381935549E-2</v>
      </c>
      <c r="G48" s="1">
        <f>B$41*(1-F48)</f>
        <v>34.174612976632261</v>
      </c>
      <c r="H48" s="20">
        <f>B$43*G48*30*10-3*B$44*B$40-B$40*30*(400*A48-2000)</f>
        <v>1754762.6399140863</v>
      </c>
    </row>
    <row r="49" spans="1:8" x14ac:dyDescent="0.2">
      <c r="A49" s="1">
        <f>B$41/B49</f>
        <v>9.4594594594594597</v>
      </c>
      <c r="B49" s="1">
        <f t="shared" ref="B49:B82" si="2">B48+0.1</f>
        <v>3.7</v>
      </c>
      <c r="C49" s="1">
        <f>B49/B$40</f>
        <v>0.74</v>
      </c>
      <c r="D49" s="1">
        <f>C49/(1-C49)*(1-C49^B$42)</f>
        <v>2.2145904223999997</v>
      </c>
      <c r="E49" s="1">
        <f t="shared" si="1"/>
        <v>2.1564641620712303E-2</v>
      </c>
      <c r="F49" s="1">
        <f>B49^(B$42+B$40)/FACT(B$40)/(B$40^B$42)*E49</f>
        <v>2.7652106318439663E-2</v>
      </c>
      <c r="G49" s="1">
        <f>B$41*(1-F49)</f>
        <v>34.032176278854614</v>
      </c>
      <c r="H49" s="20">
        <f>B$43*G49*30*10-3*B$44*B$40-B$40*30*(400*A49-2000)</f>
        <v>1759845.6533465281</v>
      </c>
    </row>
    <row r="50" spans="1:8" x14ac:dyDescent="0.2">
      <c r="A50" s="1">
        <f>B$41/B50</f>
        <v>9.2105263157894726</v>
      </c>
      <c r="B50" s="1">
        <f t="shared" si="2"/>
        <v>3.8000000000000003</v>
      </c>
      <c r="C50" s="1">
        <f>B50/B$40</f>
        <v>0.76</v>
      </c>
      <c r="D50" s="1">
        <f>C50/(1-C50)*(1-C50^B$42)</f>
        <v>2.3637502975999998</v>
      </c>
      <c r="E50" s="1">
        <f t="shared" si="1"/>
        <v>1.9207125999234742E-2</v>
      </c>
      <c r="F50" s="1">
        <f>B50^(B$42+B$40)/FACT(B$40)/(B$40^B$42)*E50</f>
        <v>3.2156374937119529E-2</v>
      </c>
      <c r="G50" s="1">
        <f>B$41*(1-F50)</f>
        <v>33.874526877200815</v>
      </c>
      <c r="H50" s="20">
        <f>B$43*G50*30*10-3*B$44*B$40-B$40*30*(400*A50-2000)</f>
        <v>1762957.9368426928</v>
      </c>
    </row>
    <row r="51" spans="1:8" x14ac:dyDescent="0.2">
      <c r="A51" s="1">
        <f>B$41/B51</f>
        <v>8.9743589743589727</v>
      </c>
      <c r="B51" s="1">
        <f t="shared" si="2"/>
        <v>3.9000000000000004</v>
      </c>
      <c r="C51" s="1">
        <f>B51/B$40</f>
        <v>0.78</v>
      </c>
      <c r="D51" s="1">
        <f>C51/(1-C51)*(1-C51^B$42)</f>
        <v>2.5218199968000001</v>
      </c>
      <c r="E51" s="1">
        <f t="shared" si="1"/>
        <v>1.7091011845711785E-2</v>
      </c>
      <c r="F51" s="1">
        <f>B51^(B$42+B$40)/FACT(B$40)/(B$40^B$42)*E51</f>
        <v>3.7100740488243751E-2</v>
      </c>
      <c r="G51" s="1">
        <f>B$41*(1-F51)</f>
        <v>33.701474082911467</v>
      </c>
      <c r="H51" s="20">
        <f>B$43*G51*30*10-3*B$44*B$40-B$40*30*(400*A51-2000)</f>
        <v>1764149.0177568218</v>
      </c>
    </row>
    <row r="52" spans="1:8" x14ac:dyDescent="0.2">
      <c r="A52" s="1">
        <f>B$41/B52</f>
        <v>8.75</v>
      </c>
      <c r="B52" s="1">
        <f t="shared" si="2"/>
        <v>4</v>
      </c>
      <c r="C52" s="1">
        <f>B52/B$40</f>
        <v>0.8</v>
      </c>
      <c r="D52" s="1">
        <f>C52/(1-C52)*(1-C52^B$42)</f>
        <v>2.6892799999999997</v>
      </c>
      <c r="E52" s="1">
        <f t="shared" si="1"/>
        <v>1.5194060977858973E-2</v>
      </c>
      <c r="F52" s="1">
        <f>B52^(B$42+B$40)/FACT(B$40)/(B$40^B$42)*E52</f>
        <v>4.2485673823785201E-2</v>
      </c>
      <c r="G52" s="1">
        <f>B$41*(1-F52)</f>
        <v>33.513001416167519</v>
      </c>
      <c r="H52" s="20">
        <f>B$43*G52*30*10-3*B$44*B$40-B$40*30*(400*A52-2000)</f>
        <v>1763475.1062125638</v>
      </c>
    </row>
    <row r="53" spans="1:8" x14ac:dyDescent="0.2">
      <c r="A53" s="1">
        <f>B$41/B53</f>
        <v>8.536585365853659</v>
      </c>
      <c r="B53" s="1">
        <f t="shared" si="2"/>
        <v>4.0999999999999996</v>
      </c>
      <c r="C53" s="1">
        <f>B53/B$40</f>
        <v>0.82</v>
      </c>
      <c r="D53" s="1">
        <f>C53/(1-C53)*(1-C53^B$42)</f>
        <v>2.8666296031999998</v>
      </c>
      <c r="E53" s="1">
        <f t="shared" si="1"/>
        <v>1.3495837211529072E-2</v>
      </c>
      <c r="F53" s="1">
        <f>B53^(B$42+B$40)/FACT(B$40)/(B$40^B$42)*E53</f>
        <v>4.8306673332168482E-2</v>
      </c>
      <c r="G53" s="1">
        <f>B$41*(1-F53)</f>
        <v>33.309266433374106</v>
      </c>
      <c r="H53" s="20">
        <f>B$43*G53*30*10-3*B$44*B$40-B$40*30*(400*A53-2000)</f>
        <v>1760999.8605518383</v>
      </c>
    </row>
    <row r="54" spans="1:8" x14ac:dyDescent="0.2">
      <c r="A54" s="1">
        <f>B$41/B54</f>
        <v>8.3333333333333339</v>
      </c>
      <c r="B54" s="1">
        <f t="shared" si="2"/>
        <v>4.1999999999999993</v>
      </c>
      <c r="C54" s="1">
        <f>B54/B$40</f>
        <v>0.83999999999999986</v>
      </c>
      <c r="D54" s="1">
        <f>C54/(1-C54)*(1-C54^B$42)</f>
        <v>3.0543873023999986</v>
      </c>
      <c r="E54" s="1">
        <f t="shared" si="1"/>
        <v>1.1977557990285518E-2</v>
      </c>
      <c r="F54" s="1">
        <f>B54^(B$42+B$40)/FACT(B$40)/(B$40^B$42)*E54</f>
        <v>5.4554416930123084E-2</v>
      </c>
      <c r="G54" s="1">
        <f>B$41*(1-F54)</f>
        <v>33.09059540744569</v>
      </c>
      <c r="H54" s="20">
        <f>B$43*G54*30*10-3*B$44*B$40-B$40*30*(400*A54-2000)</f>
        <v>1756794.6555584269</v>
      </c>
    </row>
    <row r="55" spans="1:8" x14ac:dyDescent="0.2">
      <c r="A55" s="1">
        <f>B$41/B55</f>
        <v>8.1395348837209323</v>
      </c>
      <c r="B55" s="1">
        <f t="shared" si="2"/>
        <v>4.2999999999999989</v>
      </c>
      <c r="C55" s="1">
        <f>B55/B$40</f>
        <v>0.85999999999999976</v>
      </c>
      <c r="D55" s="1">
        <f>C55/(1-C55)*(1-C55^B$42)</f>
        <v>3.2530911775999973</v>
      </c>
      <c r="E55" s="1">
        <f t="shared" si="1"/>
        <v>1.0621966016173321E-2</v>
      </c>
      <c r="F55" s="1">
        <f>B55^(B$42+B$40)/FACT(B$40)/(B$40^B$42)*E55</f>
        <v>6.1215048184222819E-2</v>
      </c>
      <c r="G55" s="1">
        <f>B$41*(1-F55)</f>
        <v>32.857473313552198</v>
      </c>
      <c r="H55" s="20">
        <f>B$43*G55*30*10-3*B$44*B$40-B$40*30*(400*A55-2000)</f>
        <v>1750938.4054931588</v>
      </c>
    </row>
    <row r="56" spans="1:8" x14ac:dyDescent="0.2">
      <c r="A56" s="1">
        <f>B$41/B56</f>
        <v>7.9545454545454568</v>
      </c>
      <c r="B56" s="1">
        <f t="shared" si="2"/>
        <v>4.3999999999999986</v>
      </c>
      <c r="C56" s="1">
        <f>B56/B$40</f>
        <v>0.87999999999999967</v>
      </c>
      <c r="D56" s="1">
        <f>C56/(1-C56)*(1-C56^B$42)</f>
        <v>3.4632992767999968</v>
      </c>
      <c r="E56" s="1">
        <f t="shared" si="1"/>
        <v>9.4132171962169695E-3</v>
      </c>
      <c r="F56" s="1">
        <f>B56^(B$42+B$40)/FACT(B$40)/(B$40^B$42)*E56</f>
        <v>6.8270577513929856E-2</v>
      </c>
      <c r="G56" s="1">
        <f>B$41*(1-F56)</f>
        <v>32.610529787012453</v>
      </c>
      <c r="H56" s="20">
        <f>B$43*G56*30*10-3*B$44*B$40-B$40*30*(400*A56-2000)</f>
        <v>1743517.0067532063</v>
      </c>
    </row>
    <row r="57" spans="1:8" x14ac:dyDescent="0.2">
      <c r="A57" s="1">
        <f>B$41/B57</f>
        <v>7.7777777777777812</v>
      </c>
      <c r="B57" s="1">
        <f t="shared" si="2"/>
        <v>4.4999999999999982</v>
      </c>
      <c r="C57" s="1">
        <f>B57/B$40</f>
        <v>0.89999999999999969</v>
      </c>
      <c r="D57" s="1">
        <f>C57/(1-C57)*(1-C57^B$42)</f>
        <v>3.6855899999999964</v>
      </c>
      <c r="E57" s="1">
        <f t="shared" si="1"/>
        <v>8.3367815928272228E-3</v>
      </c>
      <c r="F57" s="1">
        <f>B57^(B$42+B$40)/FACT(B$40)/(B$40^B$42)*E57</f>
        <v>7.5699375032327584E-2</v>
      </c>
      <c r="G57" s="1">
        <f>B$41*(1-F57)</f>
        <v>32.350521873868537</v>
      </c>
      <c r="H57" s="20">
        <f>B$43*G57*30*10-3*B$44*B$40-B$40*30*(400*A57-2000)</f>
        <v>1734622.4738734732</v>
      </c>
    </row>
    <row r="58" spans="1:8" x14ac:dyDescent="0.2">
      <c r="A58" s="1">
        <f>B$41/B58</f>
        <v>7.6086956521739166</v>
      </c>
      <c r="B58" s="1">
        <f t="shared" si="2"/>
        <v>4.5999999999999979</v>
      </c>
      <c r="C58" s="1">
        <f>B58/B$40</f>
        <v>0.9199999999999996</v>
      </c>
      <c r="D58" s="1">
        <f>C58/(1-C58)*(1-C58^B$42)</f>
        <v>3.9205624831999946</v>
      </c>
      <c r="E58" s="1">
        <f t="shared" si="1"/>
        <v>7.3793545059461741E-3</v>
      </c>
      <c r="F58" s="1">
        <f>B58^(B$42+B$40)/FACT(B$40)/(B$40^B$42)*E58</f>
        <v>8.347672908870149E-2</v>
      </c>
      <c r="G58" s="1">
        <f>B$41*(1-F58)</f>
        <v>32.078314481895447</v>
      </c>
      <c r="H58" s="20">
        <f>B$43*G58*30*10-3*B$44*B$40-B$40*30*(400*A58-2000)</f>
        <v>1724351.8470117236</v>
      </c>
    </row>
    <row r="59" spans="1:8" x14ac:dyDescent="0.2">
      <c r="A59" s="1">
        <f>B$41/B59</f>
        <v>7.4468085106383022</v>
      </c>
      <c r="B59" s="1">
        <f t="shared" si="2"/>
        <v>4.6999999999999975</v>
      </c>
      <c r="C59" s="1">
        <f>B59/B$40</f>
        <v>0.9399999999999995</v>
      </c>
      <c r="D59" s="1">
        <f>C59/(1-C59)*(1-C59^B$42)</f>
        <v>4.1688369823999949</v>
      </c>
      <c r="E59" s="1">
        <f t="shared" si="1"/>
        <v>6.5287752912350644E-3</v>
      </c>
      <c r="F59" s="1">
        <f>B59^(B$42+B$40)/FACT(B$40)/(B$40^B$42)*E59</f>
        <v>9.1575443968450951E-2</v>
      </c>
      <c r="G59" s="1">
        <f>B$41*(1-F59)</f>
        <v>31.794859461104217</v>
      </c>
      <c r="H59" s="20">
        <f>B$43*G59*30*10-3*B$44*B$40-B$40*30*(400*A59-2000)</f>
        <v>1712805.9489445181</v>
      </c>
    </row>
    <row r="60" spans="1:8" x14ac:dyDescent="0.2">
      <c r="A60" s="1">
        <f>B$41/B60</f>
        <v>7.2916666666666714</v>
      </c>
      <c r="B60" s="1">
        <f t="shared" si="2"/>
        <v>4.7999999999999972</v>
      </c>
      <c r="C60" s="1">
        <f>B60/B$40</f>
        <v>0.95999999999999941</v>
      </c>
      <c r="D60" s="1">
        <f>C60/(1-C60)*(1-C60^B$42)</f>
        <v>4.4310552575999935</v>
      </c>
      <c r="E60" s="1">
        <f t="shared" si="1"/>
        <v>5.7739520019126382E-3</v>
      </c>
      <c r="F60" s="1">
        <f>B60^(B$42+B$40)/FACT(B$40)/(B$40^B$42)*E60</f>
        <v>9.9966451289582356E-2</v>
      </c>
      <c r="G60" s="1">
        <f>B$41*(1-F60)</f>
        <v>31.501174204864618</v>
      </c>
      <c r="H60" s="20">
        <f>B$43*G60*30*10-3*B$44*B$40-B$40*30*(400*A60-2000)</f>
        <v>1700088.0653648463</v>
      </c>
    </row>
    <row r="61" spans="1:8" x14ac:dyDescent="0.2">
      <c r="A61" s="1">
        <f>B$41/B61</f>
        <v>7.1428571428571477</v>
      </c>
      <c r="B61" s="1">
        <f t="shared" si="2"/>
        <v>4.8999999999999968</v>
      </c>
      <c r="C61" s="1">
        <f>B61/B$40</f>
        <v>0.97999999999999932</v>
      </c>
      <c r="D61" s="1">
        <f>C61/(1-C61)*(1-C61^B$42)</f>
        <v>4.7078809567999862</v>
      </c>
      <c r="E61" s="1">
        <f t="shared" si="1"/>
        <v>5.104790404602327E-3</v>
      </c>
      <c r="F61" s="1">
        <f>B61^(B$42+B$40)/FACT(B$40)/(B$40^B$42)*E61</f>
        <v>0.10861941209533885</v>
      </c>
      <c r="G61" s="1">
        <f>B$41*(1-F61)</f>
        <v>31.198320576663139</v>
      </c>
      <c r="H61" s="20">
        <f>B$43*G61*30*10-3*B$44*B$40-B$40*30*(400*A61-2000)</f>
        <v>1686302.6146783067</v>
      </c>
    </row>
    <row r="62" spans="1:8" x14ac:dyDescent="0.2">
      <c r="A62" s="1">
        <f>B$41/B62</f>
        <v>7.0000000000000053</v>
      </c>
      <c r="B62" s="1">
        <f t="shared" si="2"/>
        <v>4.9999999999999964</v>
      </c>
      <c r="C62" s="1">
        <f>B62/B$40</f>
        <v>0.99999999999999933</v>
      </c>
      <c r="D62" s="1">
        <f>C62/(1-C62)*(1-C62^B$42)</f>
        <v>4.9999999999999964</v>
      </c>
      <c r="E62" s="1">
        <f t="shared" si="1"/>
        <v>4.5121263395375231E-3</v>
      </c>
      <c r="F62" s="1">
        <f>B62^(B$42+B$40)/FACT(B$40)/(B$40^B$42)*E62</f>
        <v>0.11750329009212215</v>
      </c>
      <c r="G62" s="1">
        <f>B$41*(1-F62)</f>
        <v>30.887384846775724</v>
      </c>
      <c r="H62" s="20">
        <f>B$43*G62*30*10-3*B$44*B$40-B$40*30*(400*A62-2000)</f>
        <v>1671553.8635081791</v>
      </c>
    </row>
    <row r="63" spans="1:8" x14ac:dyDescent="0.2">
      <c r="A63" s="1">
        <f>B$41/B63</f>
        <v>6.8627450980392206</v>
      </c>
      <c r="B63" s="1">
        <f t="shared" si="2"/>
        <v>5.0999999999999961</v>
      </c>
      <c r="C63" s="1">
        <f>B63/B$40</f>
        <v>1.0199999999999991</v>
      </c>
      <c r="D63" s="1">
        <f>C63/(1-C63)*(1-C63^B$42)</f>
        <v>5.3081209631999782</v>
      </c>
      <c r="E63" s="1">
        <f t="shared" si="1"/>
        <v>3.9876607571244027E-3</v>
      </c>
      <c r="F63" s="1">
        <f>B63^(B$42+B$40)/FACT(B$40)/(B$40^B$42)*E63</f>
        <v>0.12658688051475725</v>
      </c>
      <c r="G63" s="1">
        <f>B$41*(1-F63)</f>
        <v>30.569459181983497</v>
      </c>
      <c r="H63" s="20">
        <f>B$43*G63*30*10-3*B$44*B$40-B$40*30*(400*A63-2000)</f>
        <v>1655944.7327664089</v>
      </c>
    </row>
    <row r="64" spans="1:8" x14ac:dyDescent="0.2">
      <c r="A64" s="1">
        <f>B$41/B64</f>
        <v>6.7307692307692362</v>
      </c>
      <c r="B64" s="1">
        <f t="shared" si="2"/>
        <v>5.1999999999999957</v>
      </c>
      <c r="C64" s="1">
        <f>B64/B$40</f>
        <v>1.0399999999999991</v>
      </c>
      <c r="D64" s="1">
        <f>C64/(1-C64)*(1-C64^B$42)</f>
        <v>5.6329754623999797</v>
      </c>
      <c r="E64" s="1">
        <f t="shared" si="1"/>
        <v>3.5238970575920858E-3</v>
      </c>
      <c r="F64" s="1">
        <f>B64^(B$42+B$40)/FACT(B$40)/(B$40^B$42)*E64</f>
        <v>0.13583928333701073</v>
      </c>
      <c r="G64" s="1">
        <f>B$41*(1-F64)</f>
        <v>30.245625083204622</v>
      </c>
      <c r="H64" s="20">
        <f>B$43*G64*30*10-3*B$44*B$40-B$40*30*(400*A64-2000)</f>
        <v>1639575.7273941922</v>
      </c>
    </row>
    <row r="65" spans="1:8" x14ac:dyDescent="0.2">
      <c r="A65" s="1">
        <f>B$41/B65</f>
        <v>6.6037735849056665</v>
      </c>
      <c r="B65" s="1">
        <f t="shared" si="2"/>
        <v>5.2999999999999954</v>
      </c>
      <c r="C65" s="1">
        <f>B65/B$40</f>
        <v>1.0599999999999992</v>
      </c>
      <c r="D65" s="1">
        <f>C65/(1-C65)*(1-C65^B$42)</f>
        <v>5.9753185375999811</v>
      </c>
      <c r="E65" s="1">
        <f t="shared" si="1"/>
        <v>3.1140805861767343E-3</v>
      </c>
      <c r="F65" s="1">
        <f>B65^(B$42+B$40)/FACT(B$40)/(B$40^B$42)*E65</f>
        <v>0.14523031366154623</v>
      </c>
      <c r="G65" s="1">
        <f>B$41*(1-F65)</f>
        <v>29.916939021845881</v>
      </c>
      <c r="H65" s="20">
        <f>B$43*G65*30*10-3*B$44*B$40-B$40*30*(400*A65-2000)</f>
        <v>1622544.0115441012</v>
      </c>
    </row>
    <row r="66" spans="1:8" x14ac:dyDescent="0.2">
      <c r="A66" s="1">
        <f>B$41/B66</f>
        <v>6.4814814814814872</v>
      </c>
      <c r="B66" s="1">
        <f t="shared" si="2"/>
        <v>5.399999999999995</v>
      </c>
      <c r="C66" s="1">
        <f>B66/B$40</f>
        <v>1.079999999999999</v>
      </c>
      <c r="D66" s="1">
        <f>C66/(1-C66)*(1-C66^B$42)</f>
        <v>6.3359290367999783</v>
      </c>
      <c r="E66" s="1">
        <f t="shared" si="1"/>
        <v>2.7521402962372874E-3</v>
      </c>
      <c r="F66" s="1">
        <f>B66^(B$42+B$40)/FACT(B$40)/(B$40^B$42)*E66</f>
        <v>0.15473084587365518</v>
      </c>
      <c r="G66" s="1">
        <f>B$41*(1-F66)</f>
        <v>29.584420394422068</v>
      </c>
      <c r="H66" s="20">
        <f>B$43*G66*30*10-3*B$44*B$40-B$40*30*(400*A66-2000)</f>
        <v>1604942.6406927656</v>
      </c>
    </row>
    <row r="67" spans="1:8" x14ac:dyDescent="0.2">
      <c r="A67" s="1">
        <f>B$41/B67</f>
        <v>6.3636363636363695</v>
      </c>
      <c r="B67" s="1">
        <f t="shared" si="2"/>
        <v>5.4999999999999947</v>
      </c>
      <c r="C67" s="1">
        <f>B67/B$40</f>
        <v>1.099999999999999</v>
      </c>
      <c r="D67" s="1">
        <f>C67/(1-C67)*(1-C67^B$42)</f>
        <v>6.7156099999999812</v>
      </c>
      <c r="E67" s="1">
        <f t="shared" si="1"/>
        <v>2.4326326940239265E-3</v>
      </c>
      <c r="F67" s="1">
        <f>B67^(B$42+B$40)/FACT(B$40)/(B$40^B$42)*E67</f>
        <v>0.16431309136242839</v>
      </c>
      <c r="G67" s="1">
        <f>B$41*(1-F67)</f>
        <v>29.249041802315006</v>
      </c>
      <c r="H67" s="20">
        <f>B$43*G67*30*10-3*B$44*B$40-B$40*30*(400*A67-2000)</f>
        <v>1586859.9533554432</v>
      </c>
    </row>
    <row r="68" spans="1:8" x14ac:dyDescent="0.2">
      <c r="A68" s="1">
        <f>B$41/B68</f>
        <v>6.2500000000000062</v>
      </c>
      <c r="B68" s="1">
        <f t="shared" si="2"/>
        <v>5.5999999999999943</v>
      </c>
      <c r="C68" s="1">
        <f>B68/B$40</f>
        <v>1.1199999999999988</v>
      </c>
      <c r="D68" s="1">
        <f>C68/(1-C68)*(1-C68^B$42)</f>
        <v>7.1151890431999769</v>
      </c>
      <c r="E68" s="1">
        <f t="shared" si="1"/>
        <v>2.1506882310187206E-3</v>
      </c>
      <c r="F68" s="1">
        <f>B68^(B$42+B$40)/FACT(B$40)/(B$40^B$42)*E68</f>
        <v>0.17395081221396877</v>
      </c>
      <c r="G68" s="1">
        <f>B$41*(1-F68)</f>
        <v>28.911721572511091</v>
      </c>
      <c r="H68" s="20">
        <f>B$43*G68*30*10-3*B$44*B$40-B$40*30*(400*A68-2000)</f>
        <v>1568379.1179383316</v>
      </c>
    </row>
    <row r="69" spans="1:8" x14ac:dyDescent="0.2">
      <c r="A69" s="1">
        <f>B$41/B69</f>
        <v>6.1403508771929891</v>
      </c>
      <c r="B69" s="1">
        <f t="shared" si="2"/>
        <v>5.699999999999994</v>
      </c>
      <c r="C69" s="1">
        <f>B69/B$40</f>
        <v>1.1399999999999988</v>
      </c>
      <c r="D69" s="1">
        <f>C69/(1-C69)*(1-C69^B$42)</f>
        <v>7.5355187423999732</v>
      </c>
      <c r="E69" s="1">
        <f t="shared" si="1"/>
        <v>1.9019603233412076E-3</v>
      </c>
      <c r="F69" s="1">
        <f>B69^(B$42+B$40)/FACT(B$40)/(B$40^B$42)*E69</f>
        <v>0.18361947524214298</v>
      </c>
      <c r="G69" s="1">
        <f>B$41*(1-F69)</f>
        <v>28.573318366524997</v>
      </c>
      <c r="H69" s="20">
        <f>B$43*G69*30*10-3*B$44*B$40-B$40*30*(400*A69-2000)</f>
        <v>1549577.8248577956</v>
      </c>
    </row>
    <row r="70" spans="1:8" x14ac:dyDescent="0.2">
      <c r="A70" s="1">
        <f>B$41/B70</f>
        <v>6.0344827586206966</v>
      </c>
      <c r="B70" s="1">
        <f t="shared" si="2"/>
        <v>5.7999999999999936</v>
      </c>
      <c r="C70" s="1">
        <f>B70/B$40</f>
        <v>1.1599999999999988</v>
      </c>
      <c r="D70" s="1">
        <f>C70/(1-C70)*(1-C70^B$42)</f>
        <v>7.9774770175999734</v>
      </c>
      <c r="E70" s="1">
        <f t="shared" si="1"/>
        <v>1.6825771630431968E-3</v>
      </c>
      <c r="F70" s="1">
        <f>B70^(B$42+B$40)/FACT(B$40)/(B$40^B$42)*E70</f>
        <v>0.19329635207249818</v>
      </c>
      <c r="G70" s="1">
        <f>B$41*(1-F70)</f>
        <v>28.234627677462562</v>
      </c>
      <c r="H70" s="20">
        <f>B$43*G70*30*10-3*B$44*B$40-B$40*30*(400*A70-2000)</f>
        <v>1530528.1102924503</v>
      </c>
    </row>
    <row r="71" spans="1:8" x14ac:dyDescent="0.2">
      <c r="A71" s="1">
        <f>B$41/B71</f>
        <v>5.9322033898305149</v>
      </c>
      <c r="B71" s="1">
        <f t="shared" si="2"/>
        <v>5.8999999999999932</v>
      </c>
      <c r="C71" s="1">
        <f>B71/B$40</f>
        <v>1.1799999999999986</v>
      </c>
      <c r="D71" s="1">
        <f>C71/(1-C71)*(1-C71^B$42)</f>
        <v>8.4419675167999682</v>
      </c>
      <c r="E71" s="1">
        <f t="shared" si="1"/>
        <v>1.4890964526794177E-3</v>
      </c>
      <c r="F71" s="1">
        <f>B71^(B$42+B$40)/FACT(B$40)/(B$40^B$42)*E71</f>
        <v>0.20296057179866583</v>
      </c>
      <c r="G71" s="1">
        <f>B$41*(1-F71)</f>
        <v>27.896379987046696</v>
      </c>
      <c r="H71" s="20">
        <f>B$43*G71*30*10-3*B$44*B$40-B$40*30*(400*A71-2000)</f>
        <v>1511296.2956386714</v>
      </c>
    </row>
    <row r="72" spans="1:8" x14ac:dyDescent="0.2">
      <c r="A72" s="1">
        <f>B$41/B72</f>
        <v>5.8333333333333401</v>
      </c>
      <c r="B72" s="1">
        <f t="shared" si="2"/>
        <v>5.9999999999999929</v>
      </c>
      <c r="C72" s="1">
        <f>B72/B$40</f>
        <v>1.1999999999999986</v>
      </c>
      <c r="D72" s="1">
        <f>C72/(1-C72)*(1-C72^B$42)</f>
        <v>8.9299199999999637</v>
      </c>
      <c r="E72" s="1">
        <f t="shared" si="1"/>
        <v>1.318463150410541E-3</v>
      </c>
      <c r="F72" s="1">
        <f>B72^(B$42+B$40)/FACT(B$40)/(B$40^B$42)*E72</f>
        <v>0.21259313307263281</v>
      </c>
      <c r="G72" s="1">
        <f>B$41*(1-F72)</f>
        <v>27.559240342457851</v>
      </c>
      <c r="H72" s="20">
        <f>B$43*G72*30*10-3*B$44*B$40-B$40*30*(400*A72-2000)</f>
        <v>1491943.0256843385</v>
      </c>
    </row>
    <row r="73" spans="1:8" x14ac:dyDescent="0.2">
      <c r="A73" s="1">
        <f>B$41/B73</f>
        <v>5.7377049180327937</v>
      </c>
      <c r="B73" s="1">
        <f t="shared" si="2"/>
        <v>6.0999999999999925</v>
      </c>
      <c r="C73" s="1">
        <f>B73/B$40</f>
        <v>1.2199999999999984</v>
      </c>
      <c r="D73" s="1">
        <f>C73/(1-C73)*(1-C73^B$42)</f>
        <v>9.4422907231999567</v>
      </c>
      <c r="E73" s="1">
        <f t="shared" si="1"/>
        <v>1.1679702645344197E-3</v>
      </c>
      <c r="F73" s="1">
        <f>B73^(B$42+B$40)/FACT(B$40)/(B$40^B$42)*E73</f>
        <v>0.22217688246363737</v>
      </c>
      <c r="G73" s="1">
        <f>B$41*(1-F73)</f>
        <v>27.223809113772688</v>
      </c>
      <c r="H73" s="20">
        <f>B$43*G73*30*10-3*B$44*B$40-B$40*30*(400*A73-2000)</f>
        <v>1472523.3884509837</v>
      </c>
    </row>
    <row r="74" spans="1:8" x14ac:dyDescent="0.2">
      <c r="A74" s="1">
        <f>B$41/B74</f>
        <v>5.6451612903225881</v>
      </c>
      <c r="B74" s="1">
        <f t="shared" si="2"/>
        <v>6.1999999999999922</v>
      </c>
      <c r="C74" s="1">
        <f>B74/B$40</f>
        <v>1.2399999999999984</v>
      </c>
      <c r="D74" s="1">
        <f>C74/(1-C74)*(1-C74^B$42)</f>
        <v>9.9800628223999546</v>
      </c>
      <c r="E74" s="1">
        <f t="shared" si="1"/>
        <v>1.0352226885867045E-3</v>
      </c>
      <c r="F74" s="1">
        <f>B74^(B$42+B$40)/FACT(B$40)/(B$40^B$42)*E74</f>
        <v>0.23169646561688759</v>
      </c>
      <c r="G74" s="1">
        <f>B$41*(1-F74)</f>
        <v>26.890623703408934</v>
      </c>
      <c r="H74" s="20">
        <f>B$43*G74*30*10-3*B$44*B$40-B$40*30*(400*A74-2000)</f>
        <v>1453087.1003363149</v>
      </c>
    </row>
    <row r="75" spans="1:8" x14ac:dyDescent="0.2">
      <c r="A75" s="1">
        <f>B$41/B75</f>
        <v>5.5555555555555625</v>
      </c>
      <c r="B75" s="1">
        <f t="shared" si="2"/>
        <v>6.2999999999999918</v>
      </c>
      <c r="C75" s="1">
        <f>B75/B$40</f>
        <v>1.2599999999999985</v>
      </c>
      <c r="D75" s="1">
        <f>C75/(1-C75)*(1-C75^B$42)</f>
        <v>10.544246697599956</v>
      </c>
      <c r="E75" s="1">
        <f t="shared" si="1"/>
        <v>9.1810402434511142E-4</v>
      </c>
      <c r="F75" s="1">
        <f>B75^(B$42+B$40)/FACT(B$40)/(B$40^B$42)*E75</f>
        <v>0.24113825724695087</v>
      </c>
      <c r="G75" s="1">
        <f>B$41*(1-F75)</f>
        <v>26.560160996356718</v>
      </c>
      <c r="H75" s="20">
        <f>B$43*G75*30*10-3*B$44*B$40-B$40*30*(400*A75-2000)</f>
        <v>1433678.7413934199</v>
      </c>
    </row>
    <row r="76" spans="1:8" x14ac:dyDescent="0.2">
      <c r="A76" s="1">
        <f>B$41/B76</f>
        <v>5.4687500000000071</v>
      </c>
      <c r="B76" s="1">
        <f t="shared" si="2"/>
        <v>6.3999999999999915</v>
      </c>
      <c r="C76" s="1">
        <f>B76/B$40</f>
        <v>1.2799999999999983</v>
      </c>
      <c r="D76" s="1">
        <f>C76/(1-C76)*(1-C76^B$42)</f>
        <v>11.135880396799944</v>
      </c>
      <c r="E76" s="1">
        <f t="shared" si="1"/>
        <v>8.1474630227438974E-4</v>
      </c>
      <c r="F76" s="1">
        <f>B76^(B$42+B$40)/FACT(B$40)/(B$40^B$42)*E76</f>
        <v>0.25049027538427798</v>
      </c>
      <c r="G76" s="1">
        <f>B$41*(1-F76)</f>
        <v>26.232840361550274</v>
      </c>
      <c r="H76" s="20">
        <f>B$43*G76*30*10-3*B$44*B$40-B$40*30*(400*A76-2000)</f>
        <v>1414338.0271162698</v>
      </c>
    </row>
    <row r="77" spans="1:8" x14ac:dyDescent="0.2">
      <c r="A77" s="1">
        <f>B$41/B77</f>
        <v>5.3846153846153921</v>
      </c>
      <c r="B77" s="1">
        <f t="shared" si="2"/>
        <v>6.4999999999999911</v>
      </c>
      <c r="C77" s="1">
        <f>B77/B$40</f>
        <v>1.2999999999999983</v>
      </c>
      <c r="D77" s="1">
        <f>C77/(1-C77)*(1-C77^B$42)</f>
        <v>11.756029999999946</v>
      </c>
      <c r="E77" s="1">
        <f t="shared" si="1"/>
        <v>7.2350247819334462E-4</v>
      </c>
      <c r="F77" s="1">
        <f>B77^(B$42+B$40)/FACT(B$40)/(B$40^B$42)*E77</f>
        <v>0.25974208461652909</v>
      </c>
      <c r="G77" s="1">
        <f>B$41*(1-F77)</f>
        <v>25.909027038421485</v>
      </c>
      <c r="H77" s="20">
        <f>B$43*G77*30*10-3*B$44*B$40-B$40*30*(400*A77-2000)</f>
        <v>1395100.1048046879</v>
      </c>
    </row>
    <row r="78" spans="1:8" x14ac:dyDescent="0.2">
      <c r="A78" s="1">
        <f>B$41/B78</f>
        <v>5.3030303030303108</v>
      </c>
      <c r="B78" s="1">
        <f t="shared" si="2"/>
        <v>6.5999999999999908</v>
      </c>
      <c r="C78" s="1">
        <f>B78/B$40</f>
        <v>1.3199999999999981</v>
      </c>
      <c r="D78" s="1">
        <f>C78/(1-C78)*(1-C78^B$42)</f>
        <v>12.405790003199932</v>
      </c>
      <c r="E78" s="1">
        <f t="shared" si="1"/>
        <v>6.4292156148437914E-4</v>
      </c>
      <c r="F78" s="1">
        <f>B78^(B$42+B$40)/FACT(B$40)/(B$40^B$42)*E78</f>
        <v>0.26888469237565216</v>
      </c>
      <c r="G78" s="1">
        <f>B$41*(1-F78)</f>
        <v>25.589035766852174</v>
      </c>
      <c r="H78" s="20">
        <f>B$43*G78*30*10-3*B$44*B$40-B$40*30*(400*A78-2000)</f>
        <v>1375995.8643320946</v>
      </c>
    </row>
    <row r="79" spans="1:8" x14ac:dyDescent="0.2">
      <c r="A79" s="1">
        <f>B$41/B79</f>
        <v>5.2238805970149329</v>
      </c>
      <c r="B79" s="1">
        <f t="shared" si="2"/>
        <v>6.6999999999999904</v>
      </c>
      <c r="C79" s="1">
        <f>B79/B$40</f>
        <v>1.3399999999999981</v>
      </c>
      <c r="D79" s="1">
        <f>C79/(1-C79)*(1-C79^B$42)</f>
        <v>13.086283702399934</v>
      </c>
      <c r="E79" s="1">
        <f t="shared" si="1"/>
        <v>5.7172621370347565E-4</v>
      </c>
      <c r="F79" s="1">
        <f>B79^(B$42+B$40)/FACT(B$40)/(B$40^B$42)*E79</f>
        <v>0.27791044165117862</v>
      </c>
      <c r="G79" s="1">
        <f>B$41*(1-F79)</f>
        <v>25.273134542208748</v>
      </c>
      <c r="H79" s="20">
        <f>B$43*G79*30*10-3*B$44*B$40-B$40*30*(400*A79-2000)</f>
        <v>1357052.2548447603</v>
      </c>
    </row>
    <row r="80" spans="1:8" x14ac:dyDescent="0.2">
      <c r="A80" s="1">
        <f>B$41/B80</f>
        <v>5.1470588235294192</v>
      </c>
      <c r="B80" s="1">
        <f t="shared" si="2"/>
        <v>6.7999999999999901</v>
      </c>
      <c r="C80" s="1">
        <f>B80/B$40</f>
        <v>1.3599999999999981</v>
      </c>
      <c r="D80" s="1">
        <f>C80/(1-C80)*(1-C80^B$42)</f>
        <v>13.79866357759993</v>
      </c>
      <c r="E80" s="1">
        <f t="shared" si="1"/>
        <v>5.0879264633375365E-4</v>
      </c>
      <c r="F80" s="1">
        <f>B80^(B$42+B$40)/FACT(B$40)/(B$40^B$42)*E80</f>
        <v>0.28681290288348887</v>
      </c>
      <c r="G80" s="1">
        <f>B$41*(1-F80)</f>
        <v>24.961548399077888</v>
      </c>
      <c r="H80" s="20">
        <f>B$43*G80*30*10-3*B$44*B$40-B$40*30*(400*A80-2000)</f>
        <v>1338292.6005190765</v>
      </c>
    </row>
    <row r="81" spans="1:9" x14ac:dyDescent="0.2">
      <c r="A81" s="1">
        <f>B$41/B81</f>
        <v>5.0724637681159495</v>
      </c>
      <c r="B81" s="1">
        <f t="shared" si="2"/>
        <v>6.8999999999999897</v>
      </c>
      <c r="C81" s="1">
        <f>B81/B$40</f>
        <v>1.3799999999999979</v>
      </c>
      <c r="D81" s="1">
        <f>C81/(1-C81)*(1-C81^B$42)</f>
        <v>14.544111676799918</v>
      </c>
      <c r="E81" s="1">
        <f t="shared" si="1"/>
        <v>4.5313264180983935E-4</v>
      </c>
      <c r="F81" s="1">
        <f>B81^(B$42+B$40)/FACT(B$40)/(B$40^B$42)*E81</f>
        <v>0.29558676722240351</v>
      </c>
      <c r="G81" s="1">
        <f>B$41*(1-F81)</f>
        <v>24.654463147215878</v>
      </c>
      <c r="H81" s="20">
        <f>B$43*G81*30*10-3*B$44*B$40-B$40*30*(400*A81-2000)</f>
        <v>1319736.909954234</v>
      </c>
    </row>
    <row r="82" spans="1:9" x14ac:dyDescent="0.2">
      <c r="A82" s="1">
        <f>B$41/B82</f>
        <v>5.000000000000008</v>
      </c>
      <c r="B82" s="1">
        <f t="shared" si="2"/>
        <v>6.9999999999999893</v>
      </c>
      <c r="C82" s="1">
        <f>B82/B$40</f>
        <v>1.3999999999999979</v>
      </c>
      <c r="D82" s="1">
        <f>C82/(1-C82)*(1-C82^B$42)</f>
        <v>15.323839999999915</v>
      </c>
      <c r="E82" s="1">
        <f t="shared" si="1"/>
        <v>4.0387752189485423E-4</v>
      </c>
      <c r="F82" s="1">
        <f>B82^(B$42+B$40)/FACT(B$40)/(B$40^B$42)*E82</f>
        <v>0.30422774283400045</v>
      </c>
      <c r="G82" s="1">
        <f>B$41*(1-F82)</f>
        <v>24.352029000809985</v>
      </c>
      <c r="H82" s="20">
        <f>B$43*G82*30*10-3*B$44*B$40-B$40*30*(400*A82-2000)</f>
        <v>1301402.1750607481</v>
      </c>
    </row>
    <row r="86" spans="1:9" ht="16" thickBot="1" x14ac:dyDescent="0.25"/>
    <row r="87" spans="1:9" ht="16" thickBot="1" x14ac:dyDescent="0.25">
      <c r="A87" s="17" t="s">
        <v>21</v>
      </c>
      <c r="B87" s="18" t="s">
        <v>19</v>
      </c>
      <c r="C87" s="18" t="s">
        <v>1</v>
      </c>
      <c r="D87" s="18" t="s">
        <v>2</v>
      </c>
      <c r="E87" s="18" t="s">
        <v>20</v>
      </c>
      <c r="F87" s="18" t="s">
        <v>4</v>
      </c>
      <c r="G87" s="18" t="s">
        <v>6</v>
      </c>
      <c r="H87" s="18" t="s">
        <v>10</v>
      </c>
      <c r="I87" s="19" t="s">
        <v>22</v>
      </c>
    </row>
    <row r="88" spans="1:9" x14ac:dyDescent="0.2">
      <c r="A88" s="15">
        <f>B$41/B88</f>
        <v>9.0556274256144889</v>
      </c>
      <c r="B88" s="15">
        <v>3.8650000000000002</v>
      </c>
      <c r="C88" s="15">
        <f>B88/B$40</f>
        <v>0.77300000000000002</v>
      </c>
      <c r="D88" s="15">
        <f>C88/(1-C88)*(1-C88^B$42)</f>
        <v>2.4654524430560936</v>
      </c>
      <c r="E88" s="15">
        <f>1/(1+B88+B88^2/FACT(2)+B88^3/FACT(3)+B88^4/FACT(4)+B88^5/FACT(5)+B88^5/FACT(5)*D88)</f>
        <v>1.7805623304314212E-2</v>
      </c>
      <c r="F88" s="15">
        <f>B88^(B$42+B$40)/FACT(B$40)/(B$40^B$42)*E88</f>
        <v>3.532001635617836E-2</v>
      </c>
      <c r="G88" s="15">
        <f>B$41*(1-F88)</f>
        <v>33.763799427533762</v>
      </c>
      <c r="H88" s="22">
        <f>B$43*G88*30*10-3*B$44*B$40-B$40*30*(400*A88-2000)</f>
        <v>1763947.311528163</v>
      </c>
      <c r="I88" s="15">
        <f>400*A88-2000</f>
        <v>1622.2509702457955</v>
      </c>
    </row>
    <row r="89" spans="1:9" x14ac:dyDescent="0.2">
      <c r="A89" s="1">
        <f>B$41/B89</f>
        <v>9.0439276485788103</v>
      </c>
      <c r="B89" s="1">
        <f>B88+0.005</f>
        <v>3.87</v>
      </c>
      <c r="C89" s="1">
        <f>B89/B$40</f>
        <v>0.77400000000000002</v>
      </c>
      <c r="D89" s="1">
        <f>C89/(1-C89)*(1-C89^B$42)</f>
        <v>2.473435327398624</v>
      </c>
      <c r="E89" s="1">
        <f t="shared" ref="E89:E115" si="3">1/(1+B89+B89^2/FACT(2)+B89^3/FACT(3)+B89^4/FACT(4)+B89^5/FACT(5)+B89^5/FACT(5)*D89)</f>
        <v>1.77018583849653E-2</v>
      </c>
      <c r="F89" s="1">
        <f>B89^(B$42+B$40)/FACT(B$40)/(B$40^B$42)*E89</f>
        <v>3.5571095824473528E-2</v>
      </c>
      <c r="G89" s="1">
        <f>B$41*(1-F89)</f>
        <v>33.75501164614343</v>
      </c>
      <c r="H89" s="20">
        <f>B$43*G89*30*10-3*B$44*B$40-B$40*30*(400*A89-2000)</f>
        <v>1763990.2145460285</v>
      </c>
      <c r="I89" s="1">
        <f t="shared" ref="I89:I115" si="4">400*A89-2000</f>
        <v>1617.5710594315242</v>
      </c>
    </row>
    <row r="90" spans="1:9" x14ac:dyDescent="0.2">
      <c r="A90" s="1">
        <f>B$41/B90</f>
        <v>9.0322580645161299</v>
      </c>
      <c r="B90" s="1">
        <f t="shared" ref="B90:B115" si="5">B89+0.005</f>
        <v>3.875</v>
      </c>
      <c r="C90" s="1">
        <f>B90/B$40</f>
        <v>0.77500000000000002</v>
      </c>
      <c r="D90" s="1">
        <f>C90/(1-C90)*(1-C90^B$42)</f>
        <v>2.4814413183593755</v>
      </c>
      <c r="E90" s="1">
        <f t="shared" si="3"/>
        <v>1.7598657177125616E-2</v>
      </c>
      <c r="F90" s="1">
        <f>B90^(B$42+B$40)/FACT(B$40)/(B$40^B$42)*E90</f>
        <v>3.5823278713350122E-2</v>
      </c>
      <c r="G90" s="1">
        <f>B$41*(1-F90)</f>
        <v>33.746185245032748</v>
      </c>
      <c r="H90" s="20">
        <f>B$43*G90*30*10-3*B$44*B$40-B$40*30*(400*A90-2000)</f>
        <v>1764028.4095064881</v>
      </c>
      <c r="I90" s="1">
        <f t="shared" si="4"/>
        <v>1612.9032258064522</v>
      </c>
    </row>
    <row r="91" spans="1:9" x14ac:dyDescent="0.2">
      <c r="A91" s="1">
        <f>B$41/B91</f>
        <v>9.0206185567010309</v>
      </c>
      <c r="B91" s="1">
        <f t="shared" si="5"/>
        <v>3.88</v>
      </c>
      <c r="C91" s="1">
        <f>B91/B$40</f>
        <v>0.77600000000000002</v>
      </c>
      <c r="D91" s="1">
        <f>C91/(1-C91)*(1-C91^B$42)</f>
        <v>2.4894704765173761</v>
      </c>
      <c r="E91" s="1">
        <f t="shared" si="3"/>
        <v>1.7496016956053607E-2</v>
      </c>
      <c r="F91" s="1">
        <f>B91^(B$42+B$40)/FACT(B$40)/(B$40^B$42)*E91</f>
        <v>3.6076564940465905E-2</v>
      </c>
      <c r="G91" s="1">
        <f>B$41*(1-F91)</f>
        <v>33.737320227083693</v>
      </c>
      <c r="H91" s="20">
        <f>B$43*G91*30*10-3*B$44*B$40-B$40*30*(400*A91-2000)</f>
        <v>1764061.9036292152</v>
      </c>
      <c r="I91" s="1">
        <f t="shared" si="4"/>
        <v>1608.2474226804125</v>
      </c>
    </row>
    <row r="92" spans="1:9" x14ac:dyDescent="0.2">
      <c r="A92" s="1">
        <f>B$41/B92</f>
        <v>9.0090090090090094</v>
      </c>
      <c r="B92" s="1">
        <f t="shared" si="5"/>
        <v>3.8849999999999998</v>
      </c>
      <c r="C92" s="1">
        <f>B92/B$40</f>
        <v>0.77699999999999991</v>
      </c>
      <c r="D92" s="1">
        <f>C92/(1-C92)*(1-C92^B$42)</f>
        <v>2.4975228625686565</v>
      </c>
      <c r="E92" s="1">
        <f t="shared" si="3"/>
        <v>1.7393935008498489E-2</v>
      </c>
      <c r="F92" s="1">
        <f>B92^(B$42+B$40)/FACT(B$40)/(B$40^B$42)*E92</f>
        <v>3.6330954392148236E-2</v>
      </c>
      <c r="G92" s="1">
        <f>B$41*(1-F92)</f>
        <v>33.728416596274812</v>
      </c>
      <c r="H92" s="20">
        <f>B$43*G92*30*10-3*B$44*B$40-B$40*30*(400*A92-2000)</f>
        <v>1764090.7041800702</v>
      </c>
      <c r="I92" s="1">
        <f t="shared" si="4"/>
        <v>1603.6036036036039</v>
      </c>
    </row>
    <row r="93" spans="1:9" x14ac:dyDescent="0.2">
      <c r="A93" s="1">
        <f>B$41/B93</f>
        <v>8.9974293059125969</v>
      </c>
      <c r="B93" s="1">
        <f t="shared" si="5"/>
        <v>3.8899999999999997</v>
      </c>
      <c r="C93" s="1">
        <f>B93/B$40</f>
        <v>0.77799999999999991</v>
      </c>
      <c r="D93" s="1">
        <f>C93/(1-C93)*(1-C93^B$42)</f>
        <v>2.5055985373263678</v>
      </c>
      <c r="E93" s="1">
        <f t="shared" si="3"/>
        <v>1.7292408632648876E-2</v>
      </c>
      <c r="F93" s="1">
        <f>B93^(B$42+B$40)/FACT(B$40)/(B$40^B$42)*E93</f>
        <v>3.6586446923409142E-2</v>
      </c>
      <c r="G93" s="1">
        <f>B$41*(1-F93)</f>
        <v>33.719474357680681</v>
      </c>
      <c r="H93" s="20">
        <f>B$43*G93*30*10-3*B$44*B$40-B$40*30*(400*A93-2000)</f>
        <v>1764114.8184712951</v>
      </c>
      <c r="I93" s="1">
        <f t="shared" si="4"/>
        <v>1598.9717223650387</v>
      </c>
    </row>
    <row r="94" spans="1:9" x14ac:dyDescent="0.2">
      <c r="A94" s="1">
        <f>B$41/B94</f>
        <v>8.9858793324775359</v>
      </c>
      <c r="B94" s="1">
        <f t="shared" si="5"/>
        <v>3.8949999999999996</v>
      </c>
      <c r="C94" s="1">
        <f>B94/B$40</f>
        <v>0.77899999999999991</v>
      </c>
      <c r="D94" s="1">
        <f>C94/(1-C94)*(1-C94^B$42)</f>
        <v>2.5136975617208983</v>
      </c>
      <c r="E94" s="1">
        <f t="shared" si="3"/>
        <v>1.7191435138081742E-2</v>
      </c>
      <c r="F94" s="1">
        <f>B94^(B$42+B$40)/FACT(B$40)/(B$40^B$42)*E94</f>
        <v>3.6843042357962472E-2</v>
      </c>
      <c r="G94" s="1">
        <f>B$41*(1-F94)</f>
        <v>33.710493517471313</v>
      </c>
      <c r="H94" s="20">
        <f>B$43*G94*30*10-3*B$44*B$40-B$40*30*(400*A94-2000)</f>
        <v>1764134.253861696</v>
      </c>
      <c r="I94" s="1">
        <f t="shared" si="4"/>
        <v>1594.3517329910142</v>
      </c>
    </row>
    <row r="95" spans="1:9" x14ac:dyDescent="0.2">
      <c r="A95" s="1">
        <f>B$41/B95</f>
        <v>8.9743589743589762</v>
      </c>
      <c r="B95" s="1">
        <f t="shared" si="5"/>
        <v>3.8999999999999995</v>
      </c>
      <c r="C95" s="1">
        <f>B95/B$40</f>
        <v>0.77999999999999992</v>
      </c>
      <c r="D95" s="1">
        <f>C95/(1-C95)*(1-C95^B$42)</f>
        <v>2.5218199967999992</v>
      </c>
      <c r="E95" s="1">
        <f t="shared" si="3"/>
        <v>1.7091011845711802E-2</v>
      </c>
      <c r="F95" s="1">
        <f>B95^(B$42+B$40)/FACT(B$40)/(B$40^B$42)*E95</f>
        <v>3.7100740488243703E-2</v>
      </c>
      <c r="G95" s="1">
        <f>B$41*(1-F95)</f>
        <v>33.701474082911467</v>
      </c>
      <c r="H95" s="20">
        <f>B$43*G95*30*10-3*B$44*B$40-B$40*30*(400*A95-2000)</f>
        <v>1764149.0177568216</v>
      </c>
      <c r="I95" s="1">
        <f t="shared" si="4"/>
        <v>1589.7435897435903</v>
      </c>
    </row>
    <row r="96" spans="1:9" x14ac:dyDescent="0.2">
      <c r="A96" s="1">
        <f>B$41/B96</f>
        <v>8.9628681177976972</v>
      </c>
      <c r="B96" s="1">
        <f t="shared" si="5"/>
        <v>3.9049999999999994</v>
      </c>
      <c r="C96" s="1">
        <f>B96/B$40</f>
        <v>0.78099999999999992</v>
      </c>
      <c r="D96" s="1">
        <f>C96/(1-C96)*(1-C96^B$42)</f>
        <v>2.5299659037289008</v>
      </c>
      <c r="E96" s="1">
        <f t="shared" si="3"/>
        <v>1.6991136087741263E-2</v>
      </c>
      <c r="F96" s="1">
        <f>B96^(B$42+B$40)/FACT(B$40)/(B$40^B$42)*E96</f>
        <v>3.7359541075431879E-2</v>
      </c>
      <c r="G96" s="1">
        <f>B$41*(1-F96)</f>
        <v>33.692416062359882</v>
      </c>
      <c r="H96" s="20">
        <f>B$43*G96*30*10-3*B$44*B$40-B$40*30*(400*A96-2000)</f>
        <v>1764159.1176091291</v>
      </c>
      <c r="I96" s="1">
        <f t="shared" si="4"/>
        <v>1585.1472471190791</v>
      </c>
    </row>
    <row r="97" spans="1:9" x14ac:dyDescent="0.2">
      <c r="A97" s="1">
        <f>B$41/B97</f>
        <v>8.95140664961637</v>
      </c>
      <c r="B97" s="1">
        <f t="shared" si="5"/>
        <v>3.9099999999999993</v>
      </c>
      <c r="C97" s="1">
        <f>B97/B$40</f>
        <v>0.78199999999999981</v>
      </c>
      <c r="D97" s="1">
        <f>C97/(1-C97)*(1-C97^B$42)</f>
        <v>2.5381353437904299</v>
      </c>
      <c r="E97" s="1">
        <f t="shared" si="3"/>
        <v>1.6891805207609936E-2</v>
      </c>
      <c r="F97" s="1">
        <f>B97^(B$42+B$40)/FACT(B$40)/(B$40^B$42)*E97</f>
        <v>3.7619443849474007E-2</v>
      </c>
      <c r="G97" s="1">
        <f>B$41*(1-F97)</f>
        <v>33.683319465268411</v>
      </c>
      <c r="H97" s="20">
        <f>B$43*G97*30*10-3*B$44*B$40-B$40*30*(400*A97-2000)</f>
        <v>1764164.5609181486</v>
      </c>
      <c r="I97" s="1">
        <f t="shared" si="4"/>
        <v>1580.5626598465478</v>
      </c>
    </row>
    <row r="98" spans="1:9" x14ac:dyDescent="0.2">
      <c r="A98" s="23">
        <f>B$41/B98</f>
        <v>8.9399744572158379</v>
      </c>
      <c r="B98" s="23">
        <f t="shared" si="5"/>
        <v>3.9149999999999991</v>
      </c>
      <c r="C98" s="23">
        <f>B98/B$40</f>
        <v>0.78299999999999981</v>
      </c>
      <c r="D98" s="23">
        <f>C98/(1-C98)*(1-C98^B$42)</f>
        <v>2.5463283783851414</v>
      </c>
      <c r="E98" s="23">
        <f t="shared" si="3"/>
        <v>1.6793016559945754E-2</v>
      </c>
      <c r="F98" s="23">
        <f>B98^(B$42+B$40)/FACT(B$40)/(B$40^B$42)*E98</f>
        <v>3.788044850911159E-2</v>
      </c>
      <c r="G98" s="23">
        <f>B$41*(1-F98)</f>
        <v>33.674184302181096</v>
      </c>
      <c r="H98" s="24">
        <f>B$43*G98*30*10-3*B$44*B$40-B$40*30*(400*A98-2000)</f>
        <v>1764165.3552306322</v>
      </c>
      <c r="I98" s="23">
        <f t="shared" si="4"/>
        <v>1575.989782886335</v>
      </c>
    </row>
    <row r="99" spans="1:9" x14ac:dyDescent="0.2">
      <c r="A99" s="1">
        <f>B$41/B99</f>
        <v>8.9285714285714306</v>
      </c>
      <c r="B99" s="1">
        <f t="shared" si="5"/>
        <v>3.919999999999999</v>
      </c>
      <c r="C99" s="1">
        <f>B99/B$40</f>
        <v>0.78399999999999981</v>
      </c>
      <c r="D99" s="1">
        <f>C99/(1-C99)*(1-C99^B$42)</f>
        <v>2.5545450690314224</v>
      </c>
      <c r="E99" s="1">
        <f t="shared" si="3"/>
        <v>1.6694767510515643E-2</v>
      </c>
      <c r="F99" s="1">
        <f>B99^(B$42+B$40)/FACT(B$40)/(B$40^B$42)*E99</f>
        <v>3.8142554721909826E-2</v>
      </c>
      <c r="G99" s="1">
        <f>B$41*(1-F99)</f>
        <v>33.665010584733153</v>
      </c>
      <c r="H99" s="20">
        <f>B$43*G99*30*10-3*B$44*B$40-B$40*30*(400*A99-2000)</f>
        <v>1764161.5081407004</v>
      </c>
      <c r="I99" s="1">
        <f t="shared" si="4"/>
        <v>1571.4285714285725</v>
      </c>
    </row>
    <row r="100" spans="1:9" x14ac:dyDescent="0.2">
      <c r="A100" s="1">
        <f>B$41/B100</f>
        <v>8.9171974522293009</v>
      </c>
      <c r="B100" s="1">
        <f t="shared" si="5"/>
        <v>3.9249999999999989</v>
      </c>
      <c r="C100" s="1">
        <f>B100/B$40</f>
        <v>0.78499999999999981</v>
      </c>
      <c r="D100" s="1">
        <f>C100/(1-C100)*(1-C100^B$42)</f>
        <v>2.5627854773656233</v>
      </c>
      <c r="E100" s="1">
        <f t="shared" si="3"/>
        <v>1.6597055436176737E-2</v>
      </c>
      <c r="F100" s="1">
        <f>B100^(B$42+B$40)/FACT(B$40)/(B$40^B$42)*E100</f>
        <v>3.840576212428877E-2</v>
      </c>
      <c r="G100" s="1">
        <f>B$41*(1-F100)</f>
        <v>33.65579832564989</v>
      </c>
      <c r="H100" s="20">
        <f>B$43*G100*30*10-3*B$44*B$40-B$40*30*(400*A100-2000)</f>
        <v>1764153.0272899838</v>
      </c>
      <c r="I100" s="1">
        <f t="shared" si="4"/>
        <v>1566.8789808917204</v>
      </c>
    </row>
    <row r="101" spans="1:9" x14ac:dyDescent="0.2">
      <c r="A101" s="1">
        <f>B$41/B101</f>
        <v>8.9058524173028015</v>
      </c>
      <c r="B101" s="1">
        <f t="shared" si="5"/>
        <v>3.9299999999999988</v>
      </c>
      <c r="C101" s="1">
        <f>B101/B$40</f>
        <v>0.78599999999999981</v>
      </c>
      <c r="D101" s="1">
        <f>C101/(1-C101)*(1-C101^B$42)</f>
        <v>2.5710496651421746</v>
      </c>
      <c r="E101" s="1">
        <f t="shared" si="3"/>
        <v>1.6499877724828003E-2</v>
      </c>
      <c r="F101" s="1">
        <f>B101^(B$42+B$40)/FACT(B$40)/(B$40^B$42)*E101</f>
        <v>3.8670070321556928E-2</v>
      </c>
      <c r="G101" s="1">
        <f>B$41*(1-F101)</f>
        <v>33.646547538745509</v>
      </c>
      <c r="H101" s="20">
        <f>B$43*G101*30*10-3*B$44*B$40-B$40*30*(400*A101-2000)</f>
        <v>1764139.920367745</v>
      </c>
      <c r="I101" s="1">
        <f t="shared" si="4"/>
        <v>1562.3409669211205</v>
      </c>
    </row>
    <row r="102" spans="1:9" x14ac:dyDescent="0.2">
      <c r="A102" s="1">
        <f>B$41/B102</f>
        <v>8.8945362134688715</v>
      </c>
      <c r="B102" s="1">
        <f t="shared" si="5"/>
        <v>3.9349999999999987</v>
      </c>
      <c r="C102" s="1">
        <f>B102/B$40</f>
        <v>0.7869999999999997</v>
      </c>
      <c r="D102" s="1">
        <f>C102/(1-C102)*(1-C102^B$42)</f>
        <v>2.5793376942337045</v>
      </c>
      <c r="E102" s="1">
        <f t="shared" si="3"/>
        <v>1.640323177536222E-2</v>
      </c>
      <c r="F102" s="1">
        <f>B102^(B$42+B$40)/FACT(B$40)/(B$40^B$42)*E102</f>
        <v>3.8935478887947218E-2</v>
      </c>
      <c r="G102" s="1">
        <f>B$41*(1-F102)</f>
        <v>33.637258238921845</v>
      </c>
      <c r="H102" s="20">
        <f>B$43*G102*30*10-3*B$44*B$40-B$40*30*(400*A102-2000)</f>
        <v>1764122.1951110058</v>
      </c>
      <c r="I102" s="1">
        <f t="shared" si="4"/>
        <v>1557.8144853875488</v>
      </c>
    </row>
    <row r="103" spans="1:9" x14ac:dyDescent="0.2">
      <c r="A103" s="1">
        <f>B$41/B103</f>
        <v>8.8832487309644694</v>
      </c>
      <c r="B103" s="1">
        <f t="shared" si="5"/>
        <v>3.9399999999999986</v>
      </c>
      <c r="C103" s="1">
        <f>B103/B$40</f>
        <v>0.7879999999999997</v>
      </c>
      <c r="D103" s="1">
        <f>C103/(1-C103)*(1-C103^B$42)</f>
        <v>2.5876496266311655</v>
      </c>
      <c r="E103" s="1">
        <f t="shared" si="3"/>
        <v>1.6307114997618249E-2</v>
      </c>
      <c r="F103" s="1">
        <f>B103^(B$42+B$40)/FACT(B$40)/(B$40^B$42)*E103</f>
        <v>3.9201987366655172E-2</v>
      </c>
      <c r="G103" s="1">
        <f>B$41*(1-F103)</f>
        <v>33.62793044216707</v>
      </c>
      <c r="H103" s="20">
        <f>B$43*G103*30*10-3*B$44*B$40-B$40*30*(400*A103-2000)</f>
        <v>1764099.8593046619</v>
      </c>
      <c r="I103" s="1">
        <f t="shared" si="4"/>
        <v>1553.2994923857877</v>
      </c>
    </row>
    <row r="104" spans="1:9" x14ac:dyDescent="0.2">
      <c r="A104" s="1">
        <f>B$41/B104</f>
        <v>8.8719898605830192</v>
      </c>
      <c r="B104" s="1">
        <f t="shared" si="5"/>
        <v>3.9449999999999985</v>
      </c>
      <c r="C104" s="1">
        <f>B104/B$40</f>
        <v>0.7889999999999997</v>
      </c>
      <c r="D104" s="1">
        <f>C104/(1-C104)*(1-C104^B$42)</f>
        <v>2.5959855244439467</v>
      </c>
      <c r="E104" s="1">
        <f t="shared" si="3"/>
        <v>1.6211524812333761E-2</v>
      </c>
      <c r="F104" s="1">
        <f>B104^(B$42+B$40)/FACT(B$40)/(B$40^B$42)*E104</f>
        <v>3.946959526987931E-2</v>
      </c>
      <c r="G104" s="1">
        <f>B$41*(1-F104)</f>
        <v>33.618564165554226</v>
      </c>
      <c r="H104" s="20">
        <f>B$43*G104*30*10-3*B$44*B$40-B$40*30*(400*A104-2000)</f>
        <v>1764072.9207815859</v>
      </c>
      <c r="I104" s="1">
        <f t="shared" si="4"/>
        <v>1548.7959442332076</v>
      </c>
    </row>
    <row r="105" spans="1:9" x14ac:dyDescent="0.2">
      <c r="A105" s="1">
        <f>B$41/B105</f>
        <v>8.8607594936708889</v>
      </c>
      <c r="B105" s="1">
        <f t="shared" si="5"/>
        <v>3.9499999999999984</v>
      </c>
      <c r="C105" s="1">
        <f>B105/B$40</f>
        <v>0.7899999999999997</v>
      </c>
      <c r="D105" s="1">
        <f>C105/(1-C105)*(1-C105^B$42)</f>
        <v>2.6043454498999976</v>
      </c>
      <c r="E105" s="1">
        <f t="shared" si="3"/>
        <v>1.6116458651098245E-2</v>
      </c>
      <c r="F105" s="1">
        <f>B105^(B$42+B$40)/FACT(B$40)/(B$40^B$42)*E105</f>
        <v>3.9738302078863905E-2</v>
      </c>
      <c r="G105" s="1">
        <f>B$41*(1-F105)</f>
        <v>33.609159427239767</v>
      </c>
      <c r="H105" s="20">
        <f>B$43*G105*30*10-3*B$44*B$40-B$40*30*(400*A105-2000)</f>
        <v>1764041.3874227295</v>
      </c>
      <c r="I105" s="1">
        <f t="shared" si="4"/>
        <v>1544.3037974683557</v>
      </c>
    </row>
    <row r="106" spans="1:9" x14ac:dyDescent="0.2">
      <c r="A106" s="1">
        <f>B$41/B106</f>
        <v>8.8495575221238969</v>
      </c>
      <c r="B106" s="1">
        <f t="shared" si="5"/>
        <v>3.9549999999999983</v>
      </c>
      <c r="C106" s="1">
        <f>B106/B$40</f>
        <v>0.7909999999999997</v>
      </c>
      <c r="D106" s="1">
        <f>C106/(1-C106)*(1-C106^B$42)</f>
        <v>2.6127294653459487</v>
      </c>
      <c r="E106" s="1">
        <f t="shared" si="3"/>
        <v>1.602191395630637E-2</v>
      </c>
      <c r="F106" s="1">
        <f>B106^(B$42+B$40)/FACT(B$40)/(B$40^B$42)*E106</f>
        <v>4.0008107243944067E-2</v>
      </c>
      <c r="G106" s="1">
        <f>B$41*(1-F106)</f>
        <v>33.599716246461959</v>
      </c>
      <c r="H106" s="20">
        <f>B$43*G106*30*10-3*B$44*B$40-B$40*30*(400*A106-2000)</f>
        <v>1764005.2671572133</v>
      </c>
      <c r="I106" s="1">
        <f t="shared" si="4"/>
        <v>1539.8230088495588</v>
      </c>
    </row>
    <row r="107" spans="1:9" x14ac:dyDescent="0.2">
      <c r="A107" s="1">
        <f>B$41/B107</f>
        <v>8.8383838383838427</v>
      </c>
      <c r="B107" s="1">
        <f t="shared" si="5"/>
        <v>3.9599999999999982</v>
      </c>
      <c r="C107" s="1">
        <f>B107/B$40</f>
        <v>0.79199999999999959</v>
      </c>
      <c r="D107" s="1">
        <f>C107/(1-C107)*(1-C107^B$42)</f>
        <v>2.6211376332472285</v>
      </c>
      <c r="E107" s="1">
        <f t="shared" si="3"/>
        <v>1.5927888181111741E-2</v>
      </c>
      <c r="F107" s="1">
        <f>B107^(B$42+B$40)/FACT(B$40)/(B$40^B$42)*E107</f>
        <v>4.0279010184592831E-2</v>
      </c>
      <c r="G107" s="1">
        <f>B$41*(1-F107)</f>
        <v>33.590234643539254</v>
      </c>
      <c r="H107" s="20">
        <f>B$43*G107*30*10-3*B$44*B$40-B$40*30*(400*A107-2000)</f>
        <v>1763964.5679624134</v>
      </c>
      <c r="I107" s="1">
        <f t="shared" si="4"/>
        <v>1535.3535353535372</v>
      </c>
    </row>
    <row r="108" spans="1:9" x14ac:dyDescent="0.2">
      <c r="A108" s="1">
        <f>B$41/B108</f>
        <v>8.8272383354350605</v>
      </c>
      <c r="B108" s="1">
        <f t="shared" si="5"/>
        <v>3.9649999999999981</v>
      </c>
      <c r="C108" s="1">
        <f>B108/B$40</f>
        <v>0.79299999999999959</v>
      </c>
      <c r="D108" s="1">
        <f>C108/(1-C108)*(1-C108^B$42)</f>
        <v>2.6295700161881896</v>
      </c>
      <c r="E108" s="1">
        <f t="shared" si="3"/>
        <v>1.5834378789380928E-2</v>
      </c>
      <c r="F108" s="1">
        <f>B108^(B$42+B$40)/FACT(B$40)/(B$40^B$42)*E108</f>
        <v>4.0551010289470689E-2</v>
      </c>
      <c r="G108" s="1">
        <f>B$41*(1-F108)</f>
        <v>33.580714639868525</v>
      </c>
      <c r="H108" s="20">
        <f>B$43*G108*30*10-3*B$44*B$40-B$40*30*(400*A108-2000)</f>
        <v>1763919.2978640352</v>
      </c>
      <c r="I108" s="1">
        <f t="shared" si="4"/>
        <v>1530.8953341740244</v>
      </c>
    </row>
    <row r="109" spans="1:9" x14ac:dyDescent="0.2">
      <c r="A109" s="1">
        <f>B$41/B109</f>
        <v>8.8161209068010127</v>
      </c>
      <c r="B109" s="1">
        <f t="shared" si="5"/>
        <v>3.969999999999998</v>
      </c>
      <c r="C109" s="1">
        <f>B109/B$40</f>
        <v>0.79399999999999959</v>
      </c>
      <c r="D109" s="1">
        <f>C109/(1-C109)*(1-C109^B$42)</f>
        <v>2.6380266768722209</v>
      </c>
      <c r="E109" s="1">
        <f t="shared" si="3"/>
        <v>1.5741383255647896E-2</v>
      </c>
      <c r="F109" s="1">
        <f>B109^(B$42+B$40)/FACT(B$40)/(B$40^B$42)*E109</f>
        <v>4.0824106916477323E-2</v>
      </c>
      <c r="G109" s="1">
        <f>B$41*(1-F109)</f>
        <v>33.571156257923292</v>
      </c>
      <c r="H109" s="20">
        <f>B$43*G109*30*10-3*B$44*B$40-B$40*30*(400*A109-2000)</f>
        <v>1763869.4649361863</v>
      </c>
      <c r="I109" s="1">
        <f t="shared" si="4"/>
        <v>1526.4483627204049</v>
      </c>
    </row>
    <row r="110" spans="1:9" x14ac:dyDescent="0.2">
      <c r="A110" s="1">
        <f>B$41/B110</f>
        <v>8.8050314465408857</v>
      </c>
      <c r="B110" s="1">
        <f t="shared" si="5"/>
        <v>3.9749999999999979</v>
      </c>
      <c r="C110" s="1">
        <f>B110/B$40</f>
        <v>0.7949999999999996</v>
      </c>
      <c r="D110" s="1">
        <f>C110/(1-C110)*(1-C110^B$42)</f>
        <v>2.6465076781218713</v>
      </c>
      <c r="E110" s="1">
        <f t="shared" si="3"/>
        <v>1.5648899065068732E-2</v>
      </c>
      <c r="F110" s="1">
        <f>B110^(B$42+B$40)/FACT(B$40)/(B$40^B$42)*E110</f>
        <v>4.109829939280548E-2</v>
      </c>
      <c r="G110" s="1">
        <f>B$41*(1-F110)</f>
        <v>33.561559521251809</v>
      </c>
      <c r="H110" s="20">
        <f>B$43*G110*30*10-3*B$44*B$40-B$40*30*(400*A110-2000)</f>
        <v>1763815.0773014321</v>
      </c>
      <c r="I110" s="1">
        <f t="shared" si="4"/>
        <v>1522.0125786163544</v>
      </c>
    </row>
    <row r="111" spans="1:9" x14ac:dyDescent="0.2">
      <c r="A111" s="1">
        <f>B$41/B111</f>
        <v>8.7939698492462366</v>
      </c>
      <c r="B111" s="1">
        <f t="shared" si="5"/>
        <v>3.9799999999999978</v>
      </c>
      <c r="C111" s="1">
        <f>B111/B$40</f>
        <v>0.7959999999999996</v>
      </c>
      <c r="D111" s="1">
        <f>C111/(1-C111)*(1-C111^B$42)</f>
        <v>2.655013082878972</v>
      </c>
      <c r="E111" s="1">
        <f t="shared" si="3"/>
        <v>1.5556923713376702E-2</v>
      </c>
      <c r="F111" s="1">
        <f>B111^(B$42+B$40)/FACT(B$40)/(B$40^B$42)*E111</f>
        <v>4.137358701499709E-2</v>
      </c>
      <c r="G111" s="1">
        <f>B$41*(1-F111)</f>
        <v>33.551924454475106</v>
      </c>
      <c r="H111" s="20">
        <f>B$43*G111*30*10-3*B$44*B$40-B$40*30*(400*A111-2000)</f>
        <v>1763756.1431308589</v>
      </c>
      <c r="I111" s="1">
        <f t="shared" si="4"/>
        <v>1517.5879396984947</v>
      </c>
    </row>
    <row r="112" spans="1:9" x14ac:dyDescent="0.2">
      <c r="A112" s="1">
        <f>B$41/B112</f>
        <v>8.7829360100376466</v>
      </c>
      <c r="B112" s="1">
        <f t="shared" si="5"/>
        <v>3.9849999999999977</v>
      </c>
      <c r="C112" s="1">
        <f>B112/B$40</f>
        <v>0.79699999999999949</v>
      </c>
      <c r="D112" s="1">
        <f>C112/(1-C112)*(1-C112^B$42)</f>
        <v>2.6635429542047526</v>
      </c>
      <c r="E112" s="1">
        <f t="shared" si="3"/>
        <v>1.5465454706837694E-2</v>
      </c>
      <c r="F112" s="1">
        <f>B112^(B$42+B$40)/FACT(B$40)/(B$40^B$42)*E112</f>
        <v>4.1649969049001583E-2</v>
      </c>
      <c r="G112" s="1">
        <f>B$41*(1-F112)</f>
        <v>33.542251083284945</v>
      </c>
      <c r="H112" s="20">
        <f>B$43*G112*30*10-3*B$44*B$40-B$40*30*(400*A112-2000)</f>
        <v>1763692.6706441117</v>
      </c>
      <c r="I112" s="1">
        <f t="shared" si="4"/>
        <v>1513.1744040150588</v>
      </c>
    </row>
    <row r="113" spans="1:13" x14ac:dyDescent="0.2">
      <c r="A113" s="1">
        <f>B$41/B113</f>
        <v>8.7719298245614095</v>
      </c>
      <c r="B113" s="1">
        <f t="shared" si="5"/>
        <v>3.9899999999999975</v>
      </c>
      <c r="C113" s="1">
        <f>B113/B$40</f>
        <v>0.79799999999999949</v>
      </c>
      <c r="D113" s="1">
        <f>C113/(1-C113)*(1-C113^B$42)</f>
        <v>2.6720973552799641</v>
      </c>
      <c r="E113" s="1">
        <f t="shared" si="3"/>
        <v>1.53744895622059E-2</v>
      </c>
      <c r="F113" s="1">
        <f>B113^(B$42+B$40)/FACT(B$40)/(B$40^B$42)*E113</f>
        <v>4.1927444730236407E-2</v>
      </c>
      <c r="G113" s="1">
        <f>B$41*(1-F113)</f>
        <v>33.532539434441723</v>
      </c>
      <c r="H113" s="20">
        <f>B$43*G113*30*10-3*B$44*B$40-B$40*30*(400*A113-2000)</f>
        <v>1763624.6681094449</v>
      </c>
      <c r="I113" s="1">
        <f t="shared" si="4"/>
        <v>1508.7719298245638</v>
      </c>
    </row>
    <row r="114" spans="1:13" x14ac:dyDescent="0.2">
      <c r="A114" s="1">
        <f>B$41/B114</f>
        <v>8.7609511889862386</v>
      </c>
      <c r="B114" s="1">
        <f t="shared" si="5"/>
        <v>3.9949999999999974</v>
      </c>
      <c r="C114" s="1">
        <f>B114/B$40</f>
        <v>0.79899999999999949</v>
      </c>
      <c r="D114" s="1">
        <f>C114/(1-C114)*(1-C114^B$42)</f>
        <v>2.6806763494049943</v>
      </c>
      <c r="E114" s="1">
        <f t="shared" si="3"/>
        <v>1.5284025806679903E-2</v>
      </c>
      <c r="F114" s="1">
        <f>B114^(B$42+B$40)/FACT(B$40)/(B$40^B$42)*E114</f>
        <v>4.2206013263649714E-2</v>
      </c>
      <c r="G114" s="1">
        <f>B$41*(1-F114)</f>
        <v>33.522789535772262</v>
      </c>
      <c r="H114" s="20">
        <f>B$43*G114*30*10-3*B$44*B$40-B$40*30*(400*A114-2000)</f>
        <v>1763552.1438437449</v>
      </c>
      <c r="I114" s="1">
        <f t="shared" si="4"/>
        <v>1504.3804755944952</v>
      </c>
      <c r="J114" s="21"/>
      <c r="K114" s="21"/>
      <c r="L114" s="21"/>
      <c r="M114" s="21"/>
    </row>
    <row r="115" spans="1:13" x14ac:dyDescent="0.2">
      <c r="A115" s="1">
        <f>B$41/B115</f>
        <v>8.7500000000000053</v>
      </c>
      <c r="B115" s="1">
        <f t="shared" si="5"/>
        <v>3.9999999999999973</v>
      </c>
      <c r="C115" s="1">
        <f>B115/B$40</f>
        <v>0.79999999999999949</v>
      </c>
      <c r="D115" s="1">
        <f>C115/(1-C115)*(1-C115^B$42)</f>
        <v>2.6892799999999952</v>
      </c>
      <c r="E115" s="1">
        <f t="shared" si="3"/>
        <v>1.5194060977859023E-2</v>
      </c>
      <c r="F115" s="1">
        <f>B115^(B$42+B$40)/FACT(B$40)/(B$40^B$42)*E115</f>
        <v>4.2485673823785063E-2</v>
      </c>
      <c r="G115" s="1">
        <f>B$41*(1-F115)</f>
        <v>33.513001416167519</v>
      </c>
      <c r="H115" s="20">
        <f>B$43*G115*30*10-3*B$44*B$40-B$40*30*(400*A115-2000)</f>
        <v>1763475.1062125633</v>
      </c>
      <c r="I115" s="1">
        <f t="shared" si="4"/>
        <v>1500.0000000000023</v>
      </c>
      <c r="J115" s="21"/>
      <c r="K115" s="21"/>
      <c r="L115" s="21"/>
      <c r="M115" s="21"/>
    </row>
    <row r="116" spans="1:13" ht="16" thickBot="1" x14ac:dyDescent="0.25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</row>
    <row r="117" spans="1:13" x14ac:dyDescent="0.2">
      <c r="A117" s="35" t="s">
        <v>27</v>
      </c>
      <c r="B117" s="36"/>
      <c r="C117" s="36"/>
      <c r="D117" s="36"/>
      <c r="E117" s="36"/>
      <c r="F117" s="36"/>
      <c r="G117" s="36"/>
      <c r="H117" s="36"/>
      <c r="I117" s="37"/>
      <c r="J117" s="21"/>
      <c r="K117" s="21"/>
      <c r="L117" s="21"/>
      <c r="M117" s="21"/>
    </row>
    <row r="118" spans="1:13" ht="16" thickBot="1" x14ac:dyDescent="0.25">
      <c r="A118" s="38"/>
      <c r="B118" s="39"/>
      <c r="C118" s="39"/>
      <c r="D118" s="39"/>
      <c r="E118" s="39"/>
      <c r="F118" s="39"/>
      <c r="G118" s="39"/>
      <c r="H118" s="39"/>
      <c r="I118" s="40"/>
      <c r="J118" s="21"/>
      <c r="K118" s="21"/>
      <c r="L118" s="21"/>
      <c r="M118" s="21"/>
    </row>
    <row r="119" spans="1:13" x14ac:dyDescent="0.2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</row>
    <row r="122" spans="1:13" ht="16" thickBot="1" x14ac:dyDescent="0.25"/>
    <row r="123" spans="1:13" ht="16" thickBot="1" x14ac:dyDescent="0.25">
      <c r="A123" s="27" t="s">
        <v>0</v>
      </c>
      <c r="B123" s="26">
        <v>3</v>
      </c>
    </row>
    <row r="124" spans="1:13" ht="16" thickBot="1" x14ac:dyDescent="0.25">
      <c r="A124" s="17" t="s">
        <v>21</v>
      </c>
      <c r="B124" s="18" t="s">
        <v>19</v>
      </c>
      <c r="C124" s="18" t="s">
        <v>1</v>
      </c>
      <c r="D124" s="18" t="s">
        <v>2</v>
      </c>
      <c r="E124" s="18" t="s">
        <v>20</v>
      </c>
      <c r="F124" s="18" t="s">
        <v>4</v>
      </c>
      <c r="G124" s="18" t="s">
        <v>6</v>
      </c>
      <c r="H124" s="18" t="s">
        <v>10</v>
      </c>
      <c r="I124" s="19" t="s">
        <v>22</v>
      </c>
    </row>
    <row r="125" spans="1:13" x14ac:dyDescent="0.2">
      <c r="A125" s="15">
        <f>B$41/B125</f>
        <v>10</v>
      </c>
      <c r="B125" s="15">
        <v>3.5</v>
      </c>
      <c r="C125" s="15">
        <f>B125/B123</f>
        <v>1.1666666666666667</v>
      </c>
      <c r="D125" s="15">
        <f>C125/(1-C125)*(1-C125^B$42)</f>
        <v>8.1297582304526816</v>
      </c>
      <c r="E125" s="15">
        <f>1/(1+B125+B125^2/FACT(2)+B125^3/FACT(3)+B125^3/FACT(3)*D125)</f>
        <v>1.3181355696189605E-2</v>
      </c>
      <c r="F125" s="15">
        <f>B125^(B$42+B123)/FACT(B123)/(B123^B$42)*E125</f>
        <v>0.20358553160030202</v>
      </c>
      <c r="G125" s="15">
        <f>B$41*(1-F125)</f>
        <v>27.874506393989428</v>
      </c>
      <c r="H125" s="22">
        <f>B$43*G125*30*10-3*B$44*B123-B123*30*(400*A125-2000)</f>
        <v>1595587.979549207</v>
      </c>
      <c r="I125" s="15">
        <f>400*A125-2000</f>
        <v>2000</v>
      </c>
    </row>
    <row r="126" spans="1:13" x14ac:dyDescent="0.2">
      <c r="A126" s="1">
        <f>B$41/B126</f>
        <v>8.75</v>
      </c>
      <c r="B126" s="1">
        <v>4</v>
      </c>
      <c r="C126" s="1">
        <f>B126/B123</f>
        <v>1.3333333333333333</v>
      </c>
      <c r="D126" s="1">
        <f>C126/(1-C126)*(1-C126^B$42)</f>
        <v>12.855967078189302</v>
      </c>
      <c r="E126" s="1">
        <f t="shared" ref="E126:E132" si="6">1/(1+B126+B126^2/FACT(2)+B126^3/FACT(3)+B126^3/FACT(3)*D126)</f>
        <v>6.219022188856946E-3</v>
      </c>
      <c r="F126" s="1">
        <f>B126^(B$42+B123)/FACT(B123)/(B123^B$42)*E126</f>
        <v>0.27954035539707051</v>
      </c>
      <c r="G126" s="1">
        <f>B$41*(1-F126)</f>
        <v>25.21608756110253</v>
      </c>
      <c r="H126" s="20">
        <f>B$43*G126*30*10-3*B$44*B123-B123*30*(400*A126-2000)</f>
        <v>1441206.5670826896</v>
      </c>
      <c r="I126" s="1">
        <f t="shared" ref="I126:I132" si="7">400*A126-2000</f>
        <v>1500</v>
      </c>
    </row>
    <row r="127" spans="1:13" x14ac:dyDescent="0.2">
      <c r="A127" s="1">
        <f>B$41/B127</f>
        <v>7.7777777777777777</v>
      </c>
      <c r="B127" s="1">
        <v>4.5</v>
      </c>
      <c r="C127" s="1">
        <f>B127/B123</f>
        <v>1.5</v>
      </c>
      <c r="D127" s="1">
        <f>C127/(1-C127)*(1-C127^B$42)</f>
        <v>19.78125</v>
      </c>
      <c r="E127" s="1">
        <f t="shared" si="6"/>
        <v>3.0189569267961907E-3</v>
      </c>
      <c r="F127" s="1">
        <f>B127^(B$42+B123)/FACT(B123)/(B123^B$42)*E127</f>
        <v>0.3481765382234146</v>
      </c>
      <c r="G127" s="1">
        <f>B$41*(1-F127)</f>
        <v>22.813821162180492</v>
      </c>
      <c r="H127" s="20">
        <f>B$43*G127*30*10-3*B$44*B123-B123*30*(400*A127-2000)</f>
        <v>1296036.5871635368</v>
      </c>
      <c r="I127" s="1">
        <f t="shared" si="7"/>
        <v>1111.1111111111109</v>
      </c>
    </row>
    <row r="128" spans="1:13" x14ac:dyDescent="0.2">
      <c r="A128" s="1">
        <f>B$41/B128</f>
        <v>6.9999986000002794</v>
      </c>
      <c r="B128" s="25">
        <f>5+0.000001</f>
        <v>5.0000010000000001</v>
      </c>
      <c r="C128" s="1">
        <f>B128/B123</f>
        <v>1.6666670000000001</v>
      </c>
      <c r="D128" s="1">
        <f>C128/(1-C128)*(1-C128^B$42)</f>
        <v>29.650229016468575</v>
      </c>
      <c r="E128" s="1">
        <f t="shared" si="6"/>
        <v>1.5219615390427619E-3</v>
      </c>
      <c r="F128" s="1">
        <f>B128^(B$42+B123)/FACT(B123)/(B123^B$42)*E128</f>
        <v>0.40776212442743948</v>
      </c>
      <c r="G128" s="1">
        <f>B$41*(1-F128)</f>
        <v>20.728325645039622</v>
      </c>
      <c r="H128" s="20">
        <f>B$43*G128*30*10-3*B$44*B123-B123*30*(400*A128-2000)</f>
        <v>1167624.4737779615</v>
      </c>
      <c r="I128" s="1">
        <f t="shared" si="7"/>
        <v>799.99944000011192</v>
      </c>
    </row>
    <row r="129" spans="1:9" x14ac:dyDescent="0.2">
      <c r="A129" s="1">
        <f>B$41/B129</f>
        <v>6.3636363636363633</v>
      </c>
      <c r="B129" s="1">
        <v>5.5</v>
      </c>
      <c r="C129" s="1">
        <f>B129/B123</f>
        <v>1.8333333333333333</v>
      </c>
      <c r="D129" s="1">
        <f>C129/(1-C129)*(1-C129^B$42)</f>
        <v>43.364840534979415</v>
      </c>
      <c r="E129" s="1">
        <f t="shared" si="6"/>
        <v>7.9883366620673365E-4</v>
      </c>
      <c r="F129" s="1">
        <f>B129^(B$42+B123)/FACT(B123)/(B123^B$42)*E129</f>
        <v>0.45877564191423109</v>
      </c>
      <c r="G129" s="1">
        <f>B$41*(1-F129)</f>
        <v>18.942852533001915</v>
      </c>
      <c r="H129" s="20">
        <f>B$43*G129*30*10-3*B$44*B123-B123*30*(400*A129-2000)</f>
        <v>1056623.0308842345</v>
      </c>
      <c r="I129" s="1">
        <f t="shared" si="7"/>
        <v>545.4545454545455</v>
      </c>
    </row>
    <row r="130" spans="1:9" x14ac:dyDescent="0.2">
      <c r="A130" s="1">
        <f>B$41/B130</f>
        <v>5.833333333333333</v>
      </c>
      <c r="B130" s="1">
        <v>6</v>
      </c>
      <c r="C130" s="1">
        <f>B130/B123</f>
        <v>2</v>
      </c>
      <c r="D130" s="1">
        <f>C130/(1-C130)*(1-C130^B$42)</f>
        <v>62</v>
      </c>
      <c r="E130" s="1">
        <f t="shared" si="6"/>
        <v>4.3610989969472308E-4</v>
      </c>
      <c r="F130" s="1">
        <f>B130^(B$42+B123)/FACT(B123)/(B123^B$42)*E130</f>
        <v>0.50239860444832096</v>
      </c>
      <c r="G130" s="1">
        <f>B$41*(1-F130)</f>
        <v>17.416048844308765</v>
      </c>
      <c r="H130" s="20">
        <f>B$43*G130*30*10-3*B$44*B123-B123*30*(400*A130-2000)</f>
        <v>961203.66332315723</v>
      </c>
      <c r="I130" s="1">
        <f t="shared" si="7"/>
        <v>333.33333333333303</v>
      </c>
    </row>
    <row r="131" spans="1:9" x14ac:dyDescent="0.2">
      <c r="A131" s="1">
        <f>B$41/B131</f>
        <v>5.384615384615385</v>
      </c>
      <c r="B131" s="1">
        <v>6.5</v>
      </c>
      <c r="C131" s="1">
        <f>B131/B123</f>
        <v>2.1666666666666665</v>
      </c>
      <c r="D131" s="1">
        <f>C131/(1-C131)*(1-C131^B$42)</f>
        <v>86.818801440329196</v>
      </c>
      <c r="E131" s="1">
        <f t="shared" si="6"/>
        <v>2.4702552097437036E-4</v>
      </c>
      <c r="F131" s="1">
        <f>B131^(B$42+B123)/FACT(B123)/(B123^B$42)*E131</f>
        <v>0.53987243422556519</v>
      </c>
      <c r="G131" s="1">
        <f>B$41*(1-F131)</f>
        <v>16.10446480210522</v>
      </c>
      <c r="H131" s="20">
        <f>B$43*G131*30*10-3*B$44*B123-B123*30*(400*A131-2000)</f>
        <v>878988.70631173777</v>
      </c>
      <c r="I131" s="1">
        <f t="shared" si="7"/>
        <v>153.84615384615381</v>
      </c>
    </row>
    <row r="132" spans="1:9" x14ac:dyDescent="0.2">
      <c r="A132" s="1">
        <f>B$41/B132</f>
        <v>5</v>
      </c>
      <c r="B132" s="1">
        <v>7</v>
      </c>
      <c r="C132" s="1">
        <f>B132/B123</f>
        <v>2.3333333333333335</v>
      </c>
      <c r="D132" s="1">
        <f>C132/(1-C132)*(1-C132^B$42)</f>
        <v>119.28806584362147</v>
      </c>
      <c r="E132" s="1">
        <f t="shared" si="6"/>
        <v>1.4473942188612931E-4</v>
      </c>
      <c r="F132" s="1">
        <f>B132^(B$42+B123)/FACT(B123)/(B123^B$42)*E132</f>
        <v>0.57228666942975315</v>
      </c>
      <c r="G132" s="1">
        <f>B$41*(1-F132)</f>
        <v>14.96996656995864</v>
      </c>
      <c r="H132" s="20">
        <f>B$43*G132*30*10-3*B$44*B123-B123*30*(400*A132-2000)</f>
        <v>807747.49274689797</v>
      </c>
      <c r="I132" s="1">
        <f t="shared" si="7"/>
        <v>0</v>
      </c>
    </row>
    <row r="133" spans="1:9" ht="16" thickBot="1" x14ac:dyDescent="0.25"/>
    <row r="134" spans="1:9" ht="16" thickBot="1" x14ac:dyDescent="0.25">
      <c r="A134" s="27" t="s">
        <v>0</v>
      </c>
      <c r="B134" s="26">
        <v>4</v>
      </c>
    </row>
    <row r="135" spans="1:9" ht="16" thickBot="1" x14ac:dyDescent="0.25">
      <c r="A135" s="17" t="s">
        <v>21</v>
      </c>
      <c r="B135" s="18" t="s">
        <v>19</v>
      </c>
      <c r="C135" s="18" t="s">
        <v>1</v>
      </c>
      <c r="D135" s="18" t="s">
        <v>2</v>
      </c>
      <c r="E135" s="18" t="s">
        <v>20</v>
      </c>
      <c r="F135" s="18" t="s">
        <v>4</v>
      </c>
      <c r="G135" s="18" t="s">
        <v>6</v>
      </c>
      <c r="H135" s="18" t="s">
        <v>10</v>
      </c>
      <c r="I135" s="19" t="s">
        <v>22</v>
      </c>
    </row>
    <row r="136" spans="1:9" x14ac:dyDescent="0.2">
      <c r="A136" s="33">
        <f>B$41/B136</f>
        <v>10</v>
      </c>
      <c r="B136" s="33">
        <v>3.5</v>
      </c>
      <c r="C136" s="33">
        <f>B136/B134</f>
        <v>0.875</v>
      </c>
      <c r="D136" s="33">
        <f>C136/(1-C136)*(1-C136^B$42)</f>
        <v>3.409637451171875</v>
      </c>
      <c r="E136" s="33">
        <f>1/(1+B136+B136^2/FACT(2)+B136^3/FACT(3)+B136^4/FACT(4)+B136^4/FACT(4)*D136)</f>
        <v>2.2054339281893945E-2</v>
      </c>
      <c r="F136" s="33">
        <f>B136^(B$42+B134)/FACT(B134)/(B134^B$42)*E136</f>
        <v>7.0728631021675314E-2</v>
      </c>
      <c r="G136" s="33">
        <f>B$41*(1-F136)</f>
        <v>32.524497914241365</v>
      </c>
      <c r="H136" s="34">
        <f>B$43*G136*30*10-3*B$44*B134-B134*30*(400*A136-2000)</f>
        <v>1779337.3435681025</v>
      </c>
      <c r="I136" s="33">
        <f>400*A136-2000</f>
        <v>2000</v>
      </c>
    </row>
    <row r="137" spans="1:9" x14ac:dyDescent="0.2">
      <c r="A137" s="1">
        <f>B$41/B137</f>
        <v>8.7499999781250004</v>
      </c>
      <c r="B137" s="1">
        <f>4+0.00000001</f>
        <v>4.0000000099999999</v>
      </c>
      <c r="C137" s="1">
        <f>B137/B134</f>
        <v>1.0000000025</v>
      </c>
      <c r="D137" s="1">
        <f>C137/(1-C137)*(1-C137^B$42)</f>
        <v>5.0000000125000001</v>
      </c>
      <c r="E137" s="1">
        <f t="shared" ref="E137:E143" si="8">1/(1+B137+B137^2/FACT(2)+B137^3/FACT(3)+B137^4/FACT(4)+B137^4/FACT(4)*D137)</f>
        <v>1.1406843988925676E-2</v>
      </c>
      <c r="F137" s="1">
        <f>B137^(B$42+B134)/FACT(B134)/(B134^B$42)*E137</f>
        <v>0.12167300528618308</v>
      </c>
      <c r="G137" s="1">
        <f>B$41*(1-F137)</f>
        <v>30.741444814983591</v>
      </c>
      <c r="H137" s="20">
        <f>B$43*G137*30*10-3*B$44*B134-B134*30*(400*A137-2000)</f>
        <v>1705608.3621737696</v>
      </c>
      <c r="I137" s="1">
        <f t="shared" ref="I137:I143" si="9">400*A137-2000</f>
        <v>1499.9999912500002</v>
      </c>
    </row>
    <row r="138" spans="1:9" x14ac:dyDescent="0.2">
      <c r="A138" s="1">
        <f>B$41/B138</f>
        <v>7.7777777777777777</v>
      </c>
      <c r="B138" s="1">
        <v>4.5</v>
      </c>
      <c r="C138" s="1">
        <f>B138/B134</f>
        <v>1.125</v>
      </c>
      <c r="D138" s="1">
        <f>C138/(1-C138)*(1-C138^B$42)</f>
        <v>7.218292236328125</v>
      </c>
      <c r="E138" s="1">
        <f t="shared" si="8"/>
        <v>5.8401074075249918E-3</v>
      </c>
      <c r="F138" s="1">
        <f>B138^(B$42+B134)/FACT(B134)/(B134^B$42)*E138</f>
        <v>0.17981348575241204</v>
      </c>
      <c r="G138" s="1">
        <f>B$41*(1-F138)</f>
        <v>28.706527998665578</v>
      </c>
      <c r="H138" s="20">
        <f>B$43*G138*30*10-3*B$44*B134-B134*30*(400*A138-2000)</f>
        <v>1599656.2665665851</v>
      </c>
      <c r="I138" s="1">
        <f t="shared" si="9"/>
        <v>1111.1111111111109</v>
      </c>
    </row>
    <row r="139" spans="1:9" x14ac:dyDescent="0.2">
      <c r="A139" s="1">
        <f>B$41/B139</f>
        <v>6.9999986000002794</v>
      </c>
      <c r="B139" s="25">
        <f>5+0.000001</f>
        <v>5.0000010000000001</v>
      </c>
      <c r="C139" s="1">
        <f>B139/B134</f>
        <v>1.25000025</v>
      </c>
      <c r="D139" s="1">
        <f>C139/(1-C139)*(1-C139^B$42)</f>
        <v>10.258796114259917</v>
      </c>
      <c r="E139" s="1">
        <f t="shared" si="8"/>
        <v>3.0072347886093099E-3</v>
      </c>
      <c r="F139" s="1">
        <f>B139^(B$42+B134)/FACT(B134)/(B134^B$42)*E139</f>
        <v>0.23899397863040447</v>
      </c>
      <c r="G139" s="1">
        <f>B$41*(1-F139)</f>
        <v>26.635210747935844</v>
      </c>
      <c r="H139" s="20">
        <f>B$43*G139*30*10-3*B$44*B134-B134*30*(400*A139-2000)</f>
        <v>1481640.8732951749</v>
      </c>
      <c r="I139" s="1">
        <f t="shared" si="9"/>
        <v>799.99944000011192</v>
      </c>
    </row>
    <row r="140" spans="1:9" x14ac:dyDescent="0.2">
      <c r="A140" s="1">
        <f>B$41/B140</f>
        <v>6.3636363636363633</v>
      </c>
      <c r="B140" s="1">
        <v>5.5</v>
      </c>
      <c r="C140" s="1">
        <f>B140/B134</f>
        <v>1.375</v>
      </c>
      <c r="D140" s="1">
        <f>C140/(1-C140)*(1-C140^B$42)</f>
        <v>14.354583740234375</v>
      </c>
      <c r="E140" s="1">
        <f t="shared" si="8"/>
        <v>1.5753299358229722E-3</v>
      </c>
      <c r="F140" s="1">
        <f>B140^(B$42+B134)/FACT(B134)/(B134^B$42)*E140</f>
        <v>0.29520556010698917</v>
      </c>
      <c r="G140" s="1">
        <f>B$41*(1-F140)</f>
        <v>24.667805396255378</v>
      </c>
      <c r="H140" s="20">
        <f>B$43*G140*30*10-3*B$44*B134-B134*30*(400*A140-2000)</f>
        <v>1364630.859264608</v>
      </c>
      <c r="I140" s="1">
        <f t="shared" si="9"/>
        <v>545.4545454545455</v>
      </c>
    </row>
    <row r="141" spans="1:9" x14ac:dyDescent="0.2">
      <c r="A141" s="1">
        <f>B$41/B141</f>
        <v>5.833333333333333</v>
      </c>
      <c r="B141" s="1">
        <v>6</v>
      </c>
      <c r="C141" s="1">
        <f>B141/B134</f>
        <v>1.5</v>
      </c>
      <c r="D141" s="1">
        <f>C141/(1-C141)*(1-C141^B$42)</f>
        <v>19.78125</v>
      </c>
      <c r="E141" s="1">
        <f t="shared" si="8"/>
        <v>8.4517458137446514E-4</v>
      </c>
      <c r="F141" s="1">
        <f>B141^(B$42+B134)/FACT(B134)/(B134^B$42)*E141</f>
        <v>0.34657440177486659</v>
      </c>
      <c r="G141" s="1">
        <f>B$41*(1-F141)</f>
        <v>22.869895937879669</v>
      </c>
      <c r="H141" s="20">
        <f>B$43*G141*30*10-3*B$44*B134-B134*30*(400*A141-2000)</f>
        <v>1255242.195340975</v>
      </c>
      <c r="I141" s="1">
        <f t="shared" si="9"/>
        <v>333.33333333333303</v>
      </c>
    </row>
    <row r="142" spans="1:9" x14ac:dyDescent="0.2">
      <c r="A142" s="1">
        <f>B$41/B142</f>
        <v>5.384615384615385</v>
      </c>
      <c r="B142" s="1">
        <v>6.5</v>
      </c>
      <c r="C142" s="1">
        <f>B142/B134</f>
        <v>1.625</v>
      </c>
      <c r="D142" s="1">
        <f>C142/(1-C142)*(1-C142^B$42)</f>
        <v>26.860504150390625</v>
      </c>
      <c r="E142" s="1">
        <f t="shared" si="8"/>
        <v>4.6585441283812168E-4</v>
      </c>
      <c r="F142" s="1">
        <f>B142^(B$42+B134)/FACT(B134)/(B134^B$42)*E142</f>
        <v>0.39260807266641812</v>
      </c>
      <c r="G142" s="1">
        <f>B$41*(1-F142)</f>
        <v>21.258717456675367</v>
      </c>
      <c r="H142" s="20">
        <f>B$43*G142*30*10-3*B$44*B134-B134*30*(400*A142-2000)</f>
        <v>1155942.2707891141</v>
      </c>
      <c r="I142" s="1">
        <f t="shared" si="9"/>
        <v>153.84615384615381</v>
      </c>
    </row>
    <row r="143" spans="1:9" x14ac:dyDescent="0.2">
      <c r="A143" s="1">
        <f>B$41/B143</f>
        <v>5</v>
      </c>
      <c r="B143" s="1">
        <v>7</v>
      </c>
      <c r="C143" s="1">
        <f>B143/B134</f>
        <v>1.75</v>
      </c>
      <c r="D143" s="1">
        <f>C143/(1-C143)*(1-C143^B$42)</f>
        <v>35.9638671875</v>
      </c>
      <c r="E143" s="1">
        <f t="shared" si="8"/>
        <v>2.6401988167685153E-4</v>
      </c>
      <c r="F143" s="1">
        <f>B143^(B$42+B134)/FACT(B134)/(B134^B$42)*E143</f>
        <v>0.43351865825904007</v>
      </c>
      <c r="G143" s="1">
        <f>B$41*(1-F143)</f>
        <v>19.826846960933601</v>
      </c>
      <c r="H143" s="20">
        <f>B$43*G143*30*10-3*B$44*B134-B134*30*(400*A143-2000)</f>
        <v>1067013.5220700202</v>
      </c>
      <c r="I143" s="1">
        <f t="shared" si="9"/>
        <v>0</v>
      </c>
    </row>
    <row r="144" spans="1:9" ht="16" thickBot="1" x14ac:dyDescent="0.25"/>
    <row r="145" spans="1:9" ht="16" thickBot="1" x14ac:dyDescent="0.25">
      <c r="A145" s="27" t="s">
        <v>0</v>
      </c>
      <c r="B145" s="26">
        <v>5</v>
      </c>
    </row>
    <row r="146" spans="1:9" ht="16" thickBot="1" x14ac:dyDescent="0.25">
      <c r="A146" s="17" t="s">
        <v>21</v>
      </c>
      <c r="B146" s="18" t="s">
        <v>19</v>
      </c>
      <c r="C146" s="18" t="s">
        <v>1</v>
      </c>
      <c r="D146" s="18" t="s">
        <v>2</v>
      </c>
      <c r="E146" s="18" t="s">
        <v>20</v>
      </c>
      <c r="F146" s="18" t="s">
        <v>4</v>
      </c>
      <c r="G146" s="18" t="s">
        <v>6</v>
      </c>
      <c r="H146" s="18" t="s">
        <v>10</v>
      </c>
      <c r="I146" s="19" t="s">
        <v>22</v>
      </c>
    </row>
    <row r="147" spans="1:9" x14ac:dyDescent="0.2">
      <c r="A147" s="15">
        <f>B$41/B147</f>
        <v>10</v>
      </c>
      <c r="B147" s="15">
        <v>3.5</v>
      </c>
      <c r="C147" s="15">
        <f>B147/B145</f>
        <v>0.7</v>
      </c>
      <c r="D147" s="15">
        <f>C147/(1-C147)*(1-C147^B$42)</f>
        <v>1.9411699999999998</v>
      </c>
      <c r="E147" s="15">
        <f>1/(1+B147+B147^2/FACT(2)+B147^3/FACT(3)+B147^4/FACT(4)+B147^5/FACT(5)+B147^5/FACT(5)*D147)</f>
        <v>2.7102902145243045E-2</v>
      </c>
      <c r="F147" s="15">
        <f>B147^(B$42+B145)/FACT(B145)/(B145^B$42)*E147</f>
        <v>1.9937237062760842E-2</v>
      </c>
      <c r="G147" s="15">
        <f>B$41*(1-F147)</f>
        <v>34.302196702803371</v>
      </c>
      <c r="H147" s="22">
        <f>B$43*G147*30*10-3*B$44*B145-B145*30*(400*A147-2000)</f>
        <v>1747664.7527102525</v>
      </c>
      <c r="I147" s="15">
        <f>400*A147-2000</f>
        <v>2000</v>
      </c>
    </row>
    <row r="148" spans="1:9" x14ac:dyDescent="0.2">
      <c r="A148" s="1">
        <f>B$41/B148</f>
        <v>8.7499999781250004</v>
      </c>
      <c r="B148" s="1">
        <f>4+0.00000001</f>
        <v>4.0000000099999999</v>
      </c>
      <c r="C148" s="1">
        <f>B148/B145</f>
        <v>0.80000000199999999</v>
      </c>
      <c r="D148" s="1">
        <f>C148/(1-C148)*(1-C148^B$42)</f>
        <v>2.6892800172320004</v>
      </c>
      <c r="E148" s="1">
        <f t="shared" ref="E148:E154" si="10">1/(1+B148+B148^2/FACT(2)+B148^3/FACT(3)+B148^4/FACT(4)+B148^5/FACT(5)+B148^5/FACT(5)*D148)</f>
        <v>1.5194060798426605E-2</v>
      </c>
      <c r="F148" s="1">
        <f>B148^(B$42+B145)/FACT(B145)/(B145^B$42)*E148</f>
        <v>4.2485674384197758E-2</v>
      </c>
      <c r="G148" s="1">
        <f>B$41*(1-F148)</f>
        <v>33.513001396553079</v>
      </c>
      <c r="H148" s="20">
        <f>B$43*G148*30*10-3*B$44*B145-B145*30*(400*A148-2000)</f>
        <v>1763475.106053981</v>
      </c>
      <c r="I148" s="1">
        <f t="shared" ref="I148:I154" si="11">400*A148-2000</f>
        <v>1499.9999912500002</v>
      </c>
    </row>
    <row r="149" spans="1:9" x14ac:dyDescent="0.2">
      <c r="A149" s="1">
        <f>B$41/B149</f>
        <v>7.7777777777777777</v>
      </c>
      <c r="B149" s="1">
        <v>4.5</v>
      </c>
      <c r="C149" s="1">
        <f>B149/B145</f>
        <v>0.9</v>
      </c>
      <c r="D149" s="1">
        <f>C149/(1-C149)*(1-C149^B$42)</f>
        <v>3.685589999999999</v>
      </c>
      <c r="E149" s="1">
        <f t="shared" si="10"/>
        <v>8.3367815928272072E-3</v>
      </c>
      <c r="F149" s="1">
        <f>B149^(B$42+B145)/FACT(B145)/(B145^B$42)*E149</f>
        <v>7.5699375032327709E-2</v>
      </c>
      <c r="G149" s="1">
        <f>B$41*(1-F149)</f>
        <v>32.35052187386853</v>
      </c>
      <c r="H149" s="20">
        <f>B$43*G149*30*10-3*B$44*B145-B145*30*(400*A149-2000)</f>
        <v>1734622.4738734732</v>
      </c>
      <c r="I149" s="1">
        <f t="shared" si="11"/>
        <v>1111.1111111111109</v>
      </c>
    </row>
    <row r="150" spans="1:9" x14ac:dyDescent="0.2">
      <c r="A150" s="1">
        <f>B$41/B150</f>
        <v>6.9999986000002794</v>
      </c>
      <c r="B150" s="25">
        <f>5+0.000001</f>
        <v>5.0000010000000001</v>
      </c>
      <c r="C150" s="1">
        <f>B150/B145</f>
        <v>1.0000002000000001</v>
      </c>
      <c r="D150" s="1">
        <f>C150/(1-C150)*(1-C150^B$42)</f>
        <v>5.0000030006222902</v>
      </c>
      <c r="E150" s="1">
        <f t="shared" si="10"/>
        <v>4.5121207667056856E-3</v>
      </c>
      <c r="F150" s="1">
        <f>B150^(B$42+B145)/FACT(B145)/(B145^B$42)*E150</f>
        <v>0.11750337997279535</v>
      </c>
      <c r="G150" s="1">
        <f>B$41*(1-F150)</f>
        <v>30.887381700952162</v>
      </c>
      <c r="H150" s="20">
        <f>B$43*G150*30*10-3*B$44*B145-B145*30*(400*A150-2000)</f>
        <v>1671553.7115713952</v>
      </c>
      <c r="I150" s="1">
        <f t="shared" si="11"/>
        <v>799.99944000011192</v>
      </c>
    </row>
    <row r="151" spans="1:9" x14ac:dyDescent="0.2">
      <c r="A151" s="1">
        <f>B$41/B151</f>
        <v>6.3636363636363633</v>
      </c>
      <c r="B151" s="1">
        <v>5.5</v>
      </c>
      <c r="C151" s="1">
        <f>B151/B145</f>
        <v>1.1000000000000001</v>
      </c>
      <c r="D151" s="1">
        <f>C151/(1-C151)*(1-C151^B$42)</f>
        <v>6.7156100000000007</v>
      </c>
      <c r="E151" s="1">
        <f t="shared" si="10"/>
        <v>2.4326326940239109E-3</v>
      </c>
      <c r="F151" s="1">
        <f>B151^(B$42+B145)/FACT(B145)/(B145^B$42)*E151</f>
        <v>0.16431309136242889</v>
      </c>
      <c r="G151" s="1">
        <f>B$41*(1-F151)</f>
        <v>29.249041802314988</v>
      </c>
      <c r="H151" s="20">
        <f>B$43*G151*30*10-3*B$44*B145-B145*30*(400*A151-2000)</f>
        <v>1586859.953355442</v>
      </c>
      <c r="I151" s="1">
        <f t="shared" si="11"/>
        <v>545.4545454545455</v>
      </c>
    </row>
    <row r="152" spans="1:9" x14ac:dyDescent="0.2">
      <c r="A152" s="1">
        <f>B$41/B152</f>
        <v>5.833333333333333</v>
      </c>
      <c r="B152" s="1">
        <v>6</v>
      </c>
      <c r="C152" s="1">
        <f>B152/B145</f>
        <v>1.2</v>
      </c>
      <c r="D152" s="1">
        <f>C152/(1-C152)*(1-C152^B$42)</f>
        <v>8.929920000000001</v>
      </c>
      <c r="E152" s="1">
        <f t="shared" si="10"/>
        <v>1.3184631504105293E-3</v>
      </c>
      <c r="F152" s="1">
        <f>B152^(B$42+B145)/FACT(B145)/(B145^B$42)*E152</f>
        <v>0.21259313307263342</v>
      </c>
      <c r="G152" s="1">
        <f>B$41*(1-F152)</f>
        <v>27.55924034245783</v>
      </c>
      <c r="H152" s="20">
        <f>B$43*G152*30*10-3*B$44*B145-B145*30*(400*A152-2000)</f>
        <v>1491943.0256843371</v>
      </c>
      <c r="I152" s="1">
        <f t="shared" si="11"/>
        <v>333.33333333333303</v>
      </c>
    </row>
    <row r="153" spans="1:9" x14ac:dyDescent="0.2">
      <c r="A153" s="1">
        <f>B$41/B153</f>
        <v>5.384615384615385</v>
      </c>
      <c r="B153" s="1">
        <v>6.5</v>
      </c>
      <c r="C153" s="1">
        <f>B153/B145</f>
        <v>1.3</v>
      </c>
      <c r="D153" s="1">
        <f>C153/(1-C153)*(1-C153^B$42)</f>
        <v>11.756030000000003</v>
      </c>
      <c r="E153" s="1">
        <f t="shared" si="10"/>
        <v>7.2350247819333714E-4</v>
      </c>
      <c r="F153" s="1">
        <f>B153^(B$42+B145)/FACT(B145)/(B145^B$42)*E153</f>
        <v>0.25974208461652987</v>
      </c>
      <c r="G153" s="1">
        <f>B$41*(1-F153)</f>
        <v>25.909027038421453</v>
      </c>
      <c r="H153" s="20">
        <f>B$43*G153*30*10-3*B$44*B145-B145*30*(400*A153-2000)</f>
        <v>1395100.1048046858</v>
      </c>
      <c r="I153" s="1">
        <f t="shared" si="11"/>
        <v>153.84615384615381</v>
      </c>
    </row>
    <row r="154" spans="1:9" x14ac:dyDescent="0.2">
      <c r="A154" s="1">
        <f>B$41/B154</f>
        <v>5</v>
      </c>
      <c r="B154" s="1">
        <v>7</v>
      </c>
      <c r="C154" s="1">
        <f>B154/B145</f>
        <v>1.4</v>
      </c>
      <c r="D154" s="1">
        <f>C154/(1-C154)*(1-C154^B$42)</f>
        <v>15.323839999999995</v>
      </c>
      <c r="E154" s="1">
        <f t="shared" si="10"/>
        <v>4.0387752189484952E-4</v>
      </c>
      <c r="F154" s="1">
        <f>B154^(B$42+B145)/FACT(B145)/(B145^B$42)*E154</f>
        <v>0.3042277428340015</v>
      </c>
      <c r="G154" s="1">
        <f>B$41*(1-F154)</f>
        <v>24.352029000809949</v>
      </c>
      <c r="H154" s="20">
        <f>B$43*G154*30*10-3*B$44*B145-B145*30*(400*A154-2000)</f>
        <v>1301402.1750607463</v>
      </c>
      <c r="I154" s="1">
        <f t="shared" si="11"/>
        <v>0</v>
      </c>
    </row>
    <row r="155" spans="1:9" ht="16" thickBot="1" x14ac:dyDescent="0.25"/>
    <row r="156" spans="1:9" ht="16" thickBot="1" x14ac:dyDescent="0.25">
      <c r="A156" s="27" t="s">
        <v>0</v>
      </c>
      <c r="B156" s="26">
        <v>6</v>
      </c>
    </row>
    <row r="157" spans="1:9" ht="16" thickBot="1" x14ac:dyDescent="0.25">
      <c r="A157" s="17" t="s">
        <v>21</v>
      </c>
      <c r="B157" s="18" t="s">
        <v>19</v>
      </c>
      <c r="C157" s="28" t="s">
        <v>1</v>
      </c>
      <c r="D157" s="18" t="s">
        <v>2</v>
      </c>
      <c r="E157" s="18" t="s">
        <v>20</v>
      </c>
      <c r="F157" s="18" t="s">
        <v>4</v>
      </c>
      <c r="G157" s="18" t="s">
        <v>6</v>
      </c>
      <c r="H157" s="18" t="s">
        <v>10</v>
      </c>
      <c r="I157" s="19" t="s">
        <v>22</v>
      </c>
    </row>
    <row r="158" spans="1:9" x14ac:dyDescent="0.2">
      <c r="A158" s="15">
        <f>B$41/B158</f>
        <v>10</v>
      </c>
      <c r="B158" s="15">
        <v>3.5</v>
      </c>
      <c r="C158" s="15">
        <f>B158/B156</f>
        <v>0.58333333333333337</v>
      </c>
      <c r="D158" s="15">
        <f>C158/(1-C158)*(1-C158^B$42)</f>
        <v>1.3054390110596708</v>
      </c>
      <c r="E158" s="15">
        <f>1/(1+B158+B158^2/FACT(2)+B158^3/FACT(3)+B158^4/FACT(4)+B158^5/FACT(5)+B158^6/FACT(6)+B158^6/FACT(6)*D158)</f>
        <v>2.9166096595737219E-2</v>
      </c>
      <c r="F158" s="15">
        <f>B158^(B$42+B156)/FACT(B156)/(B156^B$42)*E158</f>
        <v>5.0296532960736016E-3</v>
      </c>
      <c r="G158" s="15">
        <f>B$41*(1-F158)</f>
        <v>34.823962134637426</v>
      </c>
      <c r="H158" s="22">
        <f>B$43*G158*30*10-3*B$44*B156-B156*30*(400*A158-2000)</f>
        <v>1621797.1600978072</v>
      </c>
      <c r="I158" s="15">
        <f>400*A158-2000</f>
        <v>2000</v>
      </c>
    </row>
    <row r="159" spans="1:9" x14ac:dyDescent="0.2">
      <c r="A159" s="1">
        <f>B$41/B159</f>
        <v>8.7499999781250004</v>
      </c>
      <c r="B159" s="1">
        <f>4+0.00000001</f>
        <v>4.0000000099999999</v>
      </c>
      <c r="C159" s="1">
        <f>B159/B156</f>
        <v>0.66666666833333332</v>
      </c>
      <c r="D159" s="1">
        <f>C159/(1-C159)*(1-C159^B$42)</f>
        <v>1.7366255241358024</v>
      </c>
      <c r="E159" s="1">
        <f t="shared" ref="E159:E165" si="12">1/(1+B159+B159^2/FACT(2)+B159^3/FACT(3)+B159^4/FACT(4)+B159^5/FACT(5)+B159^6/FACT(6)+B159^6/FACT(6)*D159)</f>
        <v>1.7113024023479338E-2</v>
      </c>
      <c r="F159" s="1">
        <f>B159^(B$42+B156)/FACT(B156)/(B156^B$42)*E159</f>
        <v>1.2820292332470489E-2</v>
      </c>
      <c r="G159" s="1">
        <f>B$41*(1-F159)</f>
        <v>34.551289768363532</v>
      </c>
      <c r="H159" s="20">
        <f>B$43*G159*30*10-3*B$44*B156-B156*30*(400*A159-2000)</f>
        <v>1691346.7342022646</v>
      </c>
      <c r="I159" s="1">
        <f t="shared" ref="I159:I165" si="13">400*A159-2000</f>
        <v>1499.9999912500002</v>
      </c>
    </row>
    <row r="160" spans="1:9" x14ac:dyDescent="0.2">
      <c r="A160" s="1">
        <f>B$41/B160</f>
        <v>7.7777777777777777</v>
      </c>
      <c r="B160" s="1">
        <v>4.5</v>
      </c>
      <c r="C160" s="1">
        <f>B160/B156</f>
        <v>0.75</v>
      </c>
      <c r="D160" s="1">
        <f>C160/(1-C160)*(1-C160^B$42)</f>
        <v>2.2880859375</v>
      </c>
      <c r="E160" s="1">
        <f t="shared" si="12"/>
        <v>9.8816863660353416E-3</v>
      </c>
      <c r="F160" s="1">
        <f>B160^(B$42+B156)/FACT(B156)/(B156^B$42)*E160</f>
        <v>2.7044563039666958E-2</v>
      </c>
      <c r="G160" s="1">
        <f>B$41*(1-F160)</f>
        <v>34.053440293611658</v>
      </c>
      <c r="H160" s="20">
        <f>B$43*G160*30*10-3*B$44*B156-B156*30*(400*A160-2000)</f>
        <v>1724008.0220208745</v>
      </c>
      <c r="I160" s="1">
        <f t="shared" si="13"/>
        <v>1111.1111111111109</v>
      </c>
    </row>
    <row r="161" spans="1:9" x14ac:dyDescent="0.2">
      <c r="A161" s="1">
        <f>B$41/B161</f>
        <v>6.9999986000002794</v>
      </c>
      <c r="B161" s="25">
        <f>5+0.000001</f>
        <v>5.0000010000000001</v>
      </c>
      <c r="C161" s="1">
        <f>B161/B156</f>
        <v>0.83333350000000006</v>
      </c>
      <c r="D161" s="1">
        <f>C161/(1-C161)*(1-C161^B$42)</f>
        <v>2.9906137192647777</v>
      </c>
      <c r="E161" s="1">
        <f t="shared" si="12"/>
        <v>5.6173875070216293E-3</v>
      </c>
      <c r="F161" s="1">
        <f>B161^(B$42+B156)/FACT(B156)/(B156^B$42)*E161</f>
        <v>4.8991037736695643E-2</v>
      </c>
      <c r="G161" s="1">
        <f>B$41*(1-F161)</f>
        <v>33.285313679215655</v>
      </c>
      <c r="H161" s="20">
        <f>B$43*G161*30*10-3*B$44*B156-B156*30*(400*A161-2000)</f>
        <v>1722398.6267411544</v>
      </c>
      <c r="I161" s="1">
        <f t="shared" si="13"/>
        <v>799.99944000011192</v>
      </c>
    </row>
    <row r="162" spans="1:9" x14ac:dyDescent="0.2">
      <c r="A162" s="1">
        <f>B$41/B162</f>
        <v>6.3636363636363633</v>
      </c>
      <c r="B162" s="1">
        <v>5.5</v>
      </c>
      <c r="C162" s="1">
        <f>B162/B156</f>
        <v>0.91666666666666663</v>
      </c>
      <c r="D162" s="1">
        <f>C162/(1-C162)*(1-C162^B$42)</f>
        <v>3.8804936664094658</v>
      </c>
      <c r="E162" s="1">
        <f t="shared" si="12"/>
        <v>3.1540334148581792E-3</v>
      </c>
      <c r="F162" s="1">
        <f>B162^(B$42+B156)/FACT(B156)/(B156^B$42)*E162</f>
        <v>7.8481469484119423E-2</v>
      </c>
      <c r="G162" s="1">
        <f>B$41*(1-F162)</f>
        <v>32.253148568055821</v>
      </c>
      <c r="H162" s="20">
        <f>B$43*G162*30*10-3*B$44*B156-B156*30*(400*A162-2000)</f>
        <v>1690804.3244223685</v>
      </c>
      <c r="I162" s="1">
        <f t="shared" si="13"/>
        <v>545.4545454545455</v>
      </c>
    </row>
    <row r="163" spans="1:9" x14ac:dyDescent="0.2">
      <c r="A163" s="1">
        <f>B$41/B163</f>
        <v>5.8333333323611107</v>
      </c>
      <c r="B163" s="1">
        <f>6+0.000000001</f>
        <v>6.0000000010000001</v>
      </c>
      <c r="C163" s="1">
        <f>B163/B156</f>
        <v>1.0000000001666667</v>
      </c>
      <c r="D163" s="1">
        <f>C163/(1-C163)*(1-C163^B$42)</f>
        <v>5.0000000008333334</v>
      </c>
      <c r="E163" s="1">
        <f t="shared" si="12"/>
        <v>1.7587055909584839E-3</v>
      </c>
      <c r="F163" s="1">
        <f>B163^(B$42+B156)/FACT(B156)/(B156^B$42)*E163</f>
        <v>0.11396412250304404</v>
      </c>
      <c r="G163" s="1">
        <f>B$41*(1-F163)</f>
        <v>31.01125571239346</v>
      </c>
      <c r="H163" s="20">
        <f>B$43*G163*30*10-3*B$44*B156-B156*30*(400*A163-2000)</f>
        <v>1635844.1784995096</v>
      </c>
      <c r="I163" s="1">
        <f t="shared" si="13"/>
        <v>333.33333294444446</v>
      </c>
    </row>
    <row r="164" spans="1:9" x14ac:dyDescent="0.2">
      <c r="A164" s="1">
        <f>B$41/B164</f>
        <v>5.384615384615385</v>
      </c>
      <c r="B164" s="1">
        <v>6.5</v>
      </c>
      <c r="C164" s="1">
        <f>B164/B156</f>
        <v>1.0833333333333333</v>
      </c>
      <c r="D164" s="1">
        <f>C164/(1-C164)*(1-C164^B$42)</f>
        <v>6.397862815072016</v>
      </c>
      <c r="E164" s="1">
        <f t="shared" si="12"/>
        <v>9.8002795716429863E-4</v>
      </c>
      <c r="F164" s="1">
        <f>B164^(B$42+B156)/FACT(B156)/(B156^B$42)*E164</f>
        <v>0.15317808637709246</v>
      </c>
      <c r="G164" s="1">
        <f>B$41*(1-F164)</f>
        <v>29.638766976801765</v>
      </c>
      <c r="H164" s="20">
        <f>B$43*G164*30*10-3*B$44*B156-B156*30*(400*A164-2000)</f>
        <v>1565215.2155678247</v>
      </c>
      <c r="I164" s="1">
        <f t="shared" si="13"/>
        <v>153.84615384615381</v>
      </c>
    </row>
    <row r="165" spans="1:9" x14ac:dyDescent="0.2">
      <c r="A165" s="1">
        <f>B$41/B165</f>
        <v>5</v>
      </c>
      <c r="B165" s="1">
        <v>7</v>
      </c>
      <c r="C165" s="1">
        <f>B165/B156</f>
        <v>1.1666666666666667</v>
      </c>
      <c r="D165" s="1">
        <f>C165/(1-C165)*(1-C165^B$42)</f>
        <v>8.1297582304526816</v>
      </c>
      <c r="E165" s="1">
        <f t="shared" si="12"/>
        <v>5.489734126046563E-4</v>
      </c>
      <c r="F165" s="1">
        <f>B165^(B$42+B156)/FACT(B156)/(B156^B$42)*E165</f>
        <v>0.19388356801896864</v>
      </c>
      <c r="G165" s="1">
        <f>B$41*(1-F165)</f>
        <v>28.214075119336098</v>
      </c>
      <c r="H165" s="20">
        <f>B$43*G165*30*10-3*B$44*B156-B156*30*(400*A165-2000)</f>
        <v>1486055.6339502074</v>
      </c>
      <c r="I165" s="1">
        <f t="shared" si="13"/>
        <v>0</v>
      </c>
    </row>
    <row r="166" spans="1:9" ht="16" thickBot="1" x14ac:dyDescent="0.25"/>
    <row r="167" spans="1:9" ht="16" thickBot="1" x14ac:dyDescent="0.25">
      <c r="A167" s="27" t="s">
        <v>0</v>
      </c>
      <c r="B167" s="26">
        <v>7</v>
      </c>
    </row>
    <row r="168" spans="1:9" ht="16" thickBot="1" x14ac:dyDescent="0.25">
      <c r="A168" s="17" t="s">
        <v>21</v>
      </c>
      <c r="B168" s="18" t="s">
        <v>19</v>
      </c>
      <c r="C168" s="18" t="s">
        <v>1</v>
      </c>
      <c r="D168" s="18" t="s">
        <v>2</v>
      </c>
      <c r="E168" s="18" t="s">
        <v>20</v>
      </c>
      <c r="F168" s="18" t="s">
        <v>4</v>
      </c>
      <c r="G168" s="18" t="s">
        <v>6</v>
      </c>
      <c r="H168" s="18" t="s">
        <v>10</v>
      </c>
      <c r="I168" s="19" t="s">
        <v>22</v>
      </c>
    </row>
    <row r="169" spans="1:9" x14ac:dyDescent="0.2">
      <c r="A169" s="15">
        <f>B$41/B169</f>
        <v>10</v>
      </c>
      <c r="B169" s="15">
        <v>3.5</v>
      </c>
      <c r="C169" s="15">
        <f>B169/B167</f>
        <v>0.5</v>
      </c>
      <c r="D169" s="15">
        <f>C169/(1-C169)*(1-C169^B$42)</f>
        <v>0.96875</v>
      </c>
      <c r="E169" s="15">
        <f>1/(1+B169+B169^2/FACT(2)+B169^3/FACT(3)+B169^4/FACT(4)+B169^5/FACT(5)+B169^6/FACT(6)+B169^7/FACT(7)+B169^7/FACT(7)*D169)</f>
        <v>2.9880483234382367E-2</v>
      </c>
      <c r="F169" s="15">
        <f>B169^(B$42+B167)/FACT(B167)/(B167^B$42)*E169</f>
        <v>1.1920196438401458E-3</v>
      </c>
      <c r="G169" s="15">
        <f>B$41*(1-F169)</f>
        <v>34.958279312465592</v>
      </c>
      <c r="H169" s="22">
        <f>B$43*G169*30*10-3*B$44*B167-B167*30*(400*A169-2000)</f>
        <v>1466870.9484349196</v>
      </c>
      <c r="I169" s="15">
        <f>400*A169-2000</f>
        <v>2000</v>
      </c>
    </row>
    <row r="170" spans="1:9" x14ac:dyDescent="0.2">
      <c r="A170" s="1">
        <f>B$41/B170</f>
        <v>8.7499999781250004</v>
      </c>
      <c r="B170" s="1">
        <f>4+0.00000001</f>
        <v>4.0000000099999999</v>
      </c>
      <c r="C170" s="1">
        <f>B170/B167</f>
        <v>0.57142857285714288</v>
      </c>
      <c r="D170" s="1">
        <f>C170/(1-C170)*(1-C170^B$42)</f>
        <v>1.2520973466823349</v>
      </c>
      <c r="E170" s="1">
        <f t="shared" ref="E170:E176" si="14">1/(1+B170+B170^2/FACT(2)+B170^3/FACT(3)+B170^4/FACT(4)+B170^5/FACT(5)+B170^6/FACT(6)+B170^7/FACT(7)+B170^7/FACT(7)*D170)</f>
        <v>1.7896560072918344E-2</v>
      </c>
      <c r="F170" s="1">
        <f>B170^(B$42+B167)/FACT(B167)/(B167^B$42)*E170</f>
        <v>3.5446122577417246E-3</v>
      </c>
      <c r="G170" s="1">
        <f>B$41*(1-F170)</f>
        <v>34.875938570979038</v>
      </c>
      <c r="H170" s="20">
        <f>B$43*G170*30*10-3*B$44*B167-B167*30*(400*A170-2000)</f>
        <v>1565695.3946609278</v>
      </c>
      <c r="I170" s="1">
        <f t="shared" ref="I170:I176" si="15">400*A170-2000</f>
        <v>1499.9999912500002</v>
      </c>
    </row>
    <row r="171" spans="1:9" x14ac:dyDescent="0.2">
      <c r="A171" s="1">
        <f>B$41/B171</f>
        <v>7.7777777777777777</v>
      </c>
      <c r="B171" s="1">
        <v>4.5</v>
      </c>
      <c r="C171" s="1">
        <f>B171/B167</f>
        <v>0.6428571428571429</v>
      </c>
      <c r="D171" s="1">
        <f>C171/(1-C171)*(1-C171^B$42)</f>
        <v>1.6023736389599572</v>
      </c>
      <c r="E171" s="1">
        <f t="shared" si="14"/>
        <v>1.0626655334131745E-2</v>
      </c>
      <c r="F171" s="1">
        <f>B171^(B$42+B167)/FACT(B167)/(B167^B$42)*E171</f>
        <v>8.6501975064818409E-3</v>
      </c>
      <c r="G171" s="1">
        <f>B$41*(1-F171)</f>
        <v>34.697243087273137</v>
      </c>
      <c r="H171" s="20">
        <f>B$43*G171*30*10-3*B$44*B167-B167*30*(400*A171-2000)</f>
        <v>1633959.8982121518</v>
      </c>
      <c r="I171" s="1">
        <f t="shared" si="15"/>
        <v>1111.1111111111109</v>
      </c>
    </row>
    <row r="172" spans="1:9" x14ac:dyDescent="0.2">
      <c r="A172" s="1">
        <f>B$41/B172</f>
        <v>6.9999986000002794</v>
      </c>
      <c r="B172" s="25">
        <f>5+0.000001</f>
        <v>5.0000010000000001</v>
      </c>
      <c r="C172" s="1">
        <f>B172/B167</f>
        <v>0.71428585714285719</v>
      </c>
      <c r="D172" s="1">
        <f>C172/(1-C172)*(1-C172^B$42)</f>
        <v>2.0351648795741881</v>
      </c>
      <c r="E172" s="1">
        <f t="shared" si="14"/>
        <v>6.2435114483161995E-3</v>
      </c>
      <c r="F172" s="1">
        <f>B172^(B$42+B167)/FACT(B167)/(B167^B$42)*E172</f>
        <v>1.799489306583904E-2</v>
      </c>
      <c r="G172" s="1">
        <f>B$41*(1-F172)</f>
        <v>34.370178742695636</v>
      </c>
      <c r="H172" s="20">
        <f>B$43*G172*30*10-3*B$44*B167-B167*30*(400*A172-2000)</f>
        <v>1674763.5233021493</v>
      </c>
      <c r="I172" s="1">
        <f t="shared" si="15"/>
        <v>799.99944000011192</v>
      </c>
    </row>
    <row r="173" spans="1:9" x14ac:dyDescent="0.2">
      <c r="A173" s="1">
        <f>B$41/B173</f>
        <v>6.3636363636363633</v>
      </c>
      <c r="B173" s="1">
        <v>5.5</v>
      </c>
      <c r="C173" s="1">
        <f>B173/B167</f>
        <v>0.7857142857142857</v>
      </c>
      <c r="D173" s="1">
        <f>C173/(1-C173)*(1-C173^B$42)</f>
        <v>2.5686860385553643</v>
      </c>
      <c r="E173" s="1">
        <f t="shared" si="14"/>
        <v>3.627565916341188E-3</v>
      </c>
      <c r="F173" s="1">
        <f>B173^(B$42+B167)/FACT(B167)/(B167^B$42)*E173</f>
        <v>3.2813068877367658E-2</v>
      </c>
      <c r="G173" s="1">
        <f>B$41*(1-F173)</f>
        <v>33.85154258929213</v>
      </c>
      <c r="H173" s="20">
        <f>B$43*G173*30*10-3*B$44*B167-B167*30*(400*A173-2000)</f>
        <v>1689320.2396514551</v>
      </c>
      <c r="I173" s="1">
        <f t="shared" si="15"/>
        <v>545.4545454545455</v>
      </c>
    </row>
    <row r="174" spans="1:9" x14ac:dyDescent="0.2">
      <c r="A174" s="1">
        <f>B$41/B174</f>
        <v>5.833333333333333</v>
      </c>
      <c r="B174" s="1">
        <v>6</v>
      </c>
      <c r="C174" s="1">
        <f>B174/B167</f>
        <v>0.8571428571428571</v>
      </c>
      <c r="D174" s="1">
        <f>C174/(1-C174)*(1-C174^B$42)</f>
        <v>3.224013803772237</v>
      </c>
      <c r="E174" s="1">
        <f t="shared" si="14"/>
        <v>2.086751278584572E-3</v>
      </c>
      <c r="F174" s="1">
        <f>B174^(B$42+B167)/FACT(B167)/(B167^B$42)*E174</f>
        <v>5.3624709975911296E-2</v>
      </c>
      <c r="G174" s="1">
        <f>B$41*(1-F174)</f>
        <v>33.123135150843105</v>
      </c>
      <c r="H174" s="20">
        <f>B$43*G174*30*10-3*B$44*B167-B167*30*(400*A174-2000)</f>
        <v>1679235.1363132326</v>
      </c>
      <c r="I174" s="1">
        <f t="shared" si="15"/>
        <v>333.33333333333303</v>
      </c>
    </row>
    <row r="175" spans="1:9" x14ac:dyDescent="0.2">
      <c r="A175" s="1">
        <f>B$41/B175</f>
        <v>5.384615384615385</v>
      </c>
      <c r="B175" s="1">
        <v>6.5</v>
      </c>
      <c r="C175" s="1">
        <f>B175/B167</f>
        <v>0.9285714285714286</v>
      </c>
      <c r="D175" s="1">
        <f>C175/(1-C175)*(1-C175^B$42)</f>
        <v>4.0253000981733811</v>
      </c>
      <c r="E175" s="1">
        <f t="shared" si="14"/>
        <v>1.191886924496033E-3</v>
      </c>
      <c r="F175" s="1">
        <f>B175^(B$42+B167)/FACT(B167)/(B167^B$42)*E175</f>
        <v>8.0034013944617635E-2</v>
      </c>
      <c r="G175" s="1">
        <f>B$41*(1-F175)</f>
        <v>32.198809511938386</v>
      </c>
      <c r="H175" s="20">
        <f>B$43*G175*30*10-3*B$44*B167-B167*30*(400*A175-2000)</f>
        <v>1647603.0210876868</v>
      </c>
      <c r="I175" s="1">
        <f t="shared" si="15"/>
        <v>153.84615384615381</v>
      </c>
    </row>
    <row r="176" spans="1:9" x14ac:dyDescent="0.2">
      <c r="A176" s="1">
        <f>B$41/B176</f>
        <v>5.0000000000714282</v>
      </c>
      <c r="B176" s="1">
        <f>7-0.0000000001</f>
        <v>6.9999999999</v>
      </c>
      <c r="C176" s="1">
        <f>B176/B167</f>
        <v>0.99999999998571432</v>
      </c>
      <c r="D176" s="1">
        <f>C176/(1-C176)*(1-C176^B$42)</f>
        <v>4.9999999999285718</v>
      </c>
      <c r="E176" s="1">
        <f t="shared" si="14"/>
        <v>6.7862107973299909E-4</v>
      </c>
      <c r="F176" s="1">
        <f>B176^(B$42+B167)/FACT(B167)/(B167^B$42)*E176</f>
        <v>0.11088762693864021</v>
      </c>
      <c r="G176" s="1">
        <f>B$41*(1-F176)</f>
        <v>31.118933057147594</v>
      </c>
      <c r="H176" s="20">
        <f>B$43*G176*30*10-3*B$44*B167-B167*30*(400*A176-2000)</f>
        <v>1598919.9792800695</v>
      </c>
      <c r="I176" s="1">
        <f t="shared" si="15"/>
        <v>2.8571321308845654E-8</v>
      </c>
    </row>
    <row r="177" spans="1:9" ht="16" thickBot="1" x14ac:dyDescent="0.25"/>
    <row r="178" spans="1:9" ht="16" thickBot="1" x14ac:dyDescent="0.25">
      <c r="A178" s="27" t="s">
        <v>0</v>
      </c>
      <c r="B178" s="26">
        <v>8</v>
      </c>
    </row>
    <row r="179" spans="1:9" ht="16" thickBot="1" x14ac:dyDescent="0.25">
      <c r="A179" s="17" t="s">
        <v>21</v>
      </c>
      <c r="B179" s="18" t="s">
        <v>19</v>
      </c>
      <c r="C179" s="18" t="s">
        <v>1</v>
      </c>
      <c r="D179" s="18" t="s">
        <v>2</v>
      </c>
      <c r="E179" s="18" t="s">
        <v>20</v>
      </c>
      <c r="F179" s="18" t="s">
        <v>4</v>
      </c>
      <c r="G179" s="18" t="s">
        <v>6</v>
      </c>
      <c r="H179" s="18" t="s">
        <v>10</v>
      </c>
      <c r="I179" s="19" t="s">
        <v>22</v>
      </c>
    </row>
    <row r="180" spans="1:9" x14ac:dyDescent="0.2">
      <c r="A180" s="15">
        <f>B$41/B180</f>
        <v>10</v>
      </c>
      <c r="B180" s="15">
        <v>3.5</v>
      </c>
      <c r="C180" s="15">
        <f>B180/B178</f>
        <v>0.4375</v>
      </c>
      <c r="D180" s="15">
        <f>C180/(1-C180)*(1-C180^B$42)</f>
        <v>0.76531124114990234</v>
      </c>
      <c r="E180" s="15">
        <f>1/(1+B180+B180^2/FACT(2)+B180^3/FACT(3)+B180^4/FACT(4)+B180^5/FACT(5)+B180^6/FACT(6)+B180^7/FACT(7)+B180^8/FACT(8)+B180^8/FACT(8)*D180)</f>
        <v>3.0106056156199393E-2</v>
      </c>
      <c r="F180" s="15">
        <f>B180^(B$42+B178)/FACT(B178)/(B178^B$42)*E180</f>
        <v>2.6950571902522474E-4</v>
      </c>
      <c r="G180" s="15">
        <f>B$41*(1-F180)</f>
        <v>34.990567299834119</v>
      </c>
      <c r="H180" s="22">
        <f>B$43*G180*30*10-3*B$44*B178-B178*30*(400*A180-2000)</f>
        <v>1304292.5474875588</v>
      </c>
      <c r="I180" s="15">
        <f>400*A180-2000</f>
        <v>2000</v>
      </c>
    </row>
    <row r="181" spans="1:9" x14ac:dyDescent="0.2">
      <c r="A181" s="1">
        <f>B$41/B181</f>
        <v>8.7499999781250004</v>
      </c>
      <c r="B181" s="1">
        <f>4+0.00000001</f>
        <v>4.0000000099999999</v>
      </c>
      <c r="C181" s="1">
        <f>B181/B178</f>
        <v>0.50000000124999999</v>
      </c>
      <c r="D181" s="1">
        <f>C181/(1-C181)*(1-C181^B$42)</f>
        <v>0.96875000445312498</v>
      </c>
      <c r="E181" s="1">
        <f t="shared" ref="E181:E187" si="16">1/(1+B181+B181^2/FACT(2)+B181^3/FACT(3)+B181^4/FACT(4)+B181^5/FACT(5)+B181^6/FACT(6)+B181^7/FACT(7)+B181^8/FACT(8)+B181^8/FACT(8)*D181)</f>
        <v>1.8179719328877419E-2</v>
      </c>
      <c r="F181" s="1">
        <f>B181^(B$42+B178)/FACT(B178)/(B178^B$42)*E181</f>
        <v>9.2341434512854847E-4</v>
      </c>
      <c r="G181" s="1">
        <f>B$41*(1-F181)</f>
        <v>34.967680497920497</v>
      </c>
      <c r="H181" s="20">
        <f>B$43*G181*30*10-3*B$44*B178-B178*30*(400*A181-2000)</f>
        <v>1422576.0394440375</v>
      </c>
      <c r="I181" s="1">
        <f t="shared" ref="I181:I187" si="17">400*A181-2000</f>
        <v>1499.9999912500002</v>
      </c>
    </row>
    <row r="182" spans="1:9" x14ac:dyDescent="0.2">
      <c r="A182" s="1">
        <f>B$41/B182</f>
        <v>7.7777777777777777</v>
      </c>
      <c r="B182" s="1">
        <v>4.5</v>
      </c>
      <c r="C182" s="1">
        <f>B182/B178</f>
        <v>0.5625</v>
      </c>
      <c r="D182" s="1">
        <f>C182/(1-C182)*(1-C182^B$42)</f>
        <v>1.2133111953735352</v>
      </c>
      <c r="E182" s="1">
        <f t="shared" si="16"/>
        <v>1.0934542742810006E-2</v>
      </c>
      <c r="F182" s="1">
        <f>B182^(B$42+B178)/FACT(B178)/(B178^B$42)*E182</f>
        <v>2.5679871560369688E-3</v>
      </c>
      <c r="G182" s="1">
        <f>B$41*(1-F182)</f>
        <v>34.910120449538702</v>
      </c>
      <c r="H182" s="20">
        <f>B$43*G182*30*10-3*B$44*B178-B178*30*(400*A182-2000)</f>
        <v>1511592.3670487362</v>
      </c>
      <c r="I182" s="1">
        <f t="shared" si="17"/>
        <v>1111.1111111111109</v>
      </c>
    </row>
    <row r="183" spans="1:9" x14ac:dyDescent="0.2">
      <c r="A183" s="1">
        <f>B$41/B183</f>
        <v>6.9999986000002794</v>
      </c>
      <c r="B183" s="25">
        <f>5+0.000001</f>
        <v>5.0000010000000001</v>
      </c>
      <c r="C183" s="1">
        <f>B183/B178</f>
        <v>0.62500012500000002</v>
      </c>
      <c r="D183" s="1">
        <f>C183/(1-C183)*(1-C183^B$42)</f>
        <v>1.5077215924378637</v>
      </c>
      <c r="E183" s="1">
        <f t="shared" si="16"/>
        <v>6.5396104318336075E-3</v>
      </c>
      <c r="F183" s="1">
        <f>B183^(B$42+B178)/FACT(B178)/(B178^B$42)*E183</f>
        <v>6.0421653369466888E-3</v>
      </c>
      <c r="G183" s="1">
        <f>B$41*(1-F183)</f>
        <v>34.78852421320687</v>
      </c>
      <c r="H183" s="20">
        <f>B$43*G183*30*10-3*B$44*B178-B178*30*(400*A183-2000)</f>
        <v>1577139.4503904881</v>
      </c>
      <c r="I183" s="1">
        <f t="shared" si="17"/>
        <v>799.99944000011192</v>
      </c>
    </row>
    <row r="184" spans="1:9" x14ac:dyDescent="0.2">
      <c r="A184" s="1">
        <f>B$41/B184</f>
        <v>6.3636363636363633</v>
      </c>
      <c r="B184" s="1">
        <v>5.5</v>
      </c>
      <c r="C184" s="1">
        <f>B184/B178</f>
        <v>0.6875</v>
      </c>
      <c r="D184" s="1">
        <f>C184/(1-C184)*(1-C184^B$42)</f>
        <v>1.8621015548706057</v>
      </c>
      <c r="E184" s="1">
        <f t="shared" si="16"/>
        <v>3.8833025585915237E-3</v>
      </c>
      <c r="F184" s="1">
        <f>B184^(B$42+B178)/FACT(B178)/(B178^B$42)*E184</f>
        <v>1.2386418058400753E-2</v>
      </c>
      <c r="G184" s="1">
        <f>B$41*(1-F184)</f>
        <v>34.566475367955974</v>
      </c>
      <c r="H184" s="20">
        <f>B$43*G184*30*10-3*B$44*B178-B178*30*(400*A184-2000)</f>
        <v>1621576.5616876073</v>
      </c>
      <c r="I184" s="1">
        <f t="shared" si="17"/>
        <v>545.4545454545455</v>
      </c>
    </row>
    <row r="185" spans="1:9" x14ac:dyDescent="0.2">
      <c r="A185" s="1">
        <f>B$41/B185</f>
        <v>5.8333333323611107</v>
      </c>
      <c r="B185" s="1">
        <f>6+0.000000001</f>
        <v>6.0000000010000001</v>
      </c>
      <c r="C185" s="1">
        <f>B185/B178</f>
        <v>0.75000000012500001</v>
      </c>
      <c r="D185" s="1">
        <f>C185/(1-C185)*(1-C185^B$42)</f>
        <v>2.288085938432129</v>
      </c>
      <c r="E185" s="1">
        <f t="shared" si="16"/>
        <v>2.2877268409330748E-3</v>
      </c>
      <c r="F185" s="1">
        <f>B185^(B$42+B178)/FACT(B178)/(B178^B$42)*E185</f>
        <v>2.2615175645582786E-2</v>
      </c>
      <c r="G185" s="1">
        <f>B$41*(1-F185)</f>
        <v>34.2084688524046</v>
      </c>
      <c r="H185" s="20">
        <f>B$43*G185*30*10-3*B$44*B178-B178*30*(400*A185-2000)</f>
        <v>1645635.1640236783</v>
      </c>
      <c r="I185" s="1">
        <f t="shared" si="17"/>
        <v>333.33333294444446</v>
      </c>
    </row>
    <row r="186" spans="1:9" x14ac:dyDescent="0.2">
      <c r="A186" s="1">
        <f>B$41/B186</f>
        <v>5.384615384615385</v>
      </c>
      <c r="B186" s="1">
        <v>6.5</v>
      </c>
      <c r="C186" s="1">
        <f>B186/B178</f>
        <v>0.8125</v>
      </c>
      <c r="D186" s="1">
        <f>C186/(1-C186)*(1-C186^B$42)</f>
        <v>2.7989320755004883</v>
      </c>
      <c r="E186" s="1">
        <f t="shared" si="16"/>
        <v>1.3374260298540568E-3</v>
      </c>
      <c r="F186" s="1">
        <f>B186^(B$42+B178)/FACT(B178)/(B178^B$42)*E186</f>
        <v>3.7425960028952557E-2</v>
      </c>
      <c r="G186" s="1">
        <f>B$41*(1-F186)</f>
        <v>33.690091398986659</v>
      </c>
      <c r="H186" s="20">
        <f>B$43*G186*30*10-3*B$44*B178-B178*30*(400*A186-2000)</f>
        <v>1649833.7780009229</v>
      </c>
      <c r="I186" s="1">
        <f t="shared" si="17"/>
        <v>153.84615384615381</v>
      </c>
    </row>
    <row r="187" spans="1:9" x14ac:dyDescent="0.2">
      <c r="A187" s="1">
        <f>B$41/B187</f>
        <v>5</v>
      </c>
      <c r="B187" s="1">
        <f>7</f>
        <v>7</v>
      </c>
      <c r="C187" s="1">
        <f>B187/B178</f>
        <v>0.875</v>
      </c>
      <c r="D187" s="1">
        <f>C187/(1-C187)*(1-C187^B$42)</f>
        <v>3.409637451171875</v>
      </c>
      <c r="E187" s="1">
        <f t="shared" si="16"/>
        <v>7.7697498773383043E-4</v>
      </c>
      <c r="F187" s="1">
        <f>B187^(B$42+B178)/FACT(B178)/(B178^B$42)*E187</f>
        <v>5.6978511562439597E-2</v>
      </c>
      <c r="G187" s="1">
        <f>B$41*(1-F187)</f>
        <v>33.005752095314612</v>
      </c>
      <c r="H187" s="20">
        <f>B$43*G187*30*10-3*B$44*B178-B178*30*(400*A187-2000)</f>
        <v>1635431.4071485964</v>
      </c>
      <c r="I187" s="1">
        <f t="shared" si="17"/>
        <v>0</v>
      </c>
    </row>
    <row r="188" spans="1:9" ht="16" thickBot="1" x14ac:dyDescent="0.25"/>
    <row r="189" spans="1:9" ht="16" thickBot="1" x14ac:dyDescent="0.25">
      <c r="A189" s="27" t="s">
        <v>0</v>
      </c>
      <c r="B189" s="26">
        <v>9</v>
      </c>
    </row>
    <row r="190" spans="1:9" ht="16" thickBot="1" x14ac:dyDescent="0.25">
      <c r="A190" s="17" t="s">
        <v>21</v>
      </c>
      <c r="B190" s="18" t="s">
        <v>19</v>
      </c>
      <c r="C190" s="18" t="s">
        <v>1</v>
      </c>
      <c r="D190" s="18" t="s">
        <v>2</v>
      </c>
      <c r="E190" s="18" t="s">
        <v>20</v>
      </c>
      <c r="F190" s="18" t="s">
        <v>4</v>
      </c>
      <c r="G190" s="18" t="s">
        <v>6</v>
      </c>
      <c r="H190" s="18" t="s">
        <v>10</v>
      </c>
      <c r="I190" s="19" t="s">
        <v>22</v>
      </c>
    </row>
    <row r="191" spans="1:9" x14ac:dyDescent="0.2">
      <c r="A191" s="15">
        <f>B$41/B191</f>
        <v>10</v>
      </c>
      <c r="B191" s="15">
        <v>3.5</v>
      </c>
      <c r="C191" s="15">
        <f>B191/B189</f>
        <v>0.3888888888888889</v>
      </c>
      <c r="D191" s="15">
        <f>C191/(1-C191)*(1-C191^B$42)</f>
        <v>0.6307034200409829</v>
      </c>
      <c r="E191" s="15">
        <f>1/(1+B191+B191^2/FACT(2)+B191^3/FACT(3)+B191^4/FACT(4)+B191^5/FACT(5)+B191^6/FACT(6)+B191^7/FACT(7)+B191^8/FACT(8)+B191^9/FACT(9)+B191^9/FACT(9)*D191)</f>
        <v>3.0172591842044388E-2</v>
      </c>
      <c r="F191" s="15">
        <f>B191^(B$42+B189)/FACT(B189)/(B189^B$42)*E191</f>
        <v>5.8289409904265611E-5</v>
      </c>
      <c r="G191" s="15">
        <f>B$41*(1-F191)</f>
        <v>34.997959870653354</v>
      </c>
      <c r="H191" s="22">
        <f>B$43*G191*30*10-3*B$44*B189-B189*30*(400*A191-2000)</f>
        <v>1139846.9902990013</v>
      </c>
      <c r="I191" s="15">
        <f>400*A191-2000</f>
        <v>2000</v>
      </c>
    </row>
    <row r="192" spans="1:9" x14ac:dyDescent="0.2">
      <c r="A192" s="1">
        <f>B$41/B192</f>
        <v>8.7499999781250004</v>
      </c>
      <c r="B192" s="1">
        <f>4+0.00000001</f>
        <v>4.0000000099999999</v>
      </c>
      <c r="C192" s="1">
        <f>B192/B189</f>
        <v>0.44444444555555557</v>
      </c>
      <c r="D192" s="1">
        <f>C192/(1-C192)*(1-C192^B$42)</f>
        <v>0.78612677943148923</v>
      </c>
      <c r="E192" s="1">
        <f t="shared" ref="E192:E198" si="18">1/(1+B192+B192^2/FACT(2)+B192^3/FACT(3)+B192^4/FACT(4)+B192^5/FACT(5)+B192^6/FACT(6)+B192^7/FACT(7)+B192^8/FACT(8)+B192^9/FACT(9)+B192^9/FACT(9)*D192)</f>
        <v>1.8274171844544627E-2</v>
      </c>
      <c r="F192" s="1">
        <f>B192^(B$42+B189)/FACT(B189)/(B189^B$42)*E192</f>
        <v>2.2892963628395738E-4</v>
      </c>
      <c r="G192" s="1">
        <f>B$41*(1-F192)</f>
        <v>34.991987462730059</v>
      </c>
      <c r="H192" s="20">
        <f>B$43*G192*30*10-3*B$44*B189-B189*30*(400*A192-2000)</f>
        <v>1274399.0620672544</v>
      </c>
      <c r="I192" s="1">
        <f t="shared" ref="I192:I198" si="19">400*A192-2000</f>
        <v>1499.9999912500002</v>
      </c>
    </row>
    <row r="193" spans="1:9" x14ac:dyDescent="0.2">
      <c r="A193" s="1">
        <f>B$41/B193</f>
        <v>7.7777777777777777</v>
      </c>
      <c r="B193" s="1">
        <v>4.5</v>
      </c>
      <c r="C193" s="1">
        <f>B193/B189</f>
        <v>0.5</v>
      </c>
      <c r="D193" s="1">
        <f>C193/(1-C193)*(1-C193^B$42)</f>
        <v>0.96875</v>
      </c>
      <c r="E193" s="1">
        <f t="shared" si="18"/>
        <v>1.1049902174445715E-2</v>
      </c>
      <c r="F193" s="1">
        <f>B193^(B$42+B189)/FACT(B189)/(B189^B$42)*E193</f>
        <v>7.2004235885356411E-4</v>
      </c>
      <c r="G193" s="1">
        <f>B$41*(1-F193)</f>
        <v>34.974798517440121</v>
      </c>
      <c r="H193" s="20">
        <f>B$43*G193*30*10-3*B$44*B189-B189*30*(400*A193-2000)</f>
        <v>1378109.8888080092</v>
      </c>
      <c r="I193" s="1">
        <f t="shared" si="19"/>
        <v>1111.1111111111109</v>
      </c>
    </row>
    <row r="194" spans="1:9" x14ac:dyDescent="0.2">
      <c r="A194" s="1">
        <f>B$41/B194</f>
        <v>6.9999986000002794</v>
      </c>
      <c r="B194" s="25">
        <f>5+0.000001</f>
        <v>5.0000010000000001</v>
      </c>
      <c r="C194" s="1">
        <f>B194/B189</f>
        <v>0.55555566666666667</v>
      </c>
      <c r="D194" s="1">
        <f>C194/(1-C194)*(1-C194^B$42)</f>
        <v>1.1838477798270004</v>
      </c>
      <c r="E194" s="1">
        <f t="shared" si="18"/>
        <v>6.6639381339125359E-3</v>
      </c>
      <c r="F194" s="1">
        <f>B194^(B$42+B189)/FACT(B189)/(B189^B$42)*E194</f>
        <v>1.8981767657854111E-3</v>
      </c>
      <c r="G194" s="1">
        <f>B$41*(1-F194)</f>
        <v>34.933563813197509</v>
      </c>
      <c r="H194" s="20">
        <f>B$43*G194*30*10-3*B$44*B189-B189*30*(400*A194-2000)</f>
        <v>1459017.4371897827</v>
      </c>
      <c r="I194" s="1">
        <f t="shared" si="19"/>
        <v>799.99944000011192</v>
      </c>
    </row>
    <row r="195" spans="1:9" x14ac:dyDescent="0.2">
      <c r="A195" s="1">
        <f>B$41/B195</f>
        <v>6.3636363636363633</v>
      </c>
      <c r="B195" s="1">
        <v>5.5</v>
      </c>
      <c r="C195" s="1">
        <f>B195/B189</f>
        <v>0.61111111111111116</v>
      </c>
      <c r="D195" s="1">
        <f>C195/(1-C195)*(1-C195^B$42)</f>
        <v>1.4374931201205781</v>
      </c>
      <c r="E195" s="1">
        <f t="shared" si="18"/>
        <v>4.0035797070272746E-3</v>
      </c>
      <c r="F195" s="1">
        <f>B195^(B$42+B189)/FACT(B189)/(B189^B$42)*E195</f>
        <v>4.3306247351579986E-3</v>
      </c>
      <c r="G195" s="1">
        <f>B$41*(1-F195)</f>
        <v>34.848428134269469</v>
      </c>
      <c r="H195" s="20">
        <f>B$43*G195*30*10-3*B$44*B189-B189*30*(400*A195-2000)</f>
        <v>1521359.3827974827</v>
      </c>
      <c r="I195" s="1">
        <f t="shared" si="19"/>
        <v>545.4545454545455</v>
      </c>
    </row>
    <row r="196" spans="1:9" x14ac:dyDescent="0.2">
      <c r="A196" s="1">
        <f>B$41/B196</f>
        <v>5.8333333323611107</v>
      </c>
      <c r="B196" s="1">
        <f>6+0.000000001</f>
        <v>6.0000000010000001</v>
      </c>
      <c r="C196" s="1">
        <f>B196/B189</f>
        <v>0.66666666677777775</v>
      </c>
      <c r="D196" s="1">
        <f>C196/(1-C196)*(1-C196^B$42)</f>
        <v>1.7366255150521259</v>
      </c>
      <c r="E196" s="1">
        <f t="shared" si="18"/>
        <v>2.3934897055184891E-3</v>
      </c>
      <c r="F196" s="1">
        <f>B196^(B$42+B189)/FACT(B189)/(B189^B$42)*E196</f>
        <v>8.7533338006063541E-3</v>
      </c>
      <c r="G196" s="1">
        <f>B$41*(1-F196)</f>
        <v>34.693633316978776</v>
      </c>
      <c r="H196" s="20">
        <f>B$43*G196*30*10-3*B$44*B189-B189*30*(400*A196-2000)</f>
        <v>1567022.4988784082</v>
      </c>
      <c r="I196" s="1">
        <f t="shared" si="19"/>
        <v>333.33333294444446</v>
      </c>
    </row>
    <row r="197" spans="1:9" x14ac:dyDescent="0.2">
      <c r="A197" s="1">
        <f>B$41/B197</f>
        <v>5.384615384615385</v>
      </c>
      <c r="B197" s="1">
        <v>6.5</v>
      </c>
      <c r="C197" s="1">
        <f>B197/B189</f>
        <v>0.72222222222222221</v>
      </c>
      <c r="D197" s="1">
        <f>C197/(1-C197)*(1-C197^B$42)</f>
        <v>2.0891097859404897</v>
      </c>
      <c r="E197" s="1">
        <f t="shared" si="18"/>
        <v>1.4228319461084566E-3</v>
      </c>
      <c r="F197" s="1">
        <f>B197^(B$42+B189)/FACT(B189)/(B189^B$42)*E197</f>
        <v>1.5957506152219348E-2</v>
      </c>
      <c r="G197" s="1">
        <f>B$41*(1-F197)</f>
        <v>34.44148728467232</v>
      </c>
      <c r="H197" s="20">
        <f>B$43*G197*30*10-3*B$44*B189-B189*30*(400*A197-2000)</f>
        <v>1596573.0848119627</v>
      </c>
      <c r="I197" s="1">
        <f t="shared" si="19"/>
        <v>153.84615384615381</v>
      </c>
    </row>
    <row r="198" spans="1:9" x14ac:dyDescent="0.2">
      <c r="A198" s="1">
        <f>B$41/B198</f>
        <v>5</v>
      </c>
      <c r="B198" s="1">
        <f>7</f>
        <v>7</v>
      </c>
      <c r="C198" s="1">
        <f>B198/B189</f>
        <v>0.77777777777777779</v>
      </c>
      <c r="D198" s="1">
        <f>C198/(1-C198)*(1-C198^B$42)</f>
        <v>2.5038019272129928</v>
      </c>
      <c r="E198" s="1">
        <f t="shared" si="18"/>
        <v>8.40914543275406E-4</v>
      </c>
      <c r="F198" s="1">
        <f>B198^(B$42+B189)/FACT(B189)/(B189^B$42)*E198</f>
        <v>2.6616371133314522E-2</v>
      </c>
      <c r="G198" s="1">
        <f>B$41*(1-F198)</f>
        <v>34.068427010333991</v>
      </c>
      <c r="H198" s="20">
        <f>B$43*G198*30*10-3*B$44*B189-B189*30*(400*A198-2000)</f>
        <v>1610132.0257750489</v>
      </c>
      <c r="I198" s="1">
        <f t="shared" si="19"/>
        <v>0</v>
      </c>
    </row>
    <row r="199" spans="1:9" ht="16" thickBot="1" x14ac:dyDescent="0.25"/>
    <row r="200" spans="1:9" ht="16" thickBot="1" x14ac:dyDescent="0.25">
      <c r="A200" s="27" t="s">
        <v>0</v>
      </c>
      <c r="B200" s="26">
        <v>10</v>
      </c>
    </row>
    <row r="201" spans="1:9" ht="16" thickBot="1" x14ac:dyDescent="0.25">
      <c r="A201" s="17" t="s">
        <v>21</v>
      </c>
      <c r="B201" s="18" t="s">
        <v>19</v>
      </c>
      <c r="C201" s="18" t="s">
        <v>1</v>
      </c>
      <c r="D201" s="18" t="s">
        <v>2</v>
      </c>
      <c r="E201" s="18" t="s">
        <v>20</v>
      </c>
      <c r="F201" s="18" t="s">
        <v>4</v>
      </c>
      <c r="G201" s="18" t="s">
        <v>6</v>
      </c>
      <c r="H201" s="18" t="s">
        <v>10</v>
      </c>
      <c r="I201" s="19" t="s">
        <v>22</v>
      </c>
    </row>
    <row r="202" spans="1:9" x14ac:dyDescent="0.2">
      <c r="A202" s="15">
        <f>B$41/B202</f>
        <v>10</v>
      </c>
      <c r="B202" s="15">
        <v>3.5</v>
      </c>
      <c r="C202" s="15">
        <f>B202/B200</f>
        <v>0.35</v>
      </c>
      <c r="D202" s="15">
        <f>C202/(1-C202)*(1-C202^B$42)</f>
        <v>0.53563343749999992</v>
      </c>
      <c r="E202" s="15">
        <f>1/(1+B202+B202^2/FACT(2)+B202^3/FACT(3)+B202^4/FACT(4)+B202^5/FACT(5)+B202^6/FACT(6)+B202^7/FACT(7)+B202^8/FACT(8)+B202^9/FACT(9)+B202^10/FACT(10)+B202^10/FACT(10)*D202)</f>
        <v>3.0191037905983899E-2</v>
      </c>
      <c r="F202" s="15">
        <f>B202^(B$42+B200)/FACT(B200)/(B200^B$42)*E202</f>
        <v>1.2054124585550237E-5</v>
      </c>
      <c r="G202" s="15">
        <f>B$41*(1-F202)</f>
        <v>34.9995781056395</v>
      </c>
      <c r="H202" s="22">
        <f>B$43*G202*30*10-3*B$44*B200-B200*30*(400*A202-2000)</f>
        <v>974968.35792296194</v>
      </c>
      <c r="I202" s="15">
        <f>400*A202-2000</f>
        <v>2000</v>
      </c>
    </row>
    <row r="203" spans="1:9" x14ac:dyDescent="0.2">
      <c r="A203" s="1">
        <f>B$41/B203</f>
        <v>8.7499999781250004</v>
      </c>
      <c r="B203" s="1">
        <f>4+0.00000001</f>
        <v>4.0000000099999999</v>
      </c>
      <c r="C203" s="1">
        <f>B203/B200</f>
        <v>0.40000000099999999</v>
      </c>
      <c r="D203" s="1">
        <f>C203/(1-C203)*(1-C203^B$42)</f>
        <v>0.659840002664</v>
      </c>
      <c r="E203" s="1">
        <f t="shared" ref="E203:E209" si="20">1/(1+B203+B203^2/FACT(2)+B203^3/FACT(3)+B203^4/FACT(4)+B203^5/FACT(5)+B203^6/FACT(6)+B203^7/FACT(7)+B203^8/FACT(8)+B203^9/FACT(9)+B203^10/FACT(10)+B203^10/FACT(10)*D203)</f>
        <v>1.8303696976421351E-2</v>
      </c>
      <c r="F203" s="1">
        <f>B203^(B$42+B200)/FACT(B200)/(B200^B$42)*E203</f>
        <v>5.4159627740327765E-5</v>
      </c>
      <c r="G203" s="1">
        <f>B$41*(1-F203)</f>
        <v>34.99810441302909</v>
      </c>
      <c r="H203" s="20">
        <f>B$43*G203*30*10-3*B$44*B200-B200*30*(400*A203-2000)</f>
        <v>1124857.8336021819</v>
      </c>
      <c r="I203" s="1">
        <f t="shared" ref="I203:I209" si="21">400*A203-2000</f>
        <v>1499.9999912500002</v>
      </c>
    </row>
    <row r="204" spans="1:9" x14ac:dyDescent="0.2">
      <c r="A204" s="1">
        <f>B$41/B204</f>
        <v>7.7777777777777777</v>
      </c>
      <c r="B204" s="1">
        <v>4.5</v>
      </c>
      <c r="C204" s="1">
        <f>B204/B200</f>
        <v>0.45</v>
      </c>
      <c r="D204" s="1">
        <f>C204/(1-C204)*(1-C204^B$42)</f>
        <v>0.80308406249999997</v>
      </c>
      <c r="E204" s="1">
        <f t="shared" si="20"/>
        <v>1.1090113125175789E-2</v>
      </c>
      <c r="F204" s="1">
        <f>B204^(B$42+B200)/FACT(B200)/(B200^B$42)*E204</f>
        <v>1.9202627171916465E-4</v>
      </c>
      <c r="G204" s="1">
        <f>B$41*(1-F204)</f>
        <v>34.993279080489827</v>
      </c>
      <c r="H204" s="20">
        <f>B$43*G204*30*10-3*B$44*B200-B200*30*(400*A204-2000)</f>
        <v>1241162.5977034036</v>
      </c>
      <c r="I204" s="1">
        <f t="shared" si="21"/>
        <v>1111.1111111111109</v>
      </c>
    </row>
    <row r="205" spans="1:9" x14ac:dyDescent="0.2">
      <c r="A205" s="1">
        <f>B$41/B205</f>
        <v>6.9999986000002794</v>
      </c>
      <c r="B205" s="25">
        <f>5+0.000001</f>
        <v>5.0000010000000001</v>
      </c>
      <c r="C205" s="1">
        <f>B205/B200</f>
        <v>0.50000010000000006</v>
      </c>
      <c r="D205" s="1">
        <f>C205/(1-C205)*(1-C205^B$42)</f>
        <v>0.96875035625005257</v>
      </c>
      <c r="E205" s="1">
        <f t="shared" si="20"/>
        <v>6.711959097372871E-3</v>
      </c>
      <c r="F205" s="1">
        <f>B205^(B$42+B200)/FACT(B200)/(B200^B$42)*E205</f>
        <v>5.6446580308903733E-4</v>
      </c>
      <c r="G205" s="1">
        <f>B$41*(1-F205)</f>
        <v>34.980243696891883</v>
      </c>
      <c r="H205" s="20">
        <f>B$43*G205*30*10-3*B$44*B200-B200*30*(400*A205-2000)</f>
        <v>1333518.4452668577</v>
      </c>
      <c r="I205" s="1">
        <f t="shared" si="21"/>
        <v>799.99944000011192</v>
      </c>
    </row>
    <row r="206" spans="1:9" x14ac:dyDescent="0.2">
      <c r="A206" s="1">
        <f>B$41/B206</f>
        <v>6.3636363636363633</v>
      </c>
      <c r="B206" s="1">
        <v>5.5</v>
      </c>
      <c r="C206" s="1">
        <f>B206/B200</f>
        <v>0.55000000000000004</v>
      </c>
      <c r="D206" s="1">
        <f>C206/(1-C206)*(1-C206^B$42)</f>
        <v>1.1607096875000003</v>
      </c>
      <c r="E206" s="1">
        <f t="shared" si="20"/>
        <v>4.0549023061754791E-3</v>
      </c>
      <c r="F206" s="1">
        <f>B206^(B$42+B200)/FACT(B200)/(B200^B$42)*E206</f>
        <v>1.4244844241227063E-3</v>
      </c>
      <c r="G206" s="1">
        <f>B$41*(1-F206)</f>
        <v>34.950143045155706</v>
      </c>
      <c r="H206" s="20">
        <f>B$43*G206*30*10-3*B$44*B200-B200*30*(400*A206-2000)</f>
        <v>1407624.364750314</v>
      </c>
      <c r="I206" s="1">
        <f t="shared" si="21"/>
        <v>545.4545454545455</v>
      </c>
    </row>
    <row r="207" spans="1:9" x14ac:dyDescent="0.2">
      <c r="A207" s="1">
        <f>B$41/B207</f>
        <v>5.8333333323611107</v>
      </c>
      <c r="B207" s="1">
        <f>6+0.000000001</f>
        <v>6.0000000010000001</v>
      </c>
      <c r="C207" s="1">
        <f>B207/B200</f>
        <v>0.60000000009999999</v>
      </c>
      <c r="D207" s="1">
        <f>C207/(1-C207)*(1-C207^B$42)</f>
        <v>1.3833600004791999</v>
      </c>
      <c r="E207" s="1">
        <f t="shared" si="20"/>
        <v>2.4432851447024916E-3</v>
      </c>
      <c r="F207" s="1">
        <f>B207^(B$42+B200)/FACT(B200)/(B200^B$42)*E207</f>
        <v>3.1657737845808579E-3</v>
      </c>
      <c r="G207" s="1">
        <f>B$41*(1-F207)</f>
        <v>34.889197917539668</v>
      </c>
      <c r="H207" s="20">
        <f>B$43*G207*30*10-3*B$44*B200-B200*30*(400*A207-2000)</f>
        <v>1466689.843932142</v>
      </c>
      <c r="I207" s="1">
        <f t="shared" si="21"/>
        <v>333.33333294444446</v>
      </c>
    </row>
    <row r="208" spans="1:9" x14ac:dyDescent="0.2">
      <c r="A208" s="1">
        <f>B$41/B208</f>
        <v>5.384615384615385</v>
      </c>
      <c r="B208" s="1">
        <v>6.5</v>
      </c>
      <c r="C208" s="1">
        <f>B208/B200</f>
        <v>0.65</v>
      </c>
      <c r="D208" s="1">
        <f>C208/(1-C208)*(1-C208^B$42)</f>
        <v>1.6416603125000002</v>
      </c>
      <c r="E208" s="1">
        <f t="shared" si="20"/>
        <v>1.4671587622919063E-3</v>
      </c>
      <c r="F208" s="1">
        <f>B208^(B$42+B200)/FACT(B200)/(B200^B$42)*E208</f>
        <v>6.3155972719074202E-3</v>
      </c>
      <c r="G208" s="1">
        <f>B$41*(1-F208)</f>
        <v>34.778954095483236</v>
      </c>
      <c r="H208" s="20">
        <f>B$43*G208*30*10-3*B$44*B200-B200*30*(400*A208-2000)</f>
        <v>1512267.7110073965</v>
      </c>
      <c r="I208" s="1">
        <f t="shared" si="21"/>
        <v>153.84615384615381</v>
      </c>
    </row>
    <row r="209" spans="1:9" x14ac:dyDescent="0.2">
      <c r="A209" s="1">
        <f>B$41/B209</f>
        <v>5</v>
      </c>
      <c r="B209" s="1">
        <f>7</f>
        <v>7</v>
      </c>
      <c r="C209" s="1">
        <f>B209/B200</f>
        <v>0.7</v>
      </c>
      <c r="D209" s="1">
        <f>C209/(1-C209)*(1-C209^B$42)</f>
        <v>1.9411699999999998</v>
      </c>
      <c r="E209" s="1">
        <f t="shared" si="20"/>
        <v>8.7742563841678323E-4</v>
      </c>
      <c r="F209" s="1">
        <f>B209^(B$42+B200)/FACT(B200)/(B200^B$42)*E209</f>
        <v>1.147936559960506E-2</v>
      </c>
      <c r="G209" s="1">
        <f>B$41*(1-F209)</f>
        <v>34.598222204013823</v>
      </c>
      <c r="H209" s="20">
        <f>B$43*G209*30*10-3*B$44*B200-B200*30*(400*A209-2000)</f>
        <v>1544866.6653010366</v>
      </c>
      <c r="I209" s="1">
        <f t="shared" si="21"/>
        <v>0</v>
      </c>
    </row>
    <row r="210" spans="1:9" ht="16" thickBot="1" x14ac:dyDescent="0.25"/>
    <row r="211" spans="1:9" ht="15" customHeight="1" x14ac:dyDescent="0.2">
      <c r="A211" s="35" t="s">
        <v>28</v>
      </c>
      <c r="B211" s="36"/>
      <c r="C211" s="36"/>
      <c r="D211" s="36"/>
      <c r="E211" s="36"/>
      <c r="F211" s="36"/>
      <c r="G211" s="36"/>
      <c r="H211" s="36"/>
      <c r="I211" s="37"/>
    </row>
    <row r="212" spans="1:9" x14ac:dyDescent="0.2">
      <c r="A212" s="41"/>
      <c r="B212" s="42"/>
      <c r="C212" s="42"/>
      <c r="D212" s="42"/>
      <c r="E212" s="42"/>
      <c r="F212" s="42"/>
      <c r="G212" s="42"/>
      <c r="H212" s="42"/>
      <c r="I212" s="43"/>
    </row>
    <row r="213" spans="1:9" ht="15" customHeight="1" thickBot="1" x14ac:dyDescent="0.25">
      <c r="A213" s="38"/>
      <c r="B213" s="39"/>
      <c r="C213" s="39"/>
      <c r="D213" s="39"/>
      <c r="E213" s="39"/>
      <c r="F213" s="39"/>
      <c r="G213" s="39"/>
      <c r="H213" s="39"/>
      <c r="I213" s="40"/>
    </row>
    <row r="214" spans="1:9" x14ac:dyDescent="0.2">
      <c r="A214" s="32"/>
      <c r="B214" s="32"/>
      <c r="C214" s="32"/>
      <c r="D214" s="32"/>
      <c r="E214" s="32"/>
      <c r="F214" s="32"/>
      <c r="G214" s="32"/>
      <c r="H214" s="32"/>
      <c r="I214" s="32"/>
    </row>
    <row r="215" spans="1:9" x14ac:dyDescent="0.2">
      <c r="A215" s="32"/>
      <c r="B215" s="32"/>
      <c r="C215" s="32"/>
      <c r="D215" s="32"/>
      <c r="E215" s="32"/>
      <c r="F215" s="32"/>
      <c r="G215" s="32"/>
      <c r="H215" s="32"/>
      <c r="I215" s="32"/>
    </row>
    <row r="216" spans="1:9" x14ac:dyDescent="0.2">
      <c r="B216" s="21"/>
      <c r="C216" s="21"/>
      <c r="D216" s="21"/>
      <c r="E216" s="21"/>
      <c r="F216" s="21"/>
      <c r="G216" s="21"/>
      <c r="H216" s="21"/>
      <c r="I216" s="21"/>
    </row>
    <row r="217" spans="1:9" x14ac:dyDescent="0.2">
      <c r="B217" s="21"/>
      <c r="C217" s="21"/>
      <c r="D217" s="21"/>
      <c r="E217" s="21"/>
      <c r="F217" s="21"/>
      <c r="G217" s="21"/>
      <c r="H217" s="21"/>
      <c r="I217" s="21"/>
    </row>
    <row r="218" spans="1:9" x14ac:dyDescent="0.2">
      <c r="B218" s="21"/>
      <c r="C218" s="21"/>
      <c r="D218" s="21"/>
      <c r="E218" s="21"/>
      <c r="F218" s="21"/>
      <c r="G218" s="21"/>
      <c r="H218" s="21"/>
      <c r="I218" s="21"/>
    </row>
    <row r="219" spans="1:9" x14ac:dyDescent="0.2">
      <c r="B219" s="21"/>
      <c r="C219" s="21"/>
      <c r="D219" s="21"/>
      <c r="E219" s="21"/>
      <c r="F219" s="21"/>
      <c r="G219" s="21"/>
      <c r="H219" s="21"/>
      <c r="I219" s="21"/>
    </row>
    <row r="220" spans="1:9" x14ac:dyDescent="0.2">
      <c r="B220" s="21"/>
      <c r="C220" s="21"/>
      <c r="D220" s="21"/>
      <c r="E220" s="21"/>
      <c r="F220" s="21"/>
      <c r="G220" s="21"/>
      <c r="H220" s="21"/>
      <c r="I220" s="21"/>
    </row>
    <row r="221" spans="1:9" x14ac:dyDescent="0.2">
      <c r="B221" s="21"/>
      <c r="C221" s="21"/>
      <c r="D221" s="21"/>
      <c r="E221" s="21"/>
      <c r="F221" s="21"/>
      <c r="G221" s="21"/>
      <c r="H221" s="21"/>
      <c r="I221" s="21"/>
    </row>
  </sheetData>
  <mergeCells count="10">
    <mergeCell ref="A25:J26"/>
    <mergeCell ref="A211:I213"/>
    <mergeCell ref="A32:C32"/>
    <mergeCell ref="A31:C31"/>
    <mergeCell ref="A117:I118"/>
    <mergeCell ref="A35:C35"/>
    <mergeCell ref="A36:C36"/>
    <mergeCell ref="A38:C38"/>
    <mergeCell ref="A34:C34"/>
    <mergeCell ref="A33:C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ГИБДД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 Никита Алексеевич</dc:creator>
  <cp:lastModifiedBy>Microsoft Office User</cp:lastModifiedBy>
  <dcterms:created xsi:type="dcterms:W3CDTF">2023-10-13T05:56:20Z</dcterms:created>
  <dcterms:modified xsi:type="dcterms:W3CDTF">2023-10-19T22:25:56Z</dcterms:modified>
</cp:coreProperties>
</file>