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kitamozharovskii/Desktop/"/>
    </mc:Choice>
  </mc:AlternateContent>
  <xr:revisionPtr revIDLastSave="0" documentId="13_ncr:1_{E1A1E79F-04C4-5640-9DFF-895DFF9FFB36}" xr6:coauthVersionLast="45" xr6:coauthVersionMax="45" xr10:uidLastSave="{00000000-0000-0000-0000-000000000000}"/>
  <bookViews>
    <workbookView xWindow="0" yWindow="500" windowWidth="28800" windowHeight="17500" xr2:uid="{8E739A85-E52E-4C5D-973F-5432584AF7D8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1" l="1"/>
  <c r="F9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11" i="1"/>
  <c r="B12" i="1"/>
  <c r="B13" i="1"/>
  <c r="B14" i="1"/>
  <c r="B15" i="1"/>
  <c r="B16" i="1"/>
  <c r="B17" i="1"/>
  <c r="B18" i="1"/>
  <c r="B19" i="1"/>
  <c r="B20" i="1"/>
  <c r="B21" i="1"/>
  <c r="B10" i="1"/>
  <c r="C11" i="1"/>
  <c r="C12" i="1"/>
  <c r="C13" i="1"/>
  <c r="C14" i="1"/>
  <c r="C15" i="1"/>
  <c r="C16" i="1"/>
  <c r="C17" i="1"/>
  <c r="C18" i="1"/>
  <c r="C19" i="1"/>
  <c r="C20" i="1"/>
  <c r="C21" i="1"/>
  <c r="C10" i="1"/>
  <c r="D10" i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E10" i="1" l="1"/>
  <c r="G10" i="1"/>
  <c r="J10" i="1" l="1"/>
  <c r="H10" i="1" s="1"/>
  <c r="I10" i="1" s="1"/>
  <c r="F10" i="1" l="1"/>
  <c r="E11" i="1" s="1"/>
  <c r="G11" i="1" l="1"/>
  <c r="K10" i="1"/>
  <c r="L10" i="1" s="1"/>
  <c r="M10" i="1" s="1"/>
  <c r="J11" i="1" l="1"/>
  <c r="H11" i="1" s="1"/>
  <c r="I11" i="1" s="1"/>
  <c r="F11" i="1" s="1"/>
  <c r="E12" i="1" l="1"/>
  <c r="K11" i="1"/>
  <c r="L11" i="1" s="1"/>
  <c r="M11" i="1" s="1"/>
  <c r="G12" i="1"/>
  <c r="J12" i="1" l="1"/>
  <c r="H12" i="1" s="1"/>
  <c r="I12" i="1" s="1"/>
  <c r="F12" i="1" s="1"/>
  <c r="E13" i="1" l="1"/>
  <c r="K12" i="1"/>
  <c r="L12" i="1" s="1"/>
  <c r="M12" i="1" s="1"/>
  <c r="G13" i="1"/>
  <c r="J13" i="1" l="1"/>
  <c r="H13" i="1" s="1"/>
  <c r="I13" i="1" s="1"/>
  <c r="F13" i="1" s="1"/>
  <c r="E14" i="1" l="1"/>
  <c r="K13" i="1"/>
  <c r="L13" i="1" s="1"/>
  <c r="M13" i="1" s="1"/>
  <c r="G14" i="1"/>
  <c r="J14" i="1" l="1"/>
  <c r="H14" i="1" l="1"/>
  <c r="I14" i="1" s="1"/>
  <c r="F14" i="1" s="1"/>
  <c r="E15" i="1" l="1"/>
  <c r="J15" i="1" s="1"/>
  <c r="K14" i="1"/>
  <c r="L14" i="1" s="1"/>
  <c r="M14" i="1" s="1"/>
  <c r="G15" i="1"/>
  <c r="H15" i="1" l="1"/>
  <c r="I15" i="1" s="1"/>
  <c r="F15" i="1" s="1"/>
  <c r="E16" i="1" s="1"/>
  <c r="G16" i="1" l="1"/>
  <c r="K15" i="1"/>
  <c r="L15" i="1" s="1"/>
  <c r="M15" i="1" s="1"/>
  <c r="J16" i="1"/>
  <c r="H16" i="1" l="1"/>
  <c r="I16" i="1" s="1"/>
  <c r="F16" i="1" s="1"/>
  <c r="E17" i="1" s="1"/>
  <c r="K16" i="1" l="1"/>
  <c r="L16" i="1" s="1"/>
  <c r="M16" i="1" s="1"/>
  <c r="G17" i="1"/>
  <c r="J17" i="1"/>
  <c r="H17" i="1" l="1"/>
  <c r="I17" i="1" s="1"/>
  <c r="F17" i="1" s="1"/>
  <c r="E18" i="1" s="1"/>
  <c r="J18" i="1" s="1"/>
  <c r="G18" i="1" l="1"/>
  <c r="H18" i="1" s="1"/>
  <c r="I18" i="1" s="1"/>
  <c r="F18" i="1" s="1"/>
  <c r="E19" i="1" s="1"/>
  <c r="J19" i="1" s="1"/>
  <c r="K17" i="1"/>
  <c r="L17" i="1" s="1"/>
  <c r="M17" i="1" s="1"/>
  <c r="G19" i="1" l="1"/>
  <c r="K18" i="1"/>
  <c r="L18" i="1" s="1"/>
  <c r="M18" i="1" s="1"/>
  <c r="H19" i="1" l="1"/>
  <c r="I19" i="1" s="1"/>
  <c r="F19" i="1" s="1"/>
  <c r="E20" i="1" l="1"/>
  <c r="J20" i="1" s="1"/>
  <c r="K19" i="1"/>
  <c r="L19" i="1" s="1"/>
  <c r="M19" i="1" s="1"/>
  <c r="G20" i="1"/>
  <c r="H20" i="1" l="1"/>
  <c r="I20" i="1" s="1"/>
  <c r="F20" i="1" s="1"/>
  <c r="E21" i="1" l="1"/>
  <c r="J21" i="1" s="1"/>
  <c r="K20" i="1"/>
  <c r="L20" i="1" s="1"/>
  <c r="M20" i="1" s="1"/>
  <c r="G21" i="1"/>
  <c r="H21" i="1" l="1"/>
  <c r="I21" i="1" s="1"/>
  <c r="F21" i="1" s="1"/>
  <c r="E22" i="1" l="1"/>
  <c r="J22" i="1" s="1"/>
  <c r="G22" i="1"/>
  <c r="K21" i="1"/>
  <c r="L21" i="1" s="1"/>
  <c r="M21" i="1" s="1"/>
  <c r="H22" i="1" l="1"/>
  <c r="I22" i="1" s="1"/>
  <c r="F22" i="1" s="1"/>
  <c r="E23" i="1" s="1"/>
  <c r="K22" i="1" l="1"/>
  <c r="L22" i="1" s="1"/>
  <c r="M22" i="1" s="1"/>
  <c r="G23" i="1"/>
  <c r="J23" i="1"/>
  <c r="H23" i="1" l="1"/>
  <c r="I23" i="1" s="1"/>
  <c r="F23" i="1" s="1"/>
  <c r="E24" i="1" s="1"/>
  <c r="J24" i="1" s="1"/>
  <c r="G24" i="1" l="1"/>
  <c r="H24" i="1" s="1"/>
  <c r="I24" i="1" s="1"/>
  <c r="F24" i="1" s="1"/>
  <c r="K23" i="1"/>
  <c r="L23" i="1" s="1"/>
  <c r="M23" i="1" s="1"/>
  <c r="E25" i="1" l="1"/>
  <c r="J25" i="1" s="1"/>
  <c r="K24" i="1"/>
  <c r="L24" i="1" s="1"/>
  <c r="M24" i="1" s="1"/>
  <c r="G25" i="1"/>
  <c r="H25" i="1" l="1"/>
  <c r="I25" i="1" s="1"/>
  <c r="F25" i="1" s="1"/>
  <c r="E26" i="1" s="1"/>
  <c r="K25" i="1" l="1"/>
  <c r="L25" i="1" s="1"/>
  <c r="M25" i="1" s="1"/>
  <c r="G26" i="1"/>
  <c r="J26" i="1"/>
  <c r="H26" i="1" l="1"/>
  <c r="I26" i="1" s="1"/>
  <c r="F26" i="1" s="1"/>
  <c r="G27" i="1" s="1"/>
  <c r="E27" i="1" l="1"/>
  <c r="J27" i="1" s="1"/>
  <c r="H27" i="1" s="1"/>
  <c r="K26" i="1"/>
  <c r="L26" i="1" s="1"/>
  <c r="M26" i="1" s="1"/>
  <c r="I27" i="1" l="1"/>
  <c r="F27" i="1" s="1"/>
  <c r="G28" i="1" l="1"/>
  <c r="E28" i="1"/>
  <c r="J28" i="1" s="1"/>
  <c r="K27" i="1"/>
  <c r="L27" i="1" s="1"/>
  <c r="M27" i="1" s="1"/>
  <c r="H28" i="1" l="1"/>
  <c r="I28" i="1" s="1"/>
  <c r="F28" i="1" s="1"/>
  <c r="G29" i="1" s="1"/>
  <c r="E29" i="1" l="1"/>
  <c r="J29" i="1" s="1"/>
  <c r="H29" i="1" s="1"/>
  <c r="I29" i="1" s="1"/>
  <c r="F29" i="1" s="1"/>
  <c r="K29" i="1" s="1"/>
  <c r="L29" i="1" s="1"/>
  <c r="K28" i="1"/>
  <c r="L28" i="1" s="1"/>
  <c r="M28" i="1" s="1"/>
  <c r="C31" i="1" l="1"/>
  <c r="M29" i="1"/>
  <c r="C32" i="1"/>
</calcChain>
</file>

<file path=xl/sharedStrings.xml><?xml version="1.0" encoding="utf-8"?>
<sst xmlns="http://schemas.openxmlformats.org/spreadsheetml/2006/main" count="26" uniqueCount="25">
  <si>
    <t>t0=</t>
  </si>
  <si>
    <t>tсв_(j-1)</t>
  </si>
  <si>
    <t>m=</t>
  </si>
  <si>
    <t>m^=</t>
  </si>
  <si>
    <t>N=</t>
  </si>
  <si>
    <t>Длительность обслуживания заявки, t</t>
  </si>
  <si>
    <t>Максимальное время ожидания, t_ож</t>
  </si>
  <si>
    <t>ст. откл</t>
  </si>
  <si>
    <t>ср. знач.</t>
  </si>
  <si>
    <t>T=</t>
  </si>
  <si>
    <t>Время поступления заявки</t>
  </si>
  <si>
    <t>ст. откл.</t>
  </si>
  <si>
    <t>№</t>
  </si>
  <si>
    <t>Начало обслуживания заявки</t>
  </si>
  <si>
    <t>Конец обслуживания заявки</t>
  </si>
  <si>
    <t>Заявка обслужена</t>
  </si>
  <si>
    <t>Ожидание</t>
  </si>
  <si>
    <t>Заявка (Окончание)лежит в интервале [0;T]</t>
  </si>
  <si>
    <t>Заявка (Начало)лежит в интервале [0;T]</t>
  </si>
  <si>
    <t>Итого обслужена в интервале</t>
  </si>
  <si>
    <t>Доля отказов</t>
  </si>
  <si>
    <t>Доля обслуженных</t>
  </si>
  <si>
    <t>Обслуживание</t>
  </si>
  <si>
    <t>ср. Знач</t>
  </si>
  <si>
    <t>Промежуточное значение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</si>
</sst>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1" xfId="0" applyBorder="1"/>
    <xf numFmtId="0" fontId="0" fillId="0" borderId="2" xfId="0" applyBorder="1"/>
    <xf numFmtId="20" fontId="0" fillId="0" borderId="2" xfId="0" applyNumberForma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64" fontId="0" fillId="0" borderId="1" xfId="0" applyNumberFormat="1" applyBorder="1" applyAlignment="1">
      <alignment horizontal="center"/>
    </xf>
    <xf numFmtId="164" fontId="0" fillId="0" borderId="1" xfId="0" applyNumberFormat="1" applyBorder="1"/>
    <xf numFmtId="0" fontId="0" fillId="0" borderId="6" xfId="0" applyBorder="1" applyAlignment="1">
      <alignment horizontal="center" vertical="center" wrapText="1"/>
    </xf>
    <xf numFmtId="164" fontId="0" fillId="0" borderId="6" xfId="0" applyNumberFormat="1" applyBorder="1" applyAlignment="1">
      <alignment horizontal="center"/>
    </xf>
    <xf numFmtId="164" fontId="0" fillId="0" borderId="6" xfId="0" applyNumberFormat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0" fontId="0" fillId="0" borderId="12" xfId="1" applyNumberFormat="1" applyFont="1" applyBorder="1" applyAlignment="1">
      <alignment horizontal="center"/>
    </xf>
    <xf numFmtId="10" fontId="0" fillId="0" borderId="15" xfId="1" applyNumberFormat="1" applyFon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14" xfId="0" applyBorder="1" applyAlignment="1">
      <alignment horizontal="left"/>
    </xf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1"/>
          <c:order val="0"/>
          <c:tx>
            <c:strRef>
              <c:f>Лист1!$D$8</c:f>
              <c:strCache>
                <c:ptCount val="1"/>
                <c:pt idx="0">
                  <c:v>Время поступления заявки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Лист1!$D$10:$D$29</c:f>
              <c:numCache>
                <c:formatCode>h:mm;@</c:formatCode>
                <c:ptCount val="20"/>
                <c:pt idx="0">
                  <c:v>6.1902540269196471E-3</c:v>
                </c:pt>
                <c:pt idx="1">
                  <c:v>1.4453383438418933E-2</c:v>
                </c:pt>
                <c:pt idx="2">
                  <c:v>2.4394304920559228E-2</c:v>
                </c:pt>
                <c:pt idx="3">
                  <c:v>3.5069832612860154E-2</c:v>
                </c:pt>
                <c:pt idx="4">
                  <c:v>4.3039647101429802E-2</c:v>
                </c:pt>
                <c:pt idx="5">
                  <c:v>5.0398779024516185E-2</c:v>
                </c:pt>
                <c:pt idx="6">
                  <c:v>6.0184514357666703E-2</c:v>
                </c:pt>
                <c:pt idx="7">
                  <c:v>6.9919652854554482E-2</c:v>
                </c:pt>
                <c:pt idx="8">
                  <c:v>7.8230659442657807E-2</c:v>
                </c:pt>
                <c:pt idx="9">
                  <c:v>8.9775093722405164E-2</c:v>
                </c:pt>
                <c:pt idx="10">
                  <c:v>9.8865166395024642E-2</c:v>
                </c:pt>
                <c:pt idx="11">
                  <c:v>0.10632731116042381</c:v>
                </c:pt>
                <c:pt idx="12">
                  <c:v>0.11819583821690557</c:v>
                </c:pt>
                <c:pt idx="13">
                  <c:v>0.12734292770831265</c:v>
                </c:pt>
                <c:pt idx="14">
                  <c:v>0.13993333265055657</c:v>
                </c:pt>
                <c:pt idx="15">
                  <c:v>0.14849390942254467</c:v>
                </c:pt>
                <c:pt idx="16">
                  <c:v>0.15308353668955121</c:v>
                </c:pt>
                <c:pt idx="17">
                  <c:v>0.16034765595554457</c:v>
                </c:pt>
                <c:pt idx="18">
                  <c:v>0.16911787594263109</c:v>
                </c:pt>
                <c:pt idx="19">
                  <c:v>0.17795526026853059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16-42FF-8E16-0B07F8A4E949}"/>
            </c:ext>
          </c:extLst>
        </c:ser>
        <c:ser>
          <c:idx val="0"/>
          <c:order val="1"/>
          <c:tx>
            <c:strRef>
              <c:f>Лист1!$H$8</c:f>
              <c:strCache>
                <c:ptCount val="1"/>
                <c:pt idx="0">
                  <c:v>Ожидание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Лист1!$H$10:$H$29</c:f>
              <c:numCache>
                <c:formatCode>h:mm;@</c:formatCode>
                <c:ptCount val="20"/>
                <c:pt idx="0">
                  <c:v>0</c:v>
                </c:pt>
                <c:pt idx="1">
                  <c:v>8.9688586233382488E-3</c:v>
                </c:pt>
                <c:pt idx="2">
                  <c:v>4.786347581422698E-3</c:v>
                </c:pt>
                <c:pt idx="3">
                  <c:v>0</c:v>
                </c:pt>
                <c:pt idx="4">
                  <c:v>5.9833515189459327E-3</c:v>
                </c:pt>
                <c:pt idx="5">
                  <c:v>1.0794820193425411E-2</c:v>
                </c:pt>
                <c:pt idx="6">
                  <c:v>4.6356419681217245E-3</c:v>
                </c:pt>
                <c:pt idx="7">
                  <c:v>3.9204213815663344E-2</c:v>
                </c:pt>
                <c:pt idx="8">
                  <c:v>3.0893207227560018E-2</c:v>
                </c:pt>
                <c:pt idx="9">
                  <c:v>1.9348772947812662E-2</c:v>
                </c:pt>
                <c:pt idx="10">
                  <c:v>1.0258700275193183E-2</c:v>
                </c:pt>
                <c:pt idx="11">
                  <c:v>1.3447706112319532E-2</c:v>
                </c:pt>
                <c:pt idx="12">
                  <c:v>1.579179055837765E-3</c:v>
                </c:pt>
                <c:pt idx="13">
                  <c:v>2.7957506756029565E-2</c:v>
                </c:pt>
                <c:pt idx="14">
                  <c:v>1.5367101813785644E-2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E16-42FF-8E16-0B07F8A4E949}"/>
            </c:ext>
          </c:extLst>
        </c:ser>
        <c:ser>
          <c:idx val="2"/>
          <c:order val="2"/>
          <c:tx>
            <c:strRef>
              <c:f>Лист1!$M$8</c:f>
              <c:strCache>
                <c:ptCount val="1"/>
                <c:pt idx="0">
                  <c:v>Обслуживание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Лист1!$M$10:$M$29</c:f>
              <c:numCache>
                <c:formatCode>h:mm;@</c:formatCode>
                <c:ptCount val="20"/>
                <c:pt idx="0">
                  <c:v>1.7231988034837536E-2</c:v>
                </c:pt>
                <c:pt idx="1">
                  <c:v>5.7584104402247449E-3</c:v>
                </c:pt>
                <c:pt idx="2">
                  <c:v>5.1797559059583399E-3</c:v>
                </c:pt>
                <c:pt idx="3">
                  <c:v>1.395316600751558E-2</c:v>
                </c:pt>
                <c:pt idx="4">
                  <c:v>1.2170600597565865E-2</c:v>
                </c:pt>
                <c:pt idx="5">
                  <c:v>3.6265571078468372E-3</c:v>
                </c:pt>
                <c:pt idx="6">
                  <c:v>4.4303710344429398E-2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1.0651150602525512E-2</c:v>
                </c:pt>
                <c:pt idx="11">
                  <c:v>0</c:v>
                </c:pt>
                <c:pt idx="12">
                  <c:v>3.5525417191598872E-2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E16-42FF-8E16-0B07F8A4E94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758053312"/>
        <c:axId val="1338520096"/>
      </c:barChart>
      <c:catAx>
        <c:axId val="7580533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38520096"/>
        <c:crosses val="autoZero"/>
        <c:auto val="1"/>
        <c:lblAlgn val="ctr"/>
        <c:lblOffset val="100"/>
        <c:noMultiLvlLbl val="0"/>
      </c:catAx>
      <c:valAx>
        <c:axId val="1338520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805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</xdr:colOff>
      <xdr:row>7</xdr:row>
      <xdr:rowOff>1572</xdr:rowOff>
    </xdr:from>
    <xdr:to>
      <xdr:col>22</xdr:col>
      <xdr:colOff>6563</xdr:colOff>
      <xdr:row>29</xdr:row>
      <xdr:rowOff>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77157E64-78B3-4836-AEC3-078E211D1C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C2F999-FF38-413B-9B28-022CC3B55320}">
  <dimension ref="A1:M32"/>
  <sheetViews>
    <sheetView tabSelected="1" zoomScale="85" zoomScaleNormal="85" workbookViewId="0">
      <selection activeCell="G8" sqref="G8"/>
    </sheetView>
  </sheetViews>
  <sheetFormatPr baseColWidth="10" defaultColWidth="8.83203125" defaultRowHeight="15" x14ac:dyDescent="0.2"/>
  <cols>
    <col min="1" max="1" width="7.5" bestFit="1" customWidth="1"/>
    <col min="3" max="3" width="18.33203125" bestFit="1" customWidth="1"/>
    <col min="4" max="4" width="22" bestFit="1" customWidth="1"/>
    <col min="5" max="5" width="18.6640625" bestFit="1" customWidth="1"/>
    <col min="6" max="6" width="17.83203125" bestFit="1" customWidth="1"/>
    <col min="7" max="7" width="13.83203125" customWidth="1"/>
    <col min="8" max="8" width="9.5" customWidth="1"/>
    <col min="9" max="9" width="15.33203125" bestFit="1" customWidth="1"/>
    <col min="10" max="10" width="14.1640625" bestFit="1" customWidth="1"/>
    <col min="11" max="11" width="17.1640625" bestFit="1" customWidth="1"/>
    <col min="12" max="12" width="15.83203125" bestFit="1" customWidth="1"/>
    <col min="13" max="13" width="12.83203125" bestFit="1" customWidth="1"/>
    <col min="14" max="14" width="10.1640625" customWidth="1"/>
  </cols>
  <sheetData>
    <row r="1" spans="1:13" ht="16" thickBot="1" x14ac:dyDescent="0.25">
      <c r="A1" s="5" t="s">
        <v>0</v>
      </c>
      <c r="B1" s="3">
        <v>0</v>
      </c>
      <c r="D1" s="17" t="s">
        <v>23</v>
      </c>
      <c r="E1" s="18" t="s">
        <v>8</v>
      </c>
      <c r="F1" s="19" t="s">
        <v>8</v>
      </c>
    </row>
    <row r="2" spans="1:13" x14ac:dyDescent="0.2">
      <c r="A2" s="6" t="s">
        <v>1</v>
      </c>
      <c r="B2" s="3">
        <v>0</v>
      </c>
      <c r="D2" s="16">
        <v>20</v>
      </c>
      <c r="E2" s="16">
        <v>20</v>
      </c>
      <c r="F2" s="16">
        <v>13</v>
      </c>
    </row>
    <row r="3" spans="1:13" x14ac:dyDescent="0.2">
      <c r="A3" s="6" t="s">
        <v>2</v>
      </c>
      <c r="B3" s="3">
        <v>0</v>
      </c>
      <c r="D3" s="2"/>
      <c r="E3" s="2" t="s">
        <v>7</v>
      </c>
      <c r="F3" s="2" t="s">
        <v>11</v>
      </c>
    </row>
    <row r="4" spans="1:13" x14ac:dyDescent="0.2">
      <c r="A4" s="6" t="s">
        <v>3</v>
      </c>
      <c r="B4" s="3">
        <v>0</v>
      </c>
      <c r="D4" s="2"/>
      <c r="E4" s="2">
        <v>7</v>
      </c>
      <c r="F4" s="2">
        <v>4</v>
      </c>
    </row>
    <row r="5" spans="1:13" x14ac:dyDescent="0.2">
      <c r="A5" s="6" t="s">
        <v>4</v>
      </c>
      <c r="B5" s="3">
        <v>0</v>
      </c>
    </row>
    <row r="6" spans="1:13" ht="16" thickBot="1" x14ac:dyDescent="0.25">
      <c r="A6" s="7" t="s">
        <v>9</v>
      </c>
      <c r="B6" s="4">
        <f>4/24</f>
        <v>0.16666666666666666</v>
      </c>
    </row>
    <row r="7" spans="1:13" ht="16" thickBot="1" x14ac:dyDescent="0.25"/>
    <row r="8" spans="1:13" s="1" customFormat="1" ht="113" thickBot="1" x14ac:dyDescent="0.25">
      <c r="A8" s="13" t="s">
        <v>12</v>
      </c>
      <c r="B8" s="14" t="s">
        <v>5</v>
      </c>
      <c r="C8" s="14" t="s">
        <v>6</v>
      </c>
      <c r="D8" s="14" t="s">
        <v>10</v>
      </c>
      <c r="E8" s="14" t="s">
        <v>13</v>
      </c>
      <c r="F8" s="14" t="s">
        <v>14</v>
      </c>
      <c r="G8" s="14" t="s">
        <v>24</v>
      </c>
      <c r="H8" s="14" t="s">
        <v>16</v>
      </c>
      <c r="I8" s="14" t="s">
        <v>15</v>
      </c>
      <c r="J8" s="14" t="s">
        <v>18</v>
      </c>
      <c r="K8" s="14" t="s">
        <v>17</v>
      </c>
      <c r="L8" s="14" t="s">
        <v>19</v>
      </c>
      <c r="M8" s="15" t="s">
        <v>22</v>
      </c>
    </row>
    <row r="9" spans="1:13" s="1" customFormat="1" x14ac:dyDescent="0.2">
      <c r="A9" s="10"/>
      <c r="B9" s="10"/>
      <c r="C9" s="11"/>
      <c r="D9" s="12">
        <v>0</v>
      </c>
      <c r="E9" s="10"/>
      <c r="F9" s="12">
        <f>D9</f>
        <v>0</v>
      </c>
      <c r="G9" s="10"/>
      <c r="H9" s="10"/>
      <c r="I9" s="10"/>
      <c r="J9" s="10"/>
      <c r="K9" s="10"/>
      <c r="L9" s="10"/>
      <c r="M9" s="10"/>
    </row>
    <row r="10" spans="1:13" x14ac:dyDescent="0.2">
      <c r="A10" s="2">
        <v>1</v>
      </c>
      <c r="B10" s="8">
        <f t="shared" ref="B10:B29" ca="1" si="0">-D$2*LN(RAND())/1440</f>
        <v>1.7231988034837536E-2</v>
      </c>
      <c r="C10" s="8">
        <f t="shared" ref="C10:C29" ca="1" si="1">_xlfn.NORM.INV(RAND(),E$2,E$4)/1440</f>
        <v>9.8510017414325836E-3</v>
      </c>
      <c r="D10" s="8">
        <f t="shared" ref="D10:D29" ca="1" si="2">D9+_xlfn.NORM.INV(RAND(),F$2,F$4)/1440</f>
        <v>6.1902540269196471E-3</v>
      </c>
      <c r="E10" s="9">
        <f ca="1">MAX(F$9:F9,D10)</f>
        <v>6.1902540269196471E-3</v>
      </c>
      <c r="F10" s="9">
        <f ca="1">IF(I10,E10+B10,"")</f>
        <v>2.3422242061757182E-2</v>
      </c>
      <c r="G10" s="9">
        <f ca="1">MAX(F$9:F9)-D10</f>
        <v>-6.1902540269196471E-3</v>
      </c>
      <c r="H10" s="9">
        <f ca="1">IF(J10,IF(G10&lt;0,0,G10),0)</f>
        <v>0</v>
      </c>
      <c r="I10" s="2" t="b">
        <f ca="1">NOT(H10&gt;C10)</f>
        <v>1</v>
      </c>
      <c r="J10" s="2" t="b">
        <f t="shared" ref="J10:J29" ca="1" si="3">E10&lt;B$6</f>
        <v>1</v>
      </c>
      <c r="K10" s="2" t="b">
        <f t="shared" ref="K10:K29" ca="1" si="4">F10&lt;B$6</f>
        <v>1</v>
      </c>
      <c r="L10" s="2" t="b">
        <f ca="1">AND(I10,K10)</f>
        <v>1</v>
      </c>
      <c r="M10" s="9">
        <f ca="1">B10*L10</f>
        <v>1.7231988034837536E-2</v>
      </c>
    </row>
    <row r="11" spans="1:13" x14ac:dyDescent="0.2">
      <c r="A11" s="2">
        <v>2</v>
      </c>
      <c r="B11" s="8">
        <f t="shared" ca="1" si="0"/>
        <v>5.7584104402247449E-3</v>
      </c>
      <c r="C11" s="8">
        <f t="shared" ca="1" si="1"/>
        <v>1.3718139210250418E-2</v>
      </c>
      <c r="D11" s="8">
        <f t="shared" ca="1" si="2"/>
        <v>1.4453383438418933E-2</v>
      </c>
      <c r="E11" s="9">
        <f ca="1">MAX(F$9:F10,D11)</f>
        <v>2.3422242061757182E-2</v>
      </c>
      <c r="F11" s="9">
        <f t="shared" ref="F11:F29" ca="1" si="5">IF(I11,E11+B11,"")</f>
        <v>2.9180652501981926E-2</v>
      </c>
      <c r="G11" s="9">
        <f ca="1">MAX(F$9:F10)-D11</f>
        <v>8.9688586233382488E-3</v>
      </c>
      <c r="H11" s="9">
        <f t="shared" ref="H11:H29" ca="1" si="6">IF(J11,IF(G11&lt;0,0,G11),0)</f>
        <v>8.9688586233382488E-3</v>
      </c>
      <c r="I11" s="2" t="b">
        <f t="shared" ref="I11:I29" ca="1" si="7">NOT(H11&gt;C11)</f>
        <v>1</v>
      </c>
      <c r="J11" s="2" t="b">
        <f t="shared" ca="1" si="3"/>
        <v>1</v>
      </c>
      <c r="K11" s="2" t="b">
        <f t="shared" ca="1" si="4"/>
        <v>1</v>
      </c>
      <c r="L11" s="2" t="b">
        <f t="shared" ref="L11:L29" ca="1" si="8">AND(I11,K11)</f>
        <v>1</v>
      </c>
      <c r="M11" s="9">
        <f t="shared" ref="M11:M29" ca="1" si="9">B11*L11</f>
        <v>5.7584104402247449E-3</v>
      </c>
    </row>
    <row r="12" spans="1:13" x14ac:dyDescent="0.2">
      <c r="A12" s="2">
        <v>3</v>
      </c>
      <c r="B12" s="8">
        <f t="shared" ca="1" si="0"/>
        <v>5.1797559059583399E-3</v>
      </c>
      <c r="C12" s="8">
        <f t="shared" ca="1" si="1"/>
        <v>8.7178369754972972E-3</v>
      </c>
      <c r="D12" s="8">
        <f t="shared" ca="1" si="2"/>
        <v>2.4394304920559228E-2</v>
      </c>
      <c r="E12" s="9">
        <f ca="1">MAX(F$9:F11,D12)</f>
        <v>2.9180652501981926E-2</v>
      </c>
      <c r="F12" s="9">
        <f t="shared" ca="1" si="5"/>
        <v>3.4360408407940267E-2</v>
      </c>
      <c r="G12" s="9">
        <f ca="1">MAX(F$9:F11)-D12</f>
        <v>4.786347581422698E-3</v>
      </c>
      <c r="H12" s="9">
        <f t="shared" ca="1" si="6"/>
        <v>4.786347581422698E-3</v>
      </c>
      <c r="I12" s="2" t="b">
        <f t="shared" ca="1" si="7"/>
        <v>1</v>
      </c>
      <c r="J12" s="2" t="b">
        <f t="shared" ca="1" si="3"/>
        <v>1</v>
      </c>
      <c r="K12" s="2" t="b">
        <f t="shared" ca="1" si="4"/>
        <v>1</v>
      </c>
      <c r="L12" s="2" t="b">
        <f t="shared" ca="1" si="8"/>
        <v>1</v>
      </c>
      <c r="M12" s="9">
        <f t="shared" ca="1" si="9"/>
        <v>5.1797559059583399E-3</v>
      </c>
    </row>
    <row r="13" spans="1:13" x14ac:dyDescent="0.2">
      <c r="A13" s="2">
        <v>4</v>
      </c>
      <c r="B13" s="8">
        <f t="shared" ca="1" si="0"/>
        <v>1.395316600751558E-2</v>
      </c>
      <c r="C13" s="8">
        <f t="shared" ca="1" si="1"/>
        <v>9.5945777559814736E-3</v>
      </c>
      <c r="D13" s="8">
        <f t="shared" ca="1" si="2"/>
        <v>3.5069832612860154E-2</v>
      </c>
      <c r="E13" s="9">
        <f ca="1">MAX(F$9:F12,D13)</f>
        <v>3.5069832612860154E-2</v>
      </c>
      <c r="F13" s="9">
        <f t="shared" ca="1" si="5"/>
        <v>4.9022998620375735E-2</v>
      </c>
      <c r="G13" s="9">
        <f ca="1">MAX(F$9:F12)-D13</f>
        <v>-7.0942420491988678E-4</v>
      </c>
      <c r="H13" s="9">
        <f t="shared" ca="1" si="6"/>
        <v>0</v>
      </c>
      <c r="I13" s="2" t="b">
        <f t="shared" ca="1" si="7"/>
        <v>1</v>
      </c>
      <c r="J13" s="2" t="b">
        <f t="shared" ca="1" si="3"/>
        <v>1</v>
      </c>
      <c r="K13" s="2" t="b">
        <f t="shared" ca="1" si="4"/>
        <v>1</v>
      </c>
      <c r="L13" s="2" t="b">
        <f t="shared" ca="1" si="8"/>
        <v>1</v>
      </c>
      <c r="M13" s="9">
        <f t="shared" ca="1" si="9"/>
        <v>1.395316600751558E-2</v>
      </c>
    </row>
    <row r="14" spans="1:13" x14ac:dyDescent="0.2">
      <c r="A14" s="2">
        <v>5</v>
      </c>
      <c r="B14" s="8">
        <f t="shared" ca="1" si="0"/>
        <v>1.2170600597565865E-2</v>
      </c>
      <c r="C14" s="8">
        <f t="shared" ca="1" si="1"/>
        <v>1.3831268280176615E-2</v>
      </c>
      <c r="D14" s="8">
        <f t="shared" ca="1" si="2"/>
        <v>4.3039647101429802E-2</v>
      </c>
      <c r="E14" s="9">
        <f ca="1">MAX(F$9:F13,D14)</f>
        <v>4.9022998620375735E-2</v>
      </c>
      <c r="F14" s="9">
        <f t="shared" ca="1" si="5"/>
        <v>6.1193599217941597E-2</v>
      </c>
      <c r="G14" s="9">
        <f ca="1">MAX(F$9:F13)-D14</f>
        <v>5.9833515189459327E-3</v>
      </c>
      <c r="H14" s="9">
        <f ca="1">IF(J14,IF(G14&lt;0,0,G14),0)</f>
        <v>5.9833515189459327E-3</v>
      </c>
      <c r="I14" s="2" t="b">
        <f t="shared" ca="1" si="7"/>
        <v>1</v>
      </c>
      <c r="J14" s="2" t="b">
        <f t="shared" ca="1" si="3"/>
        <v>1</v>
      </c>
      <c r="K14" s="2" t="b">
        <f t="shared" ca="1" si="4"/>
        <v>1</v>
      </c>
      <c r="L14" s="2" t="b">
        <f t="shared" ca="1" si="8"/>
        <v>1</v>
      </c>
      <c r="M14" s="9">
        <f t="shared" ca="1" si="9"/>
        <v>1.2170600597565865E-2</v>
      </c>
    </row>
    <row r="15" spans="1:13" x14ac:dyDescent="0.2">
      <c r="A15" s="2">
        <v>6</v>
      </c>
      <c r="B15" s="8">
        <f t="shared" ca="1" si="0"/>
        <v>3.6265571078468372E-3</v>
      </c>
      <c r="C15" s="8">
        <f t="shared" ca="1" si="1"/>
        <v>1.0995609227042463E-2</v>
      </c>
      <c r="D15" s="8">
        <f t="shared" ca="1" si="2"/>
        <v>5.0398779024516185E-2</v>
      </c>
      <c r="E15" s="9">
        <f ca="1">MAX(F$9:F14,D15)</f>
        <v>6.1193599217941597E-2</v>
      </c>
      <c r="F15" s="9">
        <f t="shared" ca="1" si="5"/>
        <v>6.4820156325788428E-2</v>
      </c>
      <c r="G15" s="9">
        <f ca="1">MAX(F$9:F14)-D15</f>
        <v>1.0794820193425411E-2</v>
      </c>
      <c r="H15" s="9">
        <f t="shared" ca="1" si="6"/>
        <v>1.0794820193425411E-2</v>
      </c>
      <c r="I15" s="2" t="b">
        <f t="shared" ca="1" si="7"/>
        <v>1</v>
      </c>
      <c r="J15" s="2" t="b">
        <f t="shared" ca="1" si="3"/>
        <v>1</v>
      </c>
      <c r="K15" s="2" t="b">
        <f t="shared" ca="1" si="4"/>
        <v>1</v>
      </c>
      <c r="L15" s="2" t="b">
        <f t="shared" ca="1" si="8"/>
        <v>1</v>
      </c>
      <c r="M15" s="9">
        <f t="shared" ca="1" si="9"/>
        <v>3.6265571078468372E-3</v>
      </c>
    </row>
    <row r="16" spans="1:13" x14ac:dyDescent="0.2">
      <c r="A16" s="2">
        <v>7</v>
      </c>
      <c r="B16" s="8">
        <f t="shared" ca="1" si="0"/>
        <v>4.4303710344429398E-2</v>
      </c>
      <c r="C16" s="8">
        <f t="shared" ca="1" si="1"/>
        <v>1.4262935922418131E-2</v>
      </c>
      <c r="D16" s="8">
        <f t="shared" ca="1" si="2"/>
        <v>6.0184514357666703E-2</v>
      </c>
      <c r="E16" s="9">
        <f ca="1">MAX(F$9:F15,D16)</f>
        <v>6.4820156325788428E-2</v>
      </c>
      <c r="F16" s="9">
        <f t="shared" ca="1" si="5"/>
        <v>0.10912386667021783</v>
      </c>
      <c r="G16" s="9">
        <f ca="1">MAX(F$9:F15)-D16</f>
        <v>4.6356419681217245E-3</v>
      </c>
      <c r="H16" s="9">
        <f t="shared" ca="1" si="6"/>
        <v>4.6356419681217245E-3</v>
      </c>
      <c r="I16" s="2" t="b">
        <f t="shared" ca="1" si="7"/>
        <v>1</v>
      </c>
      <c r="J16" s="2" t="b">
        <f t="shared" ca="1" si="3"/>
        <v>1</v>
      </c>
      <c r="K16" s="2" t="b">
        <f t="shared" ca="1" si="4"/>
        <v>1</v>
      </c>
      <c r="L16" s="2" t="b">
        <f t="shared" ca="1" si="8"/>
        <v>1</v>
      </c>
      <c r="M16" s="9">
        <f t="shared" ca="1" si="9"/>
        <v>4.4303710344429398E-2</v>
      </c>
    </row>
    <row r="17" spans="1:13" x14ac:dyDescent="0.2">
      <c r="A17" s="2">
        <v>8</v>
      </c>
      <c r="B17" s="8">
        <f t="shared" ca="1" si="0"/>
        <v>7.9565743497350995E-3</v>
      </c>
      <c r="C17" s="8">
        <f t="shared" ca="1" si="1"/>
        <v>1.5085204054127317E-2</v>
      </c>
      <c r="D17" s="8">
        <f t="shared" ca="1" si="2"/>
        <v>6.9919652854554482E-2</v>
      </c>
      <c r="E17" s="9">
        <f ca="1">MAX(F$9:F16,D17)</f>
        <v>0.10912386667021783</v>
      </c>
      <c r="F17" s="9" t="str">
        <f t="shared" ca="1" si="5"/>
        <v/>
      </c>
      <c r="G17" s="9">
        <f ca="1">MAX(F$9:F16)-D17</f>
        <v>3.9204213815663344E-2</v>
      </c>
      <c r="H17" s="9">
        <f t="shared" ca="1" si="6"/>
        <v>3.9204213815663344E-2</v>
      </c>
      <c r="I17" s="2" t="b">
        <f t="shared" ca="1" si="7"/>
        <v>0</v>
      </c>
      <c r="J17" s="2" t="b">
        <f t="shared" ca="1" si="3"/>
        <v>1</v>
      </c>
      <c r="K17" s="2" t="b">
        <f t="shared" ca="1" si="4"/>
        <v>0</v>
      </c>
      <c r="L17" s="2" t="b">
        <f t="shared" ca="1" si="8"/>
        <v>0</v>
      </c>
      <c r="M17" s="9">
        <f t="shared" ca="1" si="9"/>
        <v>0</v>
      </c>
    </row>
    <row r="18" spans="1:13" x14ac:dyDescent="0.2">
      <c r="A18" s="2">
        <v>9</v>
      </c>
      <c r="B18" s="8">
        <f t="shared" ca="1" si="0"/>
        <v>7.8305344804780526E-4</v>
      </c>
      <c r="C18" s="8">
        <f t="shared" ca="1" si="1"/>
        <v>1.6423712427481016E-2</v>
      </c>
      <c r="D18" s="8">
        <f t="shared" ca="1" si="2"/>
        <v>7.8230659442657807E-2</v>
      </c>
      <c r="E18" s="9">
        <f ca="1">MAX(F$9:F17,D18)</f>
        <v>0.10912386667021783</v>
      </c>
      <c r="F18" s="9" t="str">
        <f t="shared" ca="1" si="5"/>
        <v/>
      </c>
      <c r="G18" s="9">
        <f ca="1">MAX(F$9:F17)-D18</f>
        <v>3.0893207227560018E-2</v>
      </c>
      <c r="H18" s="9">
        <f t="shared" ca="1" si="6"/>
        <v>3.0893207227560018E-2</v>
      </c>
      <c r="I18" s="2" t="b">
        <f t="shared" ca="1" si="7"/>
        <v>0</v>
      </c>
      <c r="J18" s="2" t="b">
        <f t="shared" ca="1" si="3"/>
        <v>1</v>
      </c>
      <c r="K18" s="2" t="b">
        <f t="shared" ca="1" si="4"/>
        <v>0</v>
      </c>
      <c r="L18" s="2" t="b">
        <f t="shared" ca="1" si="8"/>
        <v>0</v>
      </c>
      <c r="M18" s="9">
        <f t="shared" ca="1" si="9"/>
        <v>0</v>
      </c>
    </row>
    <row r="19" spans="1:13" x14ac:dyDescent="0.2">
      <c r="A19" s="2">
        <v>10</v>
      </c>
      <c r="B19" s="8">
        <f t="shared" ca="1" si="0"/>
        <v>1.9842881400513837E-2</v>
      </c>
      <c r="C19" s="8">
        <f t="shared" ca="1" si="1"/>
        <v>1.5652925126336467E-2</v>
      </c>
      <c r="D19" s="8">
        <f t="shared" ca="1" si="2"/>
        <v>8.9775093722405164E-2</v>
      </c>
      <c r="E19" s="9">
        <f ca="1">MAX(F$9:F18,D19)</f>
        <v>0.10912386667021783</v>
      </c>
      <c r="F19" s="9" t="str">
        <f t="shared" ca="1" si="5"/>
        <v/>
      </c>
      <c r="G19" s="9">
        <f ca="1">MAX(F$9:F18)-D19</f>
        <v>1.9348772947812662E-2</v>
      </c>
      <c r="H19" s="9">
        <f t="shared" ca="1" si="6"/>
        <v>1.9348772947812662E-2</v>
      </c>
      <c r="I19" s="2" t="b">
        <f t="shared" ca="1" si="7"/>
        <v>0</v>
      </c>
      <c r="J19" s="2" t="b">
        <f t="shared" ca="1" si="3"/>
        <v>1</v>
      </c>
      <c r="K19" s="2" t="b">
        <f t="shared" ca="1" si="4"/>
        <v>0</v>
      </c>
      <c r="L19" s="2" t="b">
        <f t="shared" ca="1" si="8"/>
        <v>0</v>
      </c>
      <c r="M19" s="9">
        <f t="shared" ca="1" si="9"/>
        <v>0</v>
      </c>
    </row>
    <row r="20" spans="1:13" x14ac:dyDescent="0.2">
      <c r="A20" s="2">
        <v>11</v>
      </c>
      <c r="B20" s="8">
        <f t="shared" ca="1" si="0"/>
        <v>1.0651150602525512E-2</v>
      </c>
      <c r="C20" s="8">
        <f t="shared" ca="1" si="1"/>
        <v>1.2327270078984943E-2</v>
      </c>
      <c r="D20" s="8">
        <f t="shared" ca="1" si="2"/>
        <v>9.8865166395024642E-2</v>
      </c>
      <c r="E20" s="9">
        <f ca="1">MAX(F$9:F19,D20)</f>
        <v>0.10912386667021783</v>
      </c>
      <c r="F20" s="9">
        <f t="shared" ca="1" si="5"/>
        <v>0.11977501727274334</v>
      </c>
      <c r="G20" s="9">
        <f ca="1">MAX(F$9:F19)-D20</f>
        <v>1.0258700275193183E-2</v>
      </c>
      <c r="H20" s="9">
        <f t="shared" ca="1" si="6"/>
        <v>1.0258700275193183E-2</v>
      </c>
      <c r="I20" s="2" t="b">
        <f t="shared" ca="1" si="7"/>
        <v>1</v>
      </c>
      <c r="J20" s="2" t="b">
        <f t="shared" ca="1" si="3"/>
        <v>1</v>
      </c>
      <c r="K20" s="2" t="b">
        <f t="shared" ca="1" si="4"/>
        <v>1</v>
      </c>
      <c r="L20" s="2" t="b">
        <f t="shared" ca="1" si="8"/>
        <v>1</v>
      </c>
      <c r="M20" s="9">
        <f t="shared" ca="1" si="9"/>
        <v>1.0651150602525512E-2</v>
      </c>
    </row>
    <row r="21" spans="1:13" x14ac:dyDescent="0.2">
      <c r="A21" s="2">
        <v>12</v>
      </c>
      <c r="B21" s="8">
        <f t="shared" ca="1" si="0"/>
        <v>2.2939741688347972E-2</v>
      </c>
      <c r="C21" s="8">
        <f t="shared" ca="1" si="1"/>
        <v>1.1806510715901546E-2</v>
      </c>
      <c r="D21" s="8">
        <f t="shared" ca="1" si="2"/>
        <v>0.10632731116042381</v>
      </c>
      <c r="E21" s="9">
        <f ca="1">MAX(F$9:F20,D21)</f>
        <v>0.11977501727274334</v>
      </c>
      <c r="F21" s="9" t="str">
        <f t="shared" ca="1" si="5"/>
        <v/>
      </c>
      <c r="G21" s="9">
        <f ca="1">MAX(F$9:F20)-D21</f>
        <v>1.3447706112319532E-2</v>
      </c>
      <c r="H21" s="9">
        <f t="shared" ca="1" si="6"/>
        <v>1.3447706112319532E-2</v>
      </c>
      <c r="I21" s="2" t="b">
        <f t="shared" ca="1" si="7"/>
        <v>0</v>
      </c>
      <c r="J21" s="2" t="b">
        <f t="shared" ca="1" si="3"/>
        <v>1</v>
      </c>
      <c r="K21" s="2" t="b">
        <f t="shared" ca="1" si="4"/>
        <v>0</v>
      </c>
      <c r="L21" s="2" t="b">
        <f t="shared" ca="1" si="8"/>
        <v>0</v>
      </c>
      <c r="M21" s="9">
        <f t="shared" ca="1" si="9"/>
        <v>0</v>
      </c>
    </row>
    <row r="22" spans="1:13" x14ac:dyDescent="0.2">
      <c r="A22" s="2">
        <v>13</v>
      </c>
      <c r="B22" s="8">
        <f t="shared" ca="1" si="0"/>
        <v>3.5525417191598872E-2</v>
      </c>
      <c r="C22" s="8">
        <f t="shared" ca="1" si="1"/>
        <v>1.781480428079563E-2</v>
      </c>
      <c r="D22" s="8">
        <f t="shared" ca="1" si="2"/>
        <v>0.11819583821690557</v>
      </c>
      <c r="E22" s="9">
        <f ca="1">MAX(F$9:F21,D22)</f>
        <v>0.11977501727274334</v>
      </c>
      <c r="F22" s="9">
        <f t="shared" ca="1" si="5"/>
        <v>0.15530043446434222</v>
      </c>
      <c r="G22" s="9">
        <f ca="1">MAX(F$9:F21)-D22</f>
        <v>1.579179055837765E-3</v>
      </c>
      <c r="H22" s="9">
        <f t="shared" ca="1" si="6"/>
        <v>1.579179055837765E-3</v>
      </c>
      <c r="I22" s="2" t="b">
        <f t="shared" ca="1" si="7"/>
        <v>1</v>
      </c>
      <c r="J22" s="2" t="b">
        <f t="shared" ca="1" si="3"/>
        <v>1</v>
      </c>
      <c r="K22" s="2" t="b">
        <f t="shared" ca="1" si="4"/>
        <v>1</v>
      </c>
      <c r="L22" s="2" t="b">
        <f t="shared" ca="1" si="8"/>
        <v>1</v>
      </c>
      <c r="M22" s="9">
        <f t="shared" ca="1" si="9"/>
        <v>3.5525417191598872E-2</v>
      </c>
    </row>
    <row r="23" spans="1:13" x14ac:dyDescent="0.2">
      <c r="A23" s="2">
        <v>14</v>
      </c>
      <c r="B23" s="8">
        <f t="shared" ca="1" si="0"/>
        <v>4.7473569635256138E-3</v>
      </c>
      <c r="C23" s="8">
        <f t="shared" ca="1" si="1"/>
        <v>1.6320135002714776E-2</v>
      </c>
      <c r="D23" s="8">
        <f t="shared" ca="1" si="2"/>
        <v>0.12734292770831265</v>
      </c>
      <c r="E23" s="9">
        <f ca="1">MAX(F$9:F22,D23)</f>
        <v>0.15530043446434222</v>
      </c>
      <c r="F23" s="9" t="str">
        <f t="shared" ca="1" si="5"/>
        <v/>
      </c>
      <c r="G23" s="9">
        <f ca="1">MAX(F$9:F22)-D23</f>
        <v>2.7957506756029565E-2</v>
      </c>
      <c r="H23" s="9">
        <f t="shared" ca="1" si="6"/>
        <v>2.7957506756029565E-2</v>
      </c>
      <c r="I23" s="2" t="b">
        <f t="shared" ca="1" si="7"/>
        <v>0</v>
      </c>
      <c r="J23" s="2" t="b">
        <f t="shared" ca="1" si="3"/>
        <v>1</v>
      </c>
      <c r="K23" s="2" t="b">
        <f t="shared" ca="1" si="4"/>
        <v>0</v>
      </c>
      <c r="L23" s="2" t="b">
        <f t="shared" ca="1" si="8"/>
        <v>0</v>
      </c>
      <c r="M23" s="9">
        <f t="shared" ca="1" si="9"/>
        <v>0</v>
      </c>
    </row>
    <row r="24" spans="1:13" x14ac:dyDescent="0.2">
      <c r="A24" s="2">
        <v>15</v>
      </c>
      <c r="B24" s="8">
        <f t="shared" ca="1" si="0"/>
        <v>3.9210084740284527E-2</v>
      </c>
      <c r="C24" s="8">
        <f t="shared" ca="1" si="1"/>
        <v>1.5379029228275901E-2</v>
      </c>
      <c r="D24" s="8">
        <f t="shared" ca="1" si="2"/>
        <v>0.13993333265055657</v>
      </c>
      <c r="E24" s="9">
        <f ca="1">MAX(F$9:F23,D24)</f>
        <v>0.15530043446434222</v>
      </c>
      <c r="F24" s="9">
        <f t="shared" ca="1" si="5"/>
        <v>0.19451051920462675</v>
      </c>
      <c r="G24" s="9">
        <f ca="1">MAX(F$9:F23)-D24</f>
        <v>1.5367101813785644E-2</v>
      </c>
      <c r="H24" s="9">
        <f t="shared" ca="1" si="6"/>
        <v>1.5367101813785644E-2</v>
      </c>
      <c r="I24" s="2" t="b">
        <f t="shared" ca="1" si="7"/>
        <v>1</v>
      </c>
      <c r="J24" s="2" t="b">
        <f t="shared" ca="1" si="3"/>
        <v>1</v>
      </c>
      <c r="K24" s="2" t="b">
        <f t="shared" ca="1" si="4"/>
        <v>0</v>
      </c>
      <c r="L24" s="2" t="b">
        <f t="shared" ca="1" si="8"/>
        <v>0</v>
      </c>
      <c r="M24" s="9">
        <f t="shared" ca="1" si="9"/>
        <v>0</v>
      </c>
    </row>
    <row r="25" spans="1:13" x14ac:dyDescent="0.2">
      <c r="A25" s="2">
        <v>16</v>
      </c>
      <c r="B25" s="8">
        <f t="shared" ca="1" si="0"/>
        <v>6.3212952876962655E-3</v>
      </c>
      <c r="C25" s="8">
        <f t="shared" ca="1" si="1"/>
        <v>2.1706496562512466E-2</v>
      </c>
      <c r="D25" s="8">
        <f t="shared" ca="1" si="2"/>
        <v>0.14849390942254467</v>
      </c>
      <c r="E25" s="9">
        <f ca="1">MAX(F$9:F24,D25)</f>
        <v>0.19451051920462675</v>
      </c>
      <c r="F25" s="9">
        <f t="shared" ca="1" si="5"/>
        <v>0.20083181449232301</v>
      </c>
      <c r="G25" s="9">
        <f ca="1">MAX(F$9:F24)-D25</f>
        <v>4.601660978208208E-2</v>
      </c>
      <c r="H25" s="9">
        <f t="shared" ca="1" si="6"/>
        <v>0</v>
      </c>
      <c r="I25" s="2" t="b">
        <f t="shared" ca="1" si="7"/>
        <v>1</v>
      </c>
      <c r="J25" s="2" t="b">
        <f t="shared" ca="1" si="3"/>
        <v>0</v>
      </c>
      <c r="K25" s="2" t="b">
        <f t="shared" ca="1" si="4"/>
        <v>0</v>
      </c>
      <c r="L25" s="2" t="b">
        <f t="shared" ca="1" si="8"/>
        <v>0</v>
      </c>
      <c r="M25" s="9">
        <f t="shared" ca="1" si="9"/>
        <v>0</v>
      </c>
    </row>
    <row r="26" spans="1:13" x14ac:dyDescent="0.2">
      <c r="A26" s="2">
        <v>17</v>
      </c>
      <c r="B26" s="8">
        <f t="shared" ca="1" si="0"/>
        <v>1.7055226499839368E-2</v>
      </c>
      <c r="C26" s="8">
        <f t="shared" ca="1" si="1"/>
        <v>1.4903551786971812E-2</v>
      </c>
      <c r="D26" s="8">
        <f t="shared" ca="1" si="2"/>
        <v>0.15308353668955121</v>
      </c>
      <c r="E26" s="9">
        <f ca="1">MAX(F$9:F25,D26)</f>
        <v>0.20083181449232301</v>
      </c>
      <c r="F26" s="9">
        <f t="shared" ca="1" si="5"/>
        <v>0.21788704099216238</v>
      </c>
      <c r="G26" s="9">
        <f ca="1">MAX(F$9:F25)-D26</f>
        <v>4.7748277802771799E-2</v>
      </c>
      <c r="H26" s="9">
        <f t="shared" ca="1" si="6"/>
        <v>0</v>
      </c>
      <c r="I26" s="2" t="b">
        <f t="shared" ca="1" si="7"/>
        <v>1</v>
      </c>
      <c r="J26" s="2" t="b">
        <f t="shared" ca="1" si="3"/>
        <v>0</v>
      </c>
      <c r="K26" s="2" t="b">
        <f t="shared" ca="1" si="4"/>
        <v>0</v>
      </c>
      <c r="L26" s="2" t="b">
        <f t="shared" ca="1" si="8"/>
        <v>0</v>
      </c>
      <c r="M26" s="9">
        <f t="shared" ca="1" si="9"/>
        <v>0</v>
      </c>
    </row>
    <row r="27" spans="1:13" x14ac:dyDescent="0.2">
      <c r="A27" s="2">
        <v>18</v>
      </c>
      <c r="B27" s="8">
        <f t="shared" ca="1" si="0"/>
        <v>4.0100225623027543E-2</v>
      </c>
      <c r="C27" s="8">
        <f t="shared" ca="1" si="1"/>
        <v>1.0486131758655414E-2</v>
      </c>
      <c r="D27" s="8">
        <f t="shared" ca="1" si="2"/>
        <v>0.16034765595554457</v>
      </c>
      <c r="E27" s="9">
        <f ca="1">MAX(F$9:F26,D27)</f>
        <v>0.21788704099216238</v>
      </c>
      <c r="F27" s="9">
        <f t="shared" ca="1" si="5"/>
        <v>0.25798726661518995</v>
      </c>
      <c r="G27" s="9">
        <f ca="1">MAX(F$9:F26)-D27</f>
        <v>5.7539385036617818E-2</v>
      </c>
      <c r="H27" s="9">
        <f t="shared" ca="1" si="6"/>
        <v>0</v>
      </c>
      <c r="I27" s="2" t="b">
        <f ca="1">NOT(H27&gt;C27)</f>
        <v>1</v>
      </c>
      <c r="J27" s="2" t="b">
        <f t="shared" ca="1" si="3"/>
        <v>0</v>
      </c>
      <c r="K27" s="2" t="b">
        <f t="shared" ca="1" si="4"/>
        <v>0</v>
      </c>
      <c r="L27" s="2" t="b">
        <f t="shared" ca="1" si="8"/>
        <v>0</v>
      </c>
      <c r="M27" s="9">
        <f t="shared" ca="1" si="9"/>
        <v>0</v>
      </c>
    </row>
    <row r="28" spans="1:13" x14ac:dyDescent="0.2">
      <c r="A28" s="2">
        <v>19</v>
      </c>
      <c r="B28" s="8">
        <f t="shared" ca="1" si="0"/>
        <v>4.8642755686737753E-2</v>
      </c>
      <c r="C28" s="8">
        <f t="shared" ca="1" si="1"/>
        <v>1.4636563417194647E-2</v>
      </c>
      <c r="D28" s="8">
        <f t="shared" ca="1" si="2"/>
        <v>0.16911787594263109</v>
      </c>
      <c r="E28" s="9">
        <f ca="1">MAX(F$9:F27,D28)</f>
        <v>0.25798726661518995</v>
      </c>
      <c r="F28" s="9">
        <f t="shared" ca="1" si="5"/>
        <v>0.30663002230192771</v>
      </c>
      <c r="G28" s="9">
        <f ca="1">MAX(F$9:F27)-D28</f>
        <v>8.8869390672558862E-2</v>
      </c>
      <c r="H28" s="9">
        <f t="shared" ca="1" si="6"/>
        <v>0</v>
      </c>
      <c r="I28" s="2" t="b">
        <f t="shared" ca="1" si="7"/>
        <v>1</v>
      </c>
      <c r="J28" s="2" t="b">
        <f t="shared" ca="1" si="3"/>
        <v>0</v>
      </c>
      <c r="K28" s="2" t="b">
        <f t="shared" ca="1" si="4"/>
        <v>0</v>
      </c>
      <c r="L28" s="2" t="b">
        <f t="shared" ca="1" si="8"/>
        <v>0</v>
      </c>
      <c r="M28" s="9">
        <f t="shared" ca="1" si="9"/>
        <v>0</v>
      </c>
    </row>
    <row r="29" spans="1:13" x14ac:dyDescent="0.2">
      <c r="A29" s="2">
        <v>20</v>
      </c>
      <c r="B29" s="8">
        <f t="shared" ca="1" si="0"/>
        <v>3.5334541911555867E-3</v>
      </c>
      <c r="C29" s="8">
        <f t="shared" ca="1" si="1"/>
        <v>1.3572537315991347E-3</v>
      </c>
      <c r="D29" s="8">
        <f t="shared" ca="1" si="2"/>
        <v>0.17795526026853059</v>
      </c>
      <c r="E29" s="9">
        <f ca="1">MAX(F$9:F28,D29)</f>
        <v>0.30663002230192771</v>
      </c>
      <c r="F29" s="9">
        <f t="shared" ca="1" si="5"/>
        <v>0.31016347649308329</v>
      </c>
      <c r="G29" s="9">
        <f ca="1">MAX(F$9:F28)-D29</f>
        <v>0.12867476203339712</v>
      </c>
      <c r="H29" s="9">
        <f t="shared" ca="1" si="6"/>
        <v>0</v>
      </c>
      <c r="I29" s="2" t="b">
        <f t="shared" ca="1" si="7"/>
        <v>1</v>
      </c>
      <c r="J29" s="2" t="b">
        <f t="shared" ca="1" si="3"/>
        <v>0</v>
      </c>
      <c r="K29" s="2" t="b">
        <f t="shared" ca="1" si="4"/>
        <v>0</v>
      </c>
      <c r="L29" s="2" t="b">
        <f t="shared" ca="1" si="8"/>
        <v>0</v>
      </c>
      <c r="M29" s="9">
        <f t="shared" ca="1" si="9"/>
        <v>0</v>
      </c>
    </row>
    <row r="30" spans="1:13" ht="16" thickBot="1" x14ac:dyDescent="0.25"/>
    <row r="31" spans="1:13" x14ac:dyDescent="0.2">
      <c r="A31" s="22" t="s">
        <v>21</v>
      </c>
      <c r="B31" s="23"/>
      <c r="C31" s="20">
        <f ca="1">COUNTIF($L$10:$L$29,TRUE)/COUNTIF($J$10:$J$29,TRUE)</f>
        <v>0.6</v>
      </c>
    </row>
    <row r="32" spans="1:13" ht="16" thickBot="1" x14ac:dyDescent="0.25">
      <c r="A32" s="24" t="s">
        <v>20</v>
      </c>
      <c r="B32" s="25"/>
      <c r="C32" s="21">
        <f ca="1">(COUNTIF(L10:$L$29,FALSE)-COUNTIF($J$10:$J$29,FALSE))/COUNTIF($J$10:$J$29,TRUE)</f>
        <v>0.4</v>
      </c>
    </row>
  </sheetData>
  <mergeCells count="2">
    <mergeCell ref="A31:B31"/>
    <mergeCell ref="A32:B32"/>
  </mergeCells>
  <pageMargins left="0.7" right="0.7" top="0.75" bottom="0.75" header="0.3" footer="0.3"/>
  <pageSetup paperSize="9" orientation="portrait" horizontalDpi="200" verticalDpi="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Борисов Никита Алексеевич</dc:creator>
  <cp:lastModifiedBy>Microsoft Office User</cp:lastModifiedBy>
  <dcterms:created xsi:type="dcterms:W3CDTF">2023-10-17T07:23:32Z</dcterms:created>
  <dcterms:modified xsi:type="dcterms:W3CDTF">2023-10-26T19:03:09Z</dcterms:modified>
</cp:coreProperties>
</file>