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mozharovskii/Desktop/Finka/MathMod/Задания/"/>
    </mc:Choice>
  </mc:AlternateContent>
  <xr:revisionPtr revIDLastSave="0" documentId="13_ncr:1_{6E6E0E7F-778C-244B-A5A5-F1E70679029D}" xr6:coauthVersionLast="45" xr6:coauthVersionMax="47" xr10:uidLastSave="{00000000-0000-0000-0000-000000000000}"/>
  <bookViews>
    <workbookView xWindow="0" yWindow="0" windowWidth="28800" windowHeight="18000" xr2:uid="{BED6DEC1-A50E-40DF-827E-86C69AA85B0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" i="1" l="1"/>
  <c r="E68" i="1"/>
  <c r="D68" i="1"/>
  <c r="H65" i="1"/>
  <c r="E65" i="1"/>
  <c r="F65" i="1"/>
  <c r="E66" i="1"/>
  <c r="F66" i="1"/>
  <c r="E67" i="1"/>
  <c r="F67" i="1"/>
  <c r="D66" i="1"/>
  <c r="L66" i="1" s="1"/>
  <c r="D67" i="1"/>
  <c r="I67" i="1" s="1"/>
  <c r="D65" i="1"/>
  <c r="K65" i="1" s="1"/>
  <c r="H52" i="1"/>
  <c r="H53" i="1"/>
  <c r="H51" i="1"/>
  <c r="D57" i="1" s="1"/>
  <c r="G52" i="1"/>
  <c r="G53" i="1"/>
  <c r="G51" i="1"/>
  <c r="D59" i="1" s="1"/>
  <c r="R12" i="1"/>
  <c r="Q12" i="1"/>
  <c r="P12" i="1"/>
  <c r="U12" i="1" s="1"/>
  <c r="S11" i="1"/>
  <c r="R11" i="1"/>
  <c r="Q11" i="1"/>
  <c r="P11" i="1"/>
  <c r="U11" i="1" s="1"/>
  <c r="S10" i="1"/>
  <c r="R10" i="1"/>
  <c r="Q10" i="1"/>
  <c r="P10" i="1"/>
  <c r="U10" i="1" s="1"/>
  <c r="S9" i="1"/>
  <c r="R9" i="1"/>
  <c r="Q9" i="1"/>
  <c r="P9" i="1"/>
  <c r="U9" i="1" s="1"/>
  <c r="R8" i="1"/>
  <c r="Q8" i="1"/>
  <c r="P8" i="1"/>
  <c r="U8" i="1" s="1"/>
  <c r="E13" i="1"/>
  <c r="F13" i="1"/>
  <c r="D13" i="1"/>
  <c r="G10" i="1"/>
  <c r="G11" i="1"/>
  <c r="G12" i="1"/>
  <c r="G9" i="1"/>
  <c r="D3" i="1"/>
  <c r="E3" i="1"/>
  <c r="F3" i="1"/>
  <c r="G3" i="1"/>
  <c r="D4" i="1"/>
  <c r="E4" i="1"/>
  <c r="F4" i="1"/>
  <c r="G4" i="1"/>
  <c r="D5" i="1"/>
  <c r="E5" i="1"/>
  <c r="F5" i="1"/>
  <c r="G5" i="1"/>
  <c r="E6" i="1"/>
  <c r="F6" i="1"/>
  <c r="G6" i="1"/>
  <c r="D6" i="1"/>
  <c r="K67" i="1" l="1"/>
  <c r="D55" i="1"/>
  <c r="H67" i="1"/>
  <c r="K66" i="1"/>
  <c r="E73" i="1" s="1"/>
  <c r="L65" i="1"/>
  <c r="D75" i="1" s="1"/>
  <c r="I65" i="1"/>
  <c r="D70" i="1" s="1"/>
  <c r="H66" i="1"/>
  <c r="L67" i="1"/>
  <c r="I66" i="1"/>
</calcChain>
</file>

<file path=xl/sharedStrings.xml><?xml version="1.0" encoding="utf-8"?>
<sst xmlns="http://schemas.openxmlformats.org/spreadsheetml/2006/main" count="121" uniqueCount="57">
  <si>
    <t>Задача 1</t>
  </si>
  <si>
    <t>i/j</t>
  </si>
  <si>
    <t>c=</t>
  </si>
  <si>
    <t>n=</t>
  </si>
  <si>
    <t>Задача 2</t>
  </si>
  <si>
    <t>Ai\Bj</t>
  </si>
  <si>
    <t>A1</t>
  </si>
  <si>
    <t>A2</t>
  </si>
  <si>
    <t>B1</t>
  </si>
  <si>
    <t>B2</t>
  </si>
  <si>
    <t>B3</t>
  </si>
  <si>
    <t>T</t>
  </si>
  <si>
    <t>T+W</t>
  </si>
  <si>
    <t>C</t>
  </si>
  <si>
    <t>Задача 3</t>
  </si>
  <si>
    <t>A3</t>
  </si>
  <si>
    <t>A4</t>
  </si>
  <si>
    <t>Ответ: 2</t>
  </si>
  <si>
    <t>Задача 4</t>
  </si>
  <si>
    <t>А</t>
  </si>
  <si>
    <t>Б</t>
  </si>
  <si>
    <t>В</t>
  </si>
  <si>
    <t>Г</t>
  </si>
  <si>
    <t>Д</t>
  </si>
  <si>
    <t>Ответ: А, В, Д</t>
  </si>
  <si>
    <t>Задача 5</t>
  </si>
  <si>
    <t>B4</t>
  </si>
  <si>
    <t>B5</t>
  </si>
  <si>
    <t>A5</t>
  </si>
  <si>
    <t>Задача 6</t>
  </si>
  <si>
    <t>Тип товара</t>
  </si>
  <si>
    <t>Спрос</t>
  </si>
  <si>
    <t>П1</t>
  </si>
  <si>
    <t>П2</t>
  </si>
  <si>
    <t>П3</t>
  </si>
  <si>
    <t>А1</t>
  </si>
  <si>
    <t>А2</t>
  </si>
  <si>
    <t>А3</t>
  </si>
  <si>
    <t>W=</t>
  </si>
  <si>
    <t>Задача 7</t>
  </si>
  <si>
    <t>min</t>
  </si>
  <si>
    <t>max</t>
  </si>
  <si>
    <t>M=</t>
  </si>
  <si>
    <t>Задача 8</t>
  </si>
  <si>
    <t>P=</t>
  </si>
  <si>
    <t>Задача 9</t>
  </si>
  <si>
    <t>Матр. рисков</t>
  </si>
  <si>
    <t>Задача 10</t>
  </si>
  <si>
    <t>mu_i</t>
  </si>
  <si>
    <t>S=</t>
  </si>
  <si>
    <t>Задача 11</t>
  </si>
  <si>
    <t>H=</t>
  </si>
  <si>
    <t>lambda=</t>
  </si>
  <si>
    <t>Задача 12</t>
  </si>
  <si>
    <t>qj</t>
  </si>
  <si>
    <t>B=</t>
  </si>
  <si>
    <t>Задача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</si>
</sst>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/>
    <xf numFmtId="0" fontId="0" fillId="2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3" borderId="2" xfId="0" applyFill="1" applyBorder="1"/>
    <xf numFmtId="0" fontId="0" fillId="3" borderId="6" xfId="0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6" xfId="0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/>
    <xf numFmtId="0" fontId="0" fillId="0" borderId="7" xfId="0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9" xfId="0" applyBorder="1" applyAlignment="1"/>
    <xf numFmtId="0" fontId="0" fillId="0" borderId="10" xfId="0" applyBorder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7407</xdr:colOff>
      <xdr:row>79</xdr:row>
      <xdr:rowOff>3173</xdr:rowOff>
    </xdr:from>
    <xdr:to>
      <xdr:col>7</xdr:col>
      <xdr:colOff>313267</xdr:colOff>
      <xdr:row>86</xdr:row>
      <xdr:rowOff>57783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D9F3571-F45F-47CE-A7AF-8804B601A69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2074" y="15505640"/>
          <a:ext cx="1956860" cy="1417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6AD0-E1BA-4886-972F-939D4EA63BBA}">
  <dimension ref="A1:U80"/>
  <sheetViews>
    <sheetView tabSelected="1" zoomScale="150" workbookViewId="0">
      <selection activeCell="B7" sqref="B7"/>
    </sheetView>
  </sheetViews>
  <sheetFormatPr baseColWidth="10" defaultColWidth="8.83203125" defaultRowHeight="15" x14ac:dyDescent="0.2"/>
  <cols>
    <col min="3" max="12" width="4.33203125" customWidth="1"/>
    <col min="13" max="13" width="7.83203125" bestFit="1" customWidth="1"/>
  </cols>
  <sheetData>
    <row r="1" spans="1:21" x14ac:dyDescent="0.2">
      <c r="A1" t="s">
        <v>0</v>
      </c>
      <c r="M1" t="s">
        <v>4</v>
      </c>
      <c r="O1" s="1" t="s">
        <v>5</v>
      </c>
      <c r="P1" s="1" t="s">
        <v>8</v>
      </c>
      <c r="Q1" s="1" t="s">
        <v>9</v>
      </c>
      <c r="R1" s="1" t="s">
        <v>10</v>
      </c>
    </row>
    <row r="2" spans="1:21" x14ac:dyDescent="0.2">
      <c r="A2" s="1" t="s">
        <v>2</v>
      </c>
      <c r="B2" s="8">
        <v>6</v>
      </c>
      <c r="C2" s="9" t="s">
        <v>1</v>
      </c>
      <c r="D2" s="9">
        <v>1</v>
      </c>
      <c r="E2" s="9">
        <v>2</v>
      </c>
      <c r="F2" s="9">
        <v>3</v>
      </c>
      <c r="G2" s="9">
        <v>4</v>
      </c>
      <c r="O2" s="1" t="s">
        <v>6</v>
      </c>
      <c r="P2" s="1" t="s">
        <v>11</v>
      </c>
      <c r="Q2" s="1" t="s">
        <v>12</v>
      </c>
      <c r="R2" s="1" t="s">
        <v>12</v>
      </c>
    </row>
    <row r="3" spans="1:21" x14ac:dyDescent="0.2">
      <c r="A3" s="1" t="s">
        <v>3</v>
      </c>
      <c r="B3" s="8">
        <v>4</v>
      </c>
      <c r="C3" s="9">
        <v>1</v>
      </c>
      <c r="D3" s="1">
        <f t="shared" ref="D3:G5" si="0">IF($C3&lt;D$2,$B$2*(D$2-$C3),IF(D$2=$C3,($B$3-$C3+1)*$B$2/2,($B$3-$C3+1)*$B$2))</f>
        <v>12</v>
      </c>
      <c r="E3" s="1">
        <f t="shared" si="0"/>
        <v>6</v>
      </c>
      <c r="F3" s="1">
        <f t="shared" si="0"/>
        <v>12</v>
      </c>
      <c r="G3" s="1">
        <f t="shared" si="0"/>
        <v>18</v>
      </c>
      <c r="O3" s="1" t="s">
        <v>7</v>
      </c>
      <c r="P3" s="1" t="s">
        <v>11</v>
      </c>
      <c r="Q3" s="1" t="s">
        <v>13</v>
      </c>
      <c r="R3" s="1">
        <v>0</v>
      </c>
    </row>
    <row r="4" spans="1:21" x14ac:dyDescent="0.2">
      <c r="C4" s="9">
        <v>2</v>
      </c>
      <c r="D4" s="1">
        <f t="shared" si="0"/>
        <v>18</v>
      </c>
      <c r="E4" s="1">
        <f t="shared" si="0"/>
        <v>9</v>
      </c>
      <c r="F4" s="1">
        <f t="shared" si="0"/>
        <v>6</v>
      </c>
      <c r="G4" s="1">
        <f t="shared" si="0"/>
        <v>12</v>
      </c>
    </row>
    <row r="5" spans="1:21" x14ac:dyDescent="0.2">
      <c r="C5" s="9">
        <v>3</v>
      </c>
      <c r="D5" s="1">
        <f t="shared" si="0"/>
        <v>12</v>
      </c>
      <c r="E5" s="1">
        <f t="shared" si="0"/>
        <v>12</v>
      </c>
      <c r="F5" s="1">
        <f t="shared" si="0"/>
        <v>6</v>
      </c>
      <c r="G5" s="1">
        <f t="shared" si="0"/>
        <v>6</v>
      </c>
    </row>
    <row r="6" spans="1:21" x14ac:dyDescent="0.2">
      <c r="C6" s="9">
        <v>4</v>
      </c>
      <c r="D6" s="1">
        <f>IF($C6&lt;D$2,$B$2*(D$2-$C6),IF(D$2=$C6,($B$3-$C6+1)*$B$2/2,($B$3-$C6+1)*$B$2))</f>
        <v>6</v>
      </c>
      <c r="E6" s="1">
        <f t="shared" ref="E6:G6" si="1">IF($C6&lt;E$2,$B$2*(E$2-$C6),IF(E$2=$C6,($B$3-$C6+1)*$B$2/2,($B$3-$C6+1)*$B$2))</f>
        <v>6</v>
      </c>
      <c r="F6" s="1">
        <f t="shared" si="1"/>
        <v>6</v>
      </c>
      <c r="G6" s="1">
        <f t="shared" si="1"/>
        <v>3</v>
      </c>
    </row>
    <row r="8" spans="1:21" x14ac:dyDescent="0.2">
      <c r="A8" t="s">
        <v>14</v>
      </c>
      <c r="C8" s="1" t="s">
        <v>5</v>
      </c>
      <c r="D8" s="1" t="s">
        <v>8</v>
      </c>
      <c r="E8" s="1" t="s">
        <v>9</v>
      </c>
      <c r="F8" s="1" t="s">
        <v>10</v>
      </c>
      <c r="G8" s="1"/>
      <c r="M8" t="s">
        <v>18</v>
      </c>
      <c r="O8" s="9" t="s">
        <v>19</v>
      </c>
      <c r="P8" s="9">
        <f>2/3</f>
        <v>0.66666666666666663</v>
      </c>
      <c r="Q8" s="9">
        <f>5/24</f>
        <v>0.20833333333333334</v>
      </c>
      <c r="R8" s="9">
        <f>1/8</f>
        <v>0.125</v>
      </c>
      <c r="S8" s="9"/>
      <c r="T8" s="9"/>
      <c r="U8" s="9">
        <f>SUM(P8:R8)</f>
        <v>1</v>
      </c>
    </row>
    <row r="9" spans="1:21" x14ac:dyDescent="0.2">
      <c r="C9" s="1" t="s">
        <v>6</v>
      </c>
      <c r="D9" s="1">
        <v>2</v>
      </c>
      <c r="E9" s="1">
        <v>4</v>
      </c>
      <c r="F9" s="1">
        <v>8</v>
      </c>
      <c r="G9" s="1">
        <f>MIN(D9:F9)</f>
        <v>2</v>
      </c>
      <c r="O9" s="1" t="s">
        <v>20</v>
      </c>
      <c r="P9" s="1">
        <f>1/12</f>
        <v>8.3333333333333329E-2</v>
      </c>
      <c r="Q9" s="1">
        <f>5/12</f>
        <v>0.41666666666666669</v>
      </c>
      <c r="R9" s="1">
        <f>4/18</f>
        <v>0.22222222222222221</v>
      </c>
      <c r="S9" s="1">
        <f>1/18</f>
        <v>5.5555555555555552E-2</v>
      </c>
      <c r="T9" s="1"/>
      <c r="U9" s="10">
        <f>SUM(P9:S9)</f>
        <v>0.77777777777777779</v>
      </c>
    </row>
    <row r="10" spans="1:21" x14ac:dyDescent="0.2">
      <c r="C10" s="1" t="s">
        <v>7</v>
      </c>
      <c r="D10" s="1">
        <v>1</v>
      </c>
      <c r="E10" s="1">
        <v>7</v>
      </c>
      <c r="F10" s="1">
        <v>4</v>
      </c>
      <c r="G10" s="1">
        <f t="shared" ref="G10:G12" si="2">MIN(D10:F10)</f>
        <v>1</v>
      </c>
      <c r="O10" s="9" t="s">
        <v>21</v>
      </c>
      <c r="P10" s="9">
        <f>1/5</f>
        <v>0.2</v>
      </c>
      <c r="Q10" s="9">
        <f>3/10</f>
        <v>0.3</v>
      </c>
      <c r="R10" s="9">
        <f>7/30</f>
        <v>0.23333333333333334</v>
      </c>
      <c r="S10" s="9">
        <f>4/15</f>
        <v>0.26666666666666666</v>
      </c>
      <c r="T10" s="9"/>
      <c r="U10" s="9">
        <f>SUM(P10:S10)</f>
        <v>1</v>
      </c>
    </row>
    <row r="11" spans="1:21" x14ac:dyDescent="0.2">
      <c r="C11" s="1" t="s">
        <v>15</v>
      </c>
      <c r="D11" s="1">
        <v>10</v>
      </c>
      <c r="E11" s="1">
        <v>3</v>
      </c>
      <c r="F11" s="1">
        <v>1</v>
      </c>
      <c r="G11" s="1">
        <f t="shared" si="2"/>
        <v>1</v>
      </c>
      <c r="O11" s="1" t="s">
        <v>22</v>
      </c>
      <c r="P11" s="1">
        <f>1/4</f>
        <v>0.25</v>
      </c>
      <c r="Q11" s="10">
        <f>-3/8</f>
        <v>-0.375</v>
      </c>
      <c r="R11" s="1">
        <f>2/5</f>
        <v>0.4</v>
      </c>
      <c r="S11" s="1">
        <f>29/40</f>
        <v>0.72499999999999998</v>
      </c>
      <c r="T11" s="1"/>
      <c r="U11" s="1">
        <f>SUM(P11:S11)</f>
        <v>1</v>
      </c>
    </row>
    <row r="12" spans="1:21" ht="16" thickBot="1" x14ac:dyDescent="0.25">
      <c r="C12" s="1" t="s">
        <v>16</v>
      </c>
      <c r="D12" s="1">
        <v>4</v>
      </c>
      <c r="E12" s="1">
        <v>4</v>
      </c>
      <c r="F12" s="1">
        <v>3</v>
      </c>
      <c r="G12" s="13">
        <f t="shared" si="2"/>
        <v>3</v>
      </c>
      <c r="O12" s="16" t="s">
        <v>23</v>
      </c>
      <c r="P12" s="16">
        <f>2/3</f>
        <v>0.66666666666666663</v>
      </c>
      <c r="Q12" s="9">
        <f>5/24</f>
        <v>0.20833333333333334</v>
      </c>
      <c r="R12" s="9">
        <f>1/8</f>
        <v>0.125</v>
      </c>
      <c r="S12" s="9">
        <v>0</v>
      </c>
      <c r="T12" s="9"/>
      <c r="U12" s="9">
        <f>SUM(P12:S12)</f>
        <v>1</v>
      </c>
    </row>
    <row r="13" spans="1:21" ht="16" thickBot="1" x14ac:dyDescent="0.25">
      <c r="C13" s="1"/>
      <c r="D13" s="1">
        <f>MIN(D9:D12)</f>
        <v>1</v>
      </c>
      <c r="E13" s="1">
        <f t="shared" ref="E13:F13" si="3">MIN(E9:E12)</f>
        <v>3</v>
      </c>
      <c r="F13" s="12">
        <f t="shared" si="3"/>
        <v>1</v>
      </c>
      <c r="G13" s="14" t="s">
        <v>17</v>
      </c>
      <c r="H13" s="15"/>
      <c r="O13" s="14" t="s">
        <v>24</v>
      </c>
      <c r="P13" s="15"/>
    </row>
    <row r="15" spans="1:21" x14ac:dyDescent="0.2">
      <c r="A15" t="s">
        <v>25</v>
      </c>
      <c r="C15" s="1" t="s">
        <v>5</v>
      </c>
      <c r="D15" s="1" t="s">
        <v>8</v>
      </c>
      <c r="E15" s="1" t="s">
        <v>9</v>
      </c>
      <c r="F15" s="10" t="s">
        <v>10</v>
      </c>
      <c r="G15" s="10" t="s">
        <v>26</v>
      </c>
      <c r="H15" s="10" t="s">
        <v>27</v>
      </c>
    </row>
    <row r="16" spans="1:21" x14ac:dyDescent="0.2">
      <c r="C16" s="1" t="s">
        <v>6</v>
      </c>
      <c r="D16" s="1">
        <v>-2</v>
      </c>
      <c r="E16" s="1">
        <v>1</v>
      </c>
      <c r="F16" s="10">
        <v>3</v>
      </c>
      <c r="G16" s="10">
        <v>0</v>
      </c>
      <c r="H16" s="10">
        <v>1</v>
      </c>
    </row>
    <row r="17" spans="3:8" x14ac:dyDescent="0.2">
      <c r="C17" s="1" t="s">
        <v>7</v>
      </c>
      <c r="D17" s="1">
        <v>-1</v>
      </c>
      <c r="E17" s="1">
        <v>-4</v>
      </c>
      <c r="F17" s="10">
        <v>2</v>
      </c>
      <c r="G17" s="10">
        <v>-1</v>
      </c>
      <c r="H17" s="10">
        <v>-4</v>
      </c>
    </row>
    <row r="18" spans="3:8" x14ac:dyDescent="0.2">
      <c r="C18" s="1" t="s">
        <v>15</v>
      </c>
      <c r="D18" s="1">
        <v>1</v>
      </c>
      <c r="E18" s="1">
        <v>-5</v>
      </c>
      <c r="F18" s="10">
        <v>6</v>
      </c>
      <c r="G18" s="10">
        <v>3</v>
      </c>
      <c r="H18" s="10">
        <v>-5</v>
      </c>
    </row>
    <row r="20" spans="3:8" x14ac:dyDescent="0.2">
      <c r="C20" s="1" t="s">
        <v>5</v>
      </c>
      <c r="D20" s="10" t="s">
        <v>8</v>
      </c>
      <c r="E20" s="10" t="s">
        <v>9</v>
      </c>
      <c r="F20" s="11" t="s">
        <v>10</v>
      </c>
      <c r="G20" s="11" t="s">
        <v>26</v>
      </c>
      <c r="H20" s="10" t="s">
        <v>27</v>
      </c>
    </row>
    <row r="21" spans="3:8" x14ac:dyDescent="0.2">
      <c r="C21" s="1" t="s">
        <v>6</v>
      </c>
      <c r="D21" s="10">
        <v>5</v>
      </c>
      <c r="E21" s="10">
        <v>8</v>
      </c>
      <c r="F21" s="11">
        <v>3</v>
      </c>
      <c r="G21" s="11">
        <v>4</v>
      </c>
      <c r="H21" s="10">
        <v>5</v>
      </c>
    </row>
    <row r="22" spans="3:8" x14ac:dyDescent="0.2">
      <c r="C22" s="10" t="s">
        <v>7</v>
      </c>
      <c r="D22" s="10">
        <v>3</v>
      </c>
      <c r="E22" s="10">
        <v>5</v>
      </c>
      <c r="F22" s="10">
        <v>6</v>
      </c>
      <c r="G22" s="10">
        <v>2</v>
      </c>
      <c r="H22" s="10">
        <v>8</v>
      </c>
    </row>
    <row r="23" spans="3:8" x14ac:dyDescent="0.2">
      <c r="C23" s="1" t="s">
        <v>15</v>
      </c>
      <c r="D23" s="10">
        <v>4</v>
      </c>
      <c r="E23" s="10">
        <v>5</v>
      </c>
      <c r="F23" s="11">
        <v>6</v>
      </c>
      <c r="G23" s="11">
        <v>2</v>
      </c>
      <c r="H23" s="10">
        <v>8</v>
      </c>
    </row>
    <row r="24" spans="3:8" x14ac:dyDescent="0.2">
      <c r="C24" s="10" t="s">
        <v>16</v>
      </c>
      <c r="D24" s="10">
        <v>3</v>
      </c>
      <c r="E24" s="10">
        <v>6</v>
      </c>
      <c r="F24" s="10">
        <v>1</v>
      </c>
      <c r="G24" s="10">
        <v>2</v>
      </c>
      <c r="H24" s="10">
        <v>4</v>
      </c>
    </row>
    <row r="25" spans="3:8" x14ac:dyDescent="0.2">
      <c r="C25" s="10" t="s">
        <v>28</v>
      </c>
      <c r="D25" s="10">
        <v>5</v>
      </c>
      <c r="E25" s="10">
        <v>8</v>
      </c>
      <c r="F25" s="10">
        <v>3</v>
      </c>
      <c r="G25" s="10">
        <v>4</v>
      </c>
      <c r="H25" s="10">
        <v>5</v>
      </c>
    </row>
    <row r="27" spans="3:8" x14ac:dyDescent="0.2">
      <c r="C27" s="11" t="s">
        <v>5</v>
      </c>
      <c r="D27" s="10" t="s">
        <v>8</v>
      </c>
      <c r="E27" s="11" t="s">
        <v>9</v>
      </c>
      <c r="F27" s="11" t="s">
        <v>10</v>
      </c>
      <c r="G27" s="10" t="s">
        <v>26</v>
      </c>
      <c r="H27" s="2"/>
    </row>
    <row r="28" spans="3:8" x14ac:dyDescent="0.2">
      <c r="C28" s="11" t="s">
        <v>6</v>
      </c>
      <c r="D28" s="10">
        <v>12</v>
      </c>
      <c r="E28" s="11">
        <v>6</v>
      </c>
      <c r="F28" s="11">
        <v>12</v>
      </c>
      <c r="G28" s="10">
        <v>18</v>
      </c>
      <c r="H28" s="2"/>
    </row>
    <row r="29" spans="3:8" x14ac:dyDescent="0.2">
      <c r="C29" s="11" t="s">
        <v>7</v>
      </c>
      <c r="D29" s="10">
        <v>18</v>
      </c>
      <c r="E29" s="11">
        <v>9</v>
      </c>
      <c r="F29" s="11">
        <v>6</v>
      </c>
      <c r="G29" s="10">
        <v>12</v>
      </c>
      <c r="H29" s="2"/>
    </row>
    <row r="30" spans="3:8" x14ac:dyDescent="0.2">
      <c r="C30" s="11" t="s">
        <v>15</v>
      </c>
      <c r="D30" s="10">
        <v>12</v>
      </c>
      <c r="E30" s="11">
        <v>12</v>
      </c>
      <c r="F30" s="11">
        <v>6</v>
      </c>
      <c r="G30" s="10">
        <v>6</v>
      </c>
      <c r="H30" s="2"/>
    </row>
    <row r="31" spans="3:8" x14ac:dyDescent="0.2">
      <c r="C31" s="10" t="s">
        <v>16</v>
      </c>
      <c r="D31" s="10">
        <v>6</v>
      </c>
      <c r="E31" s="10">
        <v>6</v>
      </c>
      <c r="F31" s="10">
        <v>6</v>
      </c>
      <c r="G31" s="10">
        <v>3</v>
      </c>
      <c r="H31" s="2"/>
    </row>
    <row r="32" spans="3:8" x14ac:dyDescent="0.2">
      <c r="C32" s="2"/>
      <c r="D32" s="2"/>
      <c r="E32" s="2"/>
      <c r="F32" s="2"/>
      <c r="G32" s="2"/>
      <c r="H32" s="2"/>
    </row>
    <row r="33" spans="3:8" x14ac:dyDescent="0.2">
      <c r="C33" s="11" t="s">
        <v>5</v>
      </c>
      <c r="D33" s="11" t="s">
        <v>8</v>
      </c>
      <c r="E33" s="11" t="s">
        <v>9</v>
      </c>
      <c r="F33" s="2"/>
      <c r="G33" s="2"/>
      <c r="H33" s="2"/>
    </row>
    <row r="34" spans="3:8" x14ac:dyDescent="0.2">
      <c r="C34" s="11" t="s">
        <v>6</v>
      </c>
      <c r="D34" s="11">
        <v>4</v>
      </c>
      <c r="E34" s="11">
        <v>3</v>
      </c>
      <c r="F34" s="2"/>
      <c r="G34" s="2"/>
      <c r="H34" s="2"/>
    </row>
    <row r="35" spans="3:8" x14ac:dyDescent="0.2">
      <c r="C35" s="11" t="s">
        <v>7</v>
      </c>
      <c r="D35" s="11">
        <v>2</v>
      </c>
      <c r="E35" s="11">
        <v>4</v>
      </c>
      <c r="F35" s="2"/>
      <c r="G35" s="2"/>
      <c r="H35" s="2"/>
    </row>
    <row r="36" spans="3:8" x14ac:dyDescent="0.2">
      <c r="C36" s="11" t="s">
        <v>15</v>
      </c>
      <c r="D36" s="11">
        <v>0</v>
      </c>
      <c r="E36" s="11">
        <v>5</v>
      </c>
      <c r="F36" s="2"/>
      <c r="G36" s="2"/>
      <c r="H36" s="2"/>
    </row>
    <row r="37" spans="3:8" x14ac:dyDescent="0.2">
      <c r="C37" s="11" t="s">
        <v>16</v>
      </c>
      <c r="D37" s="11">
        <v>-1</v>
      </c>
      <c r="E37" s="11">
        <v>6</v>
      </c>
      <c r="F37" s="2"/>
      <c r="G37" s="2"/>
      <c r="H37" s="2"/>
    </row>
    <row r="39" spans="3:8" x14ac:dyDescent="0.2">
      <c r="C39" s="11" t="s">
        <v>5</v>
      </c>
      <c r="D39" s="10" t="s">
        <v>8</v>
      </c>
      <c r="E39" s="11" t="s">
        <v>9</v>
      </c>
      <c r="F39" s="11" t="s">
        <v>10</v>
      </c>
      <c r="G39" s="11" t="s">
        <v>26</v>
      </c>
    </row>
    <row r="40" spans="3:8" x14ac:dyDescent="0.2">
      <c r="C40" s="11" t="s">
        <v>6</v>
      </c>
      <c r="D40" s="10">
        <v>2</v>
      </c>
      <c r="E40" s="11">
        <v>3</v>
      </c>
      <c r="F40" s="11">
        <v>1</v>
      </c>
      <c r="G40" s="11">
        <v>4</v>
      </c>
    </row>
    <row r="41" spans="3:8" x14ac:dyDescent="0.2">
      <c r="C41" s="11" t="s">
        <v>7</v>
      </c>
      <c r="D41" s="10">
        <v>4</v>
      </c>
      <c r="E41" s="11">
        <v>2</v>
      </c>
      <c r="F41" s="11">
        <v>3</v>
      </c>
      <c r="G41" s="11">
        <v>1</v>
      </c>
    </row>
    <row r="42" spans="3:8" x14ac:dyDescent="0.2">
      <c r="C42" s="2"/>
      <c r="D42" s="2"/>
      <c r="E42" s="2"/>
      <c r="F42" s="2"/>
      <c r="G42" s="2"/>
    </row>
    <row r="43" spans="3:8" x14ac:dyDescent="0.2">
      <c r="C43" s="11" t="s">
        <v>5</v>
      </c>
      <c r="D43" s="11" t="s">
        <v>8</v>
      </c>
      <c r="E43" s="11" t="s">
        <v>9</v>
      </c>
      <c r="F43" s="10" t="s">
        <v>10</v>
      </c>
      <c r="G43" s="11"/>
    </row>
    <row r="44" spans="3:8" x14ac:dyDescent="0.2">
      <c r="C44" s="11" t="s">
        <v>6</v>
      </c>
      <c r="D44" s="11">
        <v>1</v>
      </c>
      <c r="E44" s="11">
        <v>4</v>
      </c>
      <c r="F44" s="10">
        <v>5</v>
      </c>
      <c r="G44" s="11"/>
    </row>
    <row r="45" spans="3:8" x14ac:dyDescent="0.2">
      <c r="C45" s="11" t="s">
        <v>7</v>
      </c>
      <c r="D45" s="11">
        <v>3</v>
      </c>
      <c r="E45" s="11">
        <v>1</v>
      </c>
      <c r="F45" s="10">
        <v>4</v>
      </c>
      <c r="G45" s="11"/>
    </row>
    <row r="46" spans="3:8" x14ac:dyDescent="0.2">
      <c r="C46" s="10" t="s">
        <v>15</v>
      </c>
      <c r="D46" s="10">
        <v>3</v>
      </c>
      <c r="E46" s="10">
        <v>1</v>
      </c>
      <c r="F46" s="10">
        <v>4</v>
      </c>
      <c r="G46" s="10"/>
    </row>
    <row r="47" spans="3:8" x14ac:dyDescent="0.2">
      <c r="C47" s="2"/>
      <c r="D47" s="2"/>
      <c r="E47" s="2"/>
      <c r="F47" s="2"/>
      <c r="G47" s="2"/>
    </row>
    <row r="49" spans="1:9" x14ac:dyDescent="0.2">
      <c r="A49" t="s">
        <v>29</v>
      </c>
      <c r="C49" s="4" t="s">
        <v>30</v>
      </c>
      <c r="D49" s="17" t="s">
        <v>31</v>
      </c>
      <c r="E49" s="17"/>
      <c r="F49" s="17"/>
      <c r="G49" s="1"/>
      <c r="H49" s="1"/>
    </row>
    <row r="50" spans="1:9" x14ac:dyDescent="0.2">
      <c r="C50" s="4"/>
      <c r="D50" s="3" t="s">
        <v>32</v>
      </c>
      <c r="E50" s="3" t="s">
        <v>33</v>
      </c>
      <c r="F50" s="3" t="s">
        <v>34</v>
      </c>
      <c r="G50" s="18" t="s">
        <v>40</v>
      </c>
      <c r="H50" s="18" t="s">
        <v>41</v>
      </c>
    </row>
    <row r="51" spans="1:9" x14ac:dyDescent="0.2">
      <c r="C51" s="3" t="s">
        <v>35</v>
      </c>
      <c r="D51" s="3">
        <v>20</v>
      </c>
      <c r="E51" s="3">
        <v>15</v>
      </c>
      <c r="F51" s="3">
        <v>10</v>
      </c>
      <c r="G51" s="1">
        <f>MIN(D51:F51)</f>
        <v>10</v>
      </c>
      <c r="H51" s="1">
        <f>MAX(D51:F51)</f>
        <v>20</v>
      </c>
    </row>
    <row r="52" spans="1:9" x14ac:dyDescent="0.2">
      <c r="C52" s="3" t="s">
        <v>36</v>
      </c>
      <c r="D52" s="3">
        <v>16</v>
      </c>
      <c r="E52" s="3">
        <v>12</v>
      </c>
      <c r="F52" s="3">
        <v>14</v>
      </c>
      <c r="G52" s="1">
        <f t="shared" ref="G52:G53" si="4">MIN(D52:F52)</f>
        <v>12</v>
      </c>
      <c r="H52" s="1">
        <f t="shared" ref="H52:H53" si="5">MAX(D52:F52)</f>
        <v>16</v>
      </c>
    </row>
    <row r="53" spans="1:9" x14ac:dyDescent="0.2">
      <c r="C53" s="3" t="s">
        <v>37</v>
      </c>
      <c r="D53" s="3">
        <v>13</v>
      </c>
      <c r="E53" s="3">
        <v>18</v>
      </c>
      <c r="F53" s="3">
        <v>15</v>
      </c>
      <c r="G53" s="1">
        <f t="shared" si="4"/>
        <v>13</v>
      </c>
      <c r="H53" s="1">
        <f t="shared" si="5"/>
        <v>18</v>
      </c>
    </row>
    <row r="54" spans="1:9" ht="16" thickBot="1" x14ac:dyDescent="0.25"/>
    <row r="55" spans="1:9" ht="16" thickBot="1" x14ac:dyDescent="0.25">
      <c r="C55" s="19" t="s">
        <v>38</v>
      </c>
      <c r="D55" s="20">
        <f>MAX(G51:G53)</f>
        <v>13</v>
      </c>
    </row>
    <row r="56" spans="1:9" ht="16" thickBot="1" x14ac:dyDescent="0.25"/>
    <row r="57" spans="1:9" ht="16" thickBot="1" x14ac:dyDescent="0.25">
      <c r="A57" t="s">
        <v>39</v>
      </c>
      <c r="C57" s="21" t="s">
        <v>42</v>
      </c>
      <c r="D57" s="20">
        <f>MAX(H51:H53)</f>
        <v>20</v>
      </c>
    </row>
    <row r="58" spans="1:9" ht="16" thickBot="1" x14ac:dyDescent="0.25"/>
    <row r="59" spans="1:9" ht="16" thickBot="1" x14ac:dyDescent="0.25">
      <c r="A59" t="s">
        <v>43</v>
      </c>
      <c r="C59" s="21" t="s">
        <v>44</v>
      </c>
      <c r="D59" s="20">
        <f>MIN(G51:G53)</f>
        <v>10</v>
      </c>
    </row>
    <row r="62" spans="1:9" x14ac:dyDescent="0.2">
      <c r="A62" t="s">
        <v>45</v>
      </c>
      <c r="C62" s="26" t="s">
        <v>46</v>
      </c>
      <c r="D62" s="27"/>
      <c r="E62" s="27"/>
      <c r="F62" s="28"/>
    </row>
    <row r="63" spans="1:9" ht="15" customHeight="1" x14ac:dyDescent="0.2">
      <c r="C63" s="29" t="s">
        <v>30</v>
      </c>
      <c r="D63" s="5" t="s">
        <v>31</v>
      </c>
      <c r="E63" s="6"/>
      <c r="F63" s="7"/>
    </row>
    <row r="64" spans="1:9" x14ac:dyDescent="0.2">
      <c r="C64" s="30"/>
      <c r="D64" s="3" t="s">
        <v>32</v>
      </c>
      <c r="E64" s="3" t="s">
        <v>33</v>
      </c>
      <c r="F64" s="3" t="s">
        <v>34</v>
      </c>
      <c r="H64" s="22" t="s">
        <v>48</v>
      </c>
      <c r="I64" s="18" t="s">
        <v>41</v>
      </c>
    </row>
    <row r="65" spans="1:12" x14ac:dyDescent="0.2">
      <c r="C65" s="3" t="s">
        <v>35</v>
      </c>
      <c r="D65" s="3">
        <f>MAX(D$51:D$53)-D51</f>
        <v>0</v>
      </c>
      <c r="E65" s="3">
        <f>MAX(E$51:E$53)-E51</f>
        <v>3</v>
      </c>
      <c r="F65" s="3">
        <f>MAX(F$51:F$53)-F51</f>
        <v>5</v>
      </c>
      <c r="H65" s="9">
        <f>MIN(D65:F65)</f>
        <v>0</v>
      </c>
      <c r="I65" s="1">
        <f>MAX(D65:F65)</f>
        <v>5</v>
      </c>
      <c r="K65" s="1">
        <f>MIN(D65:F65)*(1-$E$72)+MAX(D65:F65)*$E$72</f>
        <v>2.5</v>
      </c>
      <c r="L65" s="1">
        <f>SUMPRODUCT(D65:F65,D$68:F$68)</f>
        <v>2.9</v>
      </c>
    </row>
    <row r="66" spans="1:12" x14ac:dyDescent="0.2">
      <c r="C66" s="3" t="s">
        <v>36</v>
      </c>
      <c r="D66" s="3">
        <f>MAX(D$51:D$53)-D52</f>
        <v>4</v>
      </c>
      <c r="E66" s="3">
        <f>MAX(E$51:E$53)-E52</f>
        <v>6</v>
      </c>
      <c r="F66" s="3">
        <f>MAX(F$51:F$53)-F52</f>
        <v>1</v>
      </c>
      <c r="H66" s="9">
        <f t="shared" ref="H66:H67" si="6">MIN(D66:F66)</f>
        <v>1</v>
      </c>
      <c r="I66" s="1">
        <f>MAX(D66:F66)</f>
        <v>6</v>
      </c>
      <c r="K66" s="1">
        <f>MIN(D66:F66)*(1-$E$72)+MAX(D66:F66)*$E$72</f>
        <v>3.5</v>
      </c>
      <c r="L66" s="1">
        <f>SUMPRODUCT(D66:F66,D$68:F$68)</f>
        <v>3.4</v>
      </c>
    </row>
    <row r="67" spans="1:12" x14ac:dyDescent="0.2">
      <c r="C67" s="3" t="s">
        <v>37</v>
      </c>
      <c r="D67" s="3">
        <f>MAX(D$51:D$53)-D53</f>
        <v>7</v>
      </c>
      <c r="E67" s="3">
        <f>MAX(E$51:E$53)-E53</f>
        <v>0</v>
      </c>
      <c r="F67" s="3">
        <f>MAX(F$51:F$53)-F53</f>
        <v>0</v>
      </c>
      <c r="H67" s="9">
        <f t="shared" si="6"/>
        <v>0</v>
      </c>
      <c r="I67" s="1">
        <f>MAX(D67:F67)</f>
        <v>7</v>
      </c>
      <c r="K67" s="1">
        <f>MIN(D67:F67)*(1-$E$72)+MAX(D67:F67)*$E$72</f>
        <v>3.5</v>
      </c>
      <c r="L67" s="1">
        <f>SUMPRODUCT(D67:F67,D$68:F$68)</f>
        <v>2.1</v>
      </c>
    </row>
    <row r="68" spans="1:12" x14ac:dyDescent="0.2">
      <c r="C68" s="1" t="s">
        <v>54</v>
      </c>
      <c r="D68" s="1">
        <f>3/10</f>
        <v>0.3</v>
      </c>
      <c r="E68" s="1">
        <f>3/10</f>
        <v>0.3</v>
      </c>
      <c r="F68" s="1">
        <f>4/10</f>
        <v>0.4</v>
      </c>
    </row>
    <row r="69" spans="1:12" ht="16" thickBot="1" x14ac:dyDescent="0.25"/>
    <row r="70" spans="1:12" ht="16" thickBot="1" x14ac:dyDescent="0.25">
      <c r="A70" t="s">
        <v>47</v>
      </c>
      <c r="C70" s="19" t="s">
        <v>49</v>
      </c>
      <c r="D70" s="20">
        <f>MIN(I65:I67)</f>
        <v>5</v>
      </c>
    </row>
    <row r="71" spans="1:12" ht="16" thickBot="1" x14ac:dyDescent="0.25">
      <c r="G71" s="23"/>
    </row>
    <row r="72" spans="1:12" x14ac:dyDescent="0.2">
      <c r="A72" t="s">
        <v>50</v>
      </c>
      <c r="C72" s="31" t="s">
        <v>52</v>
      </c>
      <c r="D72" s="32"/>
      <c r="E72" s="24">
        <v>0.5</v>
      </c>
    </row>
    <row r="73" spans="1:12" ht="16" thickBot="1" x14ac:dyDescent="0.25">
      <c r="C73" s="33" t="s">
        <v>51</v>
      </c>
      <c r="D73" s="34"/>
      <c r="E73" s="25">
        <f>MAX(K65:K67)</f>
        <v>3.5</v>
      </c>
    </row>
    <row r="74" spans="1:12" ht="16" thickBot="1" x14ac:dyDescent="0.25">
      <c r="F74" s="23"/>
    </row>
    <row r="75" spans="1:12" ht="16" thickBot="1" x14ac:dyDescent="0.25">
      <c r="A75" t="s">
        <v>53</v>
      </c>
      <c r="C75" s="21" t="s">
        <v>55</v>
      </c>
      <c r="D75" s="20">
        <f>MAX(L65:L67)</f>
        <v>3.4</v>
      </c>
      <c r="F75" s="23"/>
    </row>
    <row r="80" spans="1:12" x14ac:dyDescent="0.2">
      <c r="A80" t="s">
        <v>56</v>
      </c>
    </row>
  </sheetData>
  <mergeCells count="9">
    <mergeCell ref="G13:H13"/>
    <mergeCell ref="O13:P13"/>
    <mergeCell ref="C72:D72"/>
    <mergeCell ref="C73:D73"/>
    <mergeCell ref="C49:C50"/>
    <mergeCell ref="D49:F49"/>
    <mergeCell ref="C63:C64"/>
    <mergeCell ref="D63:F63"/>
    <mergeCell ref="C62:F6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Microsoft Office User</cp:lastModifiedBy>
  <dcterms:created xsi:type="dcterms:W3CDTF">2023-10-21T08:05:27Z</dcterms:created>
  <dcterms:modified xsi:type="dcterms:W3CDTF">2023-11-07T00:04:18Z</dcterms:modified>
</cp:coreProperties>
</file>