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 Carlo\Downloads\"/>
    </mc:Choice>
  </mc:AlternateContent>
  <bookViews>
    <workbookView xWindow="0" yWindow="0" windowWidth="23040" windowHeight="9192" activeTab="2"/>
  </bookViews>
  <sheets>
    <sheet name="Sheet1" sheetId="1" r:id="rId1"/>
    <sheet name="Transportation" sheetId="2" r:id="rId2"/>
    <sheet name="Servi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3" i="2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3" i="3"/>
  <c r="X27" i="3"/>
  <c r="U27" i="3"/>
  <c r="T27" i="3"/>
  <c r="S27" i="3"/>
  <c r="V26" i="3"/>
  <c r="Q26" i="3"/>
  <c r="R26" i="3" s="1"/>
  <c r="P26" i="3"/>
  <c r="O26" i="3"/>
  <c r="V25" i="3"/>
  <c r="Q25" i="3"/>
  <c r="R25" i="3" s="1"/>
  <c r="P25" i="3"/>
  <c r="O25" i="3"/>
  <c r="V24" i="3"/>
  <c r="Q24" i="3"/>
  <c r="R24" i="3" s="1"/>
  <c r="P24" i="3"/>
  <c r="O24" i="3"/>
  <c r="V23" i="3"/>
  <c r="Q23" i="3"/>
  <c r="R23" i="3" s="1"/>
  <c r="P23" i="3"/>
  <c r="O23" i="3"/>
  <c r="V22" i="3"/>
  <c r="Q22" i="3"/>
  <c r="R22" i="3" s="1"/>
  <c r="P22" i="3"/>
  <c r="O22" i="3"/>
  <c r="V21" i="3"/>
  <c r="Q21" i="3"/>
  <c r="R21" i="3" s="1"/>
  <c r="P21" i="3"/>
  <c r="O21" i="3"/>
  <c r="V20" i="3"/>
  <c r="Q20" i="3"/>
  <c r="R20" i="3" s="1"/>
  <c r="P20" i="3"/>
  <c r="O20" i="3"/>
  <c r="V19" i="3"/>
  <c r="Q19" i="3"/>
  <c r="R19" i="3" s="1"/>
  <c r="P19" i="3"/>
  <c r="O19" i="3"/>
  <c r="V18" i="3"/>
  <c r="Q18" i="3"/>
  <c r="R18" i="3" s="1"/>
  <c r="P18" i="3"/>
  <c r="O18" i="3"/>
  <c r="V17" i="3"/>
  <c r="R17" i="3"/>
  <c r="Q17" i="3"/>
  <c r="P17" i="3"/>
  <c r="O17" i="3"/>
  <c r="V16" i="3"/>
  <c r="Q16" i="3"/>
  <c r="R16" i="3" s="1"/>
  <c r="P16" i="3"/>
  <c r="O16" i="3"/>
  <c r="V15" i="3"/>
  <c r="Q15" i="3"/>
  <c r="R15" i="3" s="1"/>
  <c r="P15" i="3"/>
  <c r="O15" i="3"/>
  <c r="V14" i="3"/>
  <c r="Q14" i="3"/>
  <c r="R14" i="3" s="1"/>
  <c r="P14" i="3"/>
  <c r="O14" i="3"/>
  <c r="V13" i="3"/>
  <c r="R13" i="3"/>
  <c r="Q13" i="3"/>
  <c r="P13" i="3"/>
  <c r="O13" i="3"/>
  <c r="V12" i="3"/>
  <c r="Q12" i="3"/>
  <c r="R12" i="3" s="1"/>
  <c r="P12" i="3"/>
  <c r="O12" i="3"/>
  <c r="V11" i="3"/>
  <c r="Q11" i="3"/>
  <c r="R11" i="3" s="1"/>
  <c r="P11" i="3"/>
  <c r="O11" i="3"/>
  <c r="V10" i="3"/>
  <c r="Q10" i="3"/>
  <c r="R10" i="3" s="1"/>
  <c r="P10" i="3"/>
  <c r="O10" i="3"/>
  <c r="V9" i="3"/>
  <c r="Q9" i="3"/>
  <c r="R9" i="3" s="1"/>
  <c r="P9" i="3"/>
  <c r="O9" i="3"/>
  <c r="V8" i="3"/>
  <c r="Q8" i="3"/>
  <c r="R8" i="3" s="1"/>
  <c r="P8" i="3"/>
  <c r="O8" i="3"/>
  <c r="V7" i="3"/>
  <c r="Q7" i="3"/>
  <c r="R7" i="3" s="1"/>
  <c r="P7" i="3"/>
  <c r="O7" i="3"/>
  <c r="V6" i="3"/>
  <c r="Q6" i="3"/>
  <c r="R6" i="3" s="1"/>
  <c r="P6" i="3"/>
  <c r="O6" i="3"/>
  <c r="V5" i="3"/>
  <c r="Q5" i="3"/>
  <c r="R5" i="3" s="1"/>
  <c r="P5" i="3"/>
  <c r="O5" i="3"/>
  <c r="V4" i="3"/>
  <c r="Q4" i="3"/>
  <c r="R4" i="3" s="1"/>
  <c r="P4" i="3"/>
  <c r="O4" i="3"/>
  <c r="V3" i="3"/>
  <c r="Q3" i="3"/>
  <c r="R3" i="3" s="1"/>
  <c r="P3" i="3"/>
  <c r="O3" i="3"/>
  <c r="Z27" i="2"/>
  <c r="X27" i="2"/>
  <c r="U27" i="2"/>
  <c r="T27" i="2"/>
  <c r="S27" i="2"/>
  <c r="V26" i="2"/>
  <c r="Q26" i="2"/>
  <c r="R26" i="2" s="1"/>
  <c r="P26" i="2"/>
  <c r="O26" i="2"/>
  <c r="V25" i="2"/>
  <c r="Q25" i="2"/>
  <c r="R25" i="2" s="1"/>
  <c r="P25" i="2"/>
  <c r="O25" i="2"/>
  <c r="V24" i="2"/>
  <c r="Q24" i="2"/>
  <c r="R24" i="2" s="1"/>
  <c r="P24" i="2"/>
  <c r="O24" i="2"/>
  <c r="V23" i="2"/>
  <c r="Q23" i="2"/>
  <c r="R23" i="2" s="1"/>
  <c r="P23" i="2"/>
  <c r="O23" i="2"/>
  <c r="V22" i="2"/>
  <c r="Q22" i="2"/>
  <c r="R22" i="2" s="1"/>
  <c r="P22" i="2"/>
  <c r="O22" i="2"/>
  <c r="V21" i="2"/>
  <c r="Q21" i="2"/>
  <c r="R21" i="2" s="1"/>
  <c r="P21" i="2"/>
  <c r="O21" i="2"/>
  <c r="V20" i="2"/>
  <c r="Q20" i="2"/>
  <c r="R20" i="2" s="1"/>
  <c r="P20" i="2"/>
  <c r="O20" i="2"/>
  <c r="V19" i="2"/>
  <c r="Q19" i="2"/>
  <c r="R19" i="2" s="1"/>
  <c r="P19" i="2"/>
  <c r="O19" i="2"/>
  <c r="V18" i="2"/>
  <c r="Q18" i="2"/>
  <c r="R18" i="2" s="1"/>
  <c r="P18" i="2"/>
  <c r="O18" i="2"/>
  <c r="V17" i="2"/>
  <c r="Q17" i="2"/>
  <c r="R17" i="2" s="1"/>
  <c r="P17" i="2"/>
  <c r="O17" i="2"/>
  <c r="V16" i="2"/>
  <c r="Q16" i="2"/>
  <c r="R16" i="2" s="1"/>
  <c r="P16" i="2"/>
  <c r="O16" i="2"/>
  <c r="V15" i="2"/>
  <c r="Q15" i="2"/>
  <c r="R15" i="2" s="1"/>
  <c r="P15" i="2"/>
  <c r="O15" i="2"/>
  <c r="V14" i="2"/>
  <c r="Q14" i="2"/>
  <c r="R14" i="2" s="1"/>
  <c r="P14" i="2"/>
  <c r="O14" i="2"/>
  <c r="V13" i="2"/>
  <c r="Q13" i="2"/>
  <c r="R13" i="2" s="1"/>
  <c r="P13" i="2"/>
  <c r="O13" i="2"/>
  <c r="V12" i="2"/>
  <c r="Q12" i="2"/>
  <c r="R12" i="2" s="1"/>
  <c r="P12" i="2"/>
  <c r="O12" i="2"/>
  <c r="V11" i="2"/>
  <c r="R11" i="2"/>
  <c r="Q11" i="2"/>
  <c r="P11" i="2"/>
  <c r="O11" i="2"/>
  <c r="V10" i="2"/>
  <c r="Q10" i="2"/>
  <c r="R10" i="2" s="1"/>
  <c r="P10" i="2"/>
  <c r="O10" i="2"/>
  <c r="V9" i="2"/>
  <c r="Q9" i="2"/>
  <c r="R9" i="2" s="1"/>
  <c r="P9" i="2"/>
  <c r="O9" i="2"/>
  <c r="V8" i="2"/>
  <c r="Q8" i="2"/>
  <c r="R8" i="2" s="1"/>
  <c r="P8" i="2"/>
  <c r="O8" i="2"/>
  <c r="V7" i="2"/>
  <c r="R7" i="2"/>
  <c r="Q7" i="2"/>
  <c r="P7" i="2"/>
  <c r="O7" i="2"/>
  <c r="V6" i="2"/>
  <c r="Q6" i="2"/>
  <c r="R6" i="2" s="1"/>
  <c r="P6" i="2"/>
  <c r="O6" i="2"/>
  <c r="V5" i="2"/>
  <c r="Q5" i="2"/>
  <c r="R5" i="2" s="1"/>
  <c r="P5" i="2"/>
  <c r="O5" i="2"/>
  <c r="V4" i="2"/>
  <c r="Q4" i="2"/>
  <c r="R4" i="2" s="1"/>
  <c r="P4" i="2"/>
  <c r="O4" i="2"/>
  <c r="V3" i="2"/>
  <c r="Q3" i="2"/>
  <c r="R3" i="2" s="1"/>
  <c r="P3" i="2"/>
  <c r="P27" i="2" s="1"/>
  <c r="O3" i="2"/>
  <c r="Z27" i="3" l="1"/>
  <c r="O27" i="3"/>
  <c r="Q27" i="2"/>
  <c r="O27" i="2"/>
  <c r="P27" i="3"/>
  <c r="V27" i="3"/>
  <c r="R27" i="3"/>
  <c r="H24" i="3" s="1"/>
  <c r="Q27" i="3"/>
  <c r="G24" i="3" s="1"/>
  <c r="V27" i="2"/>
  <c r="R27" i="2"/>
  <c r="H24" i="2" s="1"/>
  <c r="G24" i="2"/>
  <c r="G26" i="2" l="1"/>
  <c r="G26" i="3"/>
  <c r="I24" i="3"/>
  <c r="H26" i="3" s="1"/>
  <c r="J24" i="3"/>
  <c r="I26" i="3" s="1"/>
  <c r="I24" i="2"/>
  <c r="H26" i="2" s="1"/>
  <c r="J24" i="2"/>
  <c r="I26" i="2" s="1"/>
  <c r="Z27" i="1"/>
  <c r="U27" i="1"/>
  <c r="T27" i="1"/>
  <c r="S2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3" i="1"/>
  <c r="V27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3" i="1"/>
  <c r="R3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P27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O27" i="1" s="1"/>
  <c r="R27" i="1" l="1"/>
  <c r="Q27" i="1"/>
  <c r="G24" i="1" s="1"/>
  <c r="E38" i="3"/>
  <c r="B38" i="3" s="1"/>
  <c r="E34" i="3"/>
  <c r="B34" i="3" s="1"/>
  <c r="E30" i="3"/>
  <c r="B30" i="3" s="1"/>
  <c r="E31" i="3"/>
  <c r="B31" i="3" s="1"/>
  <c r="E37" i="3"/>
  <c r="B37" i="3" s="1"/>
  <c r="E33" i="3"/>
  <c r="B33" i="3" s="1"/>
  <c r="E29" i="3"/>
  <c r="B29" i="3" s="1"/>
  <c r="E27" i="3"/>
  <c r="B27" i="3" s="1"/>
  <c r="E35" i="3"/>
  <c r="B35" i="3" s="1"/>
  <c r="E36" i="3"/>
  <c r="B36" i="3" s="1"/>
  <c r="E32" i="3"/>
  <c r="B32" i="3" s="1"/>
  <c r="E28" i="3"/>
  <c r="B28" i="3" s="1"/>
  <c r="E30" i="2"/>
  <c r="B30" i="2" s="1"/>
  <c r="E36" i="2"/>
  <c r="B36" i="2" s="1"/>
  <c r="E27" i="2"/>
  <c r="B27" i="2" s="1"/>
  <c r="E37" i="2"/>
  <c r="B37" i="2" s="1"/>
  <c r="E31" i="2"/>
  <c r="B31" i="2" s="1"/>
  <c r="E38" i="2"/>
  <c r="B38" i="2" s="1"/>
  <c r="E35" i="2"/>
  <c r="B35" i="2" s="1"/>
  <c r="E28" i="2"/>
  <c r="B28" i="2" s="1"/>
  <c r="E29" i="2"/>
  <c r="B29" i="2" s="1"/>
  <c r="E34" i="2"/>
  <c r="B34" i="2" s="1"/>
  <c r="E32" i="2"/>
  <c r="B32" i="2" s="1"/>
  <c r="E33" i="2"/>
  <c r="B33" i="2" s="1"/>
  <c r="X27" i="1"/>
  <c r="H24" i="1" l="1"/>
  <c r="G26" i="1" s="1"/>
  <c r="I24" i="1"/>
  <c r="H26" i="1" s="1"/>
  <c r="J24" i="1"/>
  <c r="I26" i="1" s="1"/>
  <c r="E37" i="1" l="1"/>
  <c r="E33" i="1"/>
  <c r="E29" i="1"/>
  <c r="E36" i="1"/>
  <c r="E32" i="1"/>
  <c r="E28" i="1"/>
  <c r="E35" i="1"/>
  <c r="E31" i="1"/>
  <c r="E27" i="1"/>
  <c r="E30" i="1"/>
  <c r="E38" i="1"/>
  <c r="E34" i="1"/>
</calcChain>
</file>

<file path=xl/sharedStrings.xml><?xml version="1.0" encoding="utf-8"?>
<sst xmlns="http://schemas.openxmlformats.org/spreadsheetml/2006/main" count="66" uniqueCount="22">
  <si>
    <t>Months</t>
  </si>
  <si>
    <t>Employees</t>
  </si>
  <si>
    <t>M11</t>
  </si>
  <si>
    <t>M12</t>
  </si>
  <si>
    <t>M13</t>
  </si>
  <si>
    <t>M14</t>
  </si>
  <si>
    <t>M21</t>
  </si>
  <si>
    <t>M22</t>
  </si>
  <si>
    <t>M23</t>
  </si>
  <si>
    <t>M24</t>
  </si>
  <si>
    <t>M31</t>
  </si>
  <si>
    <t>M32</t>
  </si>
  <si>
    <t>M33</t>
  </si>
  <si>
    <t>M34</t>
  </si>
  <si>
    <t>Employees by Industry Based on Payroll (Construction) 2009-2014</t>
  </si>
  <si>
    <t>L</t>
  </si>
  <si>
    <t>L1</t>
  </si>
  <si>
    <t>L2</t>
  </si>
  <si>
    <t>L3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</si>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</sst>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0" fillId="0" borderId="0" xfId="1" applyNumberFormat="1" applyFont="1"/>
    <xf numFmtId="0" fontId="2" fillId="2" borderId="0" xfId="2"/>
    <xf numFmtId="1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by Industry Based on Payroll (Construction) 2009-2014 </a:t>
            </a:r>
          </a:p>
        </c:rich>
      </c:tx>
      <c:layout>
        <c:manualLayout>
          <c:xMode val="edge"/>
          <c:yMode val="edge"/>
          <c:x val="9.9850450831930282E-2"/>
          <c:y val="2.3148002504387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Employees by Industry Based on Payroll (Construction) 2009-2014</c:v>
                </c:pt>
                <c:pt idx="1">
                  <c:v>Employees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Sheet1!$A$3:$A$26</c:f>
              <c:numCache>
                <c:formatCode>mmm\-yy</c:formatCode>
                <c:ptCount val="24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</c:numCache>
            </c:numRef>
          </c:xVal>
          <c:yVal>
            <c:numRef>
              <c:f>Sheet1!$B$3:$B$26</c:f>
              <c:numCache>
                <c:formatCode>General</c:formatCode>
                <c:ptCount val="24"/>
                <c:pt idx="0">
                  <c:v>6530</c:v>
                </c:pt>
                <c:pt idx="1">
                  <c:v>6490</c:v>
                </c:pt>
                <c:pt idx="2">
                  <c:v>6210</c:v>
                </c:pt>
                <c:pt idx="3">
                  <c:v>6660</c:v>
                </c:pt>
                <c:pt idx="4">
                  <c:v>6830</c:v>
                </c:pt>
                <c:pt idx="5">
                  <c:v>7030</c:v>
                </c:pt>
                <c:pt idx="6">
                  <c:v>6770</c:v>
                </c:pt>
                <c:pt idx="7">
                  <c:v>6660</c:v>
                </c:pt>
                <c:pt idx="8">
                  <c:v>6820</c:v>
                </c:pt>
                <c:pt idx="9">
                  <c:v>6350</c:v>
                </c:pt>
                <c:pt idx="10">
                  <c:v>6080</c:v>
                </c:pt>
                <c:pt idx="11">
                  <c:v>5860</c:v>
                </c:pt>
                <c:pt idx="12">
                  <c:v>6040</c:v>
                </c:pt>
                <c:pt idx="13">
                  <c:v>6210</c:v>
                </c:pt>
                <c:pt idx="14">
                  <c:v>6310</c:v>
                </c:pt>
                <c:pt idx="15">
                  <c:v>6540</c:v>
                </c:pt>
                <c:pt idx="16">
                  <c:v>6080</c:v>
                </c:pt>
                <c:pt idx="17">
                  <c:v>6490</c:v>
                </c:pt>
                <c:pt idx="18">
                  <c:v>6900</c:v>
                </c:pt>
                <c:pt idx="19">
                  <c:v>7120</c:v>
                </c:pt>
                <c:pt idx="20">
                  <c:v>7160</c:v>
                </c:pt>
                <c:pt idx="21">
                  <c:v>7240</c:v>
                </c:pt>
                <c:pt idx="22">
                  <c:v>7060</c:v>
                </c:pt>
                <c:pt idx="23">
                  <c:v>6540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2-4CFE-8A10-1D9061B7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570592"/>
        <c:axId val="-1505570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strCache>
                      <c:ptCount val="2"/>
                      <c:pt idx="0">
                        <c:v>Employees by Industry Based on Payroll (Construction) 2009-2014</c:v>
                      </c:pt>
                      <c:pt idx="1">
                        <c:v>Employees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Sheet1!$C$3:$C$26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C2-4CFE-8A10-1D9061B701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Sheet1!$F$1:$F$2</c15:sqref>
                        </c15:formulaRef>
                      </c:ext>
                    </c:extLst>
                    <c:strCache>
                      <c:ptCount val="2"/>
                      <c:pt idx="0">
                        <c:v>Employees by Industry Based on Payroll (Construction) 2009-2014</c:v>
                      </c:pt>
                      <c:pt idx="1">
                        <c:v>Employees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C2-4CFE-8A10-1D9061B701F9}"/>
                  </c:ext>
                </c:extLst>
              </c15:ser>
            </c15:filteredScatterSeries>
          </c:ext>
        </c:extLst>
      </c:scatterChart>
      <c:valAx>
        <c:axId val="-15055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570048"/>
        <c:crosses val="autoZero"/>
        <c:crossBetween val="midCat"/>
      </c:valAx>
      <c:valAx>
        <c:axId val="-15055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57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Employees by Industry Based on Payroll (Construction) 2009-2017</a:t>
            </a:r>
            <a:endParaRPr lang="en-US"/>
          </a:p>
        </c:rich>
      </c:tx>
      <c:layout>
        <c:manualLayout>
          <c:xMode val="edge"/>
          <c:yMode val="edge"/>
          <c:x val="0.147680446194225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Employees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Sheet1!$A$3:$A$38</c:f>
              <c:numCache>
                <c:formatCode>mmm\-yy</c:formatCode>
                <c:ptCount val="36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</c:numCache>
            </c:numRef>
          </c:xVal>
          <c:yVal>
            <c:numRef>
              <c:f>Sheet1!$B$3:$B$38</c:f>
              <c:numCache>
                <c:formatCode>General</c:formatCode>
                <c:ptCount val="36"/>
                <c:pt idx="0">
                  <c:v>6530</c:v>
                </c:pt>
                <c:pt idx="1">
                  <c:v>6490</c:v>
                </c:pt>
                <c:pt idx="2">
                  <c:v>6210</c:v>
                </c:pt>
                <c:pt idx="3">
                  <c:v>6660</c:v>
                </c:pt>
                <c:pt idx="4">
                  <c:v>6830</c:v>
                </c:pt>
                <c:pt idx="5">
                  <c:v>7030</c:v>
                </c:pt>
                <c:pt idx="6">
                  <c:v>6770</c:v>
                </c:pt>
                <c:pt idx="7">
                  <c:v>6660</c:v>
                </c:pt>
                <c:pt idx="8">
                  <c:v>6820</c:v>
                </c:pt>
                <c:pt idx="9">
                  <c:v>6350</c:v>
                </c:pt>
                <c:pt idx="10">
                  <c:v>6080</c:v>
                </c:pt>
                <c:pt idx="11">
                  <c:v>5860</c:v>
                </c:pt>
                <c:pt idx="12">
                  <c:v>6040</c:v>
                </c:pt>
                <c:pt idx="13">
                  <c:v>6210</c:v>
                </c:pt>
                <c:pt idx="14">
                  <c:v>6310</c:v>
                </c:pt>
                <c:pt idx="15">
                  <c:v>6540</c:v>
                </c:pt>
                <c:pt idx="16">
                  <c:v>6080</c:v>
                </c:pt>
                <c:pt idx="17">
                  <c:v>6490</c:v>
                </c:pt>
                <c:pt idx="18">
                  <c:v>6900</c:v>
                </c:pt>
                <c:pt idx="19">
                  <c:v>7120</c:v>
                </c:pt>
                <c:pt idx="20">
                  <c:v>7160</c:v>
                </c:pt>
                <c:pt idx="21">
                  <c:v>7240</c:v>
                </c:pt>
                <c:pt idx="22">
                  <c:v>7060</c:v>
                </c:pt>
                <c:pt idx="23">
                  <c:v>6540</c:v>
                </c:pt>
                <c:pt idx="24" formatCode="0">
                  <c:v>7183.5573122529649</c:v>
                </c:pt>
                <c:pt idx="25" formatCode="0">
                  <c:v>7299.0806324110672</c:v>
                </c:pt>
                <c:pt idx="26" formatCode="0">
                  <c:v>7422.3853450896931</c:v>
                </c:pt>
                <c:pt idx="27" formatCode="0">
                  <c:v>7553.4714502888419</c:v>
                </c:pt>
                <c:pt idx="28" formatCode="0">
                  <c:v>7692.3389480085134</c:v>
                </c:pt>
                <c:pt idx="29" formatCode="0">
                  <c:v>7838.9878382487086</c:v>
                </c:pt>
                <c:pt idx="30" formatCode="0">
                  <c:v>7993.4181210094257</c:v>
                </c:pt>
                <c:pt idx="31" formatCode="0">
                  <c:v>8155.6297962906665</c:v>
                </c:pt>
                <c:pt idx="32" formatCode="0">
                  <c:v>8325.622864092431</c:v>
                </c:pt>
                <c:pt idx="33" formatCode="0">
                  <c:v>8503.3973244147164</c:v>
                </c:pt>
                <c:pt idx="34" formatCode="0">
                  <c:v>8688.9531772575247</c:v>
                </c:pt>
                <c:pt idx="35" formatCode="0">
                  <c:v>8882.2904226208593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0-4675-AC74-AB5C3D5C3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579840"/>
        <c:axId val="-1505577664"/>
      </c:scatterChart>
      <c:valAx>
        <c:axId val="-15055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577664"/>
        <c:crosses val="autoZero"/>
        <c:crossBetween val="midCat"/>
      </c:valAx>
      <c:valAx>
        <c:axId val="-15055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57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by Industry Based on Payroll (Transportation) 2009-2014 </a:t>
            </a:r>
          </a:p>
        </c:rich>
      </c:tx>
      <c:layout>
        <c:manualLayout>
          <c:xMode val="edge"/>
          <c:yMode val="edge"/>
          <c:x val="9.9850450831930282E-2"/>
          <c:y val="2.3148002504387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Transportation!$B$1:$B$2</c:f>
              <c:strCache>
                <c:ptCount val="2"/>
                <c:pt idx="0">
                  <c:v>Employees by Industry Based on Payroll (Construction) 2009-2014</c:v>
                </c:pt>
                <c:pt idx="1">
                  <c:v>Employees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Transportation!$A$3:$A$26</c:f>
              <c:numCache>
                <c:formatCode>mmm\-yy</c:formatCode>
                <c:ptCount val="24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</c:numCache>
            </c:numRef>
          </c:xVal>
          <c:yVal>
            <c:numRef>
              <c:f>Transportation!$B$3:$B$26</c:f>
              <c:numCache>
                <c:formatCode>General</c:formatCode>
                <c:ptCount val="24"/>
                <c:pt idx="0">
                  <c:v>4730</c:v>
                </c:pt>
                <c:pt idx="1">
                  <c:v>4700</c:v>
                </c:pt>
                <c:pt idx="2">
                  <c:v>4650</c:v>
                </c:pt>
                <c:pt idx="3">
                  <c:v>4660</c:v>
                </c:pt>
                <c:pt idx="4">
                  <c:v>4550</c:v>
                </c:pt>
                <c:pt idx="5">
                  <c:v>4600</c:v>
                </c:pt>
                <c:pt idx="6">
                  <c:v>4520</c:v>
                </c:pt>
                <c:pt idx="7">
                  <c:v>4500</c:v>
                </c:pt>
                <c:pt idx="8">
                  <c:v>4350</c:v>
                </c:pt>
                <c:pt idx="9">
                  <c:v>4310</c:v>
                </c:pt>
                <c:pt idx="10">
                  <c:v>4250</c:v>
                </c:pt>
                <c:pt idx="11">
                  <c:v>4250</c:v>
                </c:pt>
                <c:pt idx="12">
                  <c:v>4480</c:v>
                </c:pt>
                <c:pt idx="13">
                  <c:v>4540</c:v>
                </c:pt>
                <c:pt idx="14">
                  <c:v>4540</c:v>
                </c:pt>
                <c:pt idx="15">
                  <c:v>4670</c:v>
                </c:pt>
                <c:pt idx="16">
                  <c:v>4670</c:v>
                </c:pt>
                <c:pt idx="17">
                  <c:v>4770</c:v>
                </c:pt>
                <c:pt idx="18">
                  <c:v>4770</c:v>
                </c:pt>
                <c:pt idx="19">
                  <c:v>4810</c:v>
                </c:pt>
                <c:pt idx="20">
                  <c:v>4760</c:v>
                </c:pt>
                <c:pt idx="21">
                  <c:v>4890</c:v>
                </c:pt>
                <c:pt idx="22">
                  <c:v>4990</c:v>
                </c:pt>
                <c:pt idx="23">
                  <c:v>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2-4CFE-8A10-1D9061B7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0611120"/>
        <c:axId val="-156061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Transportation!$D$1:$D$2</c15:sqref>
                        </c15:formulaRef>
                      </c:ext>
                    </c:extLst>
                    <c:strCache>
                      <c:ptCount val="2"/>
                      <c:pt idx="0">
                        <c:v>Employees by Industry Based on Payroll (Construction) 2009-2014</c:v>
                      </c:pt>
                      <c:pt idx="1">
                        <c:v>Employees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Transportation!$C$3:$C$26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Transportation!$D$3:$D$26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C2-4CFE-8A10-1D9061B701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Transportation!$F$1:$F$2</c15:sqref>
                        </c15:formulaRef>
                      </c:ext>
                    </c:extLst>
                    <c:strCache>
                      <c:ptCount val="2"/>
                      <c:pt idx="0">
                        <c:v>Employees by Industry Based on Payroll (Construction) 2009-2014</c:v>
                      </c:pt>
                      <c:pt idx="1">
                        <c:v>Employees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Transportation!$E$3:$E$26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Transportation!$F$3:$F$26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C2-4CFE-8A10-1D9061B701F9}"/>
                  </c:ext>
                </c:extLst>
              </c15:ser>
            </c15:filteredScatterSeries>
          </c:ext>
        </c:extLst>
      </c:scatterChart>
      <c:valAx>
        <c:axId val="-15606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610576"/>
        <c:crosses val="autoZero"/>
        <c:crossBetween val="midCat"/>
      </c:valAx>
      <c:valAx>
        <c:axId val="-15606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61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Employees by Industry Based on Payroll (Transportation) 2009-2017</a:t>
            </a:r>
            <a:endParaRPr lang="en-US"/>
          </a:p>
        </c:rich>
      </c:tx>
      <c:layout>
        <c:manualLayout>
          <c:xMode val="edge"/>
          <c:yMode val="edge"/>
          <c:x val="0.147680446194225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Transportation!$B$2</c:f>
              <c:strCache>
                <c:ptCount val="1"/>
                <c:pt idx="0">
                  <c:v>Employees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Transportation!$A$3:$A$38</c:f>
              <c:numCache>
                <c:formatCode>mmm\-yy</c:formatCode>
                <c:ptCount val="36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</c:numCache>
            </c:numRef>
          </c:xVal>
          <c:yVal>
            <c:numRef>
              <c:f>Transportation!$B$3:$B$38</c:f>
              <c:numCache>
                <c:formatCode>General</c:formatCode>
                <c:ptCount val="36"/>
                <c:pt idx="0">
                  <c:v>4730</c:v>
                </c:pt>
                <c:pt idx="1">
                  <c:v>4700</c:v>
                </c:pt>
                <c:pt idx="2">
                  <c:v>4650</c:v>
                </c:pt>
                <c:pt idx="3">
                  <c:v>4660</c:v>
                </c:pt>
                <c:pt idx="4">
                  <c:v>4550</c:v>
                </c:pt>
                <c:pt idx="5">
                  <c:v>4600</c:v>
                </c:pt>
                <c:pt idx="6">
                  <c:v>4520</c:v>
                </c:pt>
                <c:pt idx="7">
                  <c:v>4500</c:v>
                </c:pt>
                <c:pt idx="8">
                  <c:v>4350</c:v>
                </c:pt>
                <c:pt idx="9">
                  <c:v>4310</c:v>
                </c:pt>
                <c:pt idx="10">
                  <c:v>4250</c:v>
                </c:pt>
                <c:pt idx="11">
                  <c:v>4250</c:v>
                </c:pt>
                <c:pt idx="12">
                  <c:v>4480</c:v>
                </c:pt>
                <c:pt idx="13">
                  <c:v>4540</c:v>
                </c:pt>
                <c:pt idx="14">
                  <c:v>4540</c:v>
                </c:pt>
                <c:pt idx="15">
                  <c:v>4670</c:v>
                </c:pt>
                <c:pt idx="16">
                  <c:v>4670</c:v>
                </c:pt>
                <c:pt idx="17">
                  <c:v>4770</c:v>
                </c:pt>
                <c:pt idx="18">
                  <c:v>4770</c:v>
                </c:pt>
                <c:pt idx="19">
                  <c:v>4810</c:v>
                </c:pt>
                <c:pt idx="20">
                  <c:v>4760</c:v>
                </c:pt>
                <c:pt idx="21">
                  <c:v>4890</c:v>
                </c:pt>
                <c:pt idx="22">
                  <c:v>4990</c:v>
                </c:pt>
                <c:pt idx="23">
                  <c:v>4990</c:v>
                </c:pt>
                <c:pt idx="24" formatCode="0">
                  <c:v>5188.4930830039521</c:v>
                </c:pt>
                <c:pt idx="25" formatCode="0">
                  <c:v>5295.3531620553358</c:v>
                </c:pt>
                <c:pt idx="26" formatCode="0">
                  <c:v>5409.3225448464573</c:v>
                </c:pt>
                <c:pt idx="27" formatCode="0">
                  <c:v>5530.4012313773183</c:v>
                </c:pt>
                <c:pt idx="28" formatCode="0">
                  <c:v>5658.5892216479169</c:v>
                </c:pt>
                <c:pt idx="29" formatCode="0">
                  <c:v>5793.8865156582542</c:v>
                </c:pt>
                <c:pt idx="30" formatCode="0">
                  <c:v>5936.2931134083301</c:v>
                </c:pt>
                <c:pt idx="31" formatCode="0">
                  <c:v>6085.8090148981446</c:v>
                </c:pt>
                <c:pt idx="32" formatCode="0">
                  <c:v>6242.4342201276977</c:v>
                </c:pt>
                <c:pt idx="33" formatCode="0">
                  <c:v>6406.1687290969894</c:v>
                </c:pt>
                <c:pt idx="34" formatCode="0">
                  <c:v>6577.0125418060197</c:v>
                </c:pt>
                <c:pt idx="35" formatCode="0">
                  <c:v>6754.9656582547887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0-4675-AC74-AB5C3D5C3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577120"/>
        <c:axId val="-1505576576"/>
      </c:scatterChart>
      <c:valAx>
        <c:axId val="-15055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576576"/>
        <c:crosses val="autoZero"/>
        <c:crossBetween val="midCat"/>
      </c:valAx>
      <c:valAx>
        <c:axId val="-1505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57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by Industry Based on Payroll (Services) 2009-2014 </a:t>
            </a:r>
          </a:p>
        </c:rich>
      </c:tx>
      <c:layout>
        <c:manualLayout>
          <c:xMode val="edge"/>
          <c:yMode val="edge"/>
          <c:x val="9.9850450831930282E-2"/>
          <c:y val="2.3148002504387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Services!$B$1:$B$2</c:f>
              <c:strCache>
                <c:ptCount val="2"/>
                <c:pt idx="0">
                  <c:v>Employees by Industry Based on Payroll (Construction) 2009-2014</c:v>
                </c:pt>
                <c:pt idx="1">
                  <c:v>Employees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Services!$A$3:$A$26</c:f>
              <c:numCache>
                <c:formatCode>mmm\-yy</c:formatCode>
                <c:ptCount val="24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</c:numCache>
            </c:numRef>
          </c:xVal>
          <c:yVal>
            <c:numRef>
              <c:f>Services!$B$3:$B$26</c:f>
              <c:numCache>
                <c:formatCode>General</c:formatCode>
                <c:ptCount val="24"/>
                <c:pt idx="0">
                  <c:v>16350</c:v>
                </c:pt>
                <c:pt idx="1">
                  <c:v>15730</c:v>
                </c:pt>
                <c:pt idx="2">
                  <c:v>15940</c:v>
                </c:pt>
                <c:pt idx="3">
                  <c:v>16130</c:v>
                </c:pt>
                <c:pt idx="4">
                  <c:v>16590</c:v>
                </c:pt>
                <c:pt idx="5">
                  <c:v>16640</c:v>
                </c:pt>
                <c:pt idx="6">
                  <c:v>16840</c:v>
                </c:pt>
                <c:pt idx="7">
                  <c:v>17160</c:v>
                </c:pt>
                <c:pt idx="8">
                  <c:v>16780</c:v>
                </c:pt>
                <c:pt idx="9">
                  <c:v>16000</c:v>
                </c:pt>
                <c:pt idx="10">
                  <c:v>16130</c:v>
                </c:pt>
                <c:pt idx="11">
                  <c:v>16250</c:v>
                </c:pt>
                <c:pt idx="12">
                  <c:v>16530</c:v>
                </c:pt>
                <c:pt idx="13">
                  <c:v>16010</c:v>
                </c:pt>
                <c:pt idx="14">
                  <c:v>16410</c:v>
                </c:pt>
                <c:pt idx="15">
                  <c:v>16520</c:v>
                </c:pt>
                <c:pt idx="16">
                  <c:v>16940</c:v>
                </c:pt>
                <c:pt idx="17">
                  <c:v>16510</c:v>
                </c:pt>
                <c:pt idx="18">
                  <c:v>16510</c:v>
                </c:pt>
                <c:pt idx="19">
                  <c:v>16490</c:v>
                </c:pt>
                <c:pt idx="20">
                  <c:v>16410</c:v>
                </c:pt>
                <c:pt idx="21">
                  <c:v>16690</c:v>
                </c:pt>
                <c:pt idx="22">
                  <c:v>17030</c:v>
                </c:pt>
                <c:pt idx="23">
                  <c:v>17160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2-4CFE-8A10-1D9061B7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6382880"/>
        <c:axId val="-15063785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Services!$D$1:$D$2</c15:sqref>
                        </c15:formulaRef>
                      </c:ext>
                    </c:extLst>
                    <c:strCache>
                      <c:ptCount val="2"/>
                      <c:pt idx="0">
                        <c:v>Employees by Industry Based on Payroll (Construction) 2009-2014</c:v>
                      </c:pt>
                      <c:pt idx="1">
                        <c:v>Employees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Services!$C$3:$C$26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Services!$D$3:$D$26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C2-4CFE-8A10-1D9061B701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Services!$F$1:$F$2</c15:sqref>
                        </c15:formulaRef>
                      </c:ext>
                    </c:extLst>
                    <c:strCache>
                      <c:ptCount val="2"/>
                      <c:pt idx="0">
                        <c:v>Employees by Industry Based on Payroll (Construction) 2009-2014</c:v>
                      </c:pt>
                      <c:pt idx="1">
                        <c:v>Employees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Services!$E$3:$E$26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Services!$F$3:$F$26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C2-4CFE-8A10-1D9061B701F9}"/>
                  </c:ext>
                </c:extLst>
              </c15:ser>
            </c15:filteredScatterSeries>
          </c:ext>
        </c:extLst>
      </c:scatterChart>
      <c:valAx>
        <c:axId val="-1506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6378528"/>
        <c:crosses val="autoZero"/>
        <c:crossBetween val="midCat"/>
      </c:valAx>
      <c:valAx>
        <c:axId val="-15063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638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Employees by Industry Based on Payroll (Services) 2009-2017</a:t>
            </a:r>
            <a:endParaRPr lang="en-US"/>
          </a:p>
        </c:rich>
      </c:tx>
      <c:layout>
        <c:manualLayout>
          <c:xMode val="edge"/>
          <c:yMode val="edge"/>
          <c:x val="0.147680446194225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Services!$B$2</c:f>
              <c:strCache>
                <c:ptCount val="1"/>
                <c:pt idx="0">
                  <c:v>Employees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Services!$A$3:$A$38</c:f>
              <c:numCache>
                <c:formatCode>mmm\-yy</c:formatCode>
                <c:ptCount val="36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</c:numCache>
            </c:numRef>
          </c:xVal>
          <c:yVal>
            <c:numRef>
              <c:f>Services!$B$3:$B$38</c:f>
              <c:numCache>
                <c:formatCode>General</c:formatCode>
                <c:ptCount val="36"/>
                <c:pt idx="0">
                  <c:v>16350</c:v>
                </c:pt>
                <c:pt idx="1">
                  <c:v>15730</c:v>
                </c:pt>
                <c:pt idx="2">
                  <c:v>15940</c:v>
                </c:pt>
                <c:pt idx="3">
                  <c:v>16130</c:v>
                </c:pt>
                <c:pt idx="4">
                  <c:v>16590</c:v>
                </c:pt>
                <c:pt idx="5">
                  <c:v>16640</c:v>
                </c:pt>
                <c:pt idx="6">
                  <c:v>16840</c:v>
                </c:pt>
                <c:pt idx="7">
                  <c:v>17160</c:v>
                </c:pt>
                <c:pt idx="8">
                  <c:v>16780</c:v>
                </c:pt>
                <c:pt idx="9">
                  <c:v>16000</c:v>
                </c:pt>
                <c:pt idx="10">
                  <c:v>16130</c:v>
                </c:pt>
                <c:pt idx="11">
                  <c:v>16250</c:v>
                </c:pt>
                <c:pt idx="12">
                  <c:v>16530</c:v>
                </c:pt>
                <c:pt idx="13">
                  <c:v>16010</c:v>
                </c:pt>
                <c:pt idx="14">
                  <c:v>16410</c:v>
                </c:pt>
                <c:pt idx="15">
                  <c:v>16520</c:v>
                </c:pt>
                <c:pt idx="16">
                  <c:v>16940</c:v>
                </c:pt>
                <c:pt idx="17">
                  <c:v>16510</c:v>
                </c:pt>
                <c:pt idx="18">
                  <c:v>16510</c:v>
                </c:pt>
                <c:pt idx="19">
                  <c:v>16490</c:v>
                </c:pt>
                <c:pt idx="20">
                  <c:v>16410</c:v>
                </c:pt>
                <c:pt idx="21">
                  <c:v>16690</c:v>
                </c:pt>
                <c:pt idx="22">
                  <c:v>17030</c:v>
                </c:pt>
                <c:pt idx="23">
                  <c:v>17160</c:v>
                </c:pt>
                <c:pt idx="24" formatCode="0">
                  <c:v>16864.767786561264</c:v>
                </c:pt>
                <c:pt idx="25" formatCode="0">
                  <c:v>16905.864229249011</c:v>
                </c:pt>
                <c:pt idx="26" formatCode="0">
                  <c:v>16948.239328063242</c:v>
                </c:pt>
                <c:pt idx="27" formatCode="0">
                  <c:v>16991.893083003954</c:v>
                </c:pt>
                <c:pt idx="28" formatCode="0">
                  <c:v>17036.825494071145</c:v>
                </c:pt>
                <c:pt idx="29" formatCode="0">
                  <c:v>17083.03656126482</c:v>
                </c:pt>
                <c:pt idx="30" formatCode="0">
                  <c:v>17130.526284584979</c:v>
                </c:pt>
                <c:pt idx="31" formatCode="0">
                  <c:v>17179.294664031619</c:v>
                </c:pt>
                <c:pt idx="32" formatCode="0">
                  <c:v>17229.341699604742</c:v>
                </c:pt>
                <c:pt idx="33" formatCode="0">
                  <c:v>17280.667391304349</c:v>
                </c:pt>
                <c:pt idx="34" formatCode="0">
                  <c:v>17333.271739130436</c:v>
                </c:pt>
                <c:pt idx="35" formatCode="0">
                  <c:v>17387.154743083003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0-4675-AC74-AB5C3D5C3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6376896"/>
        <c:axId val="-1506376352"/>
      </c:scatterChart>
      <c:valAx>
        <c:axId val="-15063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6376352"/>
        <c:crosses val="autoZero"/>
        <c:crossBetween val="midCat"/>
      </c:valAx>
      <c:valAx>
        <c:axId val="-15063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637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19050</xdr:rowOff>
    </xdr:from>
    <xdr:to>
      <xdr:col>12</xdr:col>
      <xdr:colOff>487680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26</xdr:row>
      <xdr:rowOff>171450</xdr:rowOff>
    </xdr:from>
    <xdr:to>
      <xdr:col>11</xdr:col>
      <xdr:colOff>220980</xdr:colOff>
      <xdr:row>41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19050</xdr:rowOff>
    </xdr:from>
    <xdr:to>
      <xdr:col>12</xdr:col>
      <xdr:colOff>487680</xdr:colOff>
      <xdr:row>19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26</xdr:row>
      <xdr:rowOff>171450</xdr:rowOff>
    </xdr:from>
    <xdr:to>
      <xdr:col>11</xdr:col>
      <xdr:colOff>220980</xdr:colOff>
      <xdr:row>41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19050</xdr:rowOff>
    </xdr:from>
    <xdr:to>
      <xdr:col>12</xdr:col>
      <xdr:colOff>487680</xdr:colOff>
      <xdr:row>19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26</xdr:row>
      <xdr:rowOff>171450</xdr:rowOff>
    </xdr:from>
    <xdr:to>
      <xdr:col>11</xdr:col>
      <xdr:colOff>220980</xdr:colOff>
      <xdr:row>41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B3" sqref="B3"/>
    </sheetView>
  </sheetViews>
  <sheetFormatPr defaultRowHeight="14.4" x14ac:dyDescent="0.3"/>
  <cols>
    <col min="1" max="1" width="7.33203125" bestFit="1" customWidth="1"/>
    <col min="2" max="2" width="11.109375" bestFit="1" customWidth="1"/>
    <col min="5" max="5" width="12" bestFit="1" customWidth="1"/>
    <col min="7" max="8" width="11" bestFit="1" customWidth="1"/>
    <col min="9" max="9" width="16.33203125" bestFit="1" customWidth="1"/>
    <col min="10" max="10" width="16.6640625" bestFit="1" customWidth="1"/>
    <col min="15" max="15" width="12" bestFit="1" customWidth="1"/>
  </cols>
  <sheetData>
    <row r="1" spans="1:26" x14ac:dyDescent="0.3">
      <c r="A1" s="5" t="s">
        <v>14</v>
      </c>
      <c r="B1" s="5"/>
      <c r="C1" s="5"/>
      <c r="D1" s="5"/>
      <c r="E1" s="5"/>
      <c r="F1" s="5"/>
    </row>
    <row r="2" spans="1:26" x14ac:dyDescent="0.3">
      <c r="A2" t="s">
        <v>0</v>
      </c>
      <c r="B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</row>
    <row r="3" spans="1:26" x14ac:dyDescent="0.3">
      <c r="A3" s="1">
        <v>39873</v>
      </c>
      <c r="B3" s="2">
        <v>6530</v>
      </c>
      <c r="N3">
        <v>1</v>
      </c>
      <c r="O3">
        <f>POWER(N3,4)</f>
        <v>1</v>
      </c>
      <c r="P3">
        <f>POWER(N3,3)</f>
        <v>1</v>
      </c>
      <c r="Q3">
        <f>POWER(N3,2)</f>
        <v>1</v>
      </c>
      <c r="R3">
        <f>Q3*B3</f>
        <v>6530</v>
      </c>
      <c r="S3">
        <v>1</v>
      </c>
      <c r="T3">
        <v>1</v>
      </c>
      <c r="U3">
        <v>1</v>
      </c>
      <c r="V3">
        <f>B3*N3</f>
        <v>6530</v>
      </c>
      <c r="W3">
        <v>1</v>
      </c>
      <c r="X3">
        <v>1</v>
      </c>
      <c r="Y3">
        <v>24</v>
      </c>
      <c r="Z3" s="2">
        <v>6530</v>
      </c>
    </row>
    <row r="4" spans="1:26" x14ac:dyDescent="0.3">
      <c r="A4" s="1">
        <v>39965</v>
      </c>
      <c r="B4">
        <v>6490</v>
      </c>
      <c r="N4">
        <v>2</v>
      </c>
      <c r="O4">
        <f t="shared" ref="O4:O26" si="0">POWER(N4,4)</f>
        <v>16</v>
      </c>
      <c r="P4">
        <f t="shared" ref="P4:P26" si="1">POWER(N4,3)</f>
        <v>8</v>
      </c>
      <c r="Q4">
        <f t="shared" ref="Q4:Q26" si="2">POWER(N4,2)</f>
        <v>4</v>
      </c>
      <c r="R4">
        <f t="shared" ref="R4:R26" si="3">Q4*B4</f>
        <v>25960</v>
      </c>
      <c r="S4">
        <v>8</v>
      </c>
      <c r="T4">
        <v>4</v>
      </c>
      <c r="U4">
        <v>2</v>
      </c>
      <c r="V4">
        <f t="shared" ref="V4:V26" si="4">B4*N4</f>
        <v>12980</v>
      </c>
      <c r="W4">
        <v>4</v>
      </c>
      <c r="X4">
        <v>2</v>
      </c>
      <c r="Z4">
        <v>6490</v>
      </c>
    </row>
    <row r="5" spans="1:26" x14ac:dyDescent="0.3">
      <c r="A5" s="1">
        <v>40057</v>
      </c>
      <c r="B5">
        <v>6210</v>
      </c>
      <c r="N5">
        <v>3</v>
      </c>
      <c r="O5">
        <f t="shared" si="0"/>
        <v>81</v>
      </c>
      <c r="P5">
        <f t="shared" si="1"/>
        <v>27</v>
      </c>
      <c r="Q5">
        <f t="shared" si="2"/>
        <v>9</v>
      </c>
      <c r="R5">
        <f t="shared" si="3"/>
        <v>55890</v>
      </c>
      <c r="S5">
        <v>27</v>
      </c>
      <c r="T5">
        <v>9</v>
      </c>
      <c r="U5">
        <v>3</v>
      </c>
      <c r="V5">
        <f t="shared" si="4"/>
        <v>18630</v>
      </c>
      <c r="W5">
        <v>9</v>
      </c>
      <c r="X5">
        <v>3</v>
      </c>
      <c r="Z5">
        <v>6210</v>
      </c>
    </row>
    <row r="6" spans="1:26" x14ac:dyDescent="0.3">
      <c r="A6" s="1">
        <v>40148</v>
      </c>
      <c r="B6">
        <v>6660</v>
      </c>
      <c r="N6">
        <v>4</v>
      </c>
      <c r="O6">
        <f t="shared" si="0"/>
        <v>256</v>
      </c>
      <c r="P6">
        <f t="shared" si="1"/>
        <v>64</v>
      </c>
      <c r="Q6">
        <f t="shared" si="2"/>
        <v>16</v>
      </c>
      <c r="R6">
        <f t="shared" si="3"/>
        <v>106560</v>
      </c>
      <c r="S6">
        <v>64</v>
      </c>
      <c r="T6">
        <v>16</v>
      </c>
      <c r="U6">
        <v>4</v>
      </c>
      <c r="V6">
        <f t="shared" si="4"/>
        <v>26640</v>
      </c>
      <c r="W6">
        <v>16</v>
      </c>
      <c r="X6">
        <v>4</v>
      </c>
      <c r="Z6">
        <v>6660</v>
      </c>
    </row>
    <row r="7" spans="1:26" x14ac:dyDescent="0.3">
      <c r="A7" s="1">
        <v>40238</v>
      </c>
      <c r="B7">
        <v>6830</v>
      </c>
      <c r="N7">
        <v>5</v>
      </c>
      <c r="O7">
        <f t="shared" si="0"/>
        <v>625</v>
      </c>
      <c r="P7">
        <f t="shared" si="1"/>
        <v>125</v>
      </c>
      <c r="Q7">
        <f t="shared" si="2"/>
        <v>25</v>
      </c>
      <c r="R7">
        <f t="shared" si="3"/>
        <v>170750</v>
      </c>
      <c r="S7">
        <v>125</v>
      </c>
      <c r="T7">
        <v>25</v>
      </c>
      <c r="U7">
        <v>5</v>
      </c>
      <c r="V7">
        <f t="shared" si="4"/>
        <v>34150</v>
      </c>
      <c r="W7">
        <v>25</v>
      </c>
      <c r="X7">
        <v>5</v>
      </c>
      <c r="Z7">
        <v>6830</v>
      </c>
    </row>
    <row r="8" spans="1:26" x14ac:dyDescent="0.3">
      <c r="A8" s="1">
        <v>40330</v>
      </c>
      <c r="B8">
        <v>7030</v>
      </c>
      <c r="N8">
        <v>6</v>
      </c>
      <c r="O8">
        <f t="shared" si="0"/>
        <v>1296</v>
      </c>
      <c r="P8">
        <f t="shared" si="1"/>
        <v>216</v>
      </c>
      <c r="Q8">
        <f t="shared" si="2"/>
        <v>36</v>
      </c>
      <c r="R8">
        <f t="shared" si="3"/>
        <v>253080</v>
      </c>
      <c r="S8">
        <v>216</v>
      </c>
      <c r="T8">
        <v>36</v>
      </c>
      <c r="U8">
        <v>6</v>
      </c>
      <c r="V8">
        <f t="shared" si="4"/>
        <v>42180</v>
      </c>
      <c r="W8">
        <v>36</v>
      </c>
      <c r="X8">
        <v>6</v>
      </c>
      <c r="Z8">
        <v>7030</v>
      </c>
    </row>
    <row r="9" spans="1:26" x14ac:dyDescent="0.3">
      <c r="A9" s="1">
        <v>40422</v>
      </c>
      <c r="B9">
        <v>6770</v>
      </c>
      <c r="N9">
        <v>7</v>
      </c>
      <c r="O9">
        <f t="shared" si="0"/>
        <v>2401</v>
      </c>
      <c r="P9">
        <f t="shared" si="1"/>
        <v>343</v>
      </c>
      <c r="Q9">
        <f t="shared" si="2"/>
        <v>49</v>
      </c>
      <c r="R9">
        <f t="shared" si="3"/>
        <v>331730</v>
      </c>
      <c r="S9">
        <v>343</v>
      </c>
      <c r="T9">
        <v>49</v>
      </c>
      <c r="U9">
        <v>7</v>
      </c>
      <c r="V9">
        <f t="shared" si="4"/>
        <v>47390</v>
      </c>
      <c r="W9">
        <v>49</v>
      </c>
      <c r="X9">
        <v>7</v>
      </c>
      <c r="Z9">
        <v>6770</v>
      </c>
    </row>
    <row r="10" spans="1:26" x14ac:dyDescent="0.3">
      <c r="A10" s="1">
        <v>40513</v>
      </c>
      <c r="B10">
        <v>6660</v>
      </c>
      <c r="N10">
        <v>8</v>
      </c>
      <c r="O10">
        <f t="shared" si="0"/>
        <v>4096</v>
      </c>
      <c r="P10">
        <f t="shared" si="1"/>
        <v>512</v>
      </c>
      <c r="Q10">
        <f t="shared" si="2"/>
        <v>64</v>
      </c>
      <c r="R10">
        <f t="shared" si="3"/>
        <v>426240</v>
      </c>
      <c r="S10">
        <v>512</v>
      </c>
      <c r="T10">
        <v>64</v>
      </c>
      <c r="U10">
        <v>8</v>
      </c>
      <c r="V10">
        <f t="shared" si="4"/>
        <v>53280</v>
      </c>
      <c r="W10">
        <v>64</v>
      </c>
      <c r="X10">
        <v>8</v>
      </c>
      <c r="Z10">
        <v>6660</v>
      </c>
    </row>
    <row r="11" spans="1:26" x14ac:dyDescent="0.3">
      <c r="A11" s="1">
        <v>40603</v>
      </c>
      <c r="B11">
        <v>6820</v>
      </c>
      <c r="N11">
        <v>9</v>
      </c>
      <c r="O11">
        <f t="shared" si="0"/>
        <v>6561</v>
      </c>
      <c r="P11">
        <f t="shared" si="1"/>
        <v>729</v>
      </c>
      <c r="Q11">
        <f t="shared" si="2"/>
        <v>81</v>
      </c>
      <c r="R11">
        <f t="shared" si="3"/>
        <v>552420</v>
      </c>
      <c r="S11">
        <v>729</v>
      </c>
      <c r="T11">
        <v>81</v>
      </c>
      <c r="U11">
        <v>9</v>
      </c>
      <c r="V11">
        <f t="shared" si="4"/>
        <v>61380</v>
      </c>
      <c r="W11">
        <v>81</v>
      </c>
      <c r="X11">
        <v>9</v>
      </c>
      <c r="Z11">
        <v>6820</v>
      </c>
    </row>
    <row r="12" spans="1:26" x14ac:dyDescent="0.3">
      <c r="A12" s="1">
        <v>40695</v>
      </c>
      <c r="B12">
        <v>6350</v>
      </c>
      <c r="N12">
        <v>10</v>
      </c>
      <c r="O12">
        <f t="shared" si="0"/>
        <v>10000</v>
      </c>
      <c r="P12">
        <f t="shared" si="1"/>
        <v>1000</v>
      </c>
      <c r="Q12">
        <f t="shared" si="2"/>
        <v>100</v>
      </c>
      <c r="R12">
        <f t="shared" si="3"/>
        <v>635000</v>
      </c>
      <c r="S12">
        <v>1000</v>
      </c>
      <c r="T12">
        <v>100</v>
      </c>
      <c r="U12">
        <v>10</v>
      </c>
      <c r="V12">
        <f t="shared" si="4"/>
        <v>63500</v>
      </c>
      <c r="W12">
        <v>100</v>
      </c>
      <c r="X12">
        <v>10</v>
      </c>
      <c r="Z12">
        <v>6350</v>
      </c>
    </row>
    <row r="13" spans="1:26" x14ac:dyDescent="0.3">
      <c r="A13" s="1">
        <v>40787</v>
      </c>
      <c r="B13">
        <v>6080</v>
      </c>
      <c r="N13">
        <v>11</v>
      </c>
      <c r="O13">
        <f t="shared" si="0"/>
        <v>14641</v>
      </c>
      <c r="P13">
        <f t="shared" si="1"/>
        <v>1331</v>
      </c>
      <c r="Q13">
        <f t="shared" si="2"/>
        <v>121</v>
      </c>
      <c r="R13">
        <f t="shared" si="3"/>
        <v>735680</v>
      </c>
      <c r="S13">
        <v>1331</v>
      </c>
      <c r="T13">
        <v>121</v>
      </c>
      <c r="U13">
        <v>11</v>
      </c>
      <c r="V13">
        <f t="shared" si="4"/>
        <v>66880</v>
      </c>
      <c r="W13">
        <v>121</v>
      </c>
      <c r="X13">
        <v>11</v>
      </c>
      <c r="Z13">
        <v>6080</v>
      </c>
    </row>
    <row r="14" spans="1:26" x14ac:dyDescent="0.3">
      <c r="A14" s="1">
        <v>40878</v>
      </c>
      <c r="B14">
        <v>5860</v>
      </c>
      <c r="N14">
        <v>12</v>
      </c>
      <c r="O14">
        <f t="shared" si="0"/>
        <v>20736</v>
      </c>
      <c r="P14">
        <f t="shared" si="1"/>
        <v>1728</v>
      </c>
      <c r="Q14">
        <f t="shared" si="2"/>
        <v>144</v>
      </c>
      <c r="R14">
        <f t="shared" si="3"/>
        <v>843840</v>
      </c>
      <c r="S14">
        <v>1728</v>
      </c>
      <c r="T14">
        <v>144</v>
      </c>
      <c r="U14">
        <v>12</v>
      </c>
      <c r="V14">
        <f t="shared" si="4"/>
        <v>70320</v>
      </c>
      <c r="W14">
        <v>144</v>
      </c>
      <c r="X14">
        <v>12</v>
      </c>
      <c r="Z14">
        <v>5860</v>
      </c>
    </row>
    <row r="15" spans="1:26" x14ac:dyDescent="0.3">
      <c r="A15" s="1">
        <v>40969</v>
      </c>
      <c r="B15">
        <v>6040</v>
      </c>
      <c r="N15">
        <v>13</v>
      </c>
      <c r="O15">
        <f t="shared" si="0"/>
        <v>28561</v>
      </c>
      <c r="P15">
        <f t="shared" si="1"/>
        <v>2197</v>
      </c>
      <c r="Q15">
        <f t="shared" si="2"/>
        <v>169</v>
      </c>
      <c r="R15">
        <f t="shared" si="3"/>
        <v>1020760</v>
      </c>
      <c r="S15">
        <v>2197</v>
      </c>
      <c r="T15">
        <v>169</v>
      </c>
      <c r="U15">
        <v>13</v>
      </c>
      <c r="V15">
        <f t="shared" si="4"/>
        <v>78520</v>
      </c>
      <c r="W15">
        <v>169</v>
      </c>
      <c r="X15">
        <v>13</v>
      </c>
      <c r="Z15">
        <v>6040</v>
      </c>
    </row>
    <row r="16" spans="1:26" x14ac:dyDescent="0.3">
      <c r="A16" s="1">
        <v>41061</v>
      </c>
      <c r="B16">
        <v>6210</v>
      </c>
      <c r="N16">
        <v>14</v>
      </c>
      <c r="O16">
        <f t="shared" si="0"/>
        <v>38416</v>
      </c>
      <c r="P16">
        <f t="shared" si="1"/>
        <v>2744</v>
      </c>
      <c r="Q16">
        <f t="shared" si="2"/>
        <v>196</v>
      </c>
      <c r="R16">
        <f t="shared" si="3"/>
        <v>1217160</v>
      </c>
      <c r="S16">
        <v>2744</v>
      </c>
      <c r="T16">
        <v>196</v>
      </c>
      <c r="U16">
        <v>14</v>
      </c>
      <c r="V16">
        <f t="shared" si="4"/>
        <v>86940</v>
      </c>
      <c r="W16">
        <v>196</v>
      </c>
      <c r="X16">
        <v>14</v>
      </c>
      <c r="Z16">
        <v>6210</v>
      </c>
    </row>
    <row r="17" spans="1:26" x14ac:dyDescent="0.3">
      <c r="A17" s="1">
        <v>41153</v>
      </c>
      <c r="B17">
        <v>6310</v>
      </c>
      <c r="N17">
        <v>15</v>
      </c>
      <c r="O17">
        <f t="shared" si="0"/>
        <v>50625</v>
      </c>
      <c r="P17">
        <f t="shared" si="1"/>
        <v>3375</v>
      </c>
      <c r="Q17">
        <f t="shared" si="2"/>
        <v>225</v>
      </c>
      <c r="R17">
        <f t="shared" si="3"/>
        <v>1419750</v>
      </c>
      <c r="S17">
        <v>3375</v>
      </c>
      <c r="T17">
        <v>225</v>
      </c>
      <c r="U17">
        <v>15</v>
      </c>
      <c r="V17">
        <f t="shared" si="4"/>
        <v>94650</v>
      </c>
      <c r="W17">
        <v>225</v>
      </c>
      <c r="X17">
        <v>15</v>
      </c>
      <c r="Z17">
        <v>6310</v>
      </c>
    </row>
    <row r="18" spans="1:26" x14ac:dyDescent="0.3">
      <c r="A18" s="1">
        <v>41244</v>
      </c>
      <c r="B18">
        <v>6540</v>
      </c>
      <c r="N18">
        <v>16</v>
      </c>
      <c r="O18">
        <f t="shared" si="0"/>
        <v>65536</v>
      </c>
      <c r="P18">
        <f t="shared" si="1"/>
        <v>4096</v>
      </c>
      <c r="Q18">
        <f t="shared" si="2"/>
        <v>256</v>
      </c>
      <c r="R18">
        <f t="shared" si="3"/>
        <v>1674240</v>
      </c>
      <c r="S18">
        <v>4096</v>
      </c>
      <c r="T18">
        <v>256</v>
      </c>
      <c r="U18">
        <v>16</v>
      </c>
      <c r="V18">
        <f t="shared" si="4"/>
        <v>104640</v>
      </c>
      <c r="W18">
        <v>256</v>
      </c>
      <c r="X18">
        <v>16</v>
      </c>
      <c r="Z18">
        <v>6540</v>
      </c>
    </row>
    <row r="19" spans="1:26" x14ac:dyDescent="0.3">
      <c r="A19" s="1">
        <v>41334</v>
      </c>
      <c r="B19">
        <v>6080</v>
      </c>
      <c r="N19">
        <v>17</v>
      </c>
      <c r="O19">
        <f t="shared" si="0"/>
        <v>83521</v>
      </c>
      <c r="P19">
        <f t="shared" si="1"/>
        <v>4913</v>
      </c>
      <c r="Q19">
        <f t="shared" si="2"/>
        <v>289</v>
      </c>
      <c r="R19">
        <f t="shared" si="3"/>
        <v>1757120</v>
      </c>
      <c r="S19">
        <v>4913</v>
      </c>
      <c r="T19">
        <v>289</v>
      </c>
      <c r="U19">
        <v>17</v>
      </c>
      <c r="V19">
        <f t="shared" si="4"/>
        <v>103360</v>
      </c>
      <c r="W19">
        <v>289</v>
      </c>
      <c r="X19">
        <v>17</v>
      </c>
      <c r="Z19">
        <v>6080</v>
      </c>
    </row>
    <row r="20" spans="1:26" x14ac:dyDescent="0.3">
      <c r="A20" s="1">
        <v>41426</v>
      </c>
      <c r="B20">
        <v>6490</v>
      </c>
      <c r="N20">
        <v>18</v>
      </c>
      <c r="O20">
        <f t="shared" si="0"/>
        <v>104976</v>
      </c>
      <c r="P20">
        <f t="shared" si="1"/>
        <v>5832</v>
      </c>
      <c r="Q20">
        <f t="shared" si="2"/>
        <v>324</v>
      </c>
      <c r="R20">
        <f t="shared" si="3"/>
        <v>2102760</v>
      </c>
      <c r="S20">
        <v>5832</v>
      </c>
      <c r="T20">
        <v>324</v>
      </c>
      <c r="U20">
        <v>18</v>
      </c>
      <c r="V20">
        <f t="shared" si="4"/>
        <v>116820</v>
      </c>
      <c r="W20">
        <v>324</v>
      </c>
      <c r="X20">
        <v>18</v>
      </c>
      <c r="Z20">
        <v>6490</v>
      </c>
    </row>
    <row r="21" spans="1:26" x14ac:dyDescent="0.3">
      <c r="A21" s="1">
        <v>41518</v>
      </c>
      <c r="B21">
        <v>6900</v>
      </c>
      <c r="N21">
        <v>19</v>
      </c>
      <c r="O21">
        <f t="shared" si="0"/>
        <v>130321</v>
      </c>
      <c r="P21">
        <f t="shared" si="1"/>
        <v>6859</v>
      </c>
      <c r="Q21">
        <f t="shared" si="2"/>
        <v>361</v>
      </c>
      <c r="R21">
        <f t="shared" si="3"/>
        <v>2490900</v>
      </c>
      <c r="S21">
        <v>6859</v>
      </c>
      <c r="T21">
        <v>361</v>
      </c>
      <c r="U21">
        <v>19</v>
      </c>
      <c r="V21">
        <f t="shared" si="4"/>
        <v>131100</v>
      </c>
      <c r="W21">
        <v>361</v>
      </c>
      <c r="X21">
        <v>19</v>
      </c>
      <c r="Z21">
        <v>6900</v>
      </c>
    </row>
    <row r="22" spans="1:26" x14ac:dyDescent="0.3">
      <c r="A22" s="1">
        <v>41609</v>
      </c>
      <c r="B22">
        <v>7120</v>
      </c>
      <c r="N22">
        <v>20</v>
      </c>
      <c r="O22">
        <f t="shared" si="0"/>
        <v>160000</v>
      </c>
      <c r="P22">
        <f t="shared" si="1"/>
        <v>8000</v>
      </c>
      <c r="Q22">
        <f t="shared" si="2"/>
        <v>400</v>
      </c>
      <c r="R22">
        <f t="shared" si="3"/>
        <v>2848000</v>
      </c>
      <c r="S22">
        <v>8000</v>
      </c>
      <c r="T22">
        <v>400</v>
      </c>
      <c r="U22">
        <v>20</v>
      </c>
      <c r="V22">
        <f t="shared" si="4"/>
        <v>142400</v>
      </c>
      <c r="W22">
        <v>400</v>
      </c>
      <c r="X22">
        <v>20</v>
      </c>
      <c r="Z22">
        <v>7120</v>
      </c>
    </row>
    <row r="23" spans="1:26" x14ac:dyDescent="0.3">
      <c r="A23" s="1">
        <v>41699</v>
      </c>
      <c r="B23">
        <v>7160</v>
      </c>
      <c r="G23" t="s">
        <v>15</v>
      </c>
      <c r="H23" t="s">
        <v>16</v>
      </c>
      <c r="I23" t="s">
        <v>17</v>
      </c>
      <c r="J23" t="s">
        <v>18</v>
      </c>
      <c r="N23">
        <v>21</v>
      </c>
      <c r="O23">
        <f t="shared" si="0"/>
        <v>194481</v>
      </c>
      <c r="P23">
        <f t="shared" si="1"/>
        <v>9261</v>
      </c>
      <c r="Q23">
        <f t="shared" si="2"/>
        <v>441</v>
      </c>
      <c r="R23">
        <f t="shared" si="3"/>
        <v>3157560</v>
      </c>
      <c r="S23">
        <v>9261</v>
      </c>
      <c r="T23">
        <v>441</v>
      </c>
      <c r="U23">
        <v>21</v>
      </c>
      <c r="V23">
        <f t="shared" si="4"/>
        <v>150360</v>
      </c>
      <c r="W23">
        <v>441</v>
      </c>
      <c r="X23">
        <v>21</v>
      </c>
      <c r="Z23">
        <v>7160</v>
      </c>
    </row>
    <row r="24" spans="1:26" x14ac:dyDescent="0.3">
      <c r="A24" s="1">
        <v>41791</v>
      </c>
      <c r="B24">
        <v>7240</v>
      </c>
      <c r="G24">
        <f>(O27*T27*Y3)+(P27*U27*W27)+(Q27*X27*S27)-(Q27*T27*W27)-(O27*U27*X27)-(P27*S27*Y3)</f>
        <v>1210352000</v>
      </c>
      <c r="H24">
        <f>(R27*T27*Y3)+(P27*U27*Z27)+(Q27*X27*V27)-(Q27*T27*Z27)-(U27*X27*R27)-(Y3*V27*P27)</f>
        <v>4709112000</v>
      </c>
      <c r="I24" s="4">
        <f>(O27*V27*Y3)+(R27*U27*W27)+(Q27*S27*Z27)-(Q27*V27*W27)-(U27*Z27*O27)-(Y3*R27*S27)</f>
        <v>-100340830400</v>
      </c>
      <c r="J24" s="4">
        <f>(O27*T27*Z27)+(P27*V27*W27)+(R27*S27*X27)-(R27*T27*W27)-(V27*O27*X27)-(Z27*S27*P27)</f>
        <v>8259958720000</v>
      </c>
      <c r="N24">
        <v>22</v>
      </c>
      <c r="O24">
        <f t="shared" si="0"/>
        <v>234256</v>
      </c>
      <c r="P24">
        <f t="shared" si="1"/>
        <v>10648</v>
      </c>
      <c r="Q24">
        <f t="shared" si="2"/>
        <v>484</v>
      </c>
      <c r="R24">
        <f t="shared" si="3"/>
        <v>3504160</v>
      </c>
      <c r="S24">
        <v>10648</v>
      </c>
      <c r="T24">
        <v>484</v>
      </c>
      <c r="U24">
        <v>22</v>
      </c>
      <c r="V24">
        <f t="shared" si="4"/>
        <v>159280</v>
      </c>
      <c r="W24">
        <v>484</v>
      </c>
      <c r="X24">
        <v>22</v>
      </c>
      <c r="Z24">
        <v>7240</v>
      </c>
    </row>
    <row r="25" spans="1:26" x14ac:dyDescent="0.3">
      <c r="A25" s="1">
        <v>41883</v>
      </c>
      <c r="B25">
        <v>7060</v>
      </c>
      <c r="G25" t="s">
        <v>19</v>
      </c>
      <c r="H25" t="s">
        <v>20</v>
      </c>
      <c r="I25" t="s">
        <v>21</v>
      </c>
      <c r="N25">
        <v>23</v>
      </c>
      <c r="O25">
        <f t="shared" si="0"/>
        <v>279841</v>
      </c>
      <c r="P25">
        <f t="shared" si="1"/>
        <v>12167</v>
      </c>
      <c r="Q25">
        <f t="shared" si="2"/>
        <v>529</v>
      </c>
      <c r="R25">
        <f t="shared" si="3"/>
        <v>3734740</v>
      </c>
      <c r="S25">
        <v>12167</v>
      </c>
      <c r="T25">
        <v>529</v>
      </c>
      <c r="U25">
        <v>23</v>
      </c>
      <c r="V25">
        <f t="shared" si="4"/>
        <v>162380</v>
      </c>
      <c r="W25">
        <v>529</v>
      </c>
      <c r="X25">
        <v>23</v>
      </c>
      <c r="Z25">
        <v>7060</v>
      </c>
    </row>
    <row r="26" spans="1:26" x14ac:dyDescent="0.3">
      <c r="A26" s="1">
        <v>41974</v>
      </c>
      <c r="B26">
        <v>6540</v>
      </c>
      <c r="G26">
        <f>H24/G24</f>
        <v>3.8906962602614779</v>
      </c>
      <c r="H26">
        <f>I24/G24</f>
        <v>-82.902189115232588</v>
      </c>
      <c r="I26">
        <f>J24/G24</f>
        <v>6824.426877470356</v>
      </c>
      <c r="N26">
        <v>24</v>
      </c>
      <c r="O26">
        <f t="shared" si="0"/>
        <v>331776</v>
      </c>
      <c r="P26">
        <f t="shared" si="1"/>
        <v>13824</v>
      </c>
      <c r="Q26">
        <f t="shared" si="2"/>
        <v>576</v>
      </c>
      <c r="R26">
        <f t="shared" si="3"/>
        <v>3767040</v>
      </c>
      <c r="S26">
        <v>13824</v>
      </c>
      <c r="T26">
        <v>576</v>
      </c>
      <c r="U26">
        <v>24</v>
      </c>
      <c r="V26">
        <f t="shared" si="4"/>
        <v>156960</v>
      </c>
      <c r="W26">
        <v>576</v>
      </c>
      <c r="X26">
        <v>24</v>
      </c>
      <c r="Z26">
        <v>6540</v>
      </c>
    </row>
    <row r="27" spans="1:26" x14ac:dyDescent="0.3">
      <c r="A27" s="1">
        <v>42064</v>
      </c>
      <c r="B27" s="4">
        <v>7183.5573122529649</v>
      </c>
      <c r="C27" s="1">
        <v>42064</v>
      </c>
      <c r="D27">
        <v>25</v>
      </c>
      <c r="E27">
        <f>(G26*25^2)+(H26*25)+I26</f>
        <v>7183.5573122529649</v>
      </c>
      <c r="O27" s="3">
        <f t="shared" ref="O27:V27" si="5">SUM(O3:O26)</f>
        <v>1763020</v>
      </c>
      <c r="P27" s="3">
        <f t="shared" si="5"/>
        <v>90000</v>
      </c>
      <c r="Q27" s="3">
        <f t="shared" si="5"/>
        <v>4900</v>
      </c>
      <c r="R27" s="3">
        <f t="shared" si="5"/>
        <v>32837870</v>
      </c>
      <c r="S27" s="3">
        <f t="shared" si="5"/>
        <v>90000</v>
      </c>
      <c r="T27" s="3">
        <f t="shared" si="5"/>
        <v>4900</v>
      </c>
      <c r="U27" s="3">
        <f t="shared" si="5"/>
        <v>300</v>
      </c>
      <c r="V27" s="3">
        <f t="shared" si="5"/>
        <v>1991270</v>
      </c>
      <c r="W27" s="3">
        <v>4900</v>
      </c>
      <c r="X27" s="3">
        <f>SUM(X3:X26)</f>
        <v>300</v>
      </c>
      <c r="Y27" s="3"/>
      <c r="Z27" s="3">
        <f>SUM(Z3:Z26)</f>
        <v>157980</v>
      </c>
    </row>
    <row r="28" spans="1:26" x14ac:dyDescent="0.3">
      <c r="A28" s="1">
        <v>42156</v>
      </c>
      <c r="B28" s="4">
        <v>7299.0806324110672</v>
      </c>
      <c r="C28" s="1">
        <v>42156</v>
      </c>
      <c r="D28">
        <v>26</v>
      </c>
      <c r="E28">
        <f>(G26*D28^2)+(H26*D28)+I26</f>
        <v>7299.0806324110672</v>
      </c>
    </row>
    <row r="29" spans="1:26" x14ac:dyDescent="0.3">
      <c r="A29" s="1">
        <v>42248</v>
      </c>
      <c r="B29" s="4">
        <v>7422.3853450896931</v>
      </c>
      <c r="C29" s="1">
        <v>42248</v>
      </c>
      <c r="D29">
        <v>27</v>
      </c>
      <c r="E29">
        <f>(G26*D29^2)+(D29*H26)+I26</f>
        <v>7422.3853450896931</v>
      </c>
    </row>
    <row r="30" spans="1:26" x14ac:dyDescent="0.3">
      <c r="A30" s="1">
        <v>42339</v>
      </c>
      <c r="B30" s="4">
        <v>7553.4714502888419</v>
      </c>
      <c r="C30" s="1">
        <v>42339</v>
      </c>
      <c r="D30">
        <v>28</v>
      </c>
      <c r="E30">
        <f>(G26*D30^2)+(D30*H26)+I26</f>
        <v>7553.4714502888419</v>
      </c>
    </row>
    <row r="31" spans="1:26" x14ac:dyDescent="0.3">
      <c r="A31" s="1">
        <v>42430</v>
      </c>
      <c r="B31" s="4">
        <v>7692.3389480085134</v>
      </c>
      <c r="C31" s="1">
        <v>42430</v>
      </c>
      <c r="D31">
        <v>29</v>
      </c>
      <c r="E31">
        <f>(G26*D31^2)+(H26*D31)+I26</f>
        <v>7692.3389480085134</v>
      </c>
    </row>
    <row r="32" spans="1:26" x14ac:dyDescent="0.3">
      <c r="A32" s="1">
        <v>42522</v>
      </c>
      <c r="B32" s="4">
        <v>7838.9878382487086</v>
      </c>
      <c r="C32" s="1">
        <v>42522</v>
      </c>
      <c r="D32">
        <v>30</v>
      </c>
      <c r="E32">
        <f>(G26*D32^2)+(D32*H26)+I26</f>
        <v>7838.9878382487086</v>
      </c>
    </row>
    <row r="33" spans="1:5" x14ac:dyDescent="0.3">
      <c r="A33" s="1">
        <v>42614</v>
      </c>
      <c r="B33" s="4">
        <v>7993.4181210094257</v>
      </c>
      <c r="C33" s="1">
        <v>42614</v>
      </c>
      <c r="D33">
        <v>31</v>
      </c>
      <c r="E33">
        <f>(G26*D33^2)+(H26*D33)+I26</f>
        <v>7993.4181210094257</v>
      </c>
    </row>
    <row r="34" spans="1:5" x14ac:dyDescent="0.3">
      <c r="A34" s="1">
        <v>42705</v>
      </c>
      <c r="B34" s="4">
        <v>8155.6297962906665</v>
      </c>
      <c r="C34" s="1">
        <v>42705</v>
      </c>
      <c r="D34">
        <v>32</v>
      </c>
      <c r="E34">
        <f>(G26*D34^2)+(H26*D34)+I26</f>
        <v>8155.6297962906665</v>
      </c>
    </row>
    <row r="35" spans="1:5" x14ac:dyDescent="0.3">
      <c r="A35" s="1">
        <v>42795</v>
      </c>
      <c r="B35" s="4">
        <v>8325.622864092431</v>
      </c>
      <c r="C35" s="1">
        <v>42795</v>
      </c>
      <c r="D35">
        <v>33</v>
      </c>
      <c r="E35">
        <f>(G26*D35^2)+(H26*D35)+I26</f>
        <v>8325.622864092431</v>
      </c>
    </row>
    <row r="36" spans="1:5" x14ac:dyDescent="0.3">
      <c r="A36" s="1">
        <v>42887</v>
      </c>
      <c r="B36" s="4">
        <v>8503.3973244147164</v>
      </c>
      <c r="C36" s="1">
        <v>42887</v>
      </c>
      <c r="D36">
        <v>34</v>
      </c>
      <c r="E36">
        <f>(G26*D36^2)+(H26*D36)+I26</f>
        <v>8503.3973244147164</v>
      </c>
    </row>
    <row r="37" spans="1:5" x14ac:dyDescent="0.3">
      <c r="A37" s="1">
        <v>42979</v>
      </c>
      <c r="B37" s="4">
        <v>8688.9531772575247</v>
      </c>
      <c r="C37" s="1">
        <v>42979</v>
      </c>
      <c r="D37">
        <v>35</v>
      </c>
      <c r="E37">
        <f>(G26*D37^2)+(H26*D37)+I26</f>
        <v>8688.9531772575247</v>
      </c>
    </row>
    <row r="38" spans="1:5" x14ac:dyDescent="0.3">
      <c r="A38" s="1">
        <v>43070</v>
      </c>
      <c r="B38" s="4">
        <v>8882.2904226208593</v>
      </c>
      <c r="C38" s="1">
        <v>43070</v>
      </c>
      <c r="D38">
        <v>36</v>
      </c>
      <c r="E38">
        <f>(G26*D38^2)+(H26*D38)+I26</f>
        <v>8882.2904226208593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0" zoomScaleNormal="100" workbookViewId="0">
      <selection activeCell="AB11" sqref="AB11"/>
    </sheetView>
  </sheetViews>
  <sheetFormatPr defaultRowHeight="14.4" x14ac:dyDescent="0.3"/>
  <cols>
    <col min="1" max="1" width="7.33203125" bestFit="1" customWidth="1"/>
    <col min="2" max="2" width="11.109375" bestFit="1" customWidth="1"/>
    <col min="5" max="5" width="12" bestFit="1" customWidth="1"/>
    <col min="7" max="8" width="11" bestFit="1" customWidth="1"/>
    <col min="9" max="9" width="16.33203125" bestFit="1" customWidth="1"/>
    <col min="10" max="10" width="16.6640625" bestFit="1" customWidth="1"/>
    <col min="15" max="15" width="12" bestFit="1" customWidth="1"/>
  </cols>
  <sheetData>
    <row r="1" spans="1:26" x14ac:dyDescent="0.3">
      <c r="A1" s="5" t="s">
        <v>14</v>
      </c>
      <c r="B1" s="5"/>
      <c r="C1" s="5"/>
      <c r="D1" s="5"/>
      <c r="E1" s="5"/>
      <c r="F1" s="5"/>
    </row>
    <row r="2" spans="1:26" x14ac:dyDescent="0.3">
      <c r="A2" t="s">
        <v>0</v>
      </c>
      <c r="B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</row>
    <row r="3" spans="1:26" x14ac:dyDescent="0.3">
      <c r="A3" s="1">
        <v>39873</v>
      </c>
      <c r="B3" s="2">
        <v>4730</v>
      </c>
      <c r="N3">
        <v>1</v>
      </c>
      <c r="O3">
        <f>POWER(N3,4)</f>
        <v>1</v>
      </c>
      <c r="P3">
        <f>POWER(N3,3)</f>
        <v>1</v>
      </c>
      <c r="Q3">
        <f>POWER(N3,2)</f>
        <v>1</v>
      </c>
      <c r="R3">
        <f>Q3*B3</f>
        <v>4730</v>
      </c>
      <c r="S3">
        <v>1</v>
      </c>
      <c r="T3">
        <v>1</v>
      </c>
      <c r="U3">
        <v>1</v>
      </c>
      <c r="V3">
        <f>B3*N3</f>
        <v>4730</v>
      </c>
      <c r="W3">
        <v>1</v>
      </c>
      <c r="X3">
        <v>1</v>
      </c>
      <c r="Y3">
        <v>24</v>
      </c>
      <c r="Z3" s="2">
        <f>B3</f>
        <v>4730</v>
      </c>
    </row>
    <row r="4" spans="1:26" x14ac:dyDescent="0.3">
      <c r="A4" s="1">
        <v>39965</v>
      </c>
      <c r="B4">
        <v>4700</v>
      </c>
      <c r="N4">
        <v>2</v>
      </c>
      <c r="O4">
        <f t="shared" ref="O4:O26" si="0">POWER(N4,4)</f>
        <v>16</v>
      </c>
      <c r="P4">
        <f t="shared" ref="P4:P26" si="1">POWER(N4,3)</f>
        <v>8</v>
      </c>
      <c r="Q4">
        <f t="shared" ref="Q4:Q26" si="2">POWER(N4,2)</f>
        <v>4</v>
      </c>
      <c r="R4">
        <f t="shared" ref="R4:R26" si="3">Q4*B4</f>
        <v>18800</v>
      </c>
      <c r="S4">
        <v>8</v>
      </c>
      <c r="T4">
        <v>4</v>
      </c>
      <c r="U4">
        <v>2</v>
      </c>
      <c r="V4">
        <f t="shared" ref="V4:V26" si="4">B4*N4</f>
        <v>9400</v>
      </c>
      <c r="W4">
        <v>4</v>
      </c>
      <c r="X4">
        <v>2</v>
      </c>
      <c r="Z4" s="2">
        <f t="shared" ref="Z4:Z26" si="5">B4</f>
        <v>4700</v>
      </c>
    </row>
    <row r="5" spans="1:26" x14ac:dyDescent="0.3">
      <c r="A5" s="1">
        <v>40057</v>
      </c>
      <c r="B5">
        <v>4650</v>
      </c>
      <c r="N5">
        <v>3</v>
      </c>
      <c r="O5">
        <f t="shared" si="0"/>
        <v>81</v>
      </c>
      <c r="P5">
        <f t="shared" si="1"/>
        <v>27</v>
      </c>
      <c r="Q5">
        <f t="shared" si="2"/>
        <v>9</v>
      </c>
      <c r="R5">
        <f t="shared" si="3"/>
        <v>41850</v>
      </c>
      <c r="S5">
        <v>27</v>
      </c>
      <c r="T5">
        <v>9</v>
      </c>
      <c r="U5">
        <v>3</v>
      </c>
      <c r="V5">
        <f t="shared" si="4"/>
        <v>13950</v>
      </c>
      <c r="W5">
        <v>9</v>
      </c>
      <c r="X5">
        <v>3</v>
      </c>
      <c r="Z5" s="2">
        <f t="shared" si="5"/>
        <v>4650</v>
      </c>
    </row>
    <row r="6" spans="1:26" x14ac:dyDescent="0.3">
      <c r="A6" s="1">
        <v>40148</v>
      </c>
      <c r="B6">
        <v>4660</v>
      </c>
      <c r="N6">
        <v>4</v>
      </c>
      <c r="O6">
        <f t="shared" si="0"/>
        <v>256</v>
      </c>
      <c r="P6">
        <f t="shared" si="1"/>
        <v>64</v>
      </c>
      <c r="Q6">
        <f t="shared" si="2"/>
        <v>16</v>
      </c>
      <c r="R6">
        <f t="shared" si="3"/>
        <v>74560</v>
      </c>
      <c r="S6">
        <v>64</v>
      </c>
      <c r="T6">
        <v>16</v>
      </c>
      <c r="U6">
        <v>4</v>
      </c>
      <c r="V6">
        <f t="shared" si="4"/>
        <v>18640</v>
      </c>
      <c r="W6">
        <v>16</v>
      </c>
      <c r="X6">
        <v>4</v>
      </c>
      <c r="Z6" s="2">
        <f t="shared" si="5"/>
        <v>4660</v>
      </c>
    </row>
    <row r="7" spans="1:26" x14ac:dyDescent="0.3">
      <c r="A7" s="1">
        <v>40238</v>
      </c>
      <c r="B7">
        <v>4550</v>
      </c>
      <c r="N7">
        <v>5</v>
      </c>
      <c r="O7">
        <f t="shared" si="0"/>
        <v>625</v>
      </c>
      <c r="P7">
        <f t="shared" si="1"/>
        <v>125</v>
      </c>
      <c r="Q7">
        <f t="shared" si="2"/>
        <v>25</v>
      </c>
      <c r="R7">
        <f t="shared" si="3"/>
        <v>113750</v>
      </c>
      <c r="S7">
        <v>125</v>
      </c>
      <c r="T7">
        <v>25</v>
      </c>
      <c r="U7">
        <v>5</v>
      </c>
      <c r="V7">
        <f t="shared" si="4"/>
        <v>22750</v>
      </c>
      <c r="W7">
        <v>25</v>
      </c>
      <c r="X7">
        <v>5</v>
      </c>
      <c r="Z7" s="2">
        <f t="shared" si="5"/>
        <v>4550</v>
      </c>
    </row>
    <row r="8" spans="1:26" x14ac:dyDescent="0.3">
      <c r="A8" s="1">
        <v>40330</v>
      </c>
      <c r="B8">
        <v>4600</v>
      </c>
      <c r="N8">
        <v>6</v>
      </c>
      <c r="O8">
        <f t="shared" si="0"/>
        <v>1296</v>
      </c>
      <c r="P8">
        <f t="shared" si="1"/>
        <v>216</v>
      </c>
      <c r="Q8">
        <f t="shared" si="2"/>
        <v>36</v>
      </c>
      <c r="R8">
        <f t="shared" si="3"/>
        <v>165600</v>
      </c>
      <c r="S8">
        <v>216</v>
      </c>
      <c r="T8">
        <v>36</v>
      </c>
      <c r="U8">
        <v>6</v>
      </c>
      <c r="V8">
        <f t="shared" si="4"/>
        <v>27600</v>
      </c>
      <c r="W8">
        <v>36</v>
      </c>
      <c r="X8">
        <v>6</v>
      </c>
      <c r="Z8" s="2">
        <f t="shared" si="5"/>
        <v>4600</v>
      </c>
    </row>
    <row r="9" spans="1:26" x14ac:dyDescent="0.3">
      <c r="A9" s="1">
        <v>40422</v>
      </c>
      <c r="B9">
        <v>4520</v>
      </c>
      <c r="N9">
        <v>7</v>
      </c>
      <c r="O9">
        <f t="shared" si="0"/>
        <v>2401</v>
      </c>
      <c r="P9">
        <f t="shared" si="1"/>
        <v>343</v>
      </c>
      <c r="Q9">
        <f t="shared" si="2"/>
        <v>49</v>
      </c>
      <c r="R9">
        <f t="shared" si="3"/>
        <v>221480</v>
      </c>
      <c r="S9">
        <v>343</v>
      </c>
      <c r="T9">
        <v>49</v>
      </c>
      <c r="U9">
        <v>7</v>
      </c>
      <c r="V9">
        <f t="shared" si="4"/>
        <v>31640</v>
      </c>
      <c r="W9">
        <v>49</v>
      </c>
      <c r="X9">
        <v>7</v>
      </c>
      <c r="Z9" s="2">
        <f t="shared" si="5"/>
        <v>4520</v>
      </c>
    </row>
    <row r="10" spans="1:26" x14ac:dyDescent="0.3">
      <c r="A10" s="1">
        <v>40513</v>
      </c>
      <c r="B10">
        <v>4500</v>
      </c>
      <c r="N10">
        <v>8</v>
      </c>
      <c r="O10">
        <f t="shared" si="0"/>
        <v>4096</v>
      </c>
      <c r="P10">
        <f t="shared" si="1"/>
        <v>512</v>
      </c>
      <c r="Q10">
        <f t="shared" si="2"/>
        <v>64</v>
      </c>
      <c r="R10">
        <f t="shared" si="3"/>
        <v>288000</v>
      </c>
      <c r="S10">
        <v>512</v>
      </c>
      <c r="T10">
        <v>64</v>
      </c>
      <c r="U10">
        <v>8</v>
      </c>
      <c r="V10">
        <f t="shared" si="4"/>
        <v>36000</v>
      </c>
      <c r="W10">
        <v>64</v>
      </c>
      <c r="X10">
        <v>8</v>
      </c>
      <c r="Z10" s="2">
        <f t="shared" si="5"/>
        <v>4500</v>
      </c>
    </row>
    <row r="11" spans="1:26" x14ac:dyDescent="0.3">
      <c r="A11" s="1">
        <v>40603</v>
      </c>
      <c r="B11">
        <v>4350</v>
      </c>
      <c r="N11">
        <v>9</v>
      </c>
      <c r="O11">
        <f t="shared" si="0"/>
        <v>6561</v>
      </c>
      <c r="P11">
        <f t="shared" si="1"/>
        <v>729</v>
      </c>
      <c r="Q11">
        <f t="shared" si="2"/>
        <v>81</v>
      </c>
      <c r="R11">
        <f t="shared" si="3"/>
        <v>352350</v>
      </c>
      <c r="S11">
        <v>729</v>
      </c>
      <c r="T11">
        <v>81</v>
      </c>
      <c r="U11">
        <v>9</v>
      </c>
      <c r="V11">
        <f t="shared" si="4"/>
        <v>39150</v>
      </c>
      <c r="W11">
        <v>81</v>
      </c>
      <c r="X11">
        <v>9</v>
      </c>
      <c r="Z11" s="2">
        <f t="shared" si="5"/>
        <v>4350</v>
      </c>
    </row>
    <row r="12" spans="1:26" x14ac:dyDescent="0.3">
      <c r="A12" s="1">
        <v>40695</v>
      </c>
      <c r="B12">
        <v>4310</v>
      </c>
      <c r="N12">
        <v>10</v>
      </c>
      <c r="O12">
        <f t="shared" si="0"/>
        <v>10000</v>
      </c>
      <c r="P12">
        <f t="shared" si="1"/>
        <v>1000</v>
      </c>
      <c r="Q12">
        <f t="shared" si="2"/>
        <v>100</v>
      </c>
      <c r="R12">
        <f t="shared" si="3"/>
        <v>431000</v>
      </c>
      <c r="S12">
        <v>1000</v>
      </c>
      <c r="T12">
        <v>100</v>
      </c>
      <c r="U12">
        <v>10</v>
      </c>
      <c r="V12">
        <f t="shared" si="4"/>
        <v>43100</v>
      </c>
      <c r="W12">
        <v>100</v>
      </c>
      <c r="X12">
        <v>10</v>
      </c>
      <c r="Z12" s="2">
        <f t="shared" si="5"/>
        <v>4310</v>
      </c>
    </row>
    <row r="13" spans="1:26" x14ac:dyDescent="0.3">
      <c r="A13" s="1">
        <v>40787</v>
      </c>
      <c r="B13">
        <v>4250</v>
      </c>
      <c r="N13">
        <v>11</v>
      </c>
      <c r="O13">
        <f t="shared" si="0"/>
        <v>14641</v>
      </c>
      <c r="P13">
        <f t="shared" si="1"/>
        <v>1331</v>
      </c>
      <c r="Q13">
        <f t="shared" si="2"/>
        <v>121</v>
      </c>
      <c r="R13">
        <f t="shared" si="3"/>
        <v>514250</v>
      </c>
      <c r="S13">
        <v>1331</v>
      </c>
      <c r="T13">
        <v>121</v>
      </c>
      <c r="U13">
        <v>11</v>
      </c>
      <c r="V13">
        <f t="shared" si="4"/>
        <v>46750</v>
      </c>
      <c r="W13">
        <v>121</v>
      </c>
      <c r="X13">
        <v>11</v>
      </c>
      <c r="Z13" s="2">
        <f t="shared" si="5"/>
        <v>4250</v>
      </c>
    </row>
    <row r="14" spans="1:26" x14ac:dyDescent="0.3">
      <c r="A14" s="1">
        <v>40878</v>
      </c>
      <c r="B14">
        <v>4250</v>
      </c>
      <c r="N14">
        <v>12</v>
      </c>
      <c r="O14">
        <f t="shared" si="0"/>
        <v>20736</v>
      </c>
      <c r="P14">
        <f t="shared" si="1"/>
        <v>1728</v>
      </c>
      <c r="Q14">
        <f t="shared" si="2"/>
        <v>144</v>
      </c>
      <c r="R14">
        <f t="shared" si="3"/>
        <v>612000</v>
      </c>
      <c r="S14">
        <v>1728</v>
      </c>
      <c r="T14">
        <v>144</v>
      </c>
      <c r="U14">
        <v>12</v>
      </c>
      <c r="V14">
        <f t="shared" si="4"/>
        <v>51000</v>
      </c>
      <c r="W14">
        <v>144</v>
      </c>
      <c r="X14">
        <v>12</v>
      </c>
      <c r="Z14" s="2">
        <f t="shared" si="5"/>
        <v>4250</v>
      </c>
    </row>
    <row r="15" spans="1:26" x14ac:dyDescent="0.3">
      <c r="A15" s="1">
        <v>40969</v>
      </c>
      <c r="B15">
        <v>4480</v>
      </c>
      <c r="N15">
        <v>13</v>
      </c>
      <c r="O15">
        <f t="shared" si="0"/>
        <v>28561</v>
      </c>
      <c r="P15">
        <f t="shared" si="1"/>
        <v>2197</v>
      </c>
      <c r="Q15">
        <f t="shared" si="2"/>
        <v>169</v>
      </c>
      <c r="R15">
        <f t="shared" si="3"/>
        <v>757120</v>
      </c>
      <c r="S15">
        <v>2197</v>
      </c>
      <c r="T15">
        <v>169</v>
      </c>
      <c r="U15">
        <v>13</v>
      </c>
      <c r="V15">
        <f t="shared" si="4"/>
        <v>58240</v>
      </c>
      <c r="W15">
        <v>169</v>
      </c>
      <c r="X15">
        <v>13</v>
      </c>
      <c r="Z15" s="2">
        <f t="shared" si="5"/>
        <v>4480</v>
      </c>
    </row>
    <row r="16" spans="1:26" x14ac:dyDescent="0.3">
      <c r="A16" s="1">
        <v>41061</v>
      </c>
      <c r="B16">
        <v>4540</v>
      </c>
      <c r="N16">
        <v>14</v>
      </c>
      <c r="O16">
        <f t="shared" si="0"/>
        <v>38416</v>
      </c>
      <c r="P16">
        <f t="shared" si="1"/>
        <v>2744</v>
      </c>
      <c r="Q16">
        <f t="shared" si="2"/>
        <v>196</v>
      </c>
      <c r="R16">
        <f t="shared" si="3"/>
        <v>889840</v>
      </c>
      <c r="S16">
        <v>2744</v>
      </c>
      <c r="T16">
        <v>196</v>
      </c>
      <c r="U16">
        <v>14</v>
      </c>
      <c r="V16">
        <f t="shared" si="4"/>
        <v>63560</v>
      </c>
      <c r="W16">
        <v>196</v>
      </c>
      <c r="X16">
        <v>14</v>
      </c>
      <c r="Z16" s="2">
        <f t="shared" si="5"/>
        <v>4540</v>
      </c>
    </row>
    <row r="17" spans="1:26" x14ac:dyDescent="0.3">
      <c r="A17" s="1">
        <v>41153</v>
      </c>
      <c r="B17">
        <v>4540</v>
      </c>
      <c r="N17">
        <v>15</v>
      </c>
      <c r="O17">
        <f t="shared" si="0"/>
        <v>50625</v>
      </c>
      <c r="P17">
        <f t="shared" si="1"/>
        <v>3375</v>
      </c>
      <c r="Q17">
        <f t="shared" si="2"/>
        <v>225</v>
      </c>
      <c r="R17">
        <f t="shared" si="3"/>
        <v>1021500</v>
      </c>
      <c r="S17">
        <v>3375</v>
      </c>
      <c r="T17">
        <v>225</v>
      </c>
      <c r="U17">
        <v>15</v>
      </c>
      <c r="V17">
        <f t="shared" si="4"/>
        <v>68100</v>
      </c>
      <c r="W17">
        <v>225</v>
      </c>
      <c r="X17">
        <v>15</v>
      </c>
      <c r="Z17" s="2">
        <f t="shared" si="5"/>
        <v>4540</v>
      </c>
    </row>
    <row r="18" spans="1:26" x14ac:dyDescent="0.3">
      <c r="A18" s="1">
        <v>41244</v>
      </c>
      <c r="B18">
        <v>4670</v>
      </c>
      <c r="N18">
        <v>16</v>
      </c>
      <c r="O18">
        <f t="shared" si="0"/>
        <v>65536</v>
      </c>
      <c r="P18">
        <f t="shared" si="1"/>
        <v>4096</v>
      </c>
      <c r="Q18">
        <f t="shared" si="2"/>
        <v>256</v>
      </c>
      <c r="R18">
        <f t="shared" si="3"/>
        <v>1195520</v>
      </c>
      <c r="S18">
        <v>4096</v>
      </c>
      <c r="T18">
        <v>256</v>
      </c>
      <c r="U18">
        <v>16</v>
      </c>
      <c r="V18">
        <f t="shared" si="4"/>
        <v>74720</v>
      </c>
      <c r="W18">
        <v>256</v>
      </c>
      <c r="X18">
        <v>16</v>
      </c>
      <c r="Z18" s="2">
        <f t="shared" si="5"/>
        <v>4670</v>
      </c>
    </row>
    <row r="19" spans="1:26" x14ac:dyDescent="0.3">
      <c r="A19" s="1">
        <v>41334</v>
      </c>
      <c r="B19">
        <v>4670</v>
      </c>
      <c r="N19">
        <v>17</v>
      </c>
      <c r="O19">
        <f t="shared" si="0"/>
        <v>83521</v>
      </c>
      <c r="P19">
        <f t="shared" si="1"/>
        <v>4913</v>
      </c>
      <c r="Q19">
        <f t="shared" si="2"/>
        <v>289</v>
      </c>
      <c r="R19">
        <f t="shared" si="3"/>
        <v>1349630</v>
      </c>
      <c r="S19">
        <v>4913</v>
      </c>
      <c r="T19">
        <v>289</v>
      </c>
      <c r="U19">
        <v>17</v>
      </c>
      <c r="V19">
        <f t="shared" si="4"/>
        <v>79390</v>
      </c>
      <c r="W19">
        <v>289</v>
      </c>
      <c r="X19">
        <v>17</v>
      </c>
      <c r="Z19" s="2">
        <f t="shared" si="5"/>
        <v>4670</v>
      </c>
    </row>
    <row r="20" spans="1:26" x14ac:dyDescent="0.3">
      <c r="A20" s="1">
        <v>41426</v>
      </c>
      <c r="B20">
        <v>4770</v>
      </c>
      <c r="N20">
        <v>18</v>
      </c>
      <c r="O20">
        <f t="shared" si="0"/>
        <v>104976</v>
      </c>
      <c r="P20">
        <f t="shared" si="1"/>
        <v>5832</v>
      </c>
      <c r="Q20">
        <f t="shared" si="2"/>
        <v>324</v>
      </c>
      <c r="R20">
        <f t="shared" si="3"/>
        <v>1545480</v>
      </c>
      <c r="S20">
        <v>5832</v>
      </c>
      <c r="T20">
        <v>324</v>
      </c>
      <c r="U20">
        <v>18</v>
      </c>
      <c r="V20">
        <f t="shared" si="4"/>
        <v>85860</v>
      </c>
      <c r="W20">
        <v>324</v>
      </c>
      <c r="X20">
        <v>18</v>
      </c>
      <c r="Z20" s="2">
        <f t="shared" si="5"/>
        <v>4770</v>
      </c>
    </row>
    <row r="21" spans="1:26" x14ac:dyDescent="0.3">
      <c r="A21" s="1">
        <v>41518</v>
      </c>
      <c r="B21">
        <v>4770</v>
      </c>
      <c r="N21">
        <v>19</v>
      </c>
      <c r="O21">
        <f t="shared" si="0"/>
        <v>130321</v>
      </c>
      <c r="P21">
        <f t="shared" si="1"/>
        <v>6859</v>
      </c>
      <c r="Q21">
        <f t="shared" si="2"/>
        <v>361</v>
      </c>
      <c r="R21">
        <f t="shared" si="3"/>
        <v>1721970</v>
      </c>
      <c r="S21">
        <v>6859</v>
      </c>
      <c r="T21">
        <v>361</v>
      </c>
      <c r="U21">
        <v>19</v>
      </c>
      <c r="V21">
        <f t="shared" si="4"/>
        <v>90630</v>
      </c>
      <c r="W21">
        <v>361</v>
      </c>
      <c r="X21">
        <v>19</v>
      </c>
      <c r="Z21" s="2">
        <f t="shared" si="5"/>
        <v>4770</v>
      </c>
    </row>
    <row r="22" spans="1:26" x14ac:dyDescent="0.3">
      <c r="A22" s="1">
        <v>41609</v>
      </c>
      <c r="B22">
        <v>4810</v>
      </c>
      <c r="N22">
        <v>20</v>
      </c>
      <c r="O22">
        <f t="shared" si="0"/>
        <v>160000</v>
      </c>
      <c r="P22">
        <f t="shared" si="1"/>
        <v>8000</v>
      </c>
      <c r="Q22">
        <f t="shared" si="2"/>
        <v>400</v>
      </c>
      <c r="R22">
        <f t="shared" si="3"/>
        <v>1924000</v>
      </c>
      <c r="S22">
        <v>8000</v>
      </c>
      <c r="T22">
        <v>400</v>
      </c>
      <c r="U22">
        <v>20</v>
      </c>
      <c r="V22">
        <f t="shared" si="4"/>
        <v>96200</v>
      </c>
      <c r="W22">
        <v>400</v>
      </c>
      <c r="X22">
        <v>20</v>
      </c>
      <c r="Z22" s="2">
        <f t="shared" si="5"/>
        <v>4810</v>
      </c>
    </row>
    <row r="23" spans="1:26" x14ac:dyDescent="0.3">
      <c r="A23" s="1">
        <v>41699</v>
      </c>
      <c r="B23">
        <v>4760</v>
      </c>
      <c r="G23" t="s">
        <v>15</v>
      </c>
      <c r="H23" t="s">
        <v>16</v>
      </c>
      <c r="I23" t="s">
        <v>17</v>
      </c>
      <c r="J23" t="s">
        <v>18</v>
      </c>
      <c r="N23">
        <v>21</v>
      </c>
      <c r="O23">
        <f t="shared" si="0"/>
        <v>194481</v>
      </c>
      <c r="P23">
        <f t="shared" si="1"/>
        <v>9261</v>
      </c>
      <c r="Q23">
        <f t="shared" si="2"/>
        <v>441</v>
      </c>
      <c r="R23">
        <f t="shared" si="3"/>
        <v>2099160</v>
      </c>
      <c r="S23">
        <v>9261</v>
      </c>
      <c r="T23">
        <v>441</v>
      </c>
      <c r="U23">
        <v>21</v>
      </c>
      <c r="V23">
        <f t="shared" si="4"/>
        <v>99960</v>
      </c>
      <c r="W23">
        <v>441</v>
      </c>
      <c r="X23">
        <v>21</v>
      </c>
      <c r="Z23" s="2">
        <f t="shared" si="5"/>
        <v>4760</v>
      </c>
    </row>
    <row r="24" spans="1:26" x14ac:dyDescent="0.3">
      <c r="A24" s="1">
        <v>41791</v>
      </c>
      <c r="B24">
        <v>4890</v>
      </c>
      <c r="G24">
        <f>(O27*T27*Y3)+(P27*U27*W27)+(Q27*X27*S27)-(Q27*T27*W27)-(O27*U27*X27)-(P27*S27*Y3)</f>
        <v>1210352000</v>
      </c>
      <c r="H24">
        <f>(R27*T27*Y3)+(P27*U27*Z27)+(Q27*X27*V27)-(Q27*T27*Z27)-(U27*X27*R27)-(Y3*V27*P27)</f>
        <v>4302380000</v>
      </c>
      <c r="I24" s="4">
        <f>(O27*V27*Y3)+(R27*U27*W27)+(Q27*S27*Z27)-(Q27*V27*W27)-(U27*Z27*O27)-(Y3*R27*S27)</f>
        <v>-90083069600</v>
      </c>
      <c r="J24" s="4">
        <f>(O27*T27*Z27)+(P27*V27*W27)+(R27*S27*X27)-(R27*T27*W27)-(V27*O27*X27)-(Z27*S27*P27)</f>
        <v>5842992220000</v>
      </c>
      <c r="N24">
        <v>22</v>
      </c>
      <c r="O24">
        <f t="shared" si="0"/>
        <v>234256</v>
      </c>
      <c r="P24">
        <f t="shared" si="1"/>
        <v>10648</v>
      </c>
      <c r="Q24">
        <f t="shared" si="2"/>
        <v>484</v>
      </c>
      <c r="R24">
        <f t="shared" si="3"/>
        <v>2366760</v>
      </c>
      <c r="S24">
        <v>10648</v>
      </c>
      <c r="T24">
        <v>484</v>
      </c>
      <c r="U24">
        <v>22</v>
      </c>
      <c r="V24">
        <f t="shared" si="4"/>
        <v>107580</v>
      </c>
      <c r="W24">
        <v>484</v>
      </c>
      <c r="X24">
        <v>22</v>
      </c>
      <c r="Z24" s="2">
        <f t="shared" si="5"/>
        <v>4890</v>
      </c>
    </row>
    <row r="25" spans="1:26" x14ac:dyDescent="0.3">
      <c r="A25" s="1">
        <v>41883</v>
      </c>
      <c r="B25">
        <v>4990</v>
      </c>
      <c r="G25" t="s">
        <v>19</v>
      </c>
      <c r="H25" t="s">
        <v>20</v>
      </c>
      <c r="I25" t="s">
        <v>21</v>
      </c>
      <c r="N25">
        <v>23</v>
      </c>
      <c r="O25">
        <f t="shared" si="0"/>
        <v>279841</v>
      </c>
      <c r="P25">
        <f t="shared" si="1"/>
        <v>12167</v>
      </c>
      <c r="Q25">
        <f t="shared" si="2"/>
        <v>529</v>
      </c>
      <c r="R25">
        <f t="shared" si="3"/>
        <v>2639710</v>
      </c>
      <c r="S25">
        <v>12167</v>
      </c>
      <c r="T25">
        <v>529</v>
      </c>
      <c r="U25">
        <v>23</v>
      </c>
      <c r="V25">
        <f t="shared" si="4"/>
        <v>114770</v>
      </c>
      <c r="W25">
        <v>529</v>
      </c>
      <c r="X25">
        <v>23</v>
      </c>
      <c r="Z25" s="2">
        <f t="shared" si="5"/>
        <v>4990</v>
      </c>
    </row>
    <row r="26" spans="1:26" x14ac:dyDescent="0.3">
      <c r="A26" s="1">
        <v>41974</v>
      </c>
      <c r="B26">
        <v>4990</v>
      </c>
      <c r="G26">
        <f>H24/G24</f>
        <v>3.5546518698692613</v>
      </c>
      <c r="H26">
        <f>I24/G24</f>
        <v>-74.427166311948923</v>
      </c>
      <c r="I26">
        <f>J24/G24</f>
        <v>4827.514822134387</v>
      </c>
      <c r="N26">
        <v>24</v>
      </c>
      <c r="O26">
        <f t="shared" si="0"/>
        <v>331776</v>
      </c>
      <c r="P26">
        <f t="shared" si="1"/>
        <v>13824</v>
      </c>
      <c r="Q26">
        <f t="shared" si="2"/>
        <v>576</v>
      </c>
      <c r="R26">
        <f t="shared" si="3"/>
        <v>2874240</v>
      </c>
      <c r="S26">
        <v>13824</v>
      </c>
      <c r="T26">
        <v>576</v>
      </c>
      <c r="U26">
        <v>24</v>
      </c>
      <c r="V26">
        <f t="shared" si="4"/>
        <v>119760</v>
      </c>
      <c r="W26">
        <v>576</v>
      </c>
      <c r="X26">
        <v>24</v>
      </c>
      <c r="Z26" s="2">
        <f t="shared" si="5"/>
        <v>4990</v>
      </c>
    </row>
    <row r="27" spans="1:26" x14ac:dyDescent="0.3">
      <c r="A27" s="1">
        <v>42064</v>
      </c>
      <c r="B27" s="4">
        <f>E27</f>
        <v>5188.4930830039521</v>
      </c>
      <c r="C27" s="1">
        <v>42064</v>
      </c>
      <c r="D27">
        <v>25</v>
      </c>
      <c r="E27">
        <f>(G26*25^2)+(H26*25)+I26</f>
        <v>5188.4930830039521</v>
      </c>
      <c r="O27" s="3">
        <f t="shared" ref="O27:V27" si="6">SUM(O3:O26)</f>
        <v>1763020</v>
      </c>
      <c r="P27" s="3">
        <f t="shared" si="6"/>
        <v>90000</v>
      </c>
      <c r="Q27" s="3">
        <f t="shared" si="6"/>
        <v>4900</v>
      </c>
      <c r="R27" s="3">
        <f t="shared" si="6"/>
        <v>23223300</v>
      </c>
      <c r="S27" s="3">
        <f t="shared" si="6"/>
        <v>90000</v>
      </c>
      <c r="T27" s="3">
        <f t="shared" si="6"/>
        <v>4900</v>
      </c>
      <c r="U27" s="3">
        <f t="shared" si="6"/>
        <v>300</v>
      </c>
      <c r="V27" s="3">
        <f t="shared" si="6"/>
        <v>1403480</v>
      </c>
      <c r="W27" s="3">
        <v>4900</v>
      </c>
      <c r="X27" s="3">
        <f>SUM(X3:X26)</f>
        <v>300</v>
      </c>
      <c r="Y27" s="3"/>
      <c r="Z27" s="3">
        <f>SUM(Z3:Z26)</f>
        <v>110950</v>
      </c>
    </row>
    <row r="28" spans="1:26" x14ac:dyDescent="0.3">
      <c r="A28" s="1">
        <v>42156</v>
      </c>
      <c r="B28" s="4">
        <f t="shared" ref="B28:B38" si="7">E28</f>
        <v>5295.3531620553358</v>
      </c>
      <c r="C28" s="1">
        <v>42156</v>
      </c>
      <c r="D28">
        <v>26</v>
      </c>
      <c r="E28">
        <f>(G26*D28^2)+(H26*D28)+I26</f>
        <v>5295.3531620553358</v>
      </c>
    </row>
    <row r="29" spans="1:26" x14ac:dyDescent="0.3">
      <c r="A29" s="1">
        <v>42248</v>
      </c>
      <c r="B29" s="4">
        <f t="shared" si="7"/>
        <v>5409.3225448464573</v>
      </c>
      <c r="C29" s="1">
        <v>42248</v>
      </c>
      <c r="D29">
        <v>27</v>
      </c>
      <c r="E29">
        <f>(G26*D29^2)+(D29*H26)+I26</f>
        <v>5409.3225448464573</v>
      </c>
    </row>
    <row r="30" spans="1:26" x14ac:dyDescent="0.3">
      <c r="A30" s="1">
        <v>42339</v>
      </c>
      <c r="B30" s="4">
        <f t="shared" si="7"/>
        <v>5530.4012313773183</v>
      </c>
      <c r="C30" s="1">
        <v>42339</v>
      </c>
      <c r="D30">
        <v>28</v>
      </c>
      <c r="E30">
        <f>(G26*D30^2)+(D30*H26)+I26</f>
        <v>5530.4012313773183</v>
      </c>
    </row>
    <row r="31" spans="1:26" x14ac:dyDescent="0.3">
      <c r="A31" s="1">
        <v>42430</v>
      </c>
      <c r="B31" s="4">
        <f t="shared" si="7"/>
        <v>5658.5892216479169</v>
      </c>
      <c r="C31" s="1">
        <v>42430</v>
      </c>
      <c r="D31">
        <v>29</v>
      </c>
      <c r="E31">
        <f>(G26*D31^2)+(H26*D31)+I26</f>
        <v>5658.5892216479169</v>
      </c>
    </row>
    <row r="32" spans="1:26" x14ac:dyDescent="0.3">
      <c r="A32" s="1">
        <v>42522</v>
      </c>
      <c r="B32" s="4">
        <f t="shared" si="7"/>
        <v>5793.8865156582542</v>
      </c>
      <c r="C32" s="1">
        <v>42522</v>
      </c>
      <c r="D32">
        <v>30</v>
      </c>
      <c r="E32">
        <f>(G26*D32^2)+(D32*H26)+I26</f>
        <v>5793.8865156582542</v>
      </c>
    </row>
    <row r="33" spans="1:5" x14ac:dyDescent="0.3">
      <c r="A33" s="1">
        <v>42614</v>
      </c>
      <c r="B33" s="4">
        <f t="shared" si="7"/>
        <v>5936.2931134083301</v>
      </c>
      <c r="C33" s="1">
        <v>42614</v>
      </c>
      <c r="D33">
        <v>31</v>
      </c>
      <c r="E33">
        <f>(G26*D33^2)+(H26*D33)+I26</f>
        <v>5936.2931134083301</v>
      </c>
    </row>
    <row r="34" spans="1:5" x14ac:dyDescent="0.3">
      <c r="A34" s="1">
        <v>42705</v>
      </c>
      <c r="B34" s="4">
        <f t="shared" si="7"/>
        <v>6085.8090148981446</v>
      </c>
      <c r="C34" s="1">
        <v>42705</v>
      </c>
      <c r="D34">
        <v>32</v>
      </c>
      <c r="E34">
        <f>(G26*D34^2)+(H26*D34)+I26</f>
        <v>6085.8090148981446</v>
      </c>
    </row>
    <row r="35" spans="1:5" x14ac:dyDescent="0.3">
      <c r="A35" s="1">
        <v>42795</v>
      </c>
      <c r="B35" s="4">
        <f t="shared" si="7"/>
        <v>6242.4342201276977</v>
      </c>
      <c r="C35" s="1">
        <v>42795</v>
      </c>
      <c r="D35">
        <v>33</v>
      </c>
      <c r="E35">
        <f>(G26*D35^2)+(H26*D35)+I26</f>
        <v>6242.4342201276977</v>
      </c>
    </row>
    <row r="36" spans="1:5" x14ac:dyDescent="0.3">
      <c r="A36" s="1">
        <v>42887</v>
      </c>
      <c r="B36" s="4">
        <f t="shared" si="7"/>
        <v>6406.1687290969894</v>
      </c>
      <c r="C36" s="1">
        <v>42887</v>
      </c>
      <c r="D36">
        <v>34</v>
      </c>
      <c r="E36">
        <f>(G26*D36^2)+(H26*D36)+I26</f>
        <v>6406.1687290969894</v>
      </c>
    </row>
    <row r="37" spans="1:5" x14ac:dyDescent="0.3">
      <c r="A37" s="1">
        <v>42979</v>
      </c>
      <c r="B37" s="4">
        <f t="shared" si="7"/>
        <v>6577.0125418060197</v>
      </c>
      <c r="C37" s="1">
        <v>42979</v>
      </c>
      <c r="D37">
        <v>35</v>
      </c>
      <c r="E37">
        <f>(G26*D37^2)+(H26*D37)+I26</f>
        <v>6577.0125418060197</v>
      </c>
    </row>
    <row r="38" spans="1:5" x14ac:dyDescent="0.3">
      <c r="A38" s="1">
        <v>43070</v>
      </c>
      <c r="B38" s="4">
        <f t="shared" si="7"/>
        <v>6754.9656582547887</v>
      </c>
      <c r="C38" s="1">
        <v>43070</v>
      </c>
      <c r="D38">
        <v>36</v>
      </c>
      <c r="E38">
        <f>(G26*D38^2)+(H26*D38)+I26</f>
        <v>6754.9656582547887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topLeftCell="A22" zoomScaleNormal="100" workbookViewId="0">
      <selection activeCell="Z19" sqref="Z19"/>
    </sheetView>
  </sheetViews>
  <sheetFormatPr defaultRowHeight="14.4" x14ac:dyDescent="0.3"/>
  <cols>
    <col min="1" max="1" width="7.33203125" bestFit="1" customWidth="1"/>
    <col min="2" max="2" width="11.109375" bestFit="1" customWidth="1"/>
    <col min="5" max="5" width="12" bestFit="1" customWidth="1"/>
    <col min="7" max="8" width="11" bestFit="1" customWidth="1"/>
    <col min="9" max="9" width="16.33203125" bestFit="1" customWidth="1"/>
    <col min="10" max="10" width="16.6640625" bestFit="1" customWidth="1"/>
    <col min="15" max="15" width="12" bestFit="1" customWidth="1"/>
  </cols>
  <sheetData>
    <row r="1" spans="1:26" x14ac:dyDescent="0.3">
      <c r="A1" s="5" t="s">
        <v>14</v>
      </c>
      <c r="B1" s="5"/>
      <c r="C1" s="5"/>
      <c r="D1" s="5"/>
      <c r="E1" s="5"/>
      <c r="F1" s="5"/>
    </row>
    <row r="2" spans="1:26" x14ac:dyDescent="0.3">
      <c r="A2" t="s">
        <v>0</v>
      </c>
      <c r="B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</row>
    <row r="3" spans="1:26" x14ac:dyDescent="0.3">
      <c r="A3" s="1">
        <v>39873</v>
      </c>
      <c r="B3" s="2">
        <v>16350</v>
      </c>
      <c r="N3">
        <v>1</v>
      </c>
      <c r="O3">
        <f>POWER(N3,4)</f>
        <v>1</v>
      </c>
      <c r="P3">
        <f>POWER(N3,3)</f>
        <v>1</v>
      </c>
      <c r="Q3">
        <f>POWER(N3,2)</f>
        <v>1</v>
      </c>
      <c r="R3">
        <f>Q3*B3</f>
        <v>16350</v>
      </c>
      <c r="S3">
        <v>1</v>
      </c>
      <c r="T3">
        <v>1</v>
      </c>
      <c r="U3">
        <v>1</v>
      </c>
      <c r="V3">
        <f>B3*N3</f>
        <v>16350</v>
      </c>
      <c r="W3">
        <v>1</v>
      </c>
      <c r="X3">
        <v>1</v>
      </c>
      <c r="Y3">
        <v>24</v>
      </c>
      <c r="Z3" s="2">
        <f>B3</f>
        <v>16350</v>
      </c>
    </row>
    <row r="4" spans="1:26" x14ac:dyDescent="0.3">
      <c r="A4" s="1">
        <v>39965</v>
      </c>
      <c r="B4">
        <v>15730</v>
      </c>
      <c r="N4">
        <v>2</v>
      </c>
      <c r="O4">
        <f t="shared" ref="O4:O26" si="0">POWER(N4,4)</f>
        <v>16</v>
      </c>
      <c r="P4">
        <f t="shared" ref="P4:P26" si="1">POWER(N4,3)</f>
        <v>8</v>
      </c>
      <c r="Q4">
        <f t="shared" ref="Q4:Q26" si="2">POWER(N4,2)</f>
        <v>4</v>
      </c>
      <c r="R4">
        <f t="shared" ref="R4:R26" si="3">Q4*B4</f>
        <v>62920</v>
      </c>
      <c r="S4">
        <v>8</v>
      </c>
      <c r="T4">
        <v>4</v>
      </c>
      <c r="U4">
        <v>2</v>
      </c>
      <c r="V4">
        <f t="shared" ref="V4:V26" si="4">B4*N4</f>
        <v>31460</v>
      </c>
      <c r="W4">
        <v>4</v>
      </c>
      <c r="X4">
        <v>2</v>
      </c>
      <c r="Z4" s="2">
        <f t="shared" ref="Z4:Z26" si="5">B4</f>
        <v>15730</v>
      </c>
    </row>
    <row r="5" spans="1:26" x14ac:dyDescent="0.3">
      <c r="A5" s="1">
        <v>40057</v>
      </c>
      <c r="B5">
        <v>15940</v>
      </c>
      <c r="N5">
        <v>3</v>
      </c>
      <c r="O5">
        <f t="shared" si="0"/>
        <v>81</v>
      </c>
      <c r="P5">
        <f t="shared" si="1"/>
        <v>27</v>
      </c>
      <c r="Q5">
        <f t="shared" si="2"/>
        <v>9</v>
      </c>
      <c r="R5">
        <f t="shared" si="3"/>
        <v>143460</v>
      </c>
      <c r="S5">
        <v>27</v>
      </c>
      <c r="T5">
        <v>9</v>
      </c>
      <c r="U5">
        <v>3</v>
      </c>
      <c r="V5">
        <f t="shared" si="4"/>
        <v>47820</v>
      </c>
      <c r="W5">
        <v>9</v>
      </c>
      <c r="X5">
        <v>3</v>
      </c>
      <c r="Z5" s="2">
        <f t="shared" si="5"/>
        <v>15940</v>
      </c>
    </row>
    <row r="6" spans="1:26" x14ac:dyDescent="0.3">
      <c r="A6" s="1">
        <v>40148</v>
      </c>
      <c r="B6">
        <v>16130</v>
      </c>
      <c r="N6">
        <v>4</v>
      </c>
      <c r="O6">
        <f t="shared" si="0"/>
        <v>256</v>
      </c>
      <c r="P6">
        <f t="shared" si="1"/>
        <v>64</v>
      </c>
      <c r="Q6">
        <f t="shared" si="2"/>
        <v>16</v>
      </c>
      <c r="R6">
        <f t="shared" si="3"/>
        <v>258080</v>
      </c>
      <c r="S6">
        <v>64</v>
      </c>
      <c r="T6">
        <v>16</v>
      </c>
      <c r="U6">
        <v>4</v>
      </c>
      <c r="V6">
        <f t="shared" si="4"/>
        <v>64520</v>
      </c>
      <c r="W6">
        <v>16</v>
      </c>
      <c r="X6">
        <v>4</v>
      </c>
      <c r="Z6" s="2">
        <f t="shared" si="5"/>
        <v>16130</v>
      </c>
    </row>
    <row r="7" spans="1:26" x14ac:dyDescent="0.3">
      <c r="A7" s="1">
        <v>40238</v>
      </c>
      <c r="B7">
        <v>16590</v>
      </c>
      <c r="N7">
        <v>5</v>
      </c>
      <c r="O7">
        <f t="shared" si="0"/>
        <v>625</v>
      </c>
      <c r="P7">
        <f t="shared" si="1"/>
        <v>125</v>
      </c>
      <c r="Q7">
        <f t="shared" si="2"/>
        <v>25</v>
      </c>
      <c r="R7">
        <f t="shared" si="3"/>
        <v>414750</v>
      </c>
      <c r="S7">
        <v>125</v>
      </c>
      <c r="T7">
        <v>25</v>
      </c>
      <c r="U7">
        <v>5</v>
      </c>
      <c r="V7">
        <f t="shared" si="4"/>
        <v>82950</v>
      </c>
      <c r="W7">
        <v>25</v>
      </c>
      <c r="X7">
        <v>5</v>
      </c>
      <c r="Z7" s="2">
        <f t="shared" si="5"/>
        <v>16590</v>
      </c>
    </row>
    <row r="8" spans="1:26" x14ac:dyDescent="0.3">
      <c r="A8" s="1">
        <v>40330</v>
      </c>
      <c r="B8">
        <v>16640</v>
      </c>
      <c r="N8">
        <v>6</v>
      </c>
      <c r="O8">
        <f t="shared" si="0"/>
        <v>1296</v>
      </c>
      <c r="P8">
        <f t="shared" si="1"/>
        <v>216</v>
      </c>
      <c r="Q8">
        <f t="shared" si="2"/>
        <v>36</v>
      </c>
      <c r="R8">
        <f t="shared" si="3"/>
        <v>599040</v>
      </c>
      <c r="S8">
        <v>216</v>
      </c>
      <c r="T8">
        <v>36</v>
      </c>
      <c r="U8">
        <v>6</v>
      </c>
      <c r="V8">
        <f t="shared" si="4"/>
        <v>99840</v>
      </c>
      <c r="W8">
        <v>36</v>
      </c>
      <c r="X8">
        <v>6</v>
      </c>
      <c r="Z8" s="2">
        <f t="shared" si="5"/>
        <v>16640</v>
      </c>
    </row>
    <row r="9" spans="1:26" x14ac:dyDescent="0.3">
      <c r="A9" s="1">
        <v>40422</v>
      </c>
      <c r="B9">
        <v>16840</v>
      </c>
      <c r="N9">
        <v>7</v>
      </c>
      <c r="O9">
        <f t="shared" si="0"/>
        <v>2401</v>
      </c>
      <c r="P9">
        <f t="shared" si="1"/>
        <v>343</v>
      </c>
      <c r="Q9">
        <f t="shared" si="2"/>
        <v>49</v>
      </c>
      <c r="R9">
        <f t="shared" si="3"/>
        <v>825160</v>
      </c>
      <c r="S9">
        <v>343</v>
      </c>
      <c r="T9">
        <v>49</v>
      </c>
      <c r="U9">
        <v>7</v>
      </c>
      <c r="V9">
        <f t="shared" si="4"/>
        <v>117880</v>
      </c>
      <c r="W9">
        <v>49</v>
      </c>
      <c r="X9">
        <v>7</v>
      </c>
      <c r="Z9" s="2">
        <f t="shared" si="5"/>
        <v>16840</v>
      </c>
    </row>
    <row r="10" spans="1:26" x14ac:dyDescent="0.3">
      <c r="A10" s="1">
        <v>40513</v>
      </c>
      <c r="B10">
        <v>17160</v>
      </c>
      <c r="N10">
        <v>8</v>
      </c>
      <c r="O10">
        <f t="shared" si="0"/>
        <v>4096</v>
      </c>
      <c r="P10">
        <f t="shared" si="1"/>
        <v>512</v>
      </c>
      <c r="Q10">
        <f t="shared" si="2"/>
        <v>64</v>
      </c>
      <c r="R10">
        <f t="shared" si="3"/>
        <v>1098240</v>
      </c>
      <c r="S10">
        <v>512</v>
      </c>
      <c r="T10">
        <v>64</v>
      </c>
      <c r="U10">
        <v>8</v>
      </c>
      <c r="V10">
        <f t="shared" si="4"/>
        <v>137280</v>
      </c>
      <c r="W10">
        <v>64</v>
      </c>
      <c r="X10">
        <v>8</v>
      </c>
      <c r="Z10" s="2">
        <f t="shared" si="5"/>
        <v>17160</v>
      </c>
    </row>
    <row r="11" spans="1:26" x14ac:dyDescent="0.3">
      <c r="A11" s="1">
        <v>40603</v>
      </c>
      <c r="B11">
        <v>16780</v>
      </c>
      <c r="N11">
        <v>9</v>
      </c>
      <c r="O11">
        <f t="shared" si="0"/>
        <v>6561</v>
      </c>
      <c r="P11">
        <f t="shared" si="1"/>
        <v>729</v>
      </c>
      <c r="Q11">
        <f t="shared" si="2"/>
        <v>81</v>
      </c>
      <c r="R11">
        <f t="shared" si="3"/>
        <v>1359180</v>
      </c>
      <c r="S11">
        <v>729</v>
      </c>
      <c r="T11">
        <v>81</v>
      </c>
      <c r="U11">
        <v>9</v>
      </c>
      <c r="V11">
        <f t="shared" si="4"/>
        <v>151020</v>
      </c>
      <c r="W11">
        <v>81</v>
      </c>
      <c r="X11">
        <v>9</v>
      </c>
      <c r="Z11" s="2">
        <f t="shared" si="5"/>
        <v>16780</v>
      </c>
    </row>
    <row r="12" spans="1:26" x14ac:dyDescent="0.3">
      <c r="A12" s="1">
        <v>40695</v>
      </c>
      <c r="B12">
        <v>16000</v>
      </c>
      <c r="N12">
        <v>10</v>
      </c>
      <c r="O12">
        <f t="shared" si="0"/>
        <v>10000</v>
      </c>
      <c r="P12">
        <f t="shared" si="1"/>
        <v>1000</v>
      </c>
      <c r="Q12">
        <f t="shared" si="2"/>
        <v>100</v>
      </c>
      <c r="R12">
        <f t="shared" si="3"/>
        <v>1600000</v>
      </c>
      <c r="S12">
        <v>1000</v>
      </c>
      <c r="T12">
        <v>100</v>
      </c>
      <c r="U12">
        <v>10</v>
      </c>
      <c r="V12">
        <f t="shared" si="4"/>
        <v>160000</v>
      </c>
      <c r="W12">
        <v>100</v>
      </c>
      <c r="X12">
        <v>10</v>
      </c>
      <c r="Z12" s="2">
        <f t="shared" si="5"/>
        <v>16000</v>
      </c>
    </row>
    <row r="13" spans="1:26" x14ac:dyDescent="0.3">
      <c r="A13" s="1">
        <v>40787</v>
      </c>
      <c r="B13">
        <v>16130</v>
      </c>
      <c r="N13">
        <v>11</v>
      </c>
      <c r="O13">
        <f t="shared" si="0"/>
        <v>14641</v>
      </c>
      <c r="P13">
        <f t="shared" si="1"/>
        <v>1331</v>
      </c>
      <c r="Q13">
        <f t="shared" si="2"/>
        <v>121</v>
      </c>
      <c r="R13">
        <f t="shared" si="3"/>
        <v>1951730</v>
      </c>
      <c r="S13">
        <v>1331</v>
      </c>
      <c r="T13">
        <v>121</v>
      </c>
      <c r="U13">
        <v>11</v>
      </c>
      <c r="V13">
        <f t="shared" si="4"/>
        <v>177430</v>
      </c>
      <c r="W13">
        <v>121</v>
      </c>
      <c r="X13">
        <v>11</v>
      </c>
      <c r="Z13" s="2">
        <f t="shared" si="5"/>
        <v>16130</v>
      </c>
    </row>
    <row r="14" spans="1:26" x14ac:dyDescent="0.3">
      <c r="A14" s="1">
        <v>40878</v>
      </c>
      <c r="B14">
        <v>16250</v>
      </c>
      <c r="N14">
        <v>12</v>
      </c>
      <c r="O14">
        <f t="shared" si="0"/>
        <v>20736</v>
      </c>
      <c r="P14">
        <f t="shared" si="1"/>
        <v>1728</v>
      </c>
      <c r="Q14">
        <f t="shared" si="2"/>
        <v>144</v>
      </c>
      <c r="R14">
        <f t="shared" si="3"/>
        <v>2340000</v>
      </c>
      <c r="S14">
        <v>1728</v>
      </c>
      <c r="T14">
        <v>144</v>
      </c>
      <c r="U14">
        <v>12</v>
      </c>
      <c r="V14">
        <f t="shared" si="4"/>
        <v>195000</v>
      </c>
      <c r="W14">
        <v>144</v>
      </c>
      <c r="X14">
        <v>12</v>
      </c>
      <c r="Z14" s="2">
        <f t="shared" si="5"/>
        <v>16250</v>
      </c>
    </row>
    <row r="15" spans="1:26" x14ac:dyDescent="0.3">
      <c r="A15" s="1">
        <v>40969</v>
      </c>
      <c r="B15">
        <v>16530</v>
      </c>
      <c r="N15">
        <v>13</v>
      </c>
      <c r="O15">
        <f t="shared" si="0"/>
        <v>28561</v>
      </c>
      <c r="P15">
        <f t="shared" si="1"/>
        <v>2197</v>
      </c>
      <c r="Q15">
        <f t="shared" si="2"/>
        <v>169</v>
      </c>
      <c r="R15">
        <f t="shared" si="3"/>
        <v>2793570</v>
      </c>
      <c r="S15">
        <v>2197</v>
      </c>
      <c r="T15">
        <v>169</v>
      </c>
      <c r="U15">
        <v>13</v>
      </c>
      <c r="V15">
        <f t="shared" si="4"/>
        <v>214890</v>
      </c>
      <c r="W15">
        <v>169</v>
      </c>
      <c r="X15">
        <v>13</v>
      </c>
      <c r="Z15" s="2">
        <f t="shared" si="5"/>
        <v>16530</v>
      </c>
    </row>
    <row r="16" spans="1:26" x14ac:dyDescent="0.3">
      <c r="A16" s="1">
        <v>41061</v>
      </c>
      <c r="B16">
        <v>16010</v>
      </c>
      <c r="N16">
        <v>14</v>
      </c>
      <c r="O16">
        <f t="shared" si="0"/>
        <v>38416</v>
      </c>
      <c r="P16">
        <f t="shared" si="1"/>
        <v>2744</v>
      </c>
      <c r="Q16">
        <f t="shared" si="2"/>
        <v>196</v>
      </c>
      <c r="R16">
        <f t="shared" si="3"/>
        <v>3137960</v>
      </c>
      <c r="S16">
        <v>2744</v>
      </c>
      <c r="T16">
        <v>196</v>
      </c>
      <c r="U16">
        <v>14</v>
      </c>
      <c r="V16">
        <f t="shared" si="4"/>
        <v>224140</v>
      </c>
      <c r="W16">
        <v>196</v>
      </c>
      <c r="X16">
        <v>14</v>
      </c>
      <c r="Z16" s="2">
        <f t="shared" si="5"/>
        <v>16010</v>
      </c>
    </row>
    <row r="17" spans="1:26" x14ac:dyDescent="0.3">
      <c r="A17" s="1">
        <v>41153</v>
      </c>
      <c r="B17">
        <v>16410</v>
      </c>
      <c r="N17">
        <v>15</v>
      </c>
      <c r="O17">
        <f t="shared" si="0"/>
        <v>50625</v>
      </c>
      <c r="P17">
        <f t="shared" si="1"/>
        <v>3375</v>
      </c>
      <c r="Q17">
        <f t="shared" si="2"/>
        <v>225</v>
      </c>
      <c r="R17">
        <f t="shared" si="3"/>
        <v>3692250</v>
      </c>
      <c r="S17">
        <v>3375</v>
      </c>
      <c r="T17">
        <v>225</v>
      </c>
      <c r="U17">
        <v>15</v>
      </c>
      <c r="V17">
        <f t="shared" si="4"/>
        <v>246150</v>
      </c>
      <c r="W17">
        <v>225</v>
      </c>
      <c r="X17">
        <v>15</v>
      </c>
      <c r="Z17" s="2">
        <f t="shared" si="5"/>
        <v>16410</v>
      </c>
    </row>
    <row r="18" spans="1:26" x14ac:dyDescent="0.3">
      <c r="A18" s="1">
        <v>41244</v>
      </c>
      <c r="B18">
        <v>16520</v>
      </c>
      <c r="N18">
        <v>16</v>
      </c>
      <c r="O18">
        <f t="shared" si="0"/>
        <v>65536</v>
      </c>
      <c r="P18">
        <f t="shared" si="1"/>
        <v>4096</v>
      </c>
      <c r="Q18">
        <f t="shared" si="2"/>
        <v>256</v>
      </c>
      <c r="R18">
        <f t="shared" si="3"/>
        <v>4229120</v>
      </c>
      <c r="S18">
        <v>4096</v>
      </c>
      <c r="T18">
        <v>256</v>
      </c>
      <c r="U18">
        <v>16</v>
      </c>
      <c r="V18">
        <f t="shared" si="4"/>
        <v>264320</v>
      </c>
      <c r="W18">
        <v>256</v>
      </c>
      <c r="X18">
        <v>16</v>
      </c>
      <c r="Z18" s="2">
        <f t="shared" si="5"/>
        <v>16520</v>
      </c>
    </row>
    <row r="19" spans="1:26" x14ac:dyDescent="0.3">
      <c r="A19" s="1">
        <v>41334</v>
      </c>
      <c r="B19">
        <v>16940</v>
      </c>
      <c r="N19">
        <v>17</v>
      </c>
      <c r="O19">
        <f t="shared" si="0"/>
        <v>83521</v>
      </c>
      <c r="P19">
        <f t="shared" si="1"/>
        <v>4913</v>
      </c>
      <c r="Q19">
        <f t="shared" si="2"/>
        <v>289</v>
      </c>
      <c r="R19">
        <f t="shared" si="3"/>
        <v>4895660</v>
      </c>
      <c r="S19">
        <v>4913</v>
      </c>
      <c r="T19">
        <v>289</v>
      </c>
      <c r="U19">
        <v>17</v>
      </c>
      <c r="V19">
        <f t="shared" si="4"/>
        <v>287980</v>
      </c>
      <c r="W19">
        <v>289</v>
      </c>
      <c r="X19">
        <v>17</v>
      </c>
      <c r="Z19" s="2">
        <f t="shared" si="5"/>
        <v>16940</v>
      </c>
    </row>
    <row r="20" spans="1:26" x14ac:dyDescent="0.3">
      <c r="A20" s="1">
        <v>41426</v>
      </c>
      <c r="B20">
        <v>16510</v>
      </c>
      <c r="N20">
        <v>18</v>
      </c>
      <c r="O20">
        <f t="shared" si="0"/>
        <v>104976</v>
      </c>
      <c r="P20">
        <f t="shared" si="1"/>
        <v>5832</v>
      </c>
      <c r="Q20">
        <f t="shared" si="2"/>
        <v>324</v>
      </c>
      <c r="R20">
        <f t="shared" si="3"/>
        <v>5349240</v>
      </c>
      <c r="S20">
        <v>5832</v>
      </c>
      <c r="T20">
        <v>324</v>
      </c>
      <c r="U20">
        <v>18</v>
      </c>
      <c r="V20">
        <f t="shared" si="4"/>
        <v>297180</v>
      </c>
      <c r="W20">
        <v>324</v>
      </c>
      <c r="X20">
        <v>18</v>
      </c>
      <c r="Z20" s="2">
        <f t="shared" si="5"/>
        <v>16510</v>
      </c>
    </row>
    <row r="21" spans="1:26" x14ac:dyDescent="0.3">
      <c r="A21" s="1">
        <v>41518</v>
      </c>
      <c r="B21">
        <v>16510</v>
      </c>
      <c r="N21">
        <v>19</v>
      </c>
      <c r="O21">
        <f t="shared" si="0"/>
        <v>130321</v>
      </c>
      <c r="P21">
        <f t="shared" si="1"/>
        <v>6859</v>
      </c>
      <c r="Q21">
        <f t="shared" si="2"/>
        <v>361</v>
      </c>
      <c r="R21">
        <f t="shared" si="3"/>
        <v>5960110</v>
      </c>
      <c r="S21">
        <v>6859</v>
      </c>
      <c r="T21">
        <v>361</v>
      </c>
      <c r="U21">
        <v>19</v>
      </c>
      <c r="V21">
        <f t="shared" si="4"/>
        <v>313690</v>
      </c>
      <c r="W21">
        <v>361</v>
      </c>
      <c r="X21">
        <v>19</v>
      </c>
      <c r="Z21" s="2">
        <f t="shared" si="5"/>
        <v>16510</v>
      </c>
    </row>
    <row r="22" spans="1:26" x14ac:dyDescent="0.3">
      <c r="A22" s="1">
        <v>41609</v>
      </c>
      <c r="B22">
        <v>16490</v>
      </c>
      <c r="N22">
        <v>20</v>
      </c>
      <c r="O22">
        <f t="shared" si="0"/>
        <v>160000</v>
      </c>
      <c r="P22">
        <f t="shared" si="1"/>
        <v>8000</v>
      </c>
      <c r="Q22">
        <f t="shared" si="2"/>
        <v>400</v>
      </c>
      <c r="R22">
        <f t="shared" si="3"/>
        <v>6596000</v>
      </c>
      <c r="S22">
        <v>8000</v>
      </c>
      <c r="T22">
        <v>400</v>
      </c>
      <c r="U22">
        <v>20</v>
      </c>
      <c r="V22">
        <f t="shared" si="4"/>
        <v>329800</v>
      </c>
      <c r="W22">
        <v>400</v>
      </c>
      <c r="X22">
        <v>20</v>
      </c>
      <c r="Z22" s="2">
        <f t="shared" si="5"/>
        <v>16490</v>
      </c>
    </row>
    <row r="23" spans="1:26" x14ac:dyDescent="0.3">
      <c r="A23" s="1">
        <v>41699</v>
      </c>
      <c r="B23">
        <v>16410</v>
      </c>
      <c r="G23" t="s">
        <v>15</v>
      </c>
      <c r="H23" t="s">
        <v>16</v>
      </c>
      <c r="I23" t="s">
        <v>17</v>
      </c>
      <c r="J23" t="s">
        <v>18</v>
      </c>
      <c r="N23">
        <v>21</v>
      </c>
      <c r="O23">
        <f t="shared" si="0"/>
        <v>194481</v>
      </c>
      <c r="P23">
        <f t="shared" si="1"/>
        <v>9261</v>
      </c>
      <c r="Q23">
        <f t="shared" si="2"/>
        <v>441</v>
      </c>
      <c r="R23">
        <f t="shared" si="3"/>
        <v>7236810</v>
      </c>
      <c r="S23">
        <v>9261</v>
      </c>
      <c r="T23">
        <v>441</v>
      </c>
      <c r="U23">
        <v>21</v>
      </c>
      <c r="V23">
        <f t="shared" si="4"/>
        <v>344610</v>
      </c>
      <c r="W23">
        <v>441</v>
      </c>
      <c r="X23">
        <v>21</v>
      </c>
      <c r="Z23" s="2">
        <f t="shared" si="5"/>
        <v>16410</v>
      </c>
    </row>
    <row r="24" spans="1:26" x14ac:dyDescent="0.3">
      <c r="A24" s="1">
        <v>41791</v>
      </c>
      <c r="B24">
        <v>16690</v>
      </c>
      <c r="G24">
        <f>(O27*T27*Y3)+(P27*U27*W27)+(Q27*X27*S27)-(Q27*T27*W27)-(O27*U27*X27)-(P27*S27*Y3)</f>
        <v>1210352000</v>
      </c>
      <c r="H24">
        <f>(R27*T27*Y3)+(P27*U27*Z27)+(Q27*X27*V27)-(Q27*T27*Z27)-(U27*X27*R27)-(Y3*V27*P27)</f>
        <v>773812000</v>
      </c>
      <c r="I24" s="4">
        <f>(O27*V27*Y3)+(R27*U27*W27)+(Q27*S27*Z27)-(Q27*V27*W27)-(U27*Z27*O27)-(Y3*R27*S27)</f>
        <v>10276749600</v>
      </c>
      <c r="J24" s="4">
        <f>(O27*T27*Z27)+(P27*V27*W27)+(R27*S27*X27)-(R27*T27*W27)-(V27*O27*X27)-(Z27*S27*P27)</f>
        <v>19671754180000</v>
      </c>
      <c r="N24">
        <v>22</v>
      </c>
      <c r="O24">
        <f t="shared" si="0"/>
        <v>234256</v>
      </c>
      <c r="P24">
        <f t="shared" si="1"/>
        <v>10648</v>
      </c>
      <c r="Q24">
        <f t="shared" si="2"/>
        <v>484</v>
      </c>
      <c r="R24">
        <f t="shared" si="3"/>
        <v>8077960</v>
      </c>
      <c r="S24">
        <v>10648</v>
      </c>
      <c r="T24">
        <v>484</v>
      </c>
      <c r="U24">
        <v>22</v>
      </c>
      <c r="V24">
        <f t="shared" si="4"/>
        <v>367180</v>
      </c>
      <c r="W24">
        <v>484</v>
      </c>
      <c r="X24">
        <v>22</v>
      </c>
      <c r="Z24" s="2">
        <f t="shared" si="5"/>
        <v>16690</v>
      </c>
    </row>
    <row r="25" spans="1:26" x14ac:dyDescent="0.3">
      <c r="A25" s="1">
        <v>41883</v>
      </c>
      <c r="B25">
        <v>17030</v>
      </c>
      <c r="G25" t="s">
        <v>19</v>
      </c>
      <c r="H25" t="s">
        <v>20</v>
      </c>
      <c r="I25" t="s">
        <v>21</v>
      </c>
      <c r="N25">
        <v>23</v>
      </c>
      <c r="O25">
        <f t="shared" si="0"/>
        <v>279841</v>
      </c>
      <c r="P25">
        <f t="shared" si="1"/>
        <v>12167</v>
      </c>
      <c r="Q25">
        <f t="shared" si="2"/>
        <v>529</v>
      </c>
      <c r="R25">
        <f t="shared" si="3"/>
        <v>9008870</v>
      </c>
      <c r="S25">
        <v>12167</v>
      </c>
      <c r="T25">
        <v>529</v>
      </c>
      <c r="U25">
        <v>23</v>
      </c>
      <c r="V25">
        <f t="shared" si="4"/>
        <v>391690</v>
      </c>
      <c r="W25">
        <v>529</v>
      </c>
      <c r="X25">
        <v>23</v>
      </c>
      <c r="Z25" s="2">
        <f t="shared" si="5"/>
        <v>17030</v>
      </c>
    </row>
    <row r="26" spans="1:26" x14ac:dyDescent="0.3">
      <c r="A26" s="1">
        <v>41974</v>
      </c>
      <c r="B26">
        <v>17160</v>
      </c>
      <c r="G26">
        <f>H24/G24</f>
        <v>0.63932806324110669</v>
      </c>
      <c r="H26">
        <f>I24/G24</f>
        <v>8.4907114624505926</v>
      </c>
      <c r="I26">
        <f>J24/G24</f>
        <v>16252.919960474308</v>
      </c>
      <c r="N26">
        <v>24</v>
      </c>
      <c r="O26">
        <f t="shared" si="0"/>
        <v>331776</v>
      </c>
      <c r="P26">
        <f t="shared" si="1"/>
        <v>13824</v>
      </c>
      <c r="Q26">
        <f t="shared" si="2"/>
        <v>576</v>
      </c>
      <c r="R26">
        <f t="shared" si="3"/>
        <v>9884160</v>
      </c>
      <c r="S26">
        <v>13824</v>
      </c>
      <c r="T26">
        <v>576</v>
      </c>
      <c r="U26">
        <v>24</v>
      </c>
      <c r="V26">
        <f t="shared" si="4"/>
        <v>411840</v>
      </c>
      <c r="W26">
        <v>576</v>
      </c>
      <c r="X26">
        <v>24</v>
      </c>
      <c r="Z26" s="2">
        <f t="shared" si="5"/>
        <v>17160</v>
      </c>
    </row>
    <row r="27" spans="1:26" x14ac:dyDescent="0.3">
      <c r="A27" s="1">
        <v>42064</v>
      </c>
      <c r="B27" s="4">
        <f>E27</f>
        <v>16864.767786561264</v>
      </c>
      <c r="C27" s="1">
        <v>42064</v>
      </c>
      <c r="D27">
        <v>25</v>
      </c>
      <c r="E27">
        <f>(G26*25^2)+(H26*25)+I26</f>
        <v>16864.767786561264</v>
      </c>
      <c r="O27" s="3">
        <f t="shared" ref="O27:V27" si="6">SUM(O3:O26)</f>
        <v>1763020</v>
      </c>
      <c r="P27" s="3">
        <f t="shared" si="6"/>
        <v>90000</v>
      </c>
      <c r="Q27" s="3">
        <f t="shared" si="6"/>
        <v>4900</v>
      </c>
      <c r="R27" s="3">
        <f t="shared" si="6"/>
        <v>81530620</v>
      </c>
      <c r="S27" s="3">
        <f t="shared" si="6"/>
        <v>90000</v>
      </c>
      <c r="T27" s="3">
        <f t="shared" si="6"/>
        <v>4900</v>
      </c>
      <c r="U27" s="3">
        <f t="shared" si="6"/>
        <v>300</v>
      </c>
      <c r="V27" s="3">
        <f t="shared" si="6"/>
        <v>4975020</v>
      </c>
      <c r="W27" s="3">
        <v>4900</v>
      </c>
      <c r="X27" s="3">
        <f>SUM(X3:X26)</f>
        <v>300</v>
      </c>
      <c r="Y27" s="3"/>
      <c r="Z27" s="3">
        <f>SUM(Z3:Z26)</f>
        <v>395750</v>
      </c>
    </row>
    <row r="28" spans="1:26" x14ac:dyDescent="0.3">
      <c r="A28" s="1">
        <v>42156</v>
      </c>
      <c r="B28" s="4">
        <f t="shared" ref="B28:B38" si="7">E28</f>
        <v>16905.864229249011</v>
      </c>
      <c r="C28" s="1">
        <v>42156</v>
      </c>
      <c r="D28">
        <v>26</v>
      </c>
      <c r="E28">
        <f>(G26*D28^2)+(H26*D28)+I26</f>
        <v>16905.864229249011</v>
      </c>
    </row>
    <row r="29" spans="1:26" x14ac:dyDescent="0.3">
      <c r="A29" s="1">
        <v>42248</v>
      </c>
      <c r="B29" s="4">
        <f t="shared" si="7"/>
        <v>16948.239328063242</v>
      </c>
      <c r="C29" s="1">
        <v>42248</v>
      </c>
      <c r="D29">
        <v>27</v>
      </c>
      <c r="E29">
        <f>(G26*D29^2)+(D29*H26)+I26</f>
        <v>16948.239328063242</v>
      </c>
    </row>
    <row r="30" spans="1:26" x14ac:dyDescent="0.3">
      <c r="A30" s="1">
        <v>42339</v>
      </c>
      <c r="B30" s="4">
        <f t="shared" si="7"/>
        <v>16991.893083003954</v>
      </c>
      <c r="C30" s="1">
        <v>42339</v>
      </c>
      <c r="D30">
        <v>28</v>
      </c>
      <c r="E30">
        <f>(G26*D30^2)+(D30*H26)+I26</f>
        <v>16991.893083003954</v>
      </c>
    </row>
    <row r="31" spans="1:26" x14ac:dyDescent="0.3">
      <c r="A31" s="1">
        <v>42430</v>
      </c>
      <c r="B31" s="4">
        <f t="shared" si="7"/>
        <v>17036.825494071145</v>
      </c>
      <c r="C31" s="1">
        <v>42430</v>
      </c>
      <c r="D31">
        <v>29</v>
      </c>
      <c r="E31">
        <f>(G26*D31^2)+(H26*D31)+I26</f>
        <v>17036.825494071145</v>
      </c>
    </row>
    <row r="32" spans="1:26" x14ac:dyDescent="0.3">
      <c r="A32" s="1">
        <v>42522</v>
      </c>
      <c r="B32" s="4">
        <f t="shared" si="7"/>
        <v>17083.03656126482</v>
      </c>
      <c r="C32" s="1">
        <v>42522</v>
      </c>
      <c r="D32">
        <v>30</v>
      </c>
      <c r="E32">
        <f>(G26*D32^2)+(D32*H26)+I26</f>
        <v>17083.03656126482</v>
      </c>
    </row>
    <row r="33" spans="1:5" x14ac:dyDescent="0.3">
      <c r="A33" s="1">
        <v>42614</v>
      </c>
      <c r="B33" s="4">
        <f t="shared" si="7"/>
        <v>17130.526284584979</v>
      </c>
      <c r="C33" s="1">
        <v>42614</v>
      </c>
      <c r="D33">
        <v>31</v>
      </c>
      <c r="E33">
        <f>(G26*D33^2)+(H26*D33)+I26</f>
        <v>17130.526284584979</v>
      </c>
    </row>
    <row r="34" spans="1:5" x14ac:dyDescent="0.3">
      <c r="A34" s="1">
        <v>42705</v>
      </c>
      <c r="B34" s="4">
        <f t="shared" si="7"/>
        <v>17179.294664031619</v>
      </c>
      <c r="C34" s="1">
        <v>42705</v>
      </c>
      <c r="D34">
        <v>32</v>
      </c>
      <c r="E34">
        <f>(G26*D34^2)+(H26*D34)+I26</f>
        <v>17179.294664031619</v>
      </c>
    </row>
    <row r="35" spans="1:5" x14ac:dyDescent="0.3">
      <c r="A35" s="1">
        <v>42795</v>
      </c>
      <c r="B35" s="4">
        <f t="shared" si="7"/>
        <v>17229.341699604742</v>
      </c>
      <c r="C35" s="1">
        <v>42795</v>
      </c>
      <c r="D35">
        <v>33</v>
      </c>
      <c r="E35">
        <f>(G26*D35^2)+(H26*D35)+I26</f>
        <v>17229.341699604742</v>
      </c>
    </row>
    <row r="36" spans="1:5" x14ac:dyDescent="0.3">
      <c r="A36" s="1">
        <v>42887</v>
      </c>
      <c r="B36" s="4">
        <f t="shared" si="7"/>
        <v>17280.667391304349</v>
      </c>
      <c r="C36" s="1">
        <v>42887</v>
      </c>
      <c r="D36">
        <v>34</v>
      </c>
      <c r="E36">
        <f>(G26*D36^2)+(H26*D36)+I26</f>
        <v>17280.667391304349</v>
      </c>
    </row>
    <row r="37" spans="1:5" x14ac:dyDescent="0.3">
      <c r="A37" s="1">
        <v>42979</v>
      </c>
      <c r="B37" s="4">
        <f t="shared" si="7"/>
        <v>17333.271739130436</v>
      </c>
      <c r="C37" s="1">
        <v>42979</v>
      </c>
      <c r="D37">
        <v>35</v>
      </c>
      <c r="E37">
        <f>(G26*D37^2)+(H26*D37)+I26</f>
        <v>17333.271739130436</v>
      </c>
    </row>
    <row r="38" spans="1:5" x14ac:dyDescent="0.3">
      <c r="A38" s="1">
        <v>43070</v>
      </c>
      <c r="B38" s="4">
        <f t="shared" si="7"/>
        <v>17387.154743083003</v>
      </c>
      <c r="C38" s="1">
        <v>43070</v>
      </c>
      <c r="D38">
        <v>36</v>
      </c>
      <c r="E38">
        <f>(G26*D38^2)+(H26*D38)+I26</f>
        <v>17387.154743083003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Transportation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Carlo</dc:creator>
  <cp:lastModifiedBy>John Carlo</cp:lastModifiedBy>
  <dcterms:created xsi:type="dcterms:W3CDTF">2017-09-20T07:50:17Z</dcterms:created>
  <dcterms:modified xsi:type="dcterms:W3CDTF">2017-11-02T02:28:39Z</dcterms:modified>
</cp:coreProperties>
</file>