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Carlo\Desktop\Fall 2017\CS431\"/>
    </mc:Choice>
  </mc:AlternateContent>
  <bookViews>
    <workbookView xWindow="0" yWindow="0" windowWidth="23040" windowHeight="9192" activeTab="2"/>
  </bookViews>
  <sheets>
    <sheet name="Construction" sheetId="1" r:id="rId1"/>
    <sheet name="Trade" sheetId="4" r:id="rId2"/>
    <sheet name="Finance, Insurance, Real Estate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6" l="1"/>
  <c r="X27" i="6"/>
  <c r="U27" i="6"/>
  <c r="T27" i="6"/>
  <c r="S27" i="6"/>
  <c r="V26" i="6"/>
  <c r="Q26" i="6"/>
  <c r="R26" i="6" s="1"/>
  <c r="P26" i="6"/>
  <c r="O26" i="6"/>
  <c r="V25" i="6"/>
  <c r="Q25" i="6"/>
  <c r="R25" i="6" s="1"/>
  <c r="P25" i="6"/>
  <c r="O25" i="6"/>
  <c r="V24" i="6"/>
  <c r="Q24" i="6"/>
  <c r="R24" i="6" s="1"/>
  <c r="P24" i="6"/>
  <c r="O24" i="6"/>
  <c r="V23" i="6"/>
  <c r="Q23" i="6"/>
  <c r="R23" i="6" s="1"/>
  <c r="P23" i="6"/>
  <c r="O23" i="6"/>
  <c r="V22" i="6"/>
  <c r="Q22" i="6"/>
  <c r="R22" i="6" s="1"/>
  <c r="P22" i="6"/>
  <c r="O22" i="6"/>
  <c r="V21" i="6"/>
  <c r="Q21" i="6"/>
  <c r="R21" i="6" s="1"/>
  <c r="P21" i="6"/>
  <c r="O21" i="6"/>
  <c r="V20" i="6"/>
  <c r="R20" i="6"/>
  <c r="Q20" i="6"/>
  <c r="P20" i="6"/>
  <c r="O20" i="6"/>
  <c r="V19" i="6"/>
  <c r="Q19" i="6"/>
  <c r="R19" i="6" s="1"/>
  <c r="P19" i="6"/>
  <c r="O19" i="6"/>
  <c r="V18" i="6"/>
  <c r="Q18" i="6"/>
  <c r="R18" i="6" s="1"/>
  <c r="P18" i="6"/>
  <c r="O18" i="6"/>
  <c r="V17" i="6"/>
  <c r="R17" i="6"/>
  <c r="Q17" i="6"/>
  <c r="P17" i="6"/>
  <c r="O17" i="6"/>
  <c r="V16" i="6"/>
  <c r="Q16" i="6"/>
  <c r="R16" i="6" s="1"/>
  <c r="P16" i="6"/>
  <c r="O16" i="6"/>
  <c r="V15" i="6"/>
  <c r="Q15" i="6"/>
  <c r="R15" i="6" s="1"/>
  <c r="P15" i="6"/>
  <c r="O15" i="6"/>
  <c r="V14" i="6"/>
  <c r="Q14" i="6"/>
  <c r="R14" i="6" s="1"/>
  <c r="P14" i="6"/>
  <c r="O14" i="6"/>
  <c r="V13" i="6"/>
  <c r="Q13" i="6"/>
  <c r="R13" i="6" s="1"/>
  <c r="P13" i="6"/>
  <c r="O13" i="6"/>
  <c r="V12" i="6"/>
  <c r="Q12" i="6"/>
  <c r="R12" i="6" s="1"/>
  <c r="P12" i="6"/>
  <c r="O12" i="6"/>
  <c r="V11" i="6"/>
  <c r="Q11" i="6"/>
  <c r="R11" i="6" s="1"/>
  <c r="P11" i="6"/>
  <c r="O11" i="6"/>
  <c r="V10" i="6"/>
  <c r="Q10" i="6"/>
  <c r="R10" i="6" s="1"/>
  <c r="P10" i="6"/>
  <c r="O10" i="6"/>
  <c r="V9" i="6"/>
  <c r="Q9" i="6"/>
  <c r="R9" i="6" s="1"/>
  <c r="P9" i="6"/>
  <c r="O9" i="6"/>
  <c r="V8" i="6"/>
  <c r="R8" i="6"/>
  <c r="Q8" i="6"/>
  <c r="P8" i="6"/>
  <c r="O8" i="6"/>
  <c r="V7" i="6"/>
  <c r="Q7" i="6"/>
  <c r="R7" i="6" s="1"/>
  <c r="P7" i="6"/>
  <c r="O7" i="6"/>
  <c r="V6" i="6"/>
  <c r="Q6" i="6"/>
  <c r="R6" i="6" s="1"/>
  <c r="P6" i="6"/>
  <c r="O6" i="6"/>
  <c r="V5" i="6"/>
  <c r="Q5" i="6"/>
  <c r="R5" i="6" s="1"/>
  <c r="P5" i="6"/>
  <c r="O5" i="6"/>
  <c r="V4" i="6"/>
  <c r="Q4" i="6"/>
  <c r="R4" i="6" s="1"/>
  <c r="P4" i="6"/>
  <c r="O4" i="6"/>
  <c r="V3" i="6"/>
  <c r="Q3" i="6"/>
  <c r="R3" i="6" s="1"/>
  <c r="P3" i="6"/>
  <c r="O3" i="6"/>
  <c r="S27" i="4"/>
  <c r="T27" i="4"/>
  <c r="U27" i="4"/>
  <c r="X27" i="4"/>
  <c r="Z27" i="4"/>
  <c r="V26" i="4"/>
  <c r="Q26" i="4"/>
  <c r="R26" i="4" s="1"/>
  <c r="P26" i="4"/>
  <c r="O26" i="4"/>
  <c r="V25" i="4"/>
  <c r="Q25" i="4"/>
  <c r="R25" i="4" s="1"/>
  <c r="P25" i="4"/>
  <c r="O25" i="4"/>
  <c r="V24" i="4"/>
  <c r="Q24" i="4"/>
  <c r="R24" i="4" s="1"/>
  <c r="P24" i="4"/>
  <c r="O24" i="4"/>
  <c r="V23" i="4"/>
  <c r="Q23" i="4"/>
  <c r="R23" i="4" s="1"/>
  <c r="P23" i="4"/>
  <c r="O23" i="4"/>
  <c r="V22" i="4"/>
  <c r="Q22" i="4"/>
  <c r="R22" i="4" s="1"/>
  <c r="P22" i="4"/>
  <c r="O22" i="4"/>
  <c r="V21" i="4"/>
  <c r="Q21" i="4"/>
  <c r="R21" i="4" s="1"/>
  <c r="P21" i="4"/>
  <c r="O21" i="4"/>
  <c r="V20" i="4"/>
  <c r="Q20" i="4"/>
  <c r="R20" i="4" s="1"/>
  <c r="P20" i="4"/>
  <c r="O20" i="4"/>
  <c r="V19" i="4"/>
  <c r="Q19" i="4"/>
  <c r="R19" i="4" s="1"/>
  <c r="P19" i="4"/>
  <c r="O19" i="4"/>
  <c r="V18" i="4"/>
  <c r="Q18" i="4"/>
  <c r="R18" i="4" s="1"/>
  <c r="P18" i="4"/>
  <c r="O18" i="4"/>
  <c r="V17" i="4"/>
  <c r="R17" i="4"/>
  <c r="Q17" i="4"/>
  <c r="P17" i="4"/>
  <c r="O17" i="4"/>
  <c r="V16" i="4"/>
  <c r="Q16" i="4"/>
  <c r="R16" i="4" s="1"/>
  <c r="P16" i="4"/>
  <c r="O16" i="4"/>
  <c r="V15" i="4"/>
  <c r="Q15" i="4"/>
  <c r="R15" i="4" s="1"/>
  <c r="P15" i="4"/>
  <c r="O15" i="4"/>
  <c r="V14" i="4"/>
  <c r="Q14" i="4"/>
  <c r="R14" i="4" s="1"/>
  <c r="P14" i="4"/>
  <c r="O14" i="4"/>
  <c r="V13" i="4"/>
  <c r="R13" i="4"/>
  <c r="Q13" i="4"/>
  <c r="P13" i="4"/>
  <c r="O13" i="4"/>
  <c r="V12" i="4"/>
  <c r="Q12" i="4"/>
  <c r="R12" i="4" s="1"/>
  <c r="P12" i="4"/>
  <c r="O12" i="4"/>
  <c r="V11" i="4"/>
  <c r="Q11" i="4"/>
  <c r="R11" i="4" s="1"/>
  <c r="P11" i="4"/>
  <c r="O11" i="4"/>
  <c r="V10" i="4"/>
  <c r="Q10" i="4"/>
  <c r="R10" i="4" s="1"/>
  <c r="P10" i="4"/>
  <c r="O10" i="4"/>
  <c r="V9" i="4"/>
  <c r="Q9" i="4"/>
  <c r="R9" i="4" s="1"/>
  <c r="P9" i="4"/>
  <c r="O9" i="4"/>
  <c r="V8" i="4"/>
  <c r="Q8" i="4"/>
  <c r="R8" i="4" s="1"/>
  <c r="P8" i="4"/>
  <c r="O8" i="4"/>
  <c r="V7" i="4"/>
  <c r="Q7" i="4"/>
  <c r="R7" i="4" s="1"/>
  <c r="P7" i="4"/>
  <c r="O7" i="4"/>
  <c r="V6" i="4"/>
  <c r="Q6" i="4"/>
  <c r="R6" i="4" s="1"/>
  <c r="P6" i="4"/>
  <c r="O6" i="4"/>
  <c r="V5" i="4"/>
  <c r="Q5" i="4"/>
  <c r="R5" i="4" s="1"/>
  <c r="P5" i="4"/>
  <c r="O5" i="4"/>
  <c r="V4" i="4"/>
  <c r="Q4" i="4"/>
  <c r="R4" i="4" s="1"/>
  <c r="P4" i="4"/>
  <c r="O4" i="4"/>
  <c r="V3" i="4"/>
  <c r="Q3" i="4"/>
  <c r="R3" i="4" s="1"/>
  <c r="P3" i="4"/>
  <c r="P27" i="4" s="1"/>
  <c r="O3" i="4"/>
  <c r="O27" i="4" s="1"/>
  <c r="O27" i="6" l="1"/>
  <c r="G24" i="6" s="1"/>
  <c r="P27" i="6"/>
  <c r="Q27" i="4"/>
  <c r="G24" i="4" s="1"/>
  <c r="V27" i="6"/>
  <c r="R27" i="6"/>
  <c r="Q27" i="6"/>
  <c r="V27" i="4"/>
  <c r="R27" i="4"/>
  <c r="Z27" i="1"/>
  <c r="U27" i="1"/>
  <c r="T27" i="1"/>
  <c r="S2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O27" i="1" l="1"/>
  <c r="P27" i="1"/>
  <c r="Q27" i="1"/>
  <c r="V27" i="1"/>
  <c r="I24" i="6"/>
  <c r="H26" i="6" s="1"/>
  <c r="J24" i="6"/>
  <c r="I26" i="6" s="1"/>
  <c r="H24" i="6"/>
  <c r="G26" i="6" s="1"/>
  <c r="H24" i="4"/>
  <c r="G26" i="4" s="1"/>
  <c r="I24" i="4"/>
  <c r="H26" i="4" s="1"/>
  <c r="J24" i="4"/>
  <c r="I26" i="4" s="1"/>
  <c r="R3" i="1"/>
  <c r="R27" i="1" s="1"/>
  <c r="X27" i="1"/>
  <c r="G24" i="1" s="1"/>
  <c r="H24" i="1" l="1"/>
  <c r="E38" i="6"/>
  <c r="E34" i="6"/>
  <c r="E30" i="6"/>
  <c r="E37" i="6"/>
  <c r="E33" i="6"/>
  <c r="E29" i="6"/>
  <c r="E27" i="6"/>
  <c r="E36" i="6"/>
  <c r="E32" i="6"/>
  <c r="E28" i="6"/>
  <c r="E35" i="6"/>
  <c r="E31" i="6"/>
  <c r="E30" i="4"/>
  <c r="E38" i="4"/>
  <c r="E28" i="4"/>
  <c r="E29" i="4"/>
  <c r="E34" i="4"/>
  <c r="E31" i="4"/>
  <c r="E36" i="4"/>
  <c r="E37" i="4"/>
  <c r="E35" i="4"/>
  <c r="E27" i="4"/>
  <c r="E32" i="4"/>
  <c r="E33" i="4"/>
  <c r="G26" i="1"/>
  <c r="I24" i="1"/>
  <c r="H26" i="1" s="1"/>
  <c r="J24" i="1"/>
  <c r="I26" i="1" s="1"/>
  <c r="E37" i="1" l="1"/>
  <c r="E36" i="1"/>
  <c r="E34" i="1"/>
  <c r="E33" i="1"/>
  <c r="E38" i="1"/>
  <c r="E30" i="1"/>
  <c r="E29" i="1"/>
  <c r="E28" i="1"/>
  <c r="E35" i="1"/>
  <c r="E27" i="1"/>
  <c r="E32" i="1"/>
  <c r="E31" i="1"/>
</calcChain>
</file>

<file path=xl/sharedStrings.xml><?xml version="1.0" encoding="utf-8"?>
<sst xmlns="http://schemas.openxmlformats.org/spreadsheetml/2006/main" count="66" uniqueCount="24">
  <si>
    <t>Months</t>
  </si>
  <si>
    <t>Employees</t>
  </si>
  <si>
    <t>M11</t>
  </si>
  <si>
    <t>M12</t>
  </si>
  <si>
    <t>M13</t>
  </si>
  <si>
    <t>M14</t>
  </si>
  <si>
    <t>M21</t>
  </si>
  <si>
    <t>M22</t>
  </si>
  <si>
    <t>M23</t>
  </si>
  <si>
    <t>M24</t>
  </si>
  <si>
    <t>M31</t>
  </si>
  <si>
    <t>M32</t>
  </si>
  <si>
    <t>M33</t>
  </si>
  <si>
    <t>M34</t>
  </si>
  <si>
    <t>Employees by Industry Based on Payroll (Construction) 2009-2014</t>
  </si>
  <si>
    <t>L</t>
  </si>
  <si>
    <t>L1</t>
  </si>
  <si>
    <t>L2</t>
  </si>
  <si>
    <t>L3</t>
  </si>
  <si>
    <t>A</t>
  </si>
  <si>
    <t>B</t>
  </si>
  <si>
    <t>C</t>
  </si>
  <si>
    <t>Employees by Industry Based on Payroll (Trade) 2009-2014</t>
  </si>
  <si>
    <t>Employees by Industry Based on Payroll (Finance,Insurance and Real Estate) 2009-2014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</si>
</sst>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17" fontId="0" fillId="0" borderId="0" xfId="0" applyNumberFormat="1"/>
    <xf numFmtId="0" fontId="0" fillId="0" borderId="0" xfId="1" applyNumberFormat="1" applyFont="1"/>
    <xf numFmtId="0" fontId="2" fillId="2" borderId="0" xfId="2"/>
    <xf numFmtId="1" fontId="0" fillId="0" borderId="0" xfId="0" applyNumberFormat="1"/>
    <xf numFmtId="0" fontId="3" fillId="0" borderId="0" xfId="0" applyFont="1"/>
    <xf numFmtId="17" fontId="3" fillId="0" borderId="0" xfId="0" applyNumberFormat="1" applyFont="1"/>
    <xf numFmtId="0" fontId="3" fillId="0" borderId="0" xfId="1" applyNumberFormat="1" applyFont="1"/>
    <xf numFmtId="1" fontId="3" fillId="0" borderId="0" xfId="0" applyNumberFormat="1" applyFont="1"/>
    <xf numFmtId="0" fontId="4" fillId="2" borderId="0" xfId="2" applyFont="1"/>
    <xf numFmtId="0" fontId="5" fillId="0" borderId="0" xfId="0" applyFont="1"/>
    <xf numFmtId="17" fontId="5" fillId="0" borderId="0" xfId="0" applyNumberFormat="1" applyFont="1"/>
    <xf numFmtId="0" fontId="5" fillId="0" borderId="0" xfId="1" applyNumberFormat="1" applyFont="1"/>
    <xf numFmtId="1" fontId="5" fillId="0" borderId="0" xfId="0" applyNumberFormat="1" applyFont="1"/>
    <xf numFmtId="0" fontId="6" fillId="2" borderId="0" xfId="2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Industry Based on Payroll (Construction) 2009-2014 </a:t>
            </a:r>
          </a:p>
        </c:rich>
      </c:tx>
      <c:layout>
        <c:manualLayout>
          <c:xMode val="edge"/>
          <c:yMode val="edge"/>
          <c:x val="9.9850450831930282E-2"/>
          <c:y val="2.3148002504387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Construction!$B$1:$B$2</c:f>
              <c:strCache>
                <c:ptCount val="2"/>
                <c:pt idx="0">
                  <c:v>Employees by Industry Based on Payroll (Construction) 2009-2014</c:v>
                </c:pt>
                <c:pt idx="1">
                  <c:v>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Construction!$A$3:$A$26</c:f>
              <c:numCache>
                <c:formatCode>mmm\-yy</c:formatCode>
                <c:ptCount val="24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</c:numCache>
            </c:numRef>
          </c:xVal>
          <c:yVal>
            <c:numRef>
              <c:f>Construction!$B$3:$B$26</c:f>
              <c:numCache>
                <c:formatCode>General</c:formatCode>
                <c:ptCount val="24"/>
                <c:pt idx="0">
                  <c:v>6530</c:v>
                </c:pt>
                <c:pt idx="1">
                  <c:v>6490</c:v>
                </c:pt>
                <c:pt idx="2">
                  <c:v>6210</c:v>
                </c:pt>
                <c:pt idx="3">
                  <c:v>6660</c:v>
                </c:pt>
                <c:pt idx="4">
                  <c:v>6830</c:v>
                </c:pt>
                <c:pt idx="5">
                  <c:v>7030</c:v>
                </c:pt>
                <c:pt idx="6">
                  <c:v>6770</c:v>
                </c:pt>
                <c:pt idx="7">
                  <c:v>6660</c:v>
                </c:pt>
                <c:pt idx="8">
                  <c:v>6820</c:v>
                </c:pt>
                <c:pt idx="9">
                  <c:v>6350</c:v>
                </c:pt>
                <c:pt idx="10">
                  <c:v>6080</c:v>
                </c:pt>
                <c:pt idx="11">
                  <c:v>5860</c:v>
                </c:pt>
                <c:pt idx="12">
                  <c:v>6040</c:v>
                </c:pt>
                <c:pt idx="13">
                  <c:v>6210</c:v>
                </c:pt>
                <c:pt idx="14">
                  <c:v>6310</c:v>
                </c:pt>
                <c:pt idx="15">
                  <c:v>6540</c:v>
                </c:pt>
                <c:pt idx="16">
                  <c:v>6080</c:v>
                </c:pt>
                <c:pt idx="17">
                  <c:v>6490</c:v>
                </c:pt>
                <c:pt idx="18">
                  <c:v>6900</c:v>
                </c:pt>
                <c:pt idx="19">
                  <c:v>7120</c:v>
                </c:pt>
                <c:pt idx="20">
                  <c:v>7160</c:v>
                </c:pt>
                <c:pt idx="21">
                  <c:v>7240</c:v>
                </c:pt>
                <c:pt idx="22">
                  <c:v>7060</c:v>
                </c:pt>
                <c:pt idx="23">
                  <c:v>6540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2-4CFE-8A10-1D9061B7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72920"/>
        <c:axId val="158799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Construction!$D$1:$D$2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Construction!$C$3:$C$26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Construction!$D$3:$D$26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C2-4CFE-8A10-1D9061B701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Construction!$F$1:$F$2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Construction!$E$3:$E$26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Construction!$F$3:$F$26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C2-4CFE-8A10-1D9061B701F9}"/>
                  </c:ext>
                </c:extLst>
              </c15:ser>
            </c15:filteredScatterSeries>
          </c:ext>
        </c:extLst>
      </c:scatterChart>
      <c:valAx>
        <c:axId val="2250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9776"/>
        <c:crosses val="autoZero"/>
        <c:crossBetween val="midCat"/>
      </c:valAx>
      <c:valAx>
        <c:axId val="1587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7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Employees by Industry Based on Payroll (Construction) 2009-2017</a:t>
            </a:r>
            <a:endParaRPr lang="en-US"/>
          </a:p>
        </c:rich>
      </c:tx>
      <c:layout>
        <c:manualLayout>
          <c:xMode val="edge"/>
          <c:yMode val="edge"/>
          <c:x val="0.147680446194225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Construction!$B$2</c:f>
              <c:strCache>
                <c:ptCount val="1"/>
                <c:pt idx="0">
                  <c:v>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Construction!$A$3:$A$38</c:f>
              <c:numCache>
                <c:formatCode>mmm\-yy</c:formatCode>
                <c:ptCount val="36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</c:numCache>
            </c:numRef>
          </c:xVal>
          <c:yVal>
            <c:numRef>
              <c:f>Construction!$B$3:$B$38</c:f>
              <c:numCache>
                <c:formatCode>General</c:formatCode>
                <c:ptCount val="36"/>
                <c:pt idx="0">
                  <c:v>6530</c:v>
                </c:pt>
                <c:pt idx="1">
                  <c:v>6490</c:v>
                </c:pt>
                <c:pt idx="2">
                  <c:v>6210</c:v>
                </c:pt>
                <c:pt idx="3">
                  <c:v>6660</c:v>
                </c:pt>
                <c:pt idx="4">
                  <c:v>6830</c:v>
                </c:pt>
                <c:pt idx="5">
                  <c:v>7030</c:v>
                </c:pt>
                <c:pt idx="6">
                  <c:v>6770</c:v>
                </c:pt>
                <c:pt idx="7">
                  <c:v>6660</c:v>
                </c:pt>
                <c:pt idx="8">
                  <c:v>6820</c:v>
                </c:pt>
                <c:pt idx="9">
                  <c:v>6350</c:v>
                </c:pt>
                <c:pt idx="10">
                  <c:v>6080</c:v>
                </c:pt>
                <c:pt idx="11">
                  <c:v>5860</c:v>
                </c:pt>
                <c:pt idx="12">
                  <c:v>6040</c:v>
                </c:pt>
                <c:pt idx="13">
                  <c:v>6210</c:v>
                </c:pt>
                <c:pt idx="14">
                  <c:v>6310</c:v>
                </c:pt>
                <c:pt idx="15">
                  <c:v>6540</c:v>
                </c:pt>
                <c:pt idx="16">
                  <c:v>6080</c:v>
                </c:pt>
                <c:pt idx="17">
                  <c:v>6490</c:v>
                </c:pt>
                <c:pt idx="18">
                  <c:v>6900</c:v>
                </c:pt>
                <c:pt idx="19">
                  <c:v>7120</c:v>
                </c:pt>
                <c:pt idx="20">
                  <c:v>7160</c:v>
                </c:pt>
                <c:pt idx="21">
                  <c:v>7240</c:v>
                </c:pt>
                <c:pt idx="22">
                  <c:v>7060</c:v>
                </c:pt>
                <c:pt idx="23">
                  <c:v>6540</c:v>
                </c:pt>
                <c:pt idx="24" formatCode="0">
                  <c:v>7183.5573122529649</c:v>
                </c:pt>
                <c:pt idx="25" formatCode="0">
                  <c:v>7299.0806324110672</c:v>
                </c:pt>
                <c:pt idx="26" formatCode="0">
                  <c:v>7422.3853450896931</c:v>
                </c:pt>
                <c:pt idx="27" formatCode="0">
                  <c:v>7553.4714502888419</c:v>
                </c:pt>
                <c:pt idx="28" formatCode="0">
                  <c:v>7692.3389480085134</c:v>
                </c:pt>
                <c:pt idx="29" formatCode="0">
                  <c:v>7838.9878382487086</c:v>
                </c:pt>
                <c:pt idx="30" formatCode="0">
                  <c:v>7993.4181210094257</c:v>
                </c:pt>
                <c:pt idx="31" formatCode="0">
                  <c:v>8155.6297962906665</c:v>
                </c:pt>
                <c:pt idx="32" formatCode="0">
                  <c:v>8325.622864092431</c:v>
                </c:pt>
                <c:pt idx="33" formatCode="0">
                  <c:v>8503.3973244147164</c:v>
                </c:pt>
                <c:pt idx="34" formatCode="0">
                  <c:v>8688.9531772575247</c:v>
                </c:pt>
                <c:pt idx="35" formatCode="0">
                  <c:v>8882.2904226208593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0-4675-AC74-AB5C3D5C3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05272"/>
        <c:axId val="225467624"/>
      </c:scatterChart>
      <c:valAx>
        <c:axId val="22620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7624"/>
        <c:crosses val="autoZero"/>
        <c:crossBetween val="midCat"/>
      </c:valAx>
      <c:valAx>
        <c:axId val="2254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0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Industry Based on Payroll (Trade) 2009-2014 </a:t>
            </a:r>
          </a:p>
        </c:rich>
      </c:tx>
      <c:layout>
        <c:manualLayout>
          <c:xMode val="edge"/>
          <c:yMode val="edge"/>
          <c:x val="9.9850450831930282E-2"/>
          <c:y val="2.3148002504387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Trade!$A$3:$A$26</c:f>
              <c:numCache>
                <c:formatCode>mmm\-yy</c:formatCode>
                <c:ptCount val="24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</c:numCache>
            </c:numRef>
          </c:xVal>
          <c:yVal>
            <c:numRef>
              <c:f>Trade!$B$3:$B$26</c:f>
              <c:numCache>
                <c:formatCode>General</c:formatCode>
                <c:ptCount val="24"/>
                <c:pt idx="0">
                  <c:v>13680</c:v>
                </c:pt>
                <c:pt idx="1">
                  <c:v>13200</c:v>
                </c:pt>
                <c:pt idx="2">
                  <c:v>13520</c:v>
                </c:pt>
                <c:pt idx="3">
                  <c:v>13590</c:v>
                </c:pt>
                <c:pt idx="4">
                  <c:v>13750</c:v>
                </c:pt>
                <c:pt idx="5">
                  <c:v>13530</c:v>
                </c:pt>
                <c:pt idx="6">
                  <c:v>13590</c:v>
                </c:pt>
                <c:pt idx="7">
                  <c:v>13710</c:v>
                </c:pt>
                <c:pt idx="8">
                  <c:v>13450</c:v>
                </c:pt>
                <c:pt idx="9">
                  <c:v>13190</c:v>
                </c:pt>
                <c:pt idx="10">
                  <c:v>13530</c:v>
                </c:pt>
                <c:pt idx="11">
                  <c:v>13810</c:v>
                </c:pt>
                <c:pt idx="12">
                  <c:v>13630</c:v>
                </c:pt>
                <c:pt idx="13">
                  <c:v>13550</c:v>
                </c:pt>
                <c:pt idx="14">
                  <c:v>13810</c:v>
                </c:pt>
                <c:pt idx="15">
                  <c:v>14050</c:v>
                </c:pt>
                <c:pt idx="16">
                  <c:v>13630</c:v>
                </c:pt>
                <c:pt idx="17">
                  <c:v>13520</c:v>
                </c:pt>
                <c:pt idx="18">
                  <c:v>13750</c:v>
                </c:pt>
                <c:pt idx="19">
                  <c:v>13790</c:v>
                </c:pt>
                <c:pt idx="20">
                  <c:v>13780</c:v>
                </c:pt>
                <c:pt idx="21">
                  <c:v>13730</c:v>
                </c:pt>
                <c:pt idx="22">
                  <c:v>13960</c:v>
                </c:pt>
                <c:pt idx="23">
                  <c:v>13970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A-4073-88CF-DA6382EC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55320"/>
        <c:axId val="2686557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Construction!$D$1:$D$2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Construction!$C$3:$C$26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Construction!$D$3:$D$26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C2-4CFE-8A10-1D9061B701F9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Construction!$F$1:$F$2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Construction!$E$3:$E$26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Construction!$F$3:$F$26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C2-4CFE-8A10-1D9061B701F9}"/>
                  </c:ext>
                </c:extLst>
              </c15:ser>
            </c15:filteredScatterSeries>
          </c:ext>
        </c:extLst>
      </c:scatterChart>
      <c:valAx>
        <c:axId val="26865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55712"/>
        <c:crosses val="autoZero"/>
        <c:crossBetween val="midCat"/>
      </c:valAx>
      <c:valAx>
        <c:axId val="2686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5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Employees by Industry Based on Payroll (Trade) 2009-2017</a:t>
            </a:r>
            <a:endParaRPr lang="en-US"/>
          </a:p>
        </c:rich>
      </c:tx>
      <c:layout>
        <c:manualLayout>
          <c:xMode val="edge"/>
          <c:yMode val="edge"/>
          <c:x val="0.147680446194225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Trade!$A$3:$A$38</c:f>
              <c:numCache>
                <c:formatCode>mmm\-yy</c:formatCode>
                <c:ptCount val="36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</c:numCache>
            </c:numRef>
          </c:xVal>
          <c:yVal>
            <c:numRef>
              <c:f>Trade!$B$3:$B$38</c:f>
              <c:numCache>
                <c:formatCode>General</c:formatCode>
                <c:ptCount val="36"/>
                <c:pt idx="0">
                  <c:v>13680</c:v>
                </c:pt>
                <c:pt idx="1">
                  <c:v>13200</c:v>
                </c:pt>
                <c:pt idx="2">
                  <c:v>13520</c:v>
                </c:pt>
                <c:pt idx="3">
                  <c:v>13590</c:v>
                </c:pt>
                <c:pt idx="4">
                  <c:v>13750</c:v>
                </c:pt>
                <c:pt idx="5">
                  <c:v>13530</c:v>
                </c:pt>
                <c:pt idx="6">
                  <c:v>13590</c:v>
                </c:pt>
                <c:pt idx="7">
                  <c:v>13710</c:v>
                </c:pt>
                <c:pt idx="8">
                  <c:v>13450</c:v>
                </c:pt>
                <c:pt idx="9">
                  <c:v>13190</c:v>
                </c:pt>
                <c:pt idx="10">
                  <c:v>13530</c:v>
                </c:pt>
                <c:pt idx="11">
                  <c:v>13810</c:v>
                </c:pt>
                <c:pt idx="12">
                  <c:v>13630</c:v>
                </c:pt>
                <c:pt idx="13">
                  <c:v>13550</c:v>
                </c:pt>
                <c:pt idx="14">
                  <c:v>13810</c:v>
                </c:pt>
                <c:pt idx="15">
                  <c:v>14050</c:v>
                </c:pt>
                <c:pt idx="16">
                  <c:v>13630</c:v>
                </c:pt>
                <c:pt idx="17">
                  <c:v>13520</c:v>
                </c:pt>
                <c:pt idx="18">
                  <c:v>13750</c:v>
                </c:pt>
                <c:pt idx="19">
                  <c:v>13790</c:v>
                </c:pt>
                <c:pt idx="20">
                  <c:v>13780</c:v>
                </c:pt>
                <c:pt idx="21">
                  <c:v>13730</c:v>
                </c:pt>
                <c:pt idx="22">
                  <c:v>13960</c:v>
                </c:pt>
                <c:pt idx="23">
                  <c:v>13970</c:v>
                </c:pt>
                <c:pt idx="24" formatCode="0">
                  <c:v>13949.664031620552</c:v>
                </c:pt>
                <c:pt idx="25" formatCode="0">
                  <c:v>13986.470355731224</c:v>
                </c:pt>
                <c:pt idx="26" formatCode="0">
                  <c:v>14024.803587716631</c:v>
                </c:pt>
                <c:pt idx="27" formatCode="0">
                  <c:v>14064.66372757677</c:v>
                </c:pt>
                <c:pt idx="28" formatCode="0">
                  <c:v>14106.050775311644</c:v>
                </c:pt>
                <c:pt idx="29" formatCode="0">
                  <c:v>14148.964730921252</c:v>
                </c:pt>
                <c:pt idx="30" formatCode="0">
                  <c:v>14193.405594405594</c:v>
                </c:pt>
                <c:pt idx="31" formatCode="0">
                  <c:v>14239.37336576467</c:v>
                </c:pt>
                <c:pt idx="32" formatCode="0">
                  <c:v>14286.868044998479</c:v>
                </c:pt>
                <c:pt idx="33" formatCode="0">
                  <c:v>14335.889632107022</c:v>
                </c:pt>
                <c:pt idx="34" formatCode="0">
                  <c:v>14386.438127090301</c:v>
                </c:pt>
                <c:pt idx="35" formatCode="0">
                  <c:v>14438.513529948312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6-406B-A950-3002856BF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56496"/>
        <c:axId val="268656888"/>
      </c:scatterChart>
      <c:valAx>
        <c:axId val="2686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56888"/>
        <c:crosses val="autoZero"/>
        <c:crossBetween val="midCat"/>
      </c:valAx>
      <c:valAx>
        <c:axId val="2686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5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Industry Based on Payroll (Finance,Insurance and Real Estate) 2009-2014 </a:t>
            </a:r>
          </a:p>
        </c:rich>
      </c:tx>
      <c:layout>
        <c:manualLayout>
          <c:xMode val="edge"/>
          <c:yMode val="edge"/>
          <c:x val="9.9850450831930282E-2"/>
          <c:y val="2.3148002504387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'Finance, Insurance, Real Estate'!$A$3:$A$26</c:f>
              <c:numCache>
                <c:formatCode>mmm\-yy</c:formatCode>
                <c:ptCount val="24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</c:numCache>
            </c:numRef>
          </c:xVal>
          <c:yVal>
            <c:numRef>
              <c:f>'Finance, Insurance, Real Estate'!$B$3:$B$26</c:f>
              <c:numCache>
                <c:formatCode>General</c:formatCode>
                <c:ptCount val="24"/>
                <c:pt idx="0">
                  <c:v>2580</c:v>
                </c:pt>
                <c:pt idx="1">
                  <c:v>2560</c:v>
                </c:pt>
                <c:pt idx="2">
                  <c:v>2520</c:v>
                </c:pt>
                <c:pt idx="3">
                  <c:v>2520</c:v>
                </c:pt>
                <c:pt idx="4">
                  <c:v>2590</c:v>
                </c:pt>
                <c:pt idx="5">
                  <c:v>2630</c:v>
                </c:pt>
                <c:pt idx="6">
                  <c:v>2590</c:v>
                </c:pt>
                <c:pt idx="7">
                  <c:v>2650</c:v>
                </c:pt>
                <c:pt idx="8">
                  <c:v>2580</c:v>
                </c:pt>
                <c:pt idx="9">
                  <c:v>2670</c:v>
                </c:pt>
                <c:pt idx="10">
                  <c:v>2630</c:v>
                </c:pt>
                <c:pt idx="11">
                  <c:v>2640</c:v>
                </c:pt>
                <c:pt idx="12">
                  <c:v>2580</c:v>
                </c:pt>
                <c:pt idx="13">
                  <c:v>2600</c:v>
                </c:pt>
                <c:pt idx="14">
                  <c:v>2530</c:v>
                </c:pt>
                <c:pt idx="15">
                  <c:v>2520</c:v>
                </c:pt>
                <c:pt idx="16">
                  <c:v>2520</c:v>
                </c:pt>
                <c:pt idx="17">
                  <c:v>2570</c:v>
                </c:pt>
                <c:pt idx="18">
                  <c:v>2510</c:v>
                </c:pt>
                <c:pt idx="19">
                  <c:v>2530</c:v>
                </c:pt>
                <c:pt idx="20">
                  <c:v>2500</c:v>
                </c:pt>
                <c:pt idx="21">
                  <c:v>2450</c:v>
                </c:pt>
                <c:pt idx="22">
                  <c:v>2440</c:v>
                </c:pt>
                <c:pt idx="23">
                  <c:v>2470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1-462F-A857-C3DF065E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52992"/>
        <c:axId val="268657280"/>
        <c:extLst/>
      </c:scatterChart>
      <c:valAx>
        <c:axId val="2275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57280"/>
        <c:crosses val="autoZero"/>
        <c:crossBetween val="midCat"/>
      </c:valAx>
      <c:valAx>
        <c:axId val="2686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5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Employees by Industry Based on Payroll (Finance,Insurance and Real Estate) 2009-2017</a:t>
            </a:r>
            <a:endParaRPr lang="en-US"/>
          </a:p>
        </c:rich>
      </c:tx>
      <c:layout>
        <c:manualLayout>
          <c:xMode val="edge"/>
          <c:yMode val="edge"/>
          <c:x val="0.147680446194225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'Finance, Insurance, Real Estate'!$A$3:$A$38</c:f>
              <c:numCache>
                <c:formatCode>mmm\-yy</c:formatCode>
                <c:ptCount val="36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</c:numCache>
            </c:numRef>
          </c:xVal>
          <c:yVal>
            <c:numRef>
              <c:f>'Finance, Insurance, Real Estate'!$B$3:$B$38</c:f>
              <c:numCache>
                <c:formatCode>General</c:formatCode>
                <c:ptCount val="36"/>
                <c:pt idx="0">
                  <c:v>2580</c:v>
                </c:pt>
                <c:pt idx="1">
                  <c:v>2560</c:v>
                </c:pt>
                <c:pt idx="2">
                  <c:v>2520</c:v>
                </c:pt>
                <c:pt idx="3">
                  <c:v>2520</c:v>
                </c:pt>
                <c:pt idx="4">
                  <c:v>2590</c:v>
                </c:pt>
                <c:pt idx="5">
                  <c:v>2630</c:v>
                </c:pt>
                <c:pt idx="6">
                  <c:v>2590</c:v>
                </c:pt>
                <c:pt idx="7">
                  <c:v>2650</c:v>
                </c:pt>
                <c:pt idx="8">
                  <c:v>2580</c:v>
                </c:pt>
                <c:pt idx="9">
                  <c:v>2670</c:v>
                </c:pt>
                <c:pt idx="10">
                  <c:v>2630</c:v>
                </c:pt>
                <c:pt idx="11">
                  <c:v>2640</c:v>
                </c:pt>
                <c:pt idx="12">
                  <c:v>2580</c:v>
                </c:pt>
                <c:pt idx="13">
                  <c:v>2600</c:v>
                </c:pt>
                <c:pt idx="14">
                  <c:v>2530</c:v>
                </c:pt>
                <c:pt idx="15">
                  <c:v>2520</c:v>
                </c:pt>
                <c:pt idx="16">
                  <c:v>2520</c:v>
                </c:pt>
                <c:pt idx="17">
                  <c:v>2570</c:v>
                </c:pt>
                <c:pt idx="18">
                  <c:v>2510</c:v>
                </c:pt>
                <c:pt idx="19">
                  <c:v>2530</c:v>
                </c:pt>
                <c:pt idx="20">
                  <c:v>2500</c:v>
                </c:pt>
                <c:pt idx="21">
                  <c:v>2450</c:v>
                </c:pt>
                <c:pt idx="22">
                  <c:v>2440</c:v>
                </c:pt>
                <c:pt idx="23">
                  <c:v>2470</c:v>
                </c:pt>
                <c:pt idx="24" formatCode="0">
                  <c:v>2402.292490118577</c:v>
                </c:pt>
                <c:pt idx="25" formatCode="0">
                  <c:v>2375.3383399209483</c:v>
                </c:pt>
                <c:pt idx="26" formatCode="0">
                  <c:v>2346.7067801763451</c:v>
                </c:pt>
                <c:pt idx="27" formatCode="0">
                  <c:v>2316.3978108847673</c:v>
                </c:pt>
                <c:pt idx="28" formatCode="0">
                  <c:v>2284.4114320462145</c:v>
                </c:pt>
                <c:pt idx="29" formatCode="0">
                  <c:v>2250.7476436606871</c:v>
                </c:pt>
                <c:pt idx="30" formatCode="0">
                  <c:v>2215.4064457281847</c:v>
                </c:pt>
                <c:pt idx="31" formatCode="0">
                  <c:v>2178.3878382487078</c:v>
                </c:pt>
                <c:pt idx="32" formatCode="0">
                  <c:v>2139.6918212222558</c:v>
                </c:pt>
                <c:pt idx="33" formatCode="0">
                  <c:v>2099.3183946488293</c:v>
                </c:pt>
                <c:pt idx="34" formatCode="0">
                  <c:v>2057.2675585284283</c:v>
                </c:pt>
                <c:pt idx="35" formatCode="0">
                  <c:v>2013.5393128610522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3-4473-955A-96F7C24D6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53384"/>
        <c:axId val="268596224"/>
      </c:scatterChart>
      <c:valAx>
        <c:axId val="22755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96224"/>
        <c:crosses val="autoZero"/>
        <c:crossBetween val="midCat"/>
      </c:valAx>
      <c:valAx>
        <c:axId val="2685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5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19050</xdr:rowOff>
    </xdr:from>
    <xdr:to>
      <xdr:col>12</xdr:col>
      <xdr:colOff>487680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26</xdr:row>
      <xdr:rowOff>171450</xdr:rowOff>
    </xdr:from>
    <xdr:to>
      <xdr:col>11</xdr:col>
      <xdr:colOff>220980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19050</xdr:rowOff>
    </xdr:from>
    <xdr:to>
      <xdr:col>12</xdr:col>
      <xdr:colOff>487680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26</xdr:row>
      <xdr:rowOff>171450</xdr:rowOff>
    </xdr:from>
    <xdr:to>
      <xdr:col>11</xdr:col>
      <xdr:colOff>220980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19050</xdr:rowOff>
    </xdr:from>
    <xdr:to>
      <xdr:col>12</xdr:col>
      <xdr:colOff>487680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26</xdr:row>
      <xdr:rowOff>171450</xdr:rowOff>
    </xdr:from>
    <xdr:to>
      <xdr:col>11</xdr:col>
      <xdr:colOff>220980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19" zoomScaleNormal="100" workbookViewId="0">
      <selection activeCell="N6" sqref="N6"/>
    </sheetView>
  </sheetViews>
  <sheetFormatPr defaultColWidth="9.109375" defaultRowHeight="14.4" x14ac:dyDescent="0.3"/>
  <cols>
    <col min="1" max="1" width="7.33203125" style="10" bestFit="1" customWidth="1"/>
    <col min="2" max="2" width="11.109375" style="10" bestFit="1" customWidth="1"/>
    <col min="3" max="4" width="9.109375" style="10"/>
    <col min="5" max="5" width="12" style="10" bestFit="1" customWidth="1"/>
    <col min="6" max="6" width="9.109375" style="10"/>
    <col min="7" max="8" width="11" style="10" bestFit="1" customWidth="1"/>
    <col min="9" max="9" width="16.33203125" style="10" bestFit="1" customWidth="1"/>
    <col min="10" max="10" width="16.6640625" style="10" bestFit="1" customWidth="1"/>
    <col min="11" max="14" width="9.109375" style="10"/>
    <col min="15" max="15" width="12" style="10" bestFit="1" customWidth="1"/>
    <col min="16" max="16384" width="9.109375" style="10"/>
  </cols>
  <sheetData>
    <row r="1" spans="1:26" x14ac:dyDescent="0.3">
      <c r="A1" s="15" t="s">
        <v>14</v>
      </c>
      <c r="B1" s="15"/>
      <c r="C1" s="15"/>
      <c r="D1" s="15"/>
      <c r="E1" s="15"/>
      <c r="F1" s="15"/>
    </row>
    <row r="2" spans="1:26" x14ac:dyDescent="0.3">
      <c r="A2" s="10" t="s">
        <v>0</v>
      </c>
      <c r="B2" s="10" t="s">
        <v>1</v>
      </c>
      <c r="O2" s="10" t="s">
        <v>2</v>
      </c>
      <c r="P2" s="10" t="s">
        <v>3</v>
      </c>
      <c r="Q2" s="10" t="s">
        <v>4</v>
      </c>
      <c r="R2" s="10" t="s">
        <v>5</v>
      </c>
      <c r="S2" s="10" t="s">
        <v>6</v>
      </c>
      <c r="T2" s="10" t="s">
        <v>7</v>
      </c>
      <c r="U2" s="10" t="s">
        <v>8</v>
      </c>
      <c r="V2" s="10" t="s">
        <v>9</v>
      </c>
      <c r="W2" s="10" t="s">
        <v>10</v>
      </c>
      <c r="X2" s="10" t="s">
        <v>11</v>
      </c>
      <c r="Y2" s="10" t="s">
        <v>12</v>
      </c>
      <c r="Z2" s="10" t="s">
        <v>13</v>
      </c>
    </row>
    <row r="3" spans="1:26" x14ac:dyDescent="0.3">
      <c r="A3" s="11">
        <v>39873</v>
      </c>
      <c r="B3" s="12">
        <v>6530</v>
      </c>
      <c r="N3" s="10">
        <v>1</v>
      </c>
      <c r="O3" s="10">
        <f>POWER(N3,4)</f>
        <v>1</v>
      </c>
      <c r="P3" s="10">
        <f>POWER(N3,3)</f>
        <v>1</v>
      </c>
      <c r="Q3" s="10">
        <f>POWER(N3,2)</f>
        <v>1</v>
      </c>
      <c r="R3" s="10">
        <f>Q3*B3</f>
        <v>6530</v>
      </c>
      <c r="S3" s="10">
        <v>1</v>
      </c>
      <c r="T3" s="10">
        <v>1</v>
      </c>
      <c r="U3" s="10">
        <v>1</v>
      </c>
      <c r="V3" s="10">
        <f>B3*N3</f>
        <v>6530</v>
      </c>
      <c r="W3" s="10">
        <v>1</v>
      </c>
      <c r="X3" s="10">
        <v>1</v>
      </c>
      <c r="Y3" s="10">
        <v>24</v>
      </c>
      <c r="Z3" s="12">
        <v>6530</v>
      </c>
    </row>
    <row r="4" spans="1:26" x14ac:dyDescent="0.3">
      <c r="A4" s="11">
        <v>39965</v>
      </c>
      <c r="B4" s="10">
        <v>6490</v>
      </c>
      <c r="N4" s="10">
        <v>2</v>
      </c>
      <c r="O4" s="10">
        <f t="shared" ref="O4:O26" si="0">POWER(N4,4)</f>
        <v>16</v>
      </c>
      <c r="P4" s="10">
        <f t="shared" ref="P4:P26" si="1">POWER(N4,3)</f>
        <v>8</v>
      </c>
      <c r="Q4" s="10">
        <f t="shared" ref="Q4:Q26" si="2">POWER(N4,2)</f>
        <v>4</v>
      </c>
      <c r="R4" s="10">
        <f t="shared" ref="R4:R26" si="3">Q4*B4</f>
        <v>25960</v>
      </c>
      <c r="S4" s="10">
        <v>8</v>
      </c>
      <c r="T4" s="10">
        <v>4</v>
      </c>
      <c r="U4" s="10">
        <v>2</v>
      </c>
      <c r="V4" s="10">
        <f t="shared" ref="V4:V26" si="4">B4*N4</f>
        <v>12980</v>
      </c>
      <c r="W4" s="10">
        <v>4</v>
      </c>
      <c r="X4" s="10">
        <v>2</v>
      </c>
      <c r="Z4" s="10">
        <v>6490</v>
      </c>
    </row>
    <row r="5" spans="1:26" x14ac:dyDescent="0.3">
      <c r="A5" s="11">
        <v>40057</v>
      </c>
      <c r="B5" s="10">
        <v>6210</v>
      </c>
      <c r="N5" s="10">
        <v>3</v>
      </c>
      <c r="O5" s="10">
        <f t="shared" si="0"/>
        <v>81</v>
      </c>
      <c r="P5" s="10">
        <f t="shared" si="1"/>
        <v>27</v>
      </c>
      <c r="Q5" s="10">
        <f t="shared" si="2"/>
        <v>9</v>
      </c>
      <c r="R5" s="10">
        <f t="shared" si="3"/>
        <v>55890</v>
      </c>
      <c r="S5" s="10">
        <v>27</v>
      </c>
      <c r="T5" s="10">
        <v>9</v>
      </c>
      <c r="U5" s="10">
        <v>3</v>
      </c>
      <c r="V5" s="10">
        <f t="shared" si="4"/>
        <v>18630</v>
      </c>
      <c r="W5" s="10">
        <v>9</v>
      </c>
      <c r="X5" s="10">
        <v>3</v>
      </c>
      <c r="Z5" s="10">
        <v>6210</v>
      </c>
    </row>
    <row r="6" spans="1:26" x14ac:dyDescent="0.3">
      <c r="A6" s="11">
        <v>40148</v>
      </c>
      <c r="B6" s="10">
        <v>6660</v>
      </c>
      <c r="N6" s="10">
        <v>4</v>
      </c>
      <c r="O6" s="10">
        <f t="shared" si="0"/>
        <v>256</v>
      </c>
      <c r="P6" s="10">
        <f t="shared" si="1"/>
        <v>64</v>
      </c>
      <c r="Q6" s="10">
        <f t="shared" si="2"/>
        <v>16</v>
      </c>
      <c r="R6" s="10">
        <f t="shared" si="3"/>
        <v>106560</v>
      </c>
      <c r="S6" s="10">
        <v>64</v>
      </c>
      <c r="T6" s="10">
        <v>16</v>
      </c>
      <c r="U6" s="10">
        <v>4</v>
      </c>
      <c r="V6" s="10">
        <f t="shared" si="4"/>
        <v>26640</v>
      </c>
      <c r="W6" s="10">
        <v>16</v>
      </c>
      <c r="X6" s="10">
        <v>4</v>
      </c>
      <c r="Z6" s="10">
        <v>6660</v>
      </c>
    </row>
    <row r="7" spans="1:26" x14ac:dyDescent="0.3">
      <c r="A7" s="11">
        <v>40238</v>
      </c>
      <c r="B7" s="10">
        <v>6830</v>
      </c>
      <c r="N7" s="10">
        <v>5</v>
      </c>
      <c r="O7" s="10">
        <f t="shared" si="0"/>
        <v>625</v>
      </c>
      <c r="P7" s="10">
        <f t="shared" si="1"/>
        <v>125</v>
      </c>
      <c r="Q7" s="10">
        <f t="shared" si="2"/>
        <v>25</v>
      </c>
      <c r="R7" s="10">
        <f t="shared" si="3"/>
        <v>170750</v>
      </c>
      <c r="S7" s="10">
        <v>125</v>
      </c>
      <c r="T7" s="10">
        <v>25</v>
      </c>
      <c r="U7" s="10">
        <v>5</v>
      </c>
      <c r="V7" s="10">
        <f t="shared" si="4"/>
        <v>34150</v>
      </c>
      <c r="W7" s="10">
        <v>25</v>
      </c>
      <c r="X7" s="10">
        <v>5</v>
      </c>
      <c r="Z7" s="10">
        <v>6830</v>
      </c>
    </row>
    <row r="8" spans="1:26" x14ac:dyDescent="0.3">
      <c r="A8" s="11">
        <v>40330</v>
      </c>
      <c r="B8" s="10">
        <v>7030</v>
      </c>
      <c r="N8" s="10">
        <v>6</v>
      </c>
      <c r="O8" s="10">
        <f t="shared" si="0"/>
        <v>1296</v>
      </c>
      <c r="P8" s="10">
        <f t="shared" si="1"/>
        <v>216</v>
      </c>
      <c r="Q8" s="10">
        <f t="shared" si="2"/>
        <v>36</v>
      </c>
      <c r="R8" s="10">
        <f t="shared" si="3"/>
        <v>253080</v>
      </c>
      <c r="S8" s="10">
        <v>216</v>
      </c>
      <c r="T8" s="10">
        <v>36</v>
      </c>
      <c r="U8" s="10">
        <v>6</v>
      </c>
      <c r="V8" s="10">
        <f t="shared" si="4"/>
        <v>42180</v>
      </c>
      <c r="W8" s="10">
        <v>36</v>
      </c>
      <c r="X8" s="10">
        <v>6</v>
      </c>
      <c r="Z8" s="10">
        <v>7030</v>
      </c>
    </row>
    <row r="9" spans="1:26" x14ac:dyDescent="0.3">
      <c r="A9" s="11">
        <v>40422</v>
      </c>
      <c r="B9" s="10">
        <v>6770</v>
      </c>
      <c r="N9" s="10">
        <v>7</v>
      </c>
      <c r="O9" s="10">
        <f t="shared" si="0"/>
        <v>2401</v>
      </c>
      <c r="P9" s="10">
        <f t="shared" si="1"/>
        <v>343</v>
      </c>
      <c r="Q9" s="10">
        <f t="shared" si="2"/>
        <v>49</v>
      </c>
      <c r="R9" s="10">
        <f t="shared" si="3"/>
        <v>331730</v>
      </c>
      <c r="S9" s="10">
        <v>343</v>
      </c>
      <c r="T9" s="10">
        <v>49</v>
      </c>
      <c r="U9" s="10">
        <v>7</v>
      </c>
      <c r="V9" s="10">
        <f t="shared" si="4"/>
        <v>47390</v>
      </c>
      <c r="W9" s="10">
        <v>49</v>
      </c>
      <c r="X9" s="10">
        <v>7</v>
      </c>
      <c r="Z9" s="10">
        <v>6770</v>
      </c>
    </row>
    <row r="10" spans="1:26" x14ac:dyDescent="0.3">
      <c r="A10" s="11">
        <v>40513</v>
      </c>
      <c r="B10" s="10">
        <v>6660</v>
      </c>
      <c r="N10" s="10">
        <v>8</v>
      </c>
      <c r="O10" s="10">
        <f t="shared" si="0"/>
        <v>4096</v>
      </c>
      <c r="P10" s="10">
        <f t="shared" si="1"/>
        <v>512</v>
      </c>
      <c r="Q10" s="10">
        <f t="shared" si="2"/>
        <v>64</v>
      </c>
      <c r="R10" s="10">
        <f t="shared" si="3"/>
        <v>426240</v>
      </c>
      <c r="S10" s="10">
        <v>512</v>
      </c>
      <c r="T10" s="10">
        <v>64</v>
      </c>
      <c r="U10" s="10">
        <v>8</v>
      </c>
      <c r="V10" s="10">
        <f t="shared" si="4"/>
        <v>53280</v>
      </c>
      <c r="W10" s="10">
        <v>64</v>
      </c>
      <c r="X10" s="10">
        <v>8</v>
      </c>
      <c r="Z10" s="10">
        <v>6660</v>
      </c>
    </row>
    <row r="11" spans="1:26" x14ac:dyDescent="0.3">
      <c r="A11" s="11">
        <v>40603</v>
      </c>
      <c r="B11" s="10">
        <v>6820</v>
      </c>
      <c r="N11" s="10">
        <v>9</v>
      </c>
      <c r="O11" s="10">
        <f t="shared" si="0"/>
        <v>6561</v>
      </c>
      <c r="P11" s="10">
        <f t="shared" si="1"/>
        <v>729</v>
      </c>
      <c r="Q11" s="10">
        <f t="shared" si="2"/>
        <v>81</v>
      </c>
      <c r="R11" s="10">
        <f t="shared" si="3"/>
        <v>552420</v>
      </c>
      <c r="S11" s="10">
        <v>729</v>
      </c>
      <c r="T11" s="10">
        <v>81</v>
      </c>
      <c r="U11" s="10">
        <v>9</v>
      </c>
      <c r="V11" s="10">
        <f t="shared" si="4"/>
        <v>61380</v>
      </c>
      <c r="W11" s="10">
        <v>81</v>
      </c>
      <c r="X11" s="10">
        <v>9</v>
      </c>
      <c r="Z11" s="10">
        <v>6820</v>
      </c>
    </row>
    <row r="12" spans="1:26" x14ac:dyDescent="0.3">
      <c r="A12" s="11">
        <v>40695</v>
      </c>
      <c r="B12" s="10">
        <v>6350</v>
      </c>
      <c r="N12" s="10">
        <v>10</v>
      </c>
      <c r="O12" s="10">
        <f t="shared" si="0"/>
        <v>10000</v>
      </c>
      <c r="P12" s="10">
        <f t="shared" si="1"/>
        <v>1000</v>
      </c>
      <c r="Q12" s="10">
        <f t="shared" si="2"/>
        <v>100</v>
      </c>
      <c r="R12" s="10">
        <f t="shared" si="3"/>
        <v>635000</v>
      </c>
      <c r="S12" s="10">
        <v>1000</v>
      </c>
      <c r="T12" s="10">
        <v>100</v>
      </c>
      <c r="U12" s="10">
        <v>10</v>
      </c>
      <c r="V12" s="10">
        <f t="shared" si="4"/>
        <v>63500</v>
      </c>
      <c r="W12" s="10">
        <v>100</v>
      </c>
      <c r="X12" s="10">
        <v>10</v>
      </c>
      <c r="Z12" s="10">
        <v>6350</v>
      </c>
    </row>
    <row r="13" spans="1:26" x14ac:dyDescent="0.3">
      <c r="A13" s="11">
        <v>40787</v>
      </c>
      <c r="B13" s="10">
        <v>6080</v>
      </c>
      <c r="N13" s="10">
        <v>11</v>
      </c>
      <c r="O13" s="10">
        <f t="shared" si="0"/>
        <v>14641</v>
      </c>
      <c r="P13" s="10">
        <f t="shared" si="1"/>
        <v>1331</v>
      </c>
      <c r="Q13" s="10">
        <f t="shared" si="2"/>
        <v>121</v>
      </c>
      <c r="R13" s="10">
        <f t="shared" si="3"/>
        <v>735680</v>
      </c>
      <c r="S13" s="10">
        <v>1331</v>
      </c>
      <c r="T13" s="10">
        <v>121</v>
      </c>
      <c r="U13" s="10">
        <v>11</v>
      </c>
      <c r="V13" s="10">
        <f t="shared" si="4"/>
        <v>66880</v>
      </c>
      <c r="W13" s="10">
        <v>121</v>
      </c>
      <c r="X13" s="10">
        <v>11</v>
      </c>
      <c r="Z13" s="10">
        <v>6080</v>
      </c>
    </row>
    <row r="14" spans="1:26" x14ac:dyDescent="0.3">
      <c r="A14" s="11">
        <v>40878</v>
      </c>
      <c r="B14" s="10">
        <v>5860</v>
      </c>
      <c r="N14" s="10">
        <v>12</v>
      </c>
      <c r="O14" s="10">
        <f t="shared" si="0"/>
        <v>20736</v>
      </c>
      <c r="P14" s="10">
        <f t="shared" si="1"/>
        <v>1728</v>
      </c>
      <c r="Q14" s="10">
        <f t="shared" si="2"/>
        <v>144</v>
      </c>
      <c r="R14" s="10">
        <f t="shared" si="3"/>
        <v>843840</v>
      </c>
      <c r="S14" s="10">
        <v>1728</v>
      </c>
      <c r="T14" s="10">
        <v>144</v>
      </c>
      <c r="U14" s="10">
        <v>12</v>
      </c>
      <c r="V14" s="10">
        <f t="shared" si="4"/>
        <v>70320</v>
      </c>
      <c r="W14" s="10">
        <v>144</v>
      </c>
      <c r="X14" s="10">
        <v>12</v>
      </c>
      <c r="Z14" s="10">
        <v>5860</v>
      </c>
    </row>
    <row r="15" spans="1:26" x14ac:dyDescent="0.3">
      <c r="A15" s="11">
        <v>40969</v>
      </c>
      <c r="B15" s="10">
        <v>6040</v>
      </c>
      <c r="N15" s="10">
        <v>13</v>
      </c>
      <c r="O15" s="10">
        <f t="shared" si="0"/>
        <v>28561</v>
      </c>
      <c r="P15" s="10">
        <f t="shared" si="1"/>
        <v>2197</v>
      </c>
      <c r="Q15" s="10">
        <f t="shared" si="2"/>
        <v>169</v>
      </c>
      <c r="R15" s="10">
        <f t="shared" si="3"/>
        <v>1020760</v>
      </c>
      <c r="S15" s="10">
        <v>2197</v>
      </c>
      <c r="T15" s="10">
        <v>169</v>
      </c>
      <c r="U15" s="10">
        <v>13</v>
      </c>
      <c r="V15" s="10">
        <f t="shared" si="4"/>
        <v>78520</v>
      </c>
      <c r="W15" s="10">
        <v>169</v>
      </c>
      <c r="X15" s="10">
        <v>13</v>
      </c>
      <c r="Z15" s="10">
        <v>6040</v>
      </c>
    </row>
    <row r="16" spans="1:26" x14ac:dyDescent="0.3">
      <c r="A16" s="11">
        <v>41061</v>
      </c>
      <c r="B16" s="10">
        <v>6210</v>
      </c>
      <c r="N16" s="10">
        <v>14</v>
      </c>
      <c r="O16" s="10">
        <f t="shared" si="0"/>
        <v>38416</v>
      </c>
      <c r="P16" s="10">
        <f t="shared" si="1"/>
        <v>2744</v>
      </c>
      <c r="Q16" s="10">
        <f t="shared" si="2"/>
        <v>196</v>
      </c>
      <c r="R16" s="10">
        <f t="shared" si="3"/>
        <v>1217160</v>
      </c>
      <c r="S16" s="10">
        <v>2744</v>
      </c>
      <c r="T16" s="10">
        <v>196</v>
      </c>
      <c r="U16" s="10">
        <v>14</v>
      </c>
      <c r="V16" s="10">
        <f t="shared" si="4"/>
        <v>86940</v>
      </c>
      <c r="W16" s="10">
        <v>196</v>
      </c>
      <c r="X16" s="10">
        <v>14</v>
      </c>
      <c r="Z16" s="10">
        <v>6210</v>
      </c>
    </row>
    <row r="17" spans="1:26" x14ac:dyDescent="0.3">
      <c r="A17" s="11">
        <v>41153</v>
      </c>
      <c r="B17" s="10">
        <v>6310</v>
      </c>
      <c r="N17" s="10">
        <v>15</v>
      </c>
      <c r="O17" s="10">
        <f t="shared" si="0"/>
        <v>50625</v>
      </c>
      <c r="P17" s="10">
        <f t="shared" si="1"/>
        <v>3375</v>
      </c>
      <c r="Q17" s="10">
        <f t="shared" si="2"/>
        <v>225</v>
      </c>
      <c r="R17" s="10">
        <f t="shared" si="3"/>
        <v>1419750</v>
      </c>
      <c r="S17" s="10">
        <v>3375</v>
      </c>
      <c r="T17" s="10">
        <v>225</v>
      </c>
      <c r="U17" s="10">
        <v>15</v>
      </c>
      <c r="V17" s="10">
        <f t="shared" si="4"/>
        <v>94650</v>
      </c>
      <c r="W17" s="10">
        <v>225</v>
      </c>
      <c r="X17" s="10">
        <v>15</v>
      </c>
      <c r="Z17" s="10">
        <v>6310</v>
      </c>
    </row>
    <row r="18" spans="1:26" x14ac:dyDescent="0.3">
      <c r="A18" s="11">
        <v>41244</v>
      </c>
      <c r="B18" s="10">
        <v>6540</v>
      </c>
      <c r="N18" s="10">
        <v>16</v>
      </c>
      <c r="O18" s="10">
        <f t="shared" si="0"/>
        <v>65536</v>
      </c>
      <c r="P18" s="10">
        <f t="shared" si="1"/>
        <v>4096</v>
      </c>
      <c r="Q18" s="10">
        <f t="shared" si="2"/>
        <v>256</v>
      </c>
      <c r="R18" s="10">
        <f t="shared" si="3"/>
        <v>1674240</v>
      </c>
      <c r="S18" s="10">
        <v>4096</v>
      </c>
      <c r="T18" s="10">
        <v>256</v>
      </c>
      <c r="U18" s="10">
        <v>16</v>
      </c>
      <c r="V18" s="10">
        <f t="shared" si="4"/>
        <v>104640</v>
      </c>
      <c r="W18" s="10">
        <v>256</v>
      </c>
      <c r="X18" s="10">
        <v>16</v>
      </c>
      <c r="Z18" s="10">
        <v>6540</v>
      </c>
    </row>
    <row r="19" spans="1:26" x14ac:dyDescent="0.3">
      <c r="A19" s="11">
        <v>41334</v>
      </c>
      <c r="B19" s="10">
        <v>6080</v>
      </c>
      <c r="N19" s="10">
        <v>17</v>
      </c>
      <c r="O19" s="10">
        <f t="shared" si="0"/>
        <v>83521</v>
      </c>
      <c r="P19" s="10">
        <f t="shared" si="1"/>
        <v>4913</v>
      </c>
      <c r="Q19" s="10">
        <f t="shared" si="2"/>
        <v>289</v>
      </c>
      <c r="R19" s="10">
        <f t="shared" si="3"/>
        <v>1757120</v>
      </c>
      <c r="S19" s="10">
        <v>4913</v>
      </c>
      <c r="T19" s="10">
        <v>289</v>
      </c>
      <c r="U19" s="10">
        <v>17</v>
      </c>
      <c r="V19" s="10">
        <f t="shared" si="4"/>
        <v>103360</v>
      </c>
      <c r="W19" s="10">
        <v>289</v>
      </c>
      <c r="X19" s="10">
        <v>17</v>
      </c>
      <c r="Z19" s="10">
        <v>6080</v>
      </c>
    </row>
    <row r="20" spans="1:26" x14ac:dyDescent="0.3">
      <c r="A20" s="11">
        <v>41426</v>
      </c>
      <c r="B20" s="10">
        <v>6490</v>
      </c>
      <c r="N20" s="10">
        <v>18</v>
      </c>
      <c r="O20" s="10">
        <f t="shared" si="0"/>
        <v>104976</v>
      </c>
      <c r="P20" s="10">
        <f t="shared" si="1"/>
        <v>5832</v>
      </c>
      <c r="Q20" s="10">
        <f t="shared" si="2"/>
        <v>324</v>
      </c>
      <c r="R20" s="10">
        <f t="shared" si="3"/>
        <v>2102760</v>
      </c>
      <c r="S20" s="10">
        <v>5832</v>
      </c>
      <c r="T20" s="10">
        <v>324</v>
      </c>
      <c r="U20" s="10">
        <v>18</v>
      </c>
      <c r="V20" s="10">
        <f t="shared" si="4"/>
        <v>116820</v>
      </c>
      <c r="W20" s="10">
        <v>324</v>
      </c>
      <c r="X20" s="10">
        <v>18</v>
      </c>
      <c r="Z20" s="10">
        <v>6490</v>
      </c>
    </row>
    <row r="21" spans="1:26" x14ac:dyDescent="0.3">
      <c r="A21" s="11">
        <v>41518</v>
      </c>
      <c r="B21" s="10">
        <v>6900</v>
      </c>
      <c r="N21" s="10">
        <v>19</v>
      </c>
      <c r="O21" s="10">
        <f t="shared" si="0"/>
        <v>130321</v>
      </c>
      <c r="P21" s="10">
        <f t="shared" si="1"/>
        <v>6859</v>
      </c>
      <c r="Q21" s="10">
        <f t="shared" si="2"/>
        <v>361</v>
      </c>
      <c r="R21" s="10">
        <f t="shared" si="3"/>
        <v>2490900</v>
      </c>
      <c r="S21" s="10">
        <v>6859</v>
      </c>
      <c r="T21" s="10">
        <v>361</v>
      </c>
      <c r="U21" s="10">
        <v>19</v>
      </c>
      <c r="V21" s="10">
        <f t="shared" si="4"/>
        <v>131100</v>
      </c>
      <c r="W21" s="10">
        <v>361</v>
      </c>
      <c r="X21" s="10">
        <v>19</v>
      </c>
      <c r="Z21" s="10">
        <v>6900</v>
      </c>
    </row>
    <row r="22" spans="1:26" x14ac:dyDescent="0.3">
      <c r="A22" s="11">
        <v>41609</v>
      </c>
      <c r="B22" s="10">
        <v>7120</v>
      </c>
      <c r="N22" s="10">
        <v>20</v>
      </c>
      <c r="O22" s="10">
        <f t="shared" si="0"/>
        <v>160000</v>
      </c>
      <c r="P22" s="10">
        <f t="shared" si="1"/>
        <v>8000</v>
      </c>
      <c r="Q22" s="10">
        <f t="shared" si="2"/>
        <v>400</v>
      </c>
      <c r="R22" s="10">
        <f t="shared" si="3"/>
        <v>2848000</v>
      </c>
      <c r="S22" s="10">
        <v>8000</v>
      </c>
      <c r="T22" s="10">
        <v>400</v>
      </c>
      <c r="U22" s="10">
        <v>20</v>
      </c>
      <c r="V22" s="10">
        <f t="shared" si="4"/>
        <v>142400</v>
      </c>
      <c r="W22" s="10">
        <v>400</v>
      </c>
      <c r="X22" s="10">
        <v>20</v>
      </c>
      <c r="Z22" s="10">
        <v>7120</v>
      </c>
    </row>
    <row r="23" spans="1:26" x14ac:dyDescent="0.3">
      <c r="A23" s="11">
        <v>41699</v>
      </c>
      <c r="B23" s="10">
        <v>7160</v>
      </c>
      <c r="G23" s="10" t="s">
        <v>15</v>
      </c>
      <c r="H23" s="10" t="s">
        <v>16</v>
      </c>
      <c r="I23" s="10" t="s">
        <v>17</v>
      </c>
      <c r="J23" s="10" t="s">
        <v>18</v>
      </c>
      <c r="N23" s="10">
        <v>21</v>
      </c>
      <c r="O23" s="10">
        <f t="shared" si="0"/>
        <v>194481</v>
      </c>
      <c r="P23" s="10">
        <f t="shared" si="1"/>
        <v>9261</v>
      </c>
      <c r="Q23" s="10">
        <f t="shared" si="2"/>
        <v>441</v>
      </c>
      <c r="R23" s="10">
        <f t="shared" si="3"/>
        <v>3157560</v>
      </c>
      <c r="S23" s="10">
        <v>9261</v>
      </c>
      <c r="T23" s="10">
        <v>441</v>
      </c>
      <c r="U23" s="10">
        <v>21</v>
      </c>
      <c r="V23" s="10">
        <f t="shared" si="4"/>
        <v>150360</v>
      </c>
      <c r="W23" s="10">
        <v>441</v>
      </c>
      <c r="X23" s="10">
        <v>21</v>
      </c>
      <c r="Z23" s="10">
        <v>7160</v>
      </c>
    </row>
    <row r="24" spans="1:26" x14ac:dyDescent="0.3">
      <c r="A24" s="11">
        <v>41791</v>
      </c>
      <c r="B24" s="10">
        <v>7240</v>
      </c>
      <c r="G24" s="10">
        <f>(O27*T27*Y3)+(P27*U27*W27)+(Q27*X27*S27)-(Q27*T27*W27)-(O27*U27*X27)-(P27*S27*Y3)</f>
        <v>1210352000</v>
      </c>
      <c r="H24" s="10">
        <f>(R27*T27*Y3)+(P27*U27*Z27)+(Q27*X27*V27)-(Q27*T27*Z27)-(U27*X27*R27)-(Y3*V27*P27)</f>
        <v>4709112000</v>
      </c>
      <c r="I24" s="13">
        <f>(O27*V27*Y3)+(R27*U27*W27)+(Q27*S27*Z27)-(Q27*V27*W27)-(U27*Z27*O27)-(Y3*R27*S27)</f>
        <v>-100340830400</v>
      </c>
      <c r="J24" s="13">
        <f>(O27*T27*Z27)+(P27*V27*W27)+(R27*S27*X27)-(R27*T27*W27)-(V27*O27*X27)-(Z27*S27*P27)</f>
        <v>8259958720000</v>
      </c>
      <c r="N24" s="10">
        <v>22</v>
      </c>
      <c r="O24" s="10">
        <f t="shared" si="0"/>
        <v>234256</v>
      </c>
      <c r="P24" s="10">
        <f t="shared" si="1"/>
        <v>10648</v>
      </c>
      <c r="Q24" s="10">
        <f t="shared" si="2"/>
        <v>484</v>
      </c>
      <c r="R24" s="10">
        <f t="shared" si="3"/>
        <v>3504160</v>
      </c>
      <c r="S24" s="10">
        <v>10648</v>
      </c>
      <c r="T24" s="10">
        <v>484</v>
      </c>
      <c r="U24" s="10">
        <v>22</v>
      </c>
      <c r="V24" s="10">
        <f t="shared" si="4"/>
        <v>159280</v>
      </c>
      <c r="W24" s="10">
        <v>484</v>
      </c>
      <c r="X24" s="10">
        <v>22</v>
      </c>
      <c r="Z24" s="10">
        <v>7240</v>
      </c>
    </row>
    <row r="25" spans="1:26" x14ac:dyDescent="0.3">
      <c r="A25" s="11">
        <v>41883</v>
      </c>
      <c r="B25" s="10">
        <v>7060</v>
      </c>
      <c r="G25" s="10" t="s">
        <v>19</v>
      </c>
      <c r="H25" s="10" t="s">
        <v>20</v>
      </c>
      <c r="I25" s="10" t="s">
        <v>21</v>
      </c>
      <c r="N25" s="10">
        <v>23</v>
      </c>
      <c r="O25" s="10">
        <f t="shared" si="0"/>
        <v>279841</v>
      </c>
      <c r="P25" s="10">
        <f t="shared" si="1"/>
        <v>12167</v>
      </c>
      <c r="Q25" s="10">
        <f t="shared" si="2"/>
        <v>529</v>
      </c>
      <c r="R25" s="10">
        <f t="shared" si="3"/>
        <v>3734740</v>
      </c>
      <c r="S25" s="10">
        <v>12167</v>
      </c>
      <c r="T25" s="10">
        <v>529</v>
      </c>
      <c r="U25" s="10">
        <v>23</v>
      </c>
      <c r="V25" s="10">
        <f t="shared" si="4"/>
        <v>162380</v>
      </c>
      <c r="W25" s="10">
        <v>529</v>
      </c>
      <c r="X25" s="10">
        <v>23</v>
      </c>
      <c r="Z25" s="10">
        <v>7060</v>
      </c>
    </row>
    <row r="26" spans="1:26" x14ac:dyDescent="0.3">
      <c r="A26" s="11">
        <v>41974</v>
      </c>
      <c r="B26" s="10">
        <v>6540</v>
      </c>
      <c r="G26" s="10">
        <f>H24/G24</f>
        <v>3.8906962602614779</v>
      </c>
      <c r="H26" s="10">
        <f>I24/G24</f>
        <v>-82.902189115232588</v>
      </c>
      <c r="I26" s="10">
        <f>J24/G24</f>
        <v>6824.426877470356</v>
      </c>
      <c r="N26" s="10">
        <v>24</v>
      </c>
      <c r="O26" s="10">
        <f t="shared" si="0"/>
        <v>331776</v>
      </c>
      <c r="P26" s="10">
        <f t="shared" si="1"/>
        <v>13824</v>
      </c>
      <c r="Q26" s="10">
        <f t="shared" si="2"/>
        <v>576</v>
      </c>
      <c r="R26" s="10">
        <f t="shared" si="3"/>
        <v>3767040</v>
      </c>
      <c r="S26" s="10">
        <v>13824</v>
      </c>
      <c r="T26" s="10">
        <v>576</v>
      </c>
      <c r="U26" s="10">
        <v>24</v>
      </c>
      <c r="V26" s="10">
        <f t="shared" si="4"/>
        <v>156960</v>
      </c>
      <c r="W26" s="10">
        <v>576</v>
      </c>
      <c r="X26" s="10">
        <v>24</v>
      </c>
      <c r="Z26" s="10">
        <v>6540</v>
      </c>
    </row>
    <row r="27" spans="1:26" x14ac:dyDescent="0.3">
      <c r="A27" s="11">
        <v>42064</v>
      </c>
      <c r="B27" s="13">
        <v>7183.5573122529649</v>
      </c>
      <c r="C27" s="11">
        <v>42064</v>
      </c>
      <c r="D27" s="10">
        <v>25</v>
      </c>
      <c r="E27" s="10">
        <f>(G26*25^2)+(H26*25)+I26</f>
        <v>7183.5573122529649</v>
      </c>
      <c r="O27" s="14">
        <f t="shared" ref="O27:V27" si="5">SUM(O3:O26)</f>
        <v>1763020</v>
      </c>
      <c r="P27" s="14">
        <f t="shared" si="5"/>
        <v>90000</v>
      </c>
      <c r="Q27" s="14">
        <f t="shared" si="5"/>
        <v>4900</v>
      </c>
      <c r="R27" s="14">
        <f t="shared" si="5"/>
        <v>32837870</v>
      </c>
      <c r="S27" s="14">
        <f t="shared" si="5"/>
        <v>90000</v>
      </c>
      <c r="T27" s="14">
        <f t="shared" si="5"/>
        <v>4900</v>
      </c>
      <c r="U27" s="14">
        <f t="shared" si="5"/>
        <v>300</v>
      </c>
      <c r="V27" s="14">
        <f t="shared" si="5"/>
        <v>1991270</v>
      </c>
      <c r="W27" s="14">
        <v>4900</v>
      </c>
      <c r="X27" s="14">
        <f>SUM(X3:X26)</f>
        <v>300</v>
      </c>
      <c r="Y27" s="14"/>
      <c r="Z27" s="14">
        <f>SUM(Z3:Z26)</f>
        <v>157980</v>
      </c>
    </row>
    <row r="28" spans="1:26" x14ac:dyDescent="0.3">
      <c r="A28" s="11">
        <v>42156</v>
      </c>
      <c r="B28" s="13">
        <v>7299.0806324110672</v>
      </c>
      <c r="C28" s="11">
        <v>42156</v>
      </c>
      <c r="D28" s="10">
        <v>26</v>
      </c>
      <c r="E28" s="10">
        <f>(G26*D28^2)+(H26*D28)+I26</f>
        <v>7299.0806324110672</v>
      </c>
    </row>
    <row r="29" spans="1:26" x14ac:dyDescent="0.3">
      <c r="A29" s="11">
        <v>42248</v>
      </c>
      <c r="B29" s="13">
        <v>7422.3853450896931</v>
      </c>
      <c r="C29" s="11">
        <v>42248</v>
      </c>
      <c r="D29" s="10">
        <v>27</v>
      </c>
      <c r="E29" s="10">
        <f>(G26*D29^2)+(D29*H26)+I26</f>
        <v>7422.3853450896931</v>
      </c>
    </row>
    <row r="30" spans="1:26" x14ac:dyDescent="0.3">
      <c r="A30" s="11">
        <v>42339</v>
      </c>
      <c r="B30" s="13">
        <v>7553.4714502888419</v>
      </c>
      <c r="C30" s="11">
        <v>42339</v>
      </c>
      <c r="D30" s="10">
        <v>28</v>
      </c>
      <c r="E30" s="10">
        <f>(G26*D30^2)+(D30*H26)+I26</f>
        <v>7553.4714502888419</v>
      </c>
    </row>
    <row r="31" spans="1:26" x14ac:dyDescent="0.3">
      <c r="A31" s="11">
        <v>42430</v>
      </c>
      <c r="B31" s="13">
        <v>7692.3389480085134</v>
      </c>
      <c r="C31" s="11">
        <v>42430</v>
      </c>
      <c r="D31" s="10">
        <v>29</v>
      </c>
      <c r="E31" s="10">
        <f>(G26*D31^2)+(H26*D31)+I26</f>
        <v>7692.3389480085134</v>
      </c>
    </row>
    <row r="32" spans="1:26" x14ac:dyDescent="0.3">
      <c r="A32" s="11">
        <v>42522</v>
      </c>
      <c r="B32" s="13">
        <v>7838.9878382487086</v>
      </c>
      <c r="C32" s="11">
        <v>42522</v>
      </c>
      <c r="D32" s="10">
        <v>30</v>
      </c>
      <c r="E32" s="10">
        <f>(G26*D32^2)+(D32*H26)+I26</f>
        <v>7838.9878382487086</v>
      </c>
    </row>
    <row r="33" spans="1:5" x14ac:dyDescent="0.3">
      <c r="A33" s="11">
        <v>42614</v>
      </c>
      <c r="B33" s="13">
        <v>7993.4181210094257</v>
      </c>
      <c r="C33" s="11">
        <v>42614</v>
      </c>
      <c r="D33" s="10">
        <v>31</v>
      </c>
      <c r="E33" s="10">
        <f>(G26*D33^2)+(H26*D33)+I26</f>
        <v>7993.4181210094257</v>
      </c>
    </row>
    <row r="34" spans="1:5" x14ac:dyDescent="0.3">
      <c r="A34" s="11">
        <v>42705</v>
      </c>
      <c r="B34" s="13">
        <v>8155.6297962906665</v>
      </c>
      <c r="C34" s="11">
        <v>42705</v>
      </c>
      <c r="D34" s="10">
        <v>32</v>
      </c>
      <c r="E34" s="10">
        <f>(G26*D34^2)+(H26*D34)+I26</f>
        <v>8155.6297962906665</v>
      </c>
    </row>
    <row r="35" spans="1:5" x14ac:dyDescent="0.3">
      <c r="A35" s="11">
        <v>42795</v>
      </c>
      <c r="B35" s="13">
        <v>8325.622864092431</v>
      </c>
      <c r="C35" s="11">
        <v>42795</v>
      </c>
      <c r="D35" s="10">
        <v>33</v>
      </c>
      <c r="E35" s="10">
        <f>(G26*D35^2)+(H26*D35)+I26</f>
        <v>8325.622864092431</v>
      </c>
    </row>
    <row r="36" spans="1:5" x14ac:dyDescent="0.3">
      <c r="A36" s="11">
        <v>42887</v>
      </c>
      <c r="B36" s="13">
        <v>8503.3973244147164</v>
      </c>
      <c r="C36" s="11">
        <v>42887</v>
      </c>
      <c r="D36" s="10">
        <v>34</v>
      </c>
      <c r="E36" s="10">
        <f>(G26*D36^2)+(H26*D36)+I26</f>
        <v>8503.3973244147164</v>
      </c>
    </row>
    <row r="37" spans="1:5" x14ac:dyDescent="0.3">
      <c r="A37" s="11">
        <v>42979</v>
      </c>
      <c r="B37" s="13">
        <v>8688.9531772575247</v>
      </c>
      <c r="C37" s="11">
        <v>42979</v>
      </c>
      <c r="D37" s="10">
        <v>35</v>
      </c>
      <c r="E37" s="10">
        <f>(G26*D37^2)+(H26*D37)+I26</f>
        <v>8688.9531772575247</v>
      </c>
    </row>
    <row r="38" spans="1:5" x14ac:dyDescent="0.3">
      <c r="A38" s="11">
        <v>43070</v>
      </c>
      <c r="B38" s="13">
        <v>8882.2904226208593</v>
      </c>
      <c r="C38" s="11">
        <v>43070</v>
      </c>
      <c r="D38" s="10">
        <v>36</v>
      </c>
      <c r="E38" s="10">
        <f>(G26*D38^2)+(H26*D38)+I26</f>
        <v>8882.2904226208593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16" workbookViewId="0">
      <selection sqref="A1:F1"/>
    </sheetView>
  </sheetViews>
  <sheetFormatPr defaultColWidth="9.109375" defaultRowHeight="14.4" x14ac:dyDescent="0.3"/>
  <cols>
    <col min="1" max="1" width="7.33203125" style="5" bestFit="1" customWidth="1"/>
    <col min="2" max="2" width="11.109375" style="5" bestFit="1" customWidth="1"/>
    <col min="3" max="4" width="9.109375" style="5"/>
    <col min="5" max="5" width="12" style="5" bestFit="1" customWidth="1"/>
    <col min="6" max="6" width="9.109375" style="5"/>
    <col min="7" max="8" width="11" style="5" bestFit="1" customWidth="1"/>
    <col min="9" max="9" width="16.33203125" style="5" bestFit="1" customWidth="1"/>
    <col min="10" max="10" width="16.6640625" style="5" bestFit="1" customWidth="1"/>
    <col min="11" max="14" width="9.109375" style="5"/>
    <col min="15" max="15" width="12" style="5" bestFit="1" customWidth="1"/>
    <col min="16" max="16384" width="9.109375" style="5"/>
  </cols>
  <sheetData>
    <row r="1" spans="1:26" x14ac:dyDescent="0.3">
      <c r="A1" s="16" t="s">
        <v>22</v>
      </c>
      <c r="B1" s="16"/>
      <c r="C1" s="16"/>
      <c r="D1" s="16"/>
      <c r="E1" s="16"/>
      <c r="F1" s="16"/>
    </row>
    <row r="2" spans="1:26" x14ac:dyDescent="0.3">
      <c r="A2" s="5" t="s">
        <v>0</v>
      </c>
      <c r="B2" s="5" t="s">
        <v>1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11</v>
      </c>
      <c r="Y2" s="5" t="s">
        <v>12</v>
      </c>
      <c r="Z2" s="5" t="s">
        <v>13</v>
      </c>
    </row>
    <row r="3" spans="1:26" x14ac:dyDescent="0.3">
      <c r="A3" s="6">
        <v>39873</v>
      </c>
      <c r="B3" s="7">
        <v>13680</v>
      </c>
      <c r="N3" s="5">
        <v>1</v>
      </c>
      <c r="O3" s="5">
        <f>POWER(N3,4)</f>
        <v>1</v>
      </c>
      <c r="P3" s="5">
        <f>POWER(N3,3)</f>
        <v>1</v>
      </c>
      <c r="Q3" s="5">
        <f>POWER(N3,2)</f>
        <v>1</v>
      </c>
      <c r="R3" s="5">
        <f>Q3*B3</f>
        <v>13680</v>
      </c>
      <c r="S3" s="5">
        <v>1</v>
      </c>
      <c r="T3" s="5">
        <v>1</v>
      </c>
      <c r="U3" s="5">
        <v>1</v>
      </c>
      <c r="V3" s="5">
        <f>B3*N3</f>
        <v>13680</v>
      </c>
      <c r="W3" s="5">
        <v>1</v>
      </c>
      <c r="X3" s="5">
        <v>1</v>
      </c>
      <c r="Y3" s="5">
        <v>24</v>
      </c>
      <c r="Z3" s="7">
        <v>13680</v>
      </c>
    </row>
    <row r="4" spans="1:26" x14ac:dyDescent="0.3">
      <c r="A4" s="6">
        <v>39965</v>
      </c>
      <c r="B4" s="5">
        <v>13200</v>
      </c>
      <c r="N4" s="5">
        <v>2</v>
      </c>
      <c r="O4" s="5">
        <f t="shared" ref="O4:O26" si="0">POWER(N4,4)</f>
        <v>16</v>
      </c>
      <c r="P4" s="5">
        <f t="shared" ref="P4:P26" si="1">POWER(N4,3)</f>
        <v>8</v>
      </c>
      <c r="Q4" s="5">
        <f t="shared" ref="Q4:Q26" si="2">POWER(N4,2)</f>
        <v>4</v>
      </c>
      <c r="R4" s="5">
        <f t="shared" ref="R4:R26" si="3">Q4*B4</f>
        <v>52800</v>
      </c>
      <c r="S4" s="5">
        <v>8</v>
      </c>
      <c r="T4" s="5">
        <v>4</v>
      </c>
      <c r="U4" s="5">
        <v>2</v>
      </c>
      <c r="V4" s="5">
        <f t="shared" ref="V4:V26" si="4">B4*N4</f>
        <v>26400</v>
      </c>
      <c r="W4" s="5">
        <v>4</v>
      </c>
      <c r="X4" s="5">
        <v>2</v>
      </c>
      <c r="Z4" s="5">
        <v>13200</v>
      </c>
    </row>
    <row r="5" spans="1:26" x14ac:dyDescent="0.3">
      <c r="A5" s="6">
        <v>40057</v>
      </c>
      <c r="B5" s="5">
        <v>13520</v>
      </c>
      <c r="N5" s="5">
        <v>3</v>
      </c>
      <c r="O5" s="5">
        <f t="shared" si="0"/>
        <v>81</v>
      </c>
      <c r="P5" s="5">
        <f t="shared" si="1"/>
        <v>27</v>
      </c>
      <c r="Q5" s="5">
        <f t="shared" si="2"/>
        <v>9</v>
      </c>
      <c r="R5" s="5">
        <f t="shared" si="3"/>
        <v>121680</v>
      </c>
      <c r="S5" s="5">
        <v>27</v>
      </c>
      <c r="T5" s="5">
        <v>9</v>
      </c>
      <c r="U5" s="5">
        <v>3</v>
      </c>
      <c r="V5" s="5">
        <f t="shared" si="4"/>
        <v>40560</v>
      </c>
      <c r="W5" s="5">
        <v>9</v>
      </c>
      <c r="X5" s="5">
        <v>3</v>
      </c>
      <c r="Z5" s="5">
        <v>13520</v>
      </c>
    </row>
    <row r="6" spans="1:26" x14ac:dyDescent="0.3">
      <c r="A6" s="6">
        <v>40148</v>
      </c>
      <c r="B6" s="5">
        <v>13590</v>
      </c>
      <c r="N6" s="5">
        <v>4</v>
      </c>
      <c r="O6" s="5">
        <f t="shared" si="0"/>
        <v>256</v>
      </c>
      <c r="P6" s="5">
        <f t="shared" si="1"/>
        <v>64</v>
      </c>
      <c r="Q6" s="5">
        <f t="shared" si="2"/>
        <v>16</v>
      </c>
      <c r="R6" s="5">
        <f t="shared" si="3"/>
        <v>217440</v>
      </c>
      <c r="S6" s="5">
        <v>64</v>
      </c>
      <c r="T6" s="5">
        <v>16</v>
      </c>
      <c r="U6" s="5">
        <v>4</v>
      </c>
      <c r="V6" s="5">
        <f t="shared" si="4"/>
        <v>54360</v>
      </c>
      <c r="W6" s="5">
        <v>16</v>
      </c>
      <c r="X6" s="5">
        <v>4</v>
      </c>
      <c r="Z6" s="5">
        <v>13590</v>
      </c>
    </row>
    <row r="7" spans="1:26" x14ac:dyDescent="0.3">
      <c r="A7" s="6">
        <v>40238</v>
      </c>
      <c r="B7" s="5">
        <v>13750</v>
      </c>
      <c r="N7" s="5">
        <v>5</v>
      </c>
      <c r="O7" s="5">
        <f t="shared" si="0"/>
        <v>625</v>
      </c>
      <c r="P7" s="5">
        <f t="shared" si="1"/>
        <v>125</v>
      </c>
      <c r="Q7" s="5">
        <f t="shared" si="2"/>
        <v>25</v>
      </c>
      <c r="R7" s="5">
        <f t="shared" si="3"/>
        <v>343750</v>
      </c>
      <c r="S7" s="5">
        <v>125</v>
      </c>
      <c r="T7" s="5">
        <v>25</v>
      </c>
      <c r="U7" s="5">
        <v>5</v>
      </c>
      <c r="V7" s="5">
        <f t="shared" si="4"/>
        <v>68750</v>
      </c>
      <c r="W7" s="5">
        <v>25</v>
      </c>
      <c r="X7" s="5">
        <v>5</v>
      </c>
      <c r="Z7" s="5">
        <v>13750</v>
      </c>
    </row>
    <row r="8" spans="1:26" x14ac:dyDescent="0.3">
      <c r="A8" s="6">
        <v>40330</v>
      </c>
      <c r="B8" s="5">
        <v>13530</v>
      </c>
      <c r="N8" s="5">
        <v>6</v>
      </c>
      <c r="O8" s="5">
        <f t="shared" si="0"/>
        <v>1296</v>
      </c>
      <c r="P8" s="5">
        <f t="shared" si="1"/>
        <v>216</v>
      </c>
      <c r="Q8" s="5">
        <f t="shared" si="2"/>
        <v>36</v>
      </c>
      <c r="R8" s="5">
        <f t="shared" si="3"/>
        <v>487080</v>
      </c>
      <c r="S8" s="5">
        <v>216</v>
      </c>
      <c r="T8" s="5">
        <v>36</v>
      </c>
      <c r="U8" s="5">
        <v>6</v>
      </c>
      <c r="V8" s="5">
        <f t="shared" si="4"/>
        <v>81180</v>
      </c>
      <c r="W8" s="5">
        <v>36</v>
      </c>
      <c r="X8" s="5">
        <v>6</v>
      </c>
      <c r="Z8" s="5">
        <v>13530</v>
      </c>
    </row>
    <row r="9" spans="1:26" x14ac:dyDescent="0.3">
      <c r="A9" s="6">
        <v>40422</v>
      </c>
      <c r="B9" s="5">
        <v>13590</v>
      </c>
      <c r="N9" s="5">
        <v>7</v>
      </c>
      <c r="O9" s="5">
        <f t="shared" si="0"/>
        <v>2401</v>
      </c>
      <c r="P9" s="5">
        <f t="shared" si="1"/>
        <v>343</v>
      </c>
      <c r="Q9" s="5">
        <f t="shared" si="2"/>
        <v>49</v>
      </c>
      <c r="R9" s="5">
        <f t="shared" si="3"/>
        <v>665910</v>
      </c>
      <c r="S9" s="5">
        <v>343</v>
      </c>
      <c r="T9" s="5">
        <v>49</v>
      </c>
      <c r="U9" s="5">
        <v>7</v>
      </c>
      <c r="V9" s="5">
        <f t="shared" si="4"/>
        <v>95130</v>
      </c>
      <c r="W9" s="5">
        <v>49</v>
      </c>
      <c r="X9" s="5">
        <v>7</v>
      </c>
      <c r="Z9" s="5">
        <v>13590</v>
      </c>
    </row>
    <row r="10" spans="1:26" x14ac:dyDescent="0.3">
      <c r="A10" s="6">
        <v>40513</v>
      </c>
      <c r="B10" s="5">
        <v>13710</v>
      </c>
      <c r="N10" s="5">
        <v>8</v>
      </c>
      <c r="O10" s="5">
        <f t="shared" si="0"/>
        <v>4096</v>
      </c>
      <c r="P10" s="5">
        <f t="shared" si="1"/>
        <v>512</v>
      </c>
      <c r="Q10" s="5">
        <f t="shared" si="2"/>
        <v>64</v>
      </c>
      <c r="R10" s="5">
        <f t="shared" si="3"/>
        <v>877440</v>
      </c>
      <c r="S10" s="5">
        <v>512</v>
      </c>
      <c r="T10" s="5">
        <v>64</v>
      </c>
      <c r="U10" s="5">
        <v>8</v>
      </c>
      <c r="V10" s="5">
        <f t="shared" si="4"/>
        <v>109680</v>
      </c>
      <c r="W10" s="5">
        <v>64</v>
      </c>
      <c r="X10" s="5">
        <v>8</v>
      </c>
      <c r="Z10" s="5">
        <v>13710</v>
      </c>
    </row>
    <row r="11" spans="1:26" x14ac:dyDescent="0.3">
      <c r="A11" s="6">
        <v>40603</v>
      </c>
      <c r="B11" s="5">
        <v>13450</v>
      </c>
      <c r="N11" s="5">
        <v>9</v>
      </c>
      <c r="O11" s="5">
        <f t="shared" si="0"/>
        <v>6561</v>
      </c>
      <c r="P11" s="5">
        <f t="shared" si="1"/>
        <v>729</v>
      </c>
      <c r="Q11" s="5">
        <f t="shared" si="2"/>
        <v>81</v>
      </c>
      <c r="R11" s="5">
        <f t="shared" si="3"/>
        <v>1089450</v>
      </c>
      <c r="S11" s="5">
        <v>729</v>
      </c>
      <c r="T11" s="5">
        <v>81</v>
      </c>
      <c r="U11" s="5">
        <v>9</v>
      </c>
      <c r="V11" s="5">
        <f t="shared" si="4"/>
        <v>121050</v>
      </c>
      <c r="W11" s="5">
        <v>81</v>
      </c>
      <c r="X11" s="5">
        <v>9</v>
      </c>
      <c r="Z11" s="5">
        <v>13450</v>
      </c>
    </row>
    <row r="12" spans="1:26" x14ac:dyDescent="0.3">
      <c r="A12" s="6">
        <v>40695</v>
      </c>
      <c r="B12" s="5">
        <v>13190</v>
      </c>
      <c r="N12" s="5">
        <v>10</v>
      </c>
      <c r="O12" s="5">
        <f t="shared" si="0"/>
        <v>10000</v>
      </c>
      <c r="P12" s="5">
        <f t="shared" si="1"/>
        <v>1000</v>
      </c>
      <c r="Q12" s="5">
        <f t="shared" si="2"/>
        <v>100</v>
      </c>
      <c r="R12" s="5">
        <f t="shared" si="3"/>
        <v>1319000</v>
      </c>
      <c r="S12" s="5">
        <v>1000</v>
      </c>
      <c r="T12" s="5">
        <v>100</v>
      </c>
      <c r="U12" s="5">
        <v>10</v>
      </c>
      <c r="V12" s="5">
        <f t="shared" si="4"/>
        <v>131900</v>
      </c>
      <c r="W12" s="5">
        <v>100</v>
      </c>
      <c r="X12" s="5">
        <v>10</v>
      </c>
      <c r="Z12" s="5">
        <v>13190</v>
      </c>
    </row>
    <row r="13" spans="1:26" x14ac:dyDescent="0.3">
      <c r="A13" s="6">
        <v>40787</v>
      </c>
      <c r="B13" s="5">
        <v>13530</v>
      </c>
      <c r="N13" s="5">
        <v>11</v>
      </c>
      <c r="O13" s="5">
        <f t="shared" si="0"/>
        <v>14641</v>
      </c>
      <c r="P13" s="5">
        <f t="shared" si="1"/>
        <v>1331</v>
      </c>
      <c r="Q13" s="5">
        <f t="shared" si="2"/>
        <v>121</v>
      </c>
      <c r="R13" s="5">
        <f t="shared" si="3"/>
        <v>1637130</v>
      </c>
      <c r="S13" s="5">
        <v>1331</v>
      </c>
      <c r="T13" s="5">
        <v>121</v>
      </c>
      <c r="U13" s="5">
        <v>11</v>
      </c>
      <c r="V13" s="5">
        <f t="shared" si="4"/>
        <v>148830</v>
      </c>
      <c r="W13" s="5">
        <v>121</v>
      </c>
      <c r="X13" s="5">
        <v>11</v>
      </c>
      <c r="Z13" s="5">
        <v>13530</v>
      </c>
    </row>
    <row r="14" spans="1:26" x14ac:dyDescent="0.3">
      <c r="A14" s="6">
        <v>40878</v>
      </c>
      <c r="B14" s="5">
        <v>13810</v>
      </c>
      <c r="N14" s="5">
        <v>12</v>
      </c>
      <c r="O14" s="5">
        <f t="shared" si="0"/>
        <v>20736</v>
      </c>
      <c r="P14" s="5">
        <f t="shared" si="1"/>
        <v>1728</v>
      </c>
      <c r="Q14" s="5">
        <f t="shared" si="2"/>
        <v>144</v>
      </c>
      <c r="R14" s="5">
        <f t="shared" si="3"/>
        <v>1988640</v>
      </c>
      <c r="S14" s="5">
        <v>1728</v>
      </c>
      <c r="T14" s="5">
        <v>144</v>
      </c>
      <c r="U14" s="5">
        <v>12</v>
      </c>
      <c r="V14" s="5">
        <f t="shared" si="4"/>
        <v>165720</v>
      </c>
      <c r="W14" s="5">
        <v>144</v>
      </c>
      <c r="X14" s="5">
        <v>12</v>
      </c>
      <c r="Z14" s="5">
        <v>13810</v>
      </c>
    </row>
    <row r="15" spans="1:26" x14ac:dyDescent="0.3">
      <c r="A15" s="6">
        <v>40969</v>
      </c>
      <c r="B15" s="5">
        <v>13630</v>
      </c>
      <c r="N15" s="5">
        <v>13</v>
      </c>
      <c r="O15" s="5">
        <f t="shared" si="0"/>
        <v>28561</v>
      </c>
      <c r="P15" s="5">
        <f t="shared" si="1"/>
        <v>2197</v>
      </c>
      <c r="Q15" s="5">
        <f t="shared" si="2"/>
        <v>169</v>
      </c>
      <c r="R15" s="5">
        <f t="shared" si="3"/>
        <v>2303470</v>
      </c>
      <c r="S15" s="5">
        <v>2197</v>
      </c>
      <c r="T15" s="5">
        <v>169</v>
      </c>
      <c r="U15" s="5">
        <v>13</v>
      </c>
      <c r="V15" s="5">
        <f t="shared" si="4"/>
        <v>177190</v>
      </c>
      <c r="W15" s="5">
        <v>169</v>
      </c>
      <c r="X15" s="5">
        <v>13</v>
      </c>
      <c r="Z15" s="5">
        <v>13630</v>
      </c>
    </row>
    <row r="16" spans="1:26" x14ac:dyDescent="0.3">
      <c r="A16" s="6">
        <v>41061</v>
      </c>
      <c r="B16" s="5">
        <v>13550</v>
      </c>
      <c r="N16" s="5">
        <v>14</v>
      </c>
      <c r="O16" s="5">
        <f t="shared" si="0"/>
        <v>38416</v>
      </c>
      <c r="P16" s="5">
        <f t="shared" si="1"/>
        <v>2744</v>
      </c>
      <c r="Q16" s="5">
        <f t="shared" si="2"/>
        <v>196</v>
      </c>
      <c r="R16" s="5">
        <f t="shared" si="3"/>
        <v>2655800</v>
      </c>
      <c r="S16" s="5">
        <v>2744</v>
      </c>
      <c r="T16" s="5">
        <v>196</v>
      </c>
      <c r="U16" s="5">
        <v>14</v>
      </c>
      <c r="V16" s="5">
        <f t="shared" si="4"/>
        <v>189700</v>
      </c>
      <c r="W16" s="5">
        <v>196</v>
      </c>
      <c r="X16" s="5">
        <v>14</v>
      </c>
      <c r="Z16" s="5">
        <v>13550</v>
      </c>
    </row>
    <row r="17" spans="1:26" x14ac:dyDescent="0.3">
      <c r="A17" s="6">
        <v>41153</v>
      </c>
      <c r="B17" s="5">
        <v>13810</v>
      </c>
      <c r="N17" s="5">
        <v>15</v>
      </c>
      <c r="O17" s="5">
        <f t="shared" si="0"/>
        <v>50625</v>
      </c>
      <c r="P17" s="5">
        <f t="shared" si="1"/>
        <v>3375</v>
      </c>
      <c r="Q17" s="5">
        <f t="shared" si="2"/>
        <v>225</v>
      </c>
      <c r="R17" s="5">
        <f t="shared" si="3"/>
        <v>3107250</v>
      </c>
      <c r="S17" s="5">
        <v>3375</v>
      </c>
      <c r="T17" s="5">
        <v>225</v>
      </c>
      <c r="U17" s="5">
        <v>15</v>
      </c>
      <c r="V17" s="5">
        <f t="shared" si="4"/>
        <v>207150</v>
      </c>
      <c r="W17" s="5">
        <v>225</v>
      </c>
      <c r="X17" s="5">
        <v>15</v>
      </c>
      <c r="Z17" s="5">
        <v>13810</v>
      </c>
    </row>
    <row r="18" spans="1:26" x14ac:dyDescent="0.3">
      <c r="A18" s="6">
        <v>41244</v>
      </c>
      <c r="B18" s="5">
        <v>14050</v>
      </c>
      <c r="N18" s="5">
        <v>16</v>
      </c>
      <c r="O18" s="5">
        <f t="shared" si="0"/>
        <v>65536</v>
      </c>
      <c r="P18" s="5">
        <f t="shared" si="1"/>
        <v>4096</v>
      </c>
      <c r="Q18" s="5">
        <f t="shared" si="2"/>
        <v>256</v>
      </c>
      <c r="R18" s="5">
        <f t="shared" si="3"/>
        <v>3596800</v>
      </c>
      <c r="S18" s="5">
        <v>4096</v>
      </c>
      <c r="T18" s="5">
        <v>256</v>
      </c>
      <c r="U18" s="5">
        <v>16</v>
      </c>
      <c r="V18" s="5">
        <f t="shared" si="4"/>
        <v>224800</v>
      </c>
      <c r="W18" s="5">
        <v>256</v>
      </c>
      <c r="X18" s="5">
        <v>16</v>
      </c>
      <c r="Z18" s="5">
        <v>14050</v>
      </c>
    </row>
    <row r="19" spans="1:26" x14ac:dyDescent="0.3">
      <c r="A19" s="6">
        <v>41334</v>
      </c>
      <c r="B19" s="5">
        <v>13630</v>
      </c>
      <c r="N19" s="5">
        <v>17</v>
      </c>
      <c r="O19" s="5">
        <f t="shared" si="0"/>
        <v>83521</v>
      </c>
      <c r="P19" s="5">
        <f t="shared" si="1"/>
        <v>4913</v>
      </c>
      <c r="Q19" s="5">
        <f t="shared" si="2"/>
        <v>289</v>
      </c>
      <c r="R19" s="5">
        <f t="shared" si="3"/>
        <v>3939070</v>
      </c>
      <c r="S19" s="5">
        <v>4913</v>
      </c>
      <c r="T19" s="5">
        <v>289</v>
      </c>
      <c r="U19" s="5">
        <v>17</v>
      </c>
      <c r="V19" s="5">
        <f t="shared" si="4"/>
        <v>231710</v>
      </c>
      <c r="W19" s="5">
        <v>289</v>
      </c>
      <c r="X19" s="5">
        <v>17</v>
      </c>
      <c r="Z19" s="5">
        <v>13630</v>
      </c>
    </row>
    <row r="20" spans="1:26" x14ac:dyDescent="0.3">
      <c r="A20" s="6">
        <v>41426</v>
      </c>
      <c r="B20" s="5">
        <v>13520</v>
      </c>
      <c r="N20" s="5">
        <v>18</v>
      </c>
      <c r="O20" s="5">
        <f t="shared" si="0"/>
        <v>104976</v>
      </c>
      <c r="P20" s="5">
        <f t="shared" si="1"/>
        <v>5832</v>
      </c>
      <c r="Q20" s="5">
        <f t="shared" si="2"/>
        <v>324</v>
      </c>
      <c r="R20" s="5">
        <f t="shared" si="3"/>
        <v>4380480</v>
      </c>
      <c r="S20" s="5">
        <v>5832</v>
      </c>
      <c r="T20" s="5">
        <v>324</v>
      </c>
      <c r="U20" s="5">
        <v>18</v>
      </c>
      <c r="V20" s="5">
        <f t="shared" si="4"/>
        <v>243360</v>
      </c>
      <c r="W20" s="5">
        <v>324</v>
      </c>
      <c r="X20" s="5">
        <v>18</v>
      </c>
      <c r="Z20" s="5">
        <v>13520</v>
      </c>
    </row>
    <row r="21" spans="1:26" x14ac:dyDescent="0.3">
      <c r="A21" s="6">
        <v>41518</v>
      </c>
      <c r="B21" s="5">
        <v>13750</v>
      </c>
      <c r="N21" s="5">
        <v>19</v>
      </c>
      <c r="O21" s="5">
        <f t="shared" si="0"/>
        <v>130321</v>
      </c>
      <c r="P21" s="5">
        <f t="shared" si="1"/>
        <v>6859</v>
      </c>
      <c r="Q21" s="5">
        <f t="shared" si="2"/>
        <v>361</v>
      </c>
      <c r="R21" s="5">
        <f t="shared" si="3"/>
        <v>4963750</v>
      </c>
      <c r="S21" s="5">
        <v>6859</v>
      </c>
      <c r="T21" s="5">
        <v>361</v>
      </c>
      <c r="U21" s="5">
        <v>19</v>
      </c>
      <c r="V21" s="5">
        <f t="shared" si="4"/>
        <v>261250</v>
      </c>
      <c r="W21" s="5">
        <v>361</v>
      </c>
      <c r="X21" s="5">
        <v>19</v>
      </c>
      <c r="Z21" s="5">
        <v>13750</v>
      </c>
    </row>
    <row r="22" spans="1:26" x14ac:dyDescent="0.3">
      <c r="A22" s="6">
        <v>41609</v>
      </c>
      <c r="B22" s="5">
        <v>13790</v>
      </c>
      <c r="N22" s="5">
        <v>20</v>
      </c>
      <c r="O22" s="5">
        <f t="shared" si="0"/>
        <v>160000</v>
      </c>
      <c r="P22" s="5">
        <f t="shared" si="1"/>
        <v>8000</v>
      </c>
      <c r="Q22" s="5">
        <f t="shared" si="2"/>
        <v>400</v>
      </c>
      <c r="R22" s="5">
        <f t="shared" si="3"/>
        <v>5516000</v>
      </c>
      <c r="S22" s="5">
        <v>8000</v>
      </c>
      <c r="T22" s="5">
        <v>400</v>
      </c>
      <c r="U22" s="5">
        <v>20</v>
      </c>
      <c r="V22" s="5">
        <f t="shared" si="4"/>
        <v>275800</v>
      </c>
      <c r="W22" s="5">
        <v>400</v>
      </c>
      <c r="X22" s="5">
        <v>20</v>
      </c>
      <c r="Z22" s="5">
        <v>13790</v>
      </c>
    </row>
    <row r="23" spans="1:26" x14ac:dyDescent="0.3">
      <c r="A23" s="6">
        <v>41699</v>
      </c>
      <c r="B23" s="5">
        <v>13780</v>
      </c>
      <c r="G23" s="5" t="s">
        <v>15</v>
      </c>
      <c r="H23" s="5" t="s">
        <v>16</v>
      </c>
      <c r="I23" s="5" t="s">
        <v>17</v>
      </c>
      <c r="J23" s="5" t="s">
        <v>18</v>
      </c>
      <c r="N23" s="5">
        <v>21</v>
      </c>
      <c r="O23" s="5">
        <f t="shared" si="0"/>
        <v>194481</v>
      </c>
      <c r="P23" s="5">
        <f t="shared" si="1"/>
        <v>9261</v>
      </c>
      <c r="Q23" s="5">
        <f t="shared" si="2"/>
        <v>441</v>
      </c>
      <c r="R23" s="5">
        <f t="shared" si="3"/>
        <v>6076980</v>
      </c>
      <c r="S23" s="5">
        <v>9261</v>
      </c>
      <c r="T23" s="5">
        <v>441</v>
      </c>
      <c r="U23" s="5">
        <v>21</v>
      </c>
      <c r="V23" s="5">
        <f t="shared" si="4"/>
        <v>289380</v>
      </c>
      <c r="W23" s="5">
        <v>441</v>
      </c>
      <c r="X23" s="5">
        <v>21</v>
      </c>
      <c r="Z23" s="5">
        <v>13780</v>
      </c>
    </row>
    <row r="24" spans="1:26" x14ac:dyDescent="0.3">
      <c r="A24" s="6">
        <v>41791</v>
      </c>
      <c r="B24" s="5">
        <v>13730</v>
      </c>
      <c r="G24" s="5">
        <f>(O27*T27*Y3)+(P27*U27*W27)+(Q27*X27*S27)-(Q27*T27*W27)-(O27*U27*X27)-(P27*S27*Y3)</f>
        <v>1210352000</v>
      </c>
      <c r="H24" s="5">
        <f>(R27*T27*Y3)+(P27*U27*Z27)+(Q27*X27*V27)-(Q27*T27*Z27)-(U27*X27*R27)-(Y3*V27*P27)</f>
        <v>924048000</v>
      </c>
      <c r="I24" s="8">
        <f>(O27*V27*Y3)+(R27*U27*W27)+(Q27*S27*Z27)-(Q27*V27*W27)-(U27*Z27*O27)-(Y3*R27*S27)</f>
        <v>-2577840000</v>
      </c>
      <c r="J24" s="8">
        <f>(O27*T27*Z27)+(P27*V27*W27)+(R27*S27*X27)-(R27*T27*W27)-(V27*O27*X27)-(Z27*S27*P27)</f>
        <v>16370919760000</v>
      </c>
      <c r="N24" s="5">
        <v>22</v>
      </c>
      <c r="O24" s="5">
        <f t="shared" si="0"/>
        <v>234256</v>
      </c>
      <c r="P24" s="5">
        <f t="shared" si="1"/>
        <v>10648</v>
      </c>
      <c r="Q24" s="5">
        <f t="shared" si="2"/>
        <v>484</v>
      </c>
      <c r="R24" s="5">
        <f t="shared" si="3"/>
        <v>6645320</v>
      </c>
      <c r="S24" s="5">
        <v>10648</v>
      </c>
      <c r="T24" s="5">
        <v>484</v>
      </c>
      <c r="U24" s="5">
        <v>22</v>
      </c>
      <c r="V24" s="5">
        <f t="shared" si="4"/>
        <v>302060</v>
      </c>
      <c r="W24" s="5">
        <v>484</v>
      </c>
      <c r="X24" s="5">
        <v>22</v>
      </c>
      <c r="Z24" s="5">
        <v>13730</v>
      </c>
    </row>
    <row r="25" spans="1:26" x14ac:dyDescent="0.3">
      <c r="A25" s="6">
        <v>41883</v>
      </c>
      <c r="B25" s="5">
        <v>13960</v>
      </c>
      <c r="G25" s="5" t="s">
        <v>19</v>
      </c>
      <c r="H25" s="5" t="s">
        <v>20</v>
      </c>
      <c r="I25" s="5" t="s">
        <v>21</v>
      </c>
      <c r="N25" s="5">
        <v>23</v>
      </c>
      <c r="O25" s="5">
        <f t="shared" si="0"/>
        <v>279841</v>
      </c>
      <c r="P25" s="5">
        <f t="shared" si="1"/>
        <v>12167</v>
      </c>
      <c r="Q25" s="5">
        <f t="shared" si="2"/>
        <v>529</v>
      </c>
      <c r="R25" s="5">
        <f t="shared" si="3"/>
        <v>7384840</v>
      </c>
      <c r="S25" s="5">
        <v>12167</v>
      </c>
      <c r="T25" s="5">
        <v>529</v>
      </c>
      <c r="U25" s="5">
        <v>23</v>
      </c>
      <c r="V25" s="5">
        <f t="shared" si="4"/>
        <v>321080</v>
      </c>
      <c r="W25" s="5">
        <v>529</v>
      </c>
      <c r="X25" s="5">
        <v>23</v>
      </c>
      <c r="Z25" s="5">
        <v>13960</v>
      </c>
    </row>
    <row r="26" spans="1:26" x14ac:dyDescent="0.3">
      <c r="A26" s="6">
        <v>41974</v>
      </c>
      <c r="B26" s="5">
        <v>13970</v>
      </c>
      <c r="G26" s="5">
        <f>H24/G24</f>
        <v>0.76345393736698086</v>
      </c>
      <c r="H26" s="5">
        <f>I24/G24</f>
        <v>-2.1298266950440863</v>
      </c>
      <c r="I26" s="5">
        <f>J24/G24</f>
        <v>13525.750988142292</v>
      </c>
      <c r="N26" s="5">
        <v>24</v>
      </c>
      <c r="O26" s="5">
        <f t="shared" si="0"/>
        <v>331776</v>
      </c>
      <c r="P26" s="5">
        <f t="shared" si="1"/>
        <v>13824</v>
      </c>
      <c r="Q26" s="5">
        <f t="shared" si="2"/>
        <v>576</v>
      </c>
      <c r="R26" s="5">
        <f t="shared" si="3"/>
        <v>8046720</v>
      </c>
      <c r="S26" s="5">
        <v>13824</v>
      </c>
      <c r="T26" s="5">
        <v>576</v>
      </c>
      <c r="U26" s="5">
        <v>24</v>
      </c>
      <c r="V26" s="5">
        <f t="shared" si="4"/>
        <v>335280</v>
      </c>
      <c r="W26" s="5">
        <v>576</v>
      </c>
      <c r="X26" s="5">
        <v>24</v>
      </c>
      <c r="Z26" s="5">
        <v>13970</v>
      </c>
    </row>
    <row r="27" spans="1:26" x14ac:dyDescent="0.3">
      <c r="A27" s="6">
        <v>42064</v>
      </c>
      <c r="B27" s="8">
        <v>13949.664031620552</v>
      </c>
      <c r="C27" s="6">
        <v>42064</v>
      </c>
      <c r="D27" s="5">
        <v>25</v>
      </c>
      <c r="E27" s="5">
        <f>(G26*25^2)+(H26*25)+I26</f>
        <v>13949.664031620552</v>
      </c>
      <c r="O27" s="9">
        <f t="shared" ref="O27:V27" si="5">SUM(O3:O26)</f>
        <v>1763020</v>
      </c>
      <c r="P27" s="9">
        <f t="shared" si="5"/>
        <v>90000</v>
      </c>
      <c r="Q27" s="9">
        <f t="shared" si="5"/>
        <v>4900</v>
      </c>
      <c r="R27" s="9">
        <f t="shared" si="5"/>
        <v>67430480</v>
      </c>
      <c r="S27" s="9">
        <f t="shared" si="5"/>
        <v>90000</v>
      </c>
      <c r="T27" s="9">
        <f t="shared" si="5"/>
        <v>4900</v>
      </c>
      <c r="U27" s="9">
        <f t="shared" si="5"/>
        <v>300</v>
      </c>
      <c r="V27" s="9">
        <f t="shared" si="5"/>
        <v>4116000</v>
      </c>
      <c r="W27" s="9">
        <v>4900</v>
      </c>
      <c r="X27" s="9">
        <f>SUM(X3:X26)</f>
        <v>300</v>
      </c>
      <c r="Y27" s="9"/>
      <c r="Z27" s="9">
        <f>SUM(Z3:Z26)</f>
        <v>327720</v>
      </c>
    </row>
    <row r="28" spans="1:26" x14ac:dyDescent="0.3">
      <c r="A28" s="6">
        <v>42156</v>
      </c>
      <c r="B28" s="8">
        <v>13986.470355731224</v>
      </c>
      <c r="C28" s="6">
        <v>42156</v>
      </c>
      <c r="D28" s="5">
        <v>26</v>
      </c>
      <c r="E28" s="5">
        <f>(G26*D28^2)+(H26*D28)+I26</f>
        <v>13986.470355731224</v>
      </c>
    </row>
    <row r="29" spans="1:26" x14ac:dyDescent="0.3">
      <c r="A29" s="6">
        <v>42248</v>
      </c>
      <c r="B29" s="8">
        <v>14024.803587716631</v>
      </c>
      <c r="C29" s="6">
        <v>42248</v>
      </c>
      <c r="D29" s="5">
        <v>27</v>
      </c>
      <c r="E29" s="5">
        <f>(G26*D29^2)+(D29*H26)+I26</f>
        <v>14024.803587716631</v>
      </c>
    </row>
    <row r="30" spans="1:26" x14ac:dyDescent="0.3">
      <c r="A30" s="6">
        <v>42339</v>
      </c>
      <c r="B30" s="8">
        <v>14064.66372757677</v>
      </c>
      <c r="C30" s="6">
        <v>42339</v>
      </c>
      <c r="D30" s="5">
        <v>28</v>
      </c>
      <c r="E30" s="5">
        <f>(G26*D30^2)+(D30*H26)+I26</f>
        <v>14064.66372757677</v>
      </c>
    </row>
    <row r="31" spans="1:26" x14ac:dyDescent="0.3">
      <c r="A31" s="6">
        <v>42430</v>
      </c>
      <c r="B31" s="8">
        <v>14106.050775311644</v>
      </c>
      <c r="C31" s="6">
        <v>42430</v>
      </c>
      <c r="D31" s="5">
        <v>29</v>
      </c>
      <c r="E31" s="5">
        <f>(G26*D31^2)+(H26*D31)+I26</f>
        <v>14106.050775311644</v>
      </c>
    </row>
    <row r="32" spans="1:26" x14ac:dyDescent="0.3">
      <c r="A32" s="6">
        <v>42522</v>
      </c>
      <c r="B32" s="8">
        <v>14148.964730921252</v>
      </c>
      <c r="C32" s="6">
        <v>42522</v>
      </c>
      <c r="D32" s="5">
        <v>30</v>
      </c>
      <c r="E32" s="5">
        <f>(G26*D32^2)+(D32*H26)+I26</f>
        <v>14148.964730921252</v>
      </c>
    </row>
    <row r="33" spans="1:5" x14ac:dyDescent="0.3">
      <c r="A33" s="6">
        <v>42614</v>
      </c>
      <c r="B33" s="8">
        <v>14193.405594405594</v>
      </c>
      <c r="C33" s="6">
        <v>42614</v>
      </c>
      <c r="D33" s="5">
        <v>31</v>
      </c>
      <c r="E33" s="5">
        <f>(G26*D33^2)+(H26*D33)+I26</f>
        <v>14193.405594405594</v>
      </c>
    </row>
    <row r="34" spans="1:5" x14ac:dyDescent="0.3">
      <c r="A34" s="6">
        <v>42705</v>
      </c>
      <c r="B34" s="8">
        <v>14239.37336576467</v>
      </c>
      <c r="C34" s="6">
        <v>42705</v>
      </c>
      <c r="D34" s="5">
        <v>32</v>
      </c>
      <c r="E34" s="5">
        <f>(G26*D34^2)+(H26*D34)+I26</f>
        <v>14239.37336576467</v>
      </c>
    </row>
    <row r="35" spans="1:5" x14ac:dyDescent="0.3">
      <c r="A35" s="6">
        <v>42795</v>
      </c>
      <c r="B35" s="8">
        <v>14286.868044998479</v>
      </c>
      <c r="C35" s="6">
        <v>42795</v>
      </c>
      <c r="D35" s="5">
        <v>33</v>
      </c>
      <c r="E35" s="5">
        <f>(G26*D35^2)+(H26*D35)+I26</f>
        <v>14286.868044998479</v>
      </c>
    </row>
    <row r="36" spans="1:5" x14ac:dyDescent="0.3">
      <c r="A36" s="6">
        <v>42887</v>
      </c>
      <c r="B36" s="8">
        <v>14335.889632107022</v>
      </c>
      <c r="C36" s="6">
        <v>42887</v>
      </c>
      <c r="D36" s="5">
        <v>34</v>
      </c>
      <c r="E36" s="5">
        <f>(G26*D36^2)+(H26*D36)+I26</f>
        <v>14335.889632107022</v>
      </c>
    </row>
    <row r="37" spans="1:5" x14ac:dyDescent="0.3">
      <c r="A37" s="6">
        <v>42979</v>
      </c>
      <c r="B37" s="8">
        <v>14386.438127090301</v>
      </c>
      <c r="C37" s="6">
        <v>42979</v>
      </c>
      <c r="D37" s="5">
        <v>35</v>
      </c>
      <c r="E37" s="5">
        <f>(G26*D37^2)+(H26*D37)+I26</f>
        <v>14386.438127090301</v>
      </c>
    </row>
    <row r="38" spans="1:5" x14ac:dyDescent="0.3">
      <c r="A38" s="6">
        <v>43070</v>
      </c>
      <c r="B38" s="8">
        <v>14438.513529948312</v>
      </c>
      <c r="C38" s="6">
        <v>43070</v>
      </c>
      <c r="D38" s="5">
        <v>36</v>
      </c>
      <c r="E38" s="5">
        <f>(G26*D38^2)+(H26*D38)+I26</f>
        <v>14438.513529948312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N35" sqref="N35"/>
    </sheetView>
  </sheetViews>
  <sheetFormatPr defaultRowHeight="14.4" x14ac:dyDescent="0.3"/>
  <cols>
    <col min="1" max="1" width="7.33203125" bestFit="1" customWidth="1"/>
    <col min="2" max="2" width="11.109375" bestFit="1" customWidth="1"/>
    <col min="5" max="5" width="12" bestFit="1" customWidth="1"/>
    <col min="7" max="8" width="11" bestFit="1" customWidth="1"/>
    <col min="9" max="9" width="16.33203125" bestFit="1" customWidth="1"/>
    <col min="10" max="10" width="16.6640625" bestFit="1" customWidth="1"/>
    <col min="15" max="15" width="12" bestFit="1" customWidth="1"/>
  </cols>
  <sheetData>
    <row r="1" spans="1:26" x14ac:dyDescent="0.3">
      <c r="A1" s="17" t="s">
        <v>23</v>
      </c>
      <c r="B1" s="17"/>
      <c r="C1" s="17"/>
      <c r="D1" s="17"/>
      <c r="E1" s="17"/>
      <c r="F1" s="17"/>
    </row>
    <row r="2" spans="1:26" x14ac:dyDescent="0.3">
      <c r="A2" t="s">
        <v>0</v>
      </c>
      <c r="B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</row>
    <row r="3" spans="1:26" x14ac:dyDescent="0.3">
      <c r="A3" s="1">
        <v>39873</v>
      </c>
      <c r="B3" s="2">
        <v>2580</v>
      </c>
      <c r="N3">
        <v>1</v>
      </c>
      <c r="O3">
        <f>POWER(N3,4)</f>
        <v>1</v>
      </c>
      <c r="P3">
        <f>POWER(N3,3)</f>
        <v>1</v>
      </c>
      <c r="Q3">
        <f>POWER(N3,2)</f>
        <v>1</v>
      </c>
      <c r="R3">
        <f>Q3*B3</f>
        <v>2580</v>
      </c>
      <c r="S3">
        <v>1</v>
      </c>
      <c r="T3">
        <v>1</v>
      </c>
      <c r="U3">
        <v>1</v>
      </c>
      <c r="V3">
        <f>B3*N3</f>
        <v>2580</v>
      </c>
      <c r="W3">
        <v>1</v>
      </c>
      <c r="X3">
        <v>1</v>
      </c>
      <c r="Y3">
        <v>24</v>
      </c>
      <c r="Z3" s="2">
        <v>2580</v>
      </c>
    </row>
    <row r="4" spans="1:26" x14ac:dyDescent="0.3">
      <c r="A4" s="1">
        <v>39965</v>
      </c>
      <c r="B4">
        <v>2560</v>
      </c>
      <c r="N4">
        <v>2</v>
      </c>
      <c r="O4">
        <f t="shared" ref="O4:O26" si="0">POWER(N4,4)</f>
        <v>16</v>
      </c>
      <c r="P4">
        <f t="shared" ref="P4:P26" si="1">POWER(N4,3)</f>
        <v>8</v>
      </c>
      <c r="Q4">
        <f t="shared" ref="Q4:Q26" si="2">POWER(N4,2)</f>
        <v>4</v>
      </c>
      <c r="R4">
        <f t="shared" ref="R4:R26" si="3">Q4*B4</f>
        <v>10240</v>
      </c>
      <c r="S4">
        <v>8</v>
      </c>
      <c r="T4">
        <v>4</v>
      </c>
      <c r="U4">
        <v>2</v>
      </c>
      <c r="V4">
        <f t="shared" ref="V4:V26" si="4">B4*N4</f>
        <v>5120</v>
      </c>
      <c r="W4">
        <v>4</v>
      </c>
      <c r="X4">
        <v>2</v>
      </c>
      <c r="Z4">
        <v>2560</v>
      </c>
    </row>
    <row r="5" spans="1:26" x14ac:dyDescent="0.3">
      <c r="A5" s="1">
        <v>40057</v>
      </c>
      <c r="B5">
        <v>2520</v>
      </c>
      <c r="N5">
        <v>3</v>
      </c>
      <c r="O5">
        <f t="shared" si="0"/>
        <v>81</v>
      </c>
      <c r="P5">
        <f t="shared" si="1"/>
        <v>27</v>
      </c>
      <c r="Q5">
        <f t="shared" si="2"/>
        <v>9</v>
      </c>
      <c r="R5">
        <f t="shared" si="3"/>
        <v>22680</v>
      </c>
      <c r="S5">
        <v>27</v>
      </c>
      <c r="T5">
        <v>9</v>
      </c>
      <c r="U5">
        <v>3</v>
      </c>
      <c r="V5">
        <f t="shared" si="4"/>
        <v>7560</v>
      </c>
      <c r="W5">
        <v>9</v>
      </c>
      <c r="X5">
        <v>3</v>
      </c>
      <c r="Z5">
        <v>2520</v>
      </c>
    </row>
    <row r="6" spans="1:26" x14ac:dyDescent="0.3">
      <c r="A6" s="1">
        <v>40148</v>
      </c>
      <c r="B6">
        <v>2520</v>
      </c>
      <c r="N6">
        <v>4</v>
      </c>
      <c r="O6">
        <f t="shared" si="0"/>
        <v>256</v>
      </c>
      <c r="P6">
        <f t="shared" si="1"/>
        <v>64</v>
      </c>
      <c r="Q6">
        <f t="shared" si="2"/>
        <v>16</v>
      </c>
      <c r="R6">
        <f t="shared" si="3"/>
        <v>40320</v>
      </c>
      <c r="S6">
        <v>64</v>
      </c>
      <c r="T6">
        <v>16</v>
      </c>
      <c r="U6">
        <v>4</v>
      </c>
      <c r="V6">
        <f t="shared" si="4"/>
        <v>10080</v>
      </c>
      <c r="W6">
        <v>16</v>
      </c>
      <c r="X6">
        <v>4</v>
      </c>
      <c r="Z6">
        <v>2520</v>
      </c>
    </row>
    <row r="7" spans="1:26" x14ac:dyDescent="0.3">
      <c r="A7" s="1">
        <v>40238</v>
      </c>
      <c r="B7">
        <v>2590</v>
      </c>
      <c r="N7">
        <v>5</v>
      </c>
      <c r="O7">
        <f t="shared" si="0"/>
        <v>625</v>
      </c>
      <c r="P7">
        <f t="shared" si="1"/>
        <v>125</v>
      </c>
      <c r="Q7">
        <f t="shared" si="2"/>
        <v>25</v>
      </c>
      <c r="R7">
        <f t="shared" si="3"/>
        <v>64750</v>
      </c>
      <c r="S7">
        <v>125</v>
      </c>
      <c r="T7">
        <v>25</v>
      </c>
      <c r="U7">
        <v>5</v>
      </c>
      <c r="V7">
        <f t="shared" si="4"/>
        <v>12950</v>
      </c>
      <c r="W7">
        <v>25</v>
      </c>
      <c r="X7">
        <v>5</v>
      </c>
      <c r="Z7">
        <v>2590</v>
      </c>
    </row>
    <row r="8" spans="1:26" x14ac:dyDescent="0.3">
      <c r="A8" s="1">
        <v>40330</v>
      </c>
      <c r="B8">
        <v>2630</v>
      </c>
      <c r="N8">
        <v>6</v>
      </c>
      <c r="O8">
        <f t="shared" si="0"/>
        <v>1296</v>
      </c>
      <c r="P8">
        <f t="shared" si="1"/>
        <v>216</v>
      </c>
      <c r="Q8">
        <f t="shared" si="2"/>
        <v>36</v>
      </c>
      <c r="R8">
        <f t="shared" si="3"/>
        <v>94680</v>
      </c>
      <c r="S8">
        <v>216</v>
      </c>
      <c r="T8">
        <v>36</v>
      </c>
      <c r="U8">
        <v>6</v>
      </c>
      <c r="V8">
        <f t="shared" si="4"/>
        <v>15780</v>
      </c>
      <c r="W8">
        <v>36</v>
      </c>
      <c r="X8">
        <v>6</v>
      </c>
      <c r="Z8">
        <v>2630</v>
      </c>
    </row>
    <row r="9" spans="1:26" x14ac:dyDescent="0.3">
      <c r="A9" s="1">
        <v>40422</v>
      </c>
      <c r="B9">
        <v>2590</v>
      </c>
      <c r="N9">
        <v>7</v>
      </c>
      <c r="O9">
        <f t="shared" si="0"/>
        <v>2401</v>
      </c>
      <c r="P9">
        <f t="shared" si="1"/>
        <v>343</v>
      </c>
      <c r="Q9">
        <f t="shared" si="2"/>
        <v>49</v>
      </c>
      <c r="R9">
        <f t="shared" si="3"/>
        <v>126910</v>
      </c>
      <c r="S9">
        <v>343</v>
      </c>
      <c r="T9">
        <v>49</v>
      </c>
      <c r="U9">
        <v>7</v>
      </c>
      <c r="V9">
        <f t="shared" si="4"/>
        <v>18130</v>
      </c>
      <c r="W9">
        <v>49</v>
      </c>
      <c r="X9">
        <v>7</v>
      </c>
      <c r="Z9">
        <v>2590</v>
      </c>
    </row>
    <row r="10" spans="1:26" x14ac:dyDescent="0.3">
      <c r="A10" s="1">
        <v>40513</v>
      </c>
      <c r="B10">
        <v>2650</v>
      </c>
      <c r="N10">
        <v>8</v>
      </c>
      <c r="O10">
        <f t="shared" si="0"/>
        <v>4096</v>
      </c>
      <c r="P10">
        <f t="shared" si="1"/>
        <v>512</v>
      </c>
      <c r="Q10">
        <f t="shared" si="2"/>
        <v>64</v>
      </c>
      <c r="R10">
        <f t="shared" si="3"/>
        <v>169600</v>
      </c>
      <c r="S10">
        <v>512</v>
      </c>
      <c r="T10">
        <v>64</v>
      </c>
      <c r="U10">
        <v>8</v>
      </c>
      <c r="V10">
        <f t="shared" si="4"/>
        <v>21200</v>
      </c>
      <c r="W10">
        <v>64</v>
      </c>
      <c r="X10">
        <v>8</v>
      </c>
      <c r="Z10">
        <v>2650</v>
      </c>
    </row>
    <row r="11" spans="1:26" x14ac:dyDescent="0.3">
      <c r="A11" s="1">
        <v>40603</v>
      </c>
      <c r="B11">
        <v>2580</v>
      </c>
      <c r="N11">
        <v>9</v>
      </c>
      <c r="O11">
        <f t="shared" si="0"/>
        <v>6561</v>
      </c>
      <c r="P11">
        <f t="shared" si="1"/>
        <v>729</v>
      </c>
      <c r="Q11">
        <f t="shared" si="2"/>
        <v>81</v>
      </c>
      <c r="R11">
        <f t="shared" si="3"/>
        <v>208980</v>
      </c>
      <c r="S11">
        <v>729</v>
      </c>
      <c r="T11">
        <v>81</v>
      </c>
      <c r="U11">
        <v>9</v>
      </c>
      <c r="V11">
        <f t="shared" si="4"/>
        <v>23220</v>
      </c>
      <c r="W11">
        <v>81</v>
      </c>
      <c r="X11">
        <v>9</v>
      </c>
      <c r="Z11">
        <v>2580</v>
      </c>
    </row>
    <row r="12" spans="1:26" x14ac:dyDescent="0.3">
      <c r="A12" s="1">
        <v>40695</v>
      </c>
      <c r="B12">
        <v>2670</v>
      </c>
      <c r="N12">
        <v>10</v>
      </c>
      <c r="O12">
        <f t="shared" si="0"/>
        <v>10000</v>
      </c>
      <c r="P12">
        <f t="shared" si="1"/>
        <v>1000</v>
      </c>
      <c r="Q12">
        <f t="shared" si="2"/>
        <v>100</v>
      </c>
      <c r="R12">
        <f t="shared" si="3"/>
        <v>267000</v>
      </c>
      <c r="S12">
        <v>1000</v>
      </c>
      <c r="T12">
        <v>100</v>
      </c>
      <c r="U12">
        <v>10</v>
      </c>
      <c r="V12">
        <f t="shared" si="4"/>
        <v>26700</v>
      </c>
      <c r="W12">
        <v>100</v>
      </c>
      <c r="X12">
        <v>10</v>
      </c>
      <c r="Z12">
        <v>2670</v>
      </c>
    </row>
    <row r="13" spans="1:26" x14ac:dyDescent="0.3">
      <c r="A13" s="1">
        <v>40787</v>
      </c>
      <c r="B13">
        <v>2630</v>
      </c>
      <c r="N13">
        <v>11</v>
      </c>
      <c r="O13">
        <f t="shared" si="0"/>
        <v>14641</v>
      </c>
      <c r="P13">
        <f t="shared" si="1"/>
        <v>1331</v>
      </c>
      <c r="Q13">
        <f t="shared" si="2"/>
        <v>121</v>
      </c>
      <c r="R13">
        <f t="shared" si="3"/>
        <v>318230</v>
      </c>
      <c r="S13">
        <v>1331</v>
      </c>
      <c r="T13">
        <v>121</v>
      </c>
      <c r="U13">
        <v>11</v>
      </c>
      <c r="V13">
        <f t="shared" si="4"/>
        <v>28930</v>
      </c>
      <c r="W13">
        <v>121</v>
      </c>
      <c r="X13">
        <v>11</v>
      </c>
      <c r="Z13">
        <v>2630</v>
      </c>
    </row>
    <row r="14" spans="1:26" x14ac:dyDescent="0.3">
      <c r="A14" s="1">
        <v>40878</v>
      </c>
      <c r="B14">
        <v>2640</v>
      </c>
      <c r="N14">
        <v>12</v>
      </c>
      <c r="O14">
        <f t="shared" si="0"/>
        <v>20736</v>
      </c>
      <c r="P14">
        <f t="shared" si="1"/>
        <v>1728</v>
      </c>
      <c r="Q14">
        <f t="shared" si="2"/>
        <v>144</v>
      </c>
      <c r="R14">
        <f t="shared" si="3"/>
        <v>380160</v>
      </c>
      <c r="S14">
        <v>1728</v>
      </c>
      <c r="T14">
        <v>144</v>
      </c>
      <c r="U14">
        <v>12</v>
      </c>
      <c r="V14">
        <f t="shared" si="4"/>
        <v>31680</v>
      </c>
      <c r="W14">
        <v>144</v>
      </c>
      <c r="X14">
        <v>12</v>
      </c>
      <c r="Z14">
        <v>2640</v>
      </c>
    </row>
    <row r="15" spans="1:26" x14ac:dyDescent="0.3">
      <c r="A15" s="1">
        <v>40969</v>
      </c>
      <c r="B15">
        <v>2580</v>
      </c>
      <c r="N15">
        <v>13</v>
      </c>
      <c r="O15">
        <f t="shared" si="0"/>
        <v>28561</v>
      </c>
      <c r="P15">
        <f t="shared" si="1"/>
        <v>2197</v>
      </c>
      <c r="Q15">
        <f t="shared" si="2"/>
        <v>169</v>
      </c>
      <c r="R15">
        <f t="shared" si="3"/>
        <v>436020</v>
      </c>
      <c r="S15">
        <v>2197</v>
      </c>
      <c r="T15">
        <v>169</v>
      </c>
      <c r="U15">
        <v>13</v>
      </c>
      <c r="V15">
        <f t="shared" si="4"/>
        <v>33540</v>
      </c>
      <c r="W15">
        <v>169</v>
      </c>
      <c r="X15">
        <v>13</v>
      </c>
      <c r="Z15">
        <v>2580</v>
      </c>
    </row>
    <row r="16" spans="1:26" x14ac:dyDescent="0.3">
      <c r="A16" s="1">
        <v>41061</v>
      </c>
      <c r="B16">
        <v>2600</v>
      </c>
      <c r="N16">
        <v>14</v>
      </c>
      <c r="O16">
        <f t="shared" si="0"/>
        <v>38416</v>
      </c>
      <c r="P16">
        <f t="shared" si="1"/>
        <v>2744</v>
      </c>
      <c r="Q16">
        <f t="shared" si="2"/>
        <v>196</v>
      </c>
      <c r="R16">
        <f t="shared" si="3"/>
        <v>509600</v>
      </c>
      <c r="S16">
        <v>2744</v>
      </c>
      <c r="T16">
        <v>196</v>
      </c>
      <c r="U16">
        <v>14</v>
      </c>
      <c r="V16">
        <f t="shared" si="4"/>
        <v>36400</v>
      </c>
      <c r="W16">
        <v>196</v>
      </c>
      <c r="X16">
        <v>14</v>
      </c>
      <c r="Z16">
        <v>2600</v>
      </c>
    </row>
    <row r="17" spans="1:26" x14ac:dyDescent="0.3">
      <c r="A17" s="1">
        <v>41153</v>
      </c>
      <c r="B17">
        <v>2530</v>
      </c>
      <c r="N17">
        <v>15</v>
      </c>
      <c r="O17">
        <f t="shared" si="0"/>
        <v>50625</v>
      </c>
      <c r="P17">
        <f t="shared" si="1"/>
        <v>3375</v>
      </c>
      <c r="Q17">
        <f t="shared" si="2"/>
        <v>225</v>
      </c>
      <c r="R17">
        <f t="shared" si="3"/>
        <v>569250</v>
      </c>
      <c r="S17">
        <v>3375</v>
      </c>
      <c r="T17">
        <v>225</v>
      </c>
      <c r="U17">
        <v>15</v>
      </c>
      <c r="V17">
        <f t="shared" si="4"/>
        <v>37950</v>
      </c>
      <c r="W17">
        <v>225</v>
      </c>
      <c r="X17">
        <v>15</v>
      </c>
      <c r="Z17">
        <v>2530</v>
      </c>
    </row>
    <row r="18" spans="1:26" x14ac:dyDescent="0.3">
      <c r="A18" s="1">
        <v>41244</v>
      </c>
      <c r="B18">
        <v>2520</v>
      </c>
      <c r="N18">
        <v>16</v>
      </c>
      <c r="O18">
        <f t="shared" si="0"/>
        <v>65536</v>
      </c>
      <c r="P18">
        <f t="shared" si="1"/>
        <v>4096</v>
      </c>
      <c r="Q18">
        <f t="shared" si="2"/>
        <v>256</v>
      </c>
      <c r="R18">
        <f t="shared" si="3"/>
        <v>645120</v>
      </c>
      <c r="S18">
        <v>4096</v>
      </c>
      <c r="T18">
        <v>256</v>
      </c>
      <c r="U18">
        <v>16</v>
      </c>
      <c r="V18">
        <f t="shared" si="4"/>
        <v>40320</v>
      </c>
      <c r="W18">
        <v>256</v>
      </c>
      <c r="X18">
        <v>16</v>
      </c>
      <c r="Z18">
        <v>2520</v>
      </c>
    </row>
    <row r="19" spans="1:26" x14ac:dyDescent="0.3">
      <c r="A19" s="1">
        <v>41334</v>
      </c>
      <c r="B19">
        <v>2520</v>
      </c>
      <c r="N19">
        <v>17</v>
      </c>
      <c r="O19">
        <f t="shared" si="0"/>
        <v>83521</v>
      </c>
      <c r="P19">
        <f t="shared" si="1"/>
        <v>4913</v>
      </c>
      <c r="Q19">
        <f t="shared" si="2"/>
        <v>289</v>
      </c>
      <c r="R19">
        <f t="shared" si="3"/>
        <v>728280</v>
      </c>
      <c r="S19">
        <v>4913</v>
      </c>
      <c r="T19">
        <v>289</v>
      </c>
      <c r="U19">
        <v>17</v>
      </c>
      <c r="V19">
        <f t="shared" si="4"/>
        <v>42840</v>
      </c>
      <c r="W19">
        <v>289</v>
      </c>
      <c r="X19">
        <v>17</v>
      </c>
      <c r="Z19">
        <v>2520</v>
      </c>
    </row>
    <row r="20" spans="1:26" x14ac:dyDescent="0.3">
      <c r="A20" s="1">
        <v>41426</v>
      </c>
      <c r="B20">
        <v>2570</v>
      </c>
      <c r="N20">
        <v>18</v>
      </c>
      <c r="O20">
        <f t="shared" si="0"/>
        <v>104976</v>
      </c>
      <c r="P20">
        <f t="shared" si="1"/>
        <v>5832</v>
      </c>
      <c r="Q20">
        <f t="shared" si="2"/>
        <v>324</v>
      </c>
      <c r="R20">
        <f t="shared" si="3"/>
        <v>832680</v>
      </c>
      <c r="S20">
        <v>5832</v>
      </c>
      <c r="T20">
        <v>324</v>
      </c>
      <c r="U20">
        <v>18</v>
      </c>
      <c r="V20">
        <f t="shared" si="4"/>
        <v>46260</v>
      </c>
      <c r="W20">
        <v>324</v>
      </c>
      <c r="X20">
        <v>18</v>
      </c>
      <c r="Z20">
        <v>2570</v>
      </c>
    </row>
    <row r="21" spans="1:26" x14ac:dyDescent="0.3">
      <c r="A21" s="1">
        <v>41518</v>
      </c>
      <c r="B21">
        <v>2510</v>
      </c>
      <c r="N21">
        <v>19</v>
      </c>
      <c r="O21">
        <f t="shared" si="0"/>
        <v>130321</v>
      </c>
      <c r="P21">
        <f t="shared" si="1"/>
        <v>6859</v>
      </c>
      <c r="Q21">
        <f t="shared" si="2"/>
        <v>361</v>
      </c>
      <c r="R21">
        <f t="shared" si="3"/>
        <v>906110</v>
      </c>
      <c r="S21">
        <v>6859</v>
      </c>
      <c r="T21">
        <v>361</v>
      </c>
      <c r="U21">
        <v>19</v>
      </c>
      <c r="V21">
        <f t="shared" si="4"/>
        <v>47690</v>
      </c>
      <c r="W21">
        <v>361</v>
      </c>
      <c r="X21">
        <v>19</v>
      </c>
      <c r="Z21">
        <v>2510</v>
      </c>
    </row>
    <row r="22" spans="1:26" x14ac:dyDescent="0.3">
      <c r="A22" s="1">
        <v>41609</v>
      </c>
      <c r="B22">
        <v>2530</v>
      </c>
      <c r="N22">
        <v>20</v>
      </c>
      <c r="O22">
        <f t="shared" si="0"/>
        <v>160000</v>
      </c>
      <c r="P22">
        <f t="shared" si="1"/>
        <v>8000</v>
      </c>
      <c r="Q22">
        <f t="shared" si="2"/>
        <v>400</v>
      </c>
      <c r="R22">
        <f t="shared" si="3"/>
        <v>1012000</v>
      </c>
      <c r="S22">
        <v>8000</v>
      </c>
      <c r="T22">
        <v>400</v>
      </c>
      <c r="U22">
        <v>20</v>
      </c>
      <c r="V22">
        <f t="shared" si="4"/>
        <v>50600</v>
      </c>
      <c r="W22">
        <v>400</v>
      </c>
      <c r="X22">
        <v>20</v>
      </c>
      <c r="Z22">
        <v>2530</v>
      </c>
    </row>
    <row r="23" spans="1:26" x14ac:dyDescent="0.3">
      <c r="A23" s="1">
        <v>41699</v>
      </c>
      <c r="B23">
        <v>2500</v>
      </c>
      <c r="G23" t="s">
        <v>15</v>
      </c>
      <c r="H23" t="s">
        <v>16</v>
      </c>
      <c r="I23" t="s">
        <v>17</v>
      </c>
      <c r="J23" t="s">
        <v>18</v>
      </c>
      <c r="N23">
        <v>21</v>
      </c>
      <c r="O23">
        <f t="shared" si="0"/>
        <v>194481</v>
      </c>
      <c r="P23">
        <f t="shared" si="1"/>
        <v>9261</v>
      </c>
      <c r="Q23">
        <f t="shared" si="2"/>
        <v>441</v>
      </c>
      <c r="R23">
        <f t="shared" si="3"/>
        <v>1102500</v>
      </c>
      <c r="S23">
        <v>9261</v>
      </c>
      <c r="T23">
        <v>441</v>
      </c>
      <c r="U23">
        <v>21</v>
      </c>
      <c r="V23">
        <f t="shared" si="4"/>
        <v>52500</v>
      </c>
      <c r="W23">
        <v>441</v>
      </c>
      <c r="X23">
        <v>21</v>
      </c>
      <c r="Z23">
        <v>2500</v>
      </c>
    </row>
    <row r="24" spans="1:26" x14ac:dyDescent="0.3">
      <c r="A24" s="1">
        <v>41791</v>
      </c>
      <c r="B24">
        <v>2450</v>
      </c>
      <c r="G24">
        <f>(O27*T27*Y3)+(P27*U27*W27)+(Q27*X27*S27)-(Q27*T27*W27)-(O27*U27*X27)-(P27*S27*Y3)</f>
        <v>1210352000</v>
      </c>
      <c r="H24">
        <f>(R27*T27*Y3)+(P27*U27*Z27)+(Q27*X27*V27)-(Q27*T27*Z27)-(U27*X27*R27)-(Y3*V27*P27)</f>
        <v>-1015128000</v>
      </c>
      <c r="I24" s="4">
        <f>(O27*V27*Y3)+(R27*U27*W27)+(Q27*S27*Z27)-(Q27*V27*W27)-(U27*Z27*O27)-(Y3*R27*S27)</f>
        <v>19147518400</v>
      </c>
      <c r="J24" s="4">
        <f>(O27*T27*Z27)+(P27*V27*W27)+(R27*S27*X27)-(R27*T27*W27)-(V27*O27*X27)-(Z27*S27*P27)</f>
        <v>3063386560000</v>
      </c>
      <c r="N24">
        <v>22</v>
      </c>
      <c r="O24">
        <f t="shared" si="0"/>
        <v>234256</v>
      </c>
      <c r="P24">
        <f t="shared" si="1"/>
        <v>10648</v>
      </c>
      <c r="Q24">
        <f t="shared" si="2"/>
        <v>484</v>
      </c>
      <c r="R24">
        <f t="shared" si="3"/>
        <v>1185800</v>
      </c>
      <c r="S24">
        <v>10648</v>
      </c>
      <c r="T24">
        <v>484</v>
      </c>
      <c r="U24">
        <v>22</v>
      </c>
      <c r="V24">
        <f t="shared" si="4"/>
        <v>53900</v>
      </c>
      <c r="W24">
        <v>484</v>
      </c>
      <c r="X24">
        <v>22</v>
      </c>
      <c r="Z24">
        <v>2450</v>
      </c>
    </row>
    <row r="25" spans="1:26" x14ac:dyDescent="0.3">
      <c r="A25" s="1">
        <v>41883</v>
      </c>
      <c r="B25">
        <v>2440</v>
      </c>
      <c r="G25" t="s">
        <v>19</v>
      </c>
      <c r="H25" t="s">
        <v>20</v>
      </c>
      <c r="I25" t="s">
        <v>21</v>
      </c>
      <c r="N25">
        <v>23</v>
      </c>
      <c r="O25">
        <f t="shared" si="0"/>
        <v>279841</v>
      </c>
      <c r="P25">
        <f t="shared" si="1"/>
        <v>12167</v>
      </c>
      <c r="Q25">
        <f t="shared" si="2"/>
        <v>529</v>
      </c>
      <c r="R25">
        <f t="shared" si="3"/>
        <v>1290760</v>
      </c>
      <c r="S25">
        <v>12167</v>
      </c>
      <c r="T25">
        <v>529</v>
      </c>
      <c r="U25">
        <v>23</v>
      </c>
      <c r="V25">
        <f t="shared" si="4"/>
        <v>56120</v>
      </c>
      <c r="W25">
        <v>529</v>
      </c>
      <c r="X25">
        <v>23</v>
      </c>
      <c r="Z25">
        <v>2440</v>
      </c>
    </row>
    <row r="26" spans="1:26" x14ac:dyDescent="0.3">
      <c r="A26" s="1">
        <v>41974</v>
      </c>
      <c r="B26">
        <v>2470</v>
      </c>
      <c r="G26">
        <f>H24/G24</f>
        <v>-0.83870477348738215</v>
      </c>
      <c r="H26">
        <f>I24/G24</f>
        <v>15.819793250228033</v>
      </c>
      <c r="I26">
        <f>J24/G24</f>
        <v>2530.98814229249</v>
      </c>
      <c r="N26">
        <v>24</v>
      </c>
      <c r="O26">
        <f t="shared" si="0"/>
        <v>331776</v>
      </c>
      <c r="P26">
        <f t="shared" si="1"/>
        <v>13824</v>
      </c>
      <c r="Q26">
        <f t="shared" si="2"/>
        <v>576</v>
      </c>
      <c r="R26">
        <f t="shared" si="3"/>
        <v>1422720</v>
      </c>
      <c r="S26">
        <v>13824</v>
      </c>
      <c r="T26">
        <v>576</v>
      </c>
      <c r="U26">
        <v>24</v>
      </c>
      <c r="V26">
        <f t="shared" si="4"/>
        <v>59280</v>
      </c>
      <c r="W26">
        <v>576</v>
      </c>
      <c r="X26">
        <v>24</v>
      </c>
      <c r="Z26">
        <v>2470</v>
      </c>
    </row>
    <row r="27" spans="1:26" x14ac:dyDescent="0.3">
      <c r="A27" s="1">
        <v>42064</v>
      </c>
      <c r="B27" s="4">
        <v>2402.292490118577</v>
      </c>
      <c r="C27" s="1">
        <v>42064</v>
      </c>
      <c r="D27">
        <v>25</v>
      </c>
      <c r="E27">
        <f>(G26*25^2)+(H26*25)+I26</f>
        <v>2402.292490118577</v>
      </c>
      <c r="O27" s="3">
        <f t="shared" ref="O27:V27" si="5">SUM(O3:O26)</f>
        <v>1763020</v>
      </c>
      <c r="P27" s="3">
        <f t="shared" si="5"/>
        <v>90000</v>
      </c>
      <c r="Q27" s="3">
        <f t="shared" si="5"/>
        <v>4900</v>
      </c>
      <c r="R27" s="3">
        <f t="shared" si="5"/>
        <v>12346970</v>
      </c>
      <c r="S27" s="3">
        <f t="shared" si="5"/>
        <v>90000</v>
      </c>
      <c r="T27" s="3">
        <f t="shared" si="5"/>
        <v>4900</v>
      </c>
      <c r="U27" s="3">
        <f t="shared" si="5"/>
        <v>300</v>
      </c>
      <c r="V27" s="3">
        <f t="shared" si="5"/>
        <v>761330</v>
      </c>
      <c r="W27" s="3">
        <v>4900</v>
      </c>
      <c r="X27" s="3">
        <f>SUM(X3:X26)</f>
        <v>300</v>
      </c>
      <c r="Y27" s="3"/>
      <c r="Z27" s="3">
        <f>SUM(Z3:Z26)</f>
        <v>61380</v>
      </c>
    </row>
    <row r="28" spans="1:26" x14ac:dyDescent="0.3">
      <c r="A28" s="1">
        <v>42156</v>
      </c>
      <c r="B28" s="4">
        <v>2375.3383399209483</v>
      </c>
      <c r="C28" s="1">
        <v>42156</v>
      </c>
      <c r="D28">
        <v>26</v>
      </c>
      <c r="E28">
        <f>(G26*D28^2)+(H26*D28)+I26</f>
        <v>2375.3383399209483</v>
      </c>
    </row>
    <row r="29" spans="1:26" x14ac:dyDescent="0.3">
      <c r="A29" s="1">
        <v>42248</v>
      </c>
      <c r="B29" s="4">
        <v>2346.7067801763451</v>
      </c>
      <c r="C29" s="1">
        <v>42248</v>
      </c>
      <c r="D29">
        <v>27</v>
      </c>
      <c r="E29">
        <f>(G26*D29^2)+(D29*H26)+I26</f>
        <v>2346.7067801763451</v>
      </c>
    </row>
    <row r="30" spans="1:26" x14ac:dyDescent="0.3">
      <c r="A30" s="1">
        <v>42339</v>
      </c>
      <c r="B30" s="4">
        <v>2316.3978108847673</v>
      </c>
      <c r="C30" s="1">
        <v>42339</v>
      </c>
      <c r="D30">
        <v>28</v>
      </c>
      <c r="E30">
        <f>(G26*D30^2)+(D30*H26)+I26</f>
        <v>2316.3978108847673</v>
      </c>
    </row>
    <row r="31" spans="1:26" x14ac:dyDescent="0.3">
      <c r="A31" s="1">
        <v>42430</v>
      </c>
      <c r="B31" s="4">
        <v>2284.4114320462145</v>
      </c>
      <c r="C31" s="1">
        <v>42430</v>
      </c>
      <c r="D31">
        <v>29</v>
      </c>
      <c r="E31">
        <f>(G26*D31^2)+(H26*D31)+I26</f>
        <v>2284.4114320462145</v>
      </c>
    </row>
    <row r="32" spans="1:26" x14ac:dyDescent="0.3">
      <c r="A32" s="1">
        <v>42522</v>
      </c>
      <c r="B32" s="4">
        <v>2250.7476436606871</v>
      </c>
      <c r="C32" s="1">
        <v>42522</v>
      </c>
      <c r="D32">
        <v>30</v>
      </c>
      <c r="E32">
        <f>(G26*D32^2)+(D32*H26)+I26</f>
        <v>2250.7476436606871</v>
      </c>
    </row>
    <row r="33" spans="1:5" x14ac:dyDescent="0.3">
      <c r="A33" s="1">
        <v>42614</v>
      </c>
      <c r="B33" s="4">
        <v>2215.4064457281847</v>
      </c>
      <c r="C33" s="1">
        <v>42614</v>
      </c>
      <c r="D33">
        <v>31</v>
      </c>
      <c r="E33">
        <f>(G26*D33^2)+(H26*D33)+I26</f>
        <v>2215.4064457281847</v>
      </c>
    </row>
    <row r="34" spans="1:5" x14ac:dyDescent="0.3">
      <c r="A34" s="1">
        <v>42705</v>
      </c>
      <c r="B34" s="4">
        <v>2178.3878382487078</v>
      </c>
      <c r="C34" s="1">
        <v>42705</v>
      </c>
      <c r="D34">
        <v>32</v>
      </c>
      <c r="E34">
        <f>(G26*D34^2)+(H26*D34)+I26</f>
        <v>2178.3878382487078</v>
      </c>
    </row>
    <row r="35" spans="1:5" x14ac:dyDescent="0.3">
      <c r="A35" s="1">
        <v>42795</v>
      </c>
      <c r="B35" s="4">
        <v>2139.6918212222558</v>
      </c>
      <c r="C35" s="1">
        <v>42795</v>
      </c>
      <c r="D35">
        <v>33</v>
      </c>
      <c r="E35">
        <f>(G26*D35^2)+(H26*D35)+I26</f>
        <v>2139.6918212222558</v>
      </c>
    </row>
    <row r="36" spans="1:5" x14ac:dyDescent="0.3">
      <c r="A36" s="1">
        <v>42887</v>
      </c>
      <c r="B36" s="4">
        <v>2099.3183946488293</v>
      </c>
      <c r="C36" s="1">
        <v>42887</v>
      </c>
      <c r="D36">
        <v>34</v>
      </c>
      <c r="E36">
        <f>(G26*D36^2)+(H26*D36)+I26</f>
        <v>2099.3183946488293</v>
      </c>
    </row>
    <row r="37" spans="1:5" x14ac:dyDescent="0.3">
      <c r="A37" s="1">
        <v>42979</v>
      </c>
      <c r="B37" s="4">
        <v>2057.2675585284283</v>
      </c>
      <c r="C37" s="1">
        <v>42979</v>
      </c>
      <c r="D37">
        <v>35</v>
      </c>
      <c r="E37">
        <f>(G26*D37^2)+(H26*D37)+I26</f>
        <v>2057.2675585284283</v>
      </c>
    </row>
    <row r="38" spans="1:5" x14ac:dyDescent="0.3">
      <c r="A38" s="1">
        <v>43070</v>
      </c>
      <c r="B38" s="4">
        <v>2013.5393128610522</v>
      </c>
      <c r="C38" s="1">
        <v>43070</v>
      </c>
      <c r="D38">
        <v>36</v>
      </c>
      <c r="E38">
        <f>(G26*D38^2)+(H26*D38)+I26</f>
        <v>2013.5393128610522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Construction</vt:lpstr>
      <vt:lpstr>Trade</vt:lpstr>
      <vt:lpstr>Finance, Insurance, Real Estate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Carlo</dc:creator>
  <cp:lastModifiedBy>John Carlo</cp:lastModifiedBy>
  <dcterms:created xsi:type="dcterms:W3CDTF">2017-09-20T07:50:17Z</dcterms:created>
  <dcterms:modified xsi:type="dcterms:W3CDTF">2017-11-02T02:38:29Z</dcterms:modified>
</cp:coreProperties>
</file>