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aura\PROJECTS\Monte_Carlo\"/>
    </mc:Choice>
  </mc:AlternateContent>
  <xr:revisionPtr revIDLastSave="0" documentId="13_ncr:1_{D56CCCA4-33C7-4526-ADB4-480880CAAD4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odel Parameters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F9" i="1"/>
  <c r="F10" i="1"/>
  <c r="F11" i="1"/>
  <c r="F12" i="1"/>
  <c r="F13" i="1"/>
  <c r="F14" i="1"/>
  <c r="F15" i="1"/>
  <c r="F16" i="1"/>
  <c r="F17" i="1"/>
  <c r="F18" i="1"/>
  <c r="F19" i="1"/>
  <c r="F8" i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8" i="1"/>
  <c r="H8" i="1" s="1"/>
  <c r="F20" i="1" l="1"/>
  <c r="G19" i="1"/>
  <c r="I19" i="1" s="1"/>
  <c r="G15" i="1"/>
  <c r="I15" i="1" s="1"/>
  <c r="G11" i="1"/>
  <c r="I11" i="1" s="1"/>
  <c r="G18" i="1"/>
  <c r="I18" i="1" s="1"/>
  <c r="G14" i="1"/>
  <c r="I14" i="1" s="1"/>
  <c r="G10" i="1"/>
  <c r="I10" i="1" s="1"/>
  <c r="G17" i="1"/>
  <c r="I17" i="1" s="1"/>
  <c r="G13" i="1"/>
  <c r="I13" i="1" s="1"/>
  <c r="G9" i="1"/>
  <c r="I9" i="1" s="1"/>
  <c r="D20" i="1"/>
  <c r="G16" i="1"/>
  <c r="I16" i="1" s="1"/>
  <c r="G12" i="1"/>
  <c r="I12" i="1" s="1"/>
  <c r="G8" i="1"/>
  <c r="I8" i="1" s="1"/>
  <c r="H20" i="1"/>
  <c r="G20" i="1" l="1"/>
  <c r="I20" i="1" s="1"/>
</calcChain>
</file>

<file path=xl/sharedStrings.xml><?xml version="1.0" encoding="utf-8"?>
<sst xmlns="http://schemas.openxmlformats.org/spreadsheetml/2006/main" count="36" uniqueCount="36">
  <si>
    <t>Month</t>
  </si>
  <si>
    <t>Units</t>
  </si>
  <si>
    <t>Avg Selling Price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</si>
  <si>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</si>
  <si>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</si>
  <si>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</si>
  <si>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</si>
  <si>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</si>
  <si>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</si>
  <si>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</si>
  <si>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</si>
  <si>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</si>
  <si>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</si>
  <si>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</si>
  <si>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</si>
  <si>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</si>
  <si>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COGS</t>
  </si>
  <si>
    <t>Gross Margin</t>
  </si>
  <si>
    <t>Number of simulations</t>
  </si>
  <si>
    <t>Total COGS</t>
  </si>
  <si>
    <t>SG&amp;A</t>
  </si>
  <si>
    <t>Selling price Average</t>
  </si>
  <si>
    <t xml:space="preserve">Selling price Standard Deviation </t>
  </si>
  <si>
    <t>COGS Average</t>
  </si>
  <si>
    <t>SG&amp;A Percentage</t>
  </si>
  <si>
    <t xml:space="preserve">Total </t>
  </si>
  <si>
    <t>COGS Std Deviation</t>
  </si>
  <si>
    <t>Results</t>
  </si>
  <si>
    <t>Median</t>
  </si>
  <si>
    <t>Mean</t>
  </si>
  <si>
    <t>Std Dev</t>
  </si>
  <si>
    <t>Mode sales</t>
  </si>
  <si>
    <t>Low Sales</t>
  </si>
  <si>
    <t>Max Sales</t>
  </si>
  <si>
    <t>Model Inputs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</si>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</sst>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37" fontId="0" fillId="0" borderId="0" xfId="0" applyNumberFormat="1" applyAlignment="1">
      <alignment horizontal="center" vertical="center"/>
    </xf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2" borderId="0" xfId="0" applyFont="1" applyFill="1"/>
    <xf numFmtId="9" fontId="7" fillId="2" borderId="0" xfId="0" applyNumberFormat="1" applyFont="1" applyFill="1"/>
    <xf numFmtId="164" fontId="0" fillId="0" borderId="0" xfId="0" applyNumberFormat="1" applyAlignment="1">
      <alignment horizontal="center" vertical="center"/>
    </xf>
    <xf numFmtId="5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5" fontId="5" fillId="0" borderId="0" xfId="0" applyNumberFormat="1" applyFont="1" applyAlignment="1">
      <alignment horizontal="center"/>
    </xf>
    <xf numFmtId="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37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19</xdr:col>
      <xdr:colOff>311293</xdr:colOff>
      <xdr:row>23</xdr:row>
      <xdr:rowOff>148599</xdr:rowOff>
    </xdr:to>
    <xdr:pic>
      <xdr:nvPicPr>
        <xdr:cNvPr id="3" name="Distribution">
          <a:extLst>
            <a:ext uri="{FF2B5EF4-FFF2-40B4-BE49-F238E27FC236}">
              <a16:creationId xmlns:a16="http://schemas.microsoft.com/office/drawing/2014/main" id="{47C3630B-F06F-4EFB-8057-C4FA62615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485775"/>
          <a:ext cx="7921768" cy="4282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05E-5A54-4A40-815D-82947FB98B10}">
  <dimension ref="A1:S30"/>
  <sheetViews>
    <sheetView workbookViewId="0">
      <selection activeCell="W20" sqref="W20"/>
    </sheetView>
  </sheetViews>
  <sheetFormatPr defaultRowHeight="15" x14ac:dyDescent="0.25"/>
  <cols>
    <col min="1" max="1" width="30.28515625" bestFit="1" customWidth="1"/>
    <col min="2" max="2" width="11.28515625" customWidth="1"/>
    <col min="10" max="10" width="10.5703125" customWidth="1"/>
    <col min="11" max="11" width="12.140625" customWidth="1"/>
  </cols>
  <sheetData>
    <row r="1" spans="1:19" ht="23.25" x14ac:dyDescent="0.35">
      <c r="A1" s="6" t="s">
        <v>34</v>
      </c>
      <c r="B1" s="7"/>
      <c r="I1" s="5" t="s">
        <v>27</v>
      </c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.75" x14ac:dyDescent="0.25">
      <c r="A2" s="8" t="s">
        <v>18</v>
      </c>
      <c r="B2" s="9">
        <v>1000</v>
      </c>
    </row>
    <row r="3" spans="1:19" ht="15.75" x14ac:dyDescent="0.25">
      <c r="A3" s="8" t="s">
        <v>21</v>
      </c>
      <c r="B3" s="9">
        <v>20</v>
      </c>
    </row>
    <row r="4" spans="1:19" ht="15.75" x14ac:dyDescent="0.25">
      <c r="A4" s="8" t="s">
        <v>22</v>
      </c>
      <c r="B4" s="9">
        <v>2</v>
      </c>
    </row>
    <row r="5" spans="1:19" ht="15.75" x14ac:dyDescent="0.25">
      <c r="A5" s="8"/>
      <c r="B5" s="7"/>
    </row>
    <row r="6" spans="1:19" ht="15.75" x14ac:dyDescent="0.25">
      <c r="A6" s="8" t="s">
        <v>23</v>
      </c>
      <c r="B6" s="9">
        <v>14</v>
      </c>
    </row>
    <row r="7" spans="1:19" ht="15.75" x14ac:dyDescent="0.25">
      <c r="A7" s="8" t="s">
        <v>26</v>
      </c>
      <c r="B7" s="9">
        <v>1</v>
      </c>
    </row>
    <row r="8" spans="1:19" ht="15.75" x14ac:dyDescent="0.25">
      <c r="A8" s="8"/>
      <c r="B8" s="7"/>
    </row>
    <row r="9" spans="1:19" ht="15.75" x14ac:dyDescent="0.25">
      <c r="A9" s="8" t="s">
        <v>24</v>
      </c>
      <c r="B9" s="10">
        <v>3.3562849144208949E-2</v>
      </c>
    </row>
    <row r="10" spans="1:19" ht="15.75" x14ac:dyDescent="0.25">
      <c r="A10" s="8"/>
      <c r="B10" s="7"/>
    </row>
    <row r="11" spans="1:19" ht="15.75" x14ac:dyDescent="0.25">
      <c r="A11" s="8"/>
      <c r="B11" s="7"/>
    </row>
    <row r="12" spans="1:19" ht="15.75" x14ac:dyDescent="0.25">
      <c r="A12" s="8"/>
      <c r="B12" s="7"/>
    </row>
    <row r="13" spans="1:19" ht="15.75" x14ac:dyDescent="0.25">
      <c r="A13" s="8"/>
      <c r="B13" s="7"/>
    </row>
    <row r="14" spans="1:19" ht="15.75" x14ac:dyDescent="0.25">
      <c r="A14" s="8" t="s">
        <v>31</v>
      </c>
      <c r="B14" s="9">
        <v>2000</v>
      </c>
    </row>
    <row r="15" spans="1:19" ht="15.75" x14ac:dyDescent="0.25">
      <c r="A15" s="8" t="s">
        <v>32</v>
      </c>
      <c r="B15" s="9">
        <v>700</v>
      </c>
    </row>
    <row r="16" spans="1:19" ht="15.75" x14ac:dyDescent="0.25">
      <c r="A16" s="8" t="s">
        <v>33</v>
      </c>
      <c r="B16" s="9">
        <v>6000</v>
      </c>
    </row>
    <row r="27" spans="10:11" ht="18.75" x14ac:dyDescent="0.3">
      <c r="J27" s="3" t="s">
        <v>28</v>
      </c>
      <c r="K27" s="4">
        <v>220558.18943468889</v>
      </c>
    </row>
    <row r="28" spans="10:11" ht="18.75" x14ac:dyDescent="0.3">
      <c r="J28" s="3" t="s">
        <v>29</v>
      </c>
      <c r="K28" s="4">
        <v>236110.5799454599</v>
      </c>
    </row>
    <row r="29" spans="10:11" ht="18.75" x14ac:dyDescent="0.3">
      <c r="J29" s="3" t="s">
        <v>30</v>
      </c>
      <c r="K29" s="4">
        <v>97987.016563178389</v>
      </c>
    </row>
    <row r="30" spans="10:11" ht="18.75" x14ac:dyDescent="0.3">
      <c r="J30" s="3"/>
    </row>
  </sheetData>
  <mergeCells count="1">
    <mergeCell ref="I1:S1"/>
  </mergeCells>
  <dataValidations count="1">
    <dataValidation type="whole" allowBlank="1" showInputMessage="1" showErrorMessage="1" sqref="B2" xr:uid="{CBA99FC2-78A4-45CA-A17B-3527275773DD}">
      <formula1>50</formula1>
      <formula2>2000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0"/>
  <sheetViews>
    <sheetView tabSelected="1" workbookViewId="0">
      <selection activeCell="I8" sqref="I8"/>
    </sheetView>
  </sheetViews>
  <sheetFormatPr defaultRowHeight="15" x14ac:dyDescent="0.25"/>
  <cols>
    <col min="1" max="1" width="21.7109375" bestFit="1" customWidth="1"/>
    <col min="3" max="3" width="15.7109375" bestFit="1" customWidth="1"/>
    <col min="4" max="4" width="11.85546875" customWidth="1"/>
    <col min="5" max="5" width="10" bestFit="1" customWidth="1"/>
    <col min="6" max="6" width="10" customWidth="1"/>
    <col min="7" max="7" width="12.42578125" bestFit="1" customWidth="1"/>
    <col min="8" max="8" width="14.28515625" customWidth="1"/>
    <col min="9" max="9" width="12.85546875" customWidth="1"/>
  </cols>
  <sheetData>
    <row r="3" spans="1:9" x14ac:dyDescent="0.25">
      <c r="B3" s="1"/>
    </row>
    <row r="7" spans="1:9" x14ac:dyDescent="0.25">
      <c r="A7" s="13" t="s">
        <v>0</v>
      </c>
      <c r="B7" s="13" t="s">
        <v>1</v>
      </c>
      <c r="C7" s="13" t="s">
        <v>2</v>
      </c>
      <c r="D7" s="13" t="s">
        <v>3</v>
      </c>
      <c r="E7" s="13" t="s">
        <v>16</v>
      </c>
      <c r="F7" s="13" t="s">
        <v>19</v>
      </c>
      <c r="G7" s="13" t="s">
        <v>17</v>
      </c>
      <c r="H7" s="13" t="s">
        <v>20</v>
      </c>
      <c r="I7" s="13" t="s">
        <v>35</v>
      </c>
    </row>
    <row r="8" spans="1:9" x14ac:dyDescent="0.25">
      <c r="A8" s="13" t="s">
        <v>4</v>
      </c>
      <c r="B8" s="2">
        <v>2692.6919362072199</v>
      </c>
      <c r="C8" s="12">
        <v>20.105117290353316</v>
      </c>
      <c r="D8" s="12">
        <f t="shared" ref="D8:D19" si="0">B8*C8</f>
        <v>54136.887204234728</v>
      </c>
      <c r="E8" s="11">
        <v>14.043302305726389</v>
      </c>
      <c r="F8" s="12">
        <f t="shared" ref="F8:F19" si="1">-(E8*B8)</f>
        <v>-37814.286876349703</v>
      </c>
      <c r="G8" s="12">
        <f>D8+F8</f>
        <v>16322.600327885026</v>
      </c>
      <c r="H8" s="12">
        <f>'Model Parameters'!$B$9*Model!D8</f>
        <v>1816.988178372786</v>
      </c>
      <c r="I8" s="12">
        <f t="shared" ref="I8:I19" si="2">G8-H8</f>
        <v>14505.612149512239</v>
      </c>
    </row>
    <row r="9" spans="1:9" x14ac:dyDescent="0.25">
      <c r="A9" s="13" t="s">
        <v>5</v>
      </c>
      <c r="B9" s="2">
        <v>2692.6919362072199</v>
      </c>
      <c r="C9" s="12">
        <v>19.875266566497956</v>
      </c>
      <c r="D9" s="12">
        <f t="shared" si="0"/>
        <v>53517.970013578008</v>
      </c>
      <c r="E9" s="11">
        <v>13.060625669461899</v>
      </c>
      <c r="F9" s="12">
        <f t="shared" si="1"/>
        <v>-35168.241421981082</v>
      </c>
      <c r="G9" s="12">
        <f t="shared" ref="G9:G19" si="3">D9+F9</f>
        <v>18349.728591596926</v>
      </c>
      <c r="H9" s="12">
        <f>'Model Parameters'!$B$9*Model!D9</f>
        <v>1796.2155540700169</v>
      </c>
      <c r="I9" s="12">
        <f t="shared" si="2"/>
        <v>16553.513037526907</v>
      </c>
    </row>
    <row r="10" spans="1:9" x14ac:dyDescent="0.25">
      <c r="A10" s="13" t="s">
        <v>6</v>
      </c>
      <c r="B10" s="2">
        <v>2692.6919362072199</v>
      </c>
      <c r="C10" s="12">
        <v>21.170577587659988</v>
      </c>
      <c r="D10" s="12">
        <f t="shared" si="0"/>
        <v>57005.843555141349</v>
      </c>
      <c r="E10" s="11">
        <v>13.586728207310182</v>
      </c>
      <c r="F10" s="12">
        <f t="shared" si="1"/>
        <v>-36584.873483263305</v>
      </c>
      <c r="G10" s="12">
        <f t="shared" si="3"/>
        <v>20420.970071878044</v>
      </c>
      <c r="H10" s="12">
        <f>'Model Parameters'!$B$9*Model!D10</f>
        <v>1913.278527579585</v>
      </c>
      <c r="I10" s="12">
        <f t="shared" si="2"/>
        <v>18507.691544298461</v>
      </c>
    </row>
    <row r="11" spans="1:9" x14ac:dyDescent="0.25">
      <c r="A11" s="13" t="s">
        <v>7</v>
      </c>
      <c r="B11" s="2">
        <v>2692.6919362072199</v>
      </c>
      <c r="C11" s="12">
        <v>21.606245622132363</v>
      </c>
      <c r="D11" s="12">
        <f t="shared" si="0"/>
        <v>58178.963358428358</v>
      </c>
      <c r="E11" s="11">
        <v>15.504117988199425</v>
      </c>
      <c r="F11" s="12">
        <f t="shared" si="1"/>
        <v>-41747.813484829894</v>
      </c>
      <c r="G11" s="12">
        <f t="shared" si="3"/>
        <v>16431.149873598464</v>
      </c>
      <c r="H11" s="12">
        <f>'Model Parameters'!$B$9*Model!D11</f>
        <v>1952.651770565391</v>
      </c>
      <c r="I11" s="12">
        <f t="shared" si="2"/>
        <v>14478.498103033073</v>
      </c>
    </row>
    <row r="12" spans="1:9" x14ac:dyDescent="0.25">
      <c r="A12" s="13" t="s">
        <v>8</v>
      </c>
      <c r="B12" s="2">
        <v>2692.6919362072199</v>
      </c>
      <c r="C12" s="12">
        <v>20.8185862868642</v>
      </c>
      <c r="D12" s="12">
        <f t="shared" si="0"/>
        <v>56058.039417873442</v>
      </c>
      <c r="E12" s="11">
        <v>13.385378864188809</v>
      </c>
      <c r="F12" s="12">
        <f t="shared" si="1"/>
        <v>-36042.701730679764</v>
      </c>
      <c r="G12" s="12">
        <f t="shared" si="3"/>
        <v>20015.337687193678</v>
      </c>
      <c r="H12" s="12">
        <f>'Model Parameters'!$B$9*Model!D12</f>
        <v>1881.4675203022052</v>
      </c>
      <c r="I12" s="12">
        <f t="shared" si="2"/>
        <v>18133.870166891473</v>
      </c>
    </row>
    <row r="13" spans="1:9" x14ac:dyDescent="0.25">
      <c r="A13" s="13" t="s">
        <v>9</v>
      </c>
      <c r="B13" s="2">
        <v>2692.6919362072199</v>
      </c>
      <c r="C13" s="12">
        <v>17.564616114737113</v>
      </c>
      <c r="D13" s="12">
        <f t="shared" si="0"/>
        <v>47296.10017472801</v>
      </c>
      <c r="E13" s="11">
        <v>14.952147954048645</v>
      </c>
      <c r="F13" s="12">
        <f t="shared" si="1"/>
        <v>-40261.528224844064</v>
      </c>
      <c r="G13" s="12">
        <f t="shared" si="3"/>
        <v>7034.5719498839462</v>
      </c>
      <c r="H13" s="12">
        <f>'Model Parameters'!$B$9*Model!D13</f>
        <v>1587.3918752737907</v>
      </c>
      <c r="I13" s="12">
        <f t="shared" si="2"/>
        <v>5447.1800746101553</v>
      </c>
    </row>
    <row r="14" spans="1:9" x14ac:dyDescent="0.25">
      <c r="A14" s="13" t="s">
        <v>10</v>
      </c>
      <c r="B14" s="2">
        <v>2692.6919362072199</v>
      </c>
      <c r="C14" s="12">
        <v>21.504219195656805</v>
      </c>
      <c r="D14" s="12">
        <f t="shared" si="0"/>
        <v>57904.237622577588</v>
      </c>
      <c r="E14" s="11">
        <v>14.456488353526384</v>
      </c>
      <c r="F14" s="12">
        <f t="shared" si="1"/>
        <v>-38926.869615414085</v>
      </c>
      <c r="G14" s="12">
        <f t="shared" si="3"/>
        <v>18977.368007163503</v>
      </c>
      <c r="H14" s="12">
        <f>'Model Parameters'!$B$9*Model!D14</f>
        <v>1943.4311921369999</v>
      </c>
      <c r="I14" s="12">
        <f t="shared" si="2"/>
        <v>17033.936815026504</v>
      </c>
    </row>
    <row r="15" spans="1:9" x14ac:dyDescent="0.25">
      <c r="A15" s="13" t="s">
        <v>11</v>
      </c>
      <c r="B15" s="2">
        <v>2692.6919362072199</v>
      </c>
      <c r="C15" s="12">
        <v>21.00275996666819</v>
      </c>
      <c r="D15" s="12">
        <f t="shared" si="0"/>
        <v>56553.962400343255</v>
      </c>
      <c r="E15" s="11">
        <v>13.841449469422422</v>
      </c>
      <c r="F15" s="12">
        <f t="shared" si="1"/>
        <v>-37270.75937173346</v>
      </c>
      <c r="G15" s="12">
        <f t="shared" si="3"/>
        <v>19283.203028609794</v>
      </c>
      <c r="H15" s="12">
        <f>'Model Parameters'!$B$9*Model!D15</f>
        <v>1898.1121085499856</v>
      </c>
      <c r="I15" s="12">
        <f t="shared" si="2"/>
        <v>17385.090920059807</v>
      </c>
    </row>
    <row r="16" spans="1:9" x14ac:dyDescent="0.25">
      <c r="A16" s="13" t="s">
        <v>12</v>
      </c>
      <c r="B16" s="2">
        <v>2692.6919362072199</v>
      </c>
      <c r="C16" s="12">
        <v>21.131944713497504</v>
      </c>
      <c r="D16" s="12">
        <f t="shared" si="0"/>
        <v>56901.817126411515</v>
      </c>
      <c r="E16" s="11">
        <v>13.859721454146236</v>
      </c>
      <c r="F16" s="12">
        <f t="shared" si="1"/>
        <v>-37319.960197657776</v>
      </c>
      <c r="G16" s="12">
        <f t="shared" si="3"/>
        <v>19581.856928753739</v>
      </c>
      <c r="H16" s="12">
        <f>'Model Parameters'!$B$9*Model!D16</f>
        <v>1909.787104245115</v>
      </c>
      <c r="I16" s="12">
        <f t="shared" si="2"/>
        <v>17672.069824508624</v>
      </c>
    </row>
    <row r="17" spans="1:9" x14ac:dyDescent="0.25">
      <c r="A17" s="13" t="s">
        <v>13</v>
      </c>
      <c r="B17" s="2">
        <v>2692.6919362072199</v>
      </c>
      <c r="C17" s="12">
        <v>16.893242245146414</v>
      </c>
      <c r="D17" s="12">
        <f t="shared" si="0"/>
        <v>45488.297169900899</v>
      </c>
      <c r="E17" s="11">
        <v>14.201673028962967</v>
      </c>
      <c r="F17" s="12">
        <f t="shared" si="1"/>
        <v>-38240.730445740141</v>
      </c>
      <c r="G17" s="12">
        <f t="shared" si="3"/>
        <v>7247.5667241607589</v>
      </c>
      <c r="H17" s="12">
        <f>'Model Parameters'!$B$9*Model!D17</f>
        <v>1526.7168557403309</v>
      </c>
      <c r="I17" s="12">
        <f t="shared" si="2"/>
        <v>5720.8498684204278</v>
      </c>
    </row>
    <row r="18" spans="1:9" x14ac:dyDescent="0.25">
      <c r="A18" s="13" t="s">
        <v>14</v>
      </c>
      <c r="B18" s="2">
        <v>2692.6919362072199</v>
      </c>
      <c r="C18" s="12">
        <v>20.330323835327864</v>
      </c>
      <c r="D18" s="12">
        <f t="shared" si="0"/>
        <v>54743.29905186878</v>
      </c>
      <c r="E18" s="11">
        <v>15.316304817313762</v>
      </c>
      <c r="F18" s="12">
        <f t="shared" si="1"/>
        <v>-41242.09047407256</v>
      </c>
      <c r="G18" s="12">
        <f t="shared" si="3"/>
        <v>13501.20857779622</v>
      </c>
      <c r="H18" s="12">
        <f>'Model Parameters'!$B$9*Model!D18</f>
        <v>1837.3410877341887</v>
      </c>
      <c r="I18" s="12">
        <f t="shared" si="2"/>
        <v>11663.867490062032</v>
      </c>
    </row>
    <row r="19" spans="1:9" x14ac:dyDescent="0.25">
      <c r="A19" s="13" t="s">
        <v>15</v>
      </c>
      <c r="B19" s="2">
        <v>2692.6919362072199</v>
      </c>
      <c r="C19" s="12">
        <v>16.426904911914367</v>
      </c>
      <c r="D19" s="12">
        <f t="shared" si="0"/>
        <v>44232.594393154584</v>
      </c>
      <c r="E19" s="11">
        <v>15.812343912645852</v>
      </c>
      <c r="F19" s="12">
        <f t="shared" si="1"/>
        <v>-42577.770946116805</v>
      </c>
      <c r="G19" s="12">
        <f t="shared" si="3"/>
        <v>1654.8234470377793</v>
      </c>
      <c r="H19" s="12">
        <f>'Model Parameters'!$B$9*Model!D19</f>
        <v>1484.57189287443</v>
      </c>
      <c r="I19" s="12">
        <f t="shared" si="2"/>
        <v>170.25155416334928</v>
      </c>
    </row>
    <row r="20" spans="1:9" x14ac:dyDescent="0.25">
      <c r="A20" s="16" t="s">
        <v>25</v>
      </c>
      <c r="B20" s="17">
        <f>SUM(B8:B19)</f>
        <v>32312.303234486633</v>
      </c>
      <c r="C20" s="17"/>
      <c r="D20" s="14">
        <f>SUM(D8:D19)</f>
        <v>642018.01148824056</v>
      </c>
      <c r="E20" s="16"/>
      <c r="F20" s="14">
        <f>SUM(F8:F19)</f>
        <v>-463197.62627268268</v>
      </c>
      <c r="G20" s="15">
        <f>D20+F20</f>
        <v>178820.38521555788</v>
      </c>
      <c r="H20" s="15">
        <f>SUM(H8:H19)</f>
        <v>21547.953667444825</v>
      </c>
      <c r="I20" s="15">
        <f>SUM(G20:H20)</f>
        <v>200368.3388830027</v>
      </c>
    </row>
  </sheetData>
  <phoneticPr fontId="1" type="noConversion"/>
  <dataValidations count="1">
    <dataValidation type="whole" allowBlank="1" showInputMessage="1" showErrorMessage="1" sqref="B2" xr:uid="{D6AC6202-4BE5-4764-9EEF-E66636E816D5}">
      <formula1>50</formula1>
      <formula2>2000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Parameters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Mehra</dc:creator>
  <cp:lastModifiedBy>Gaurang Mehra</cp:lastModifiedBy>
  <dcterms:created xsi:type="dcterms:W3CDTF">2015-06-05T18:17:20Z</dcterms:created>
  <dcterms:modified xsi:type="dcterms:W3CDTF">2021-03-09T18:48:39Z</dcterms:modified>
</cp:coreProperties>
</file>