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mjer\Documents\Google Drive\Programmer\Visually Effective Excel Dashboards\Section 5 - Dashboard Formula Toolbox\"/>
    </mc:Choice>
  </mc:AlternateContent>
  <xr:revisionPtr revIDLastSave="0" documentId="13_ncr:1_{18A57674-03AB-4C98-9BFE-0CBAC0627E66}" xr6:coauthVersionLast="47" xr6:coauthVersionMax="47" xr10:uidLastSave="{00000000-0000-0000-0000-000000000000}"/>
  <bookViews>
    <workbookView xWindow="-110" yWindow="-110" windowWidth="38620" windowHeight="21220" xr2:uid="{00000000-000D-0000-FFFF-FFFF00000000}"/>
  </bookViews>
  <sheets>
    <sheet name="INDEX" sheetId="2" r:id="rId1"/>
    <sheet name="SUMIFS" sheetId="3" r:id="rId2"/>
    <sheet name="Large_Small" sheetId="4" r:id="rId3"/>
    <sheet name="Row_Column" sheetId="5" r:id="rId4"/>
    <sheet name="Choose" sheetId="6" r:id="rId5"/>
    <sheet name="TEXT" sheetId="7" r:id="rId6"/>
    <sheet name="N" sheetId="8" r:id="rId7"/>
    <sheet name="GetPivotData" sheetId="9" r:id="rId8"/>
    <sheet name="INDIRECT" sheetId="10" r:id="rId9"/>
    <sheet name="Data_2016" sheetId="11" r:id="rId10"/>
    <sheet name="Data_2017" sheetId="12" r:id="rId11"/>
    <sheet name="Choose_NM" sheetId="13" r:id="rId12"/>
  </sheets>
  <externalReferences>
    <externalReference r:id="rId13"/>
    <externalReference r:id="rId14"/>
    <externalReference r:id="rId15"/>
    <externalReference r:id="rId16"/>
    <externalReference r:id="rId17"/>
  </externalReferences>
  <definedNames>
    <definedName name="_xlcn.WorksheetConnection_T9A2C161" localSheetId="4" hidden="1">#REF!</definedName>
    <definedName name="_xlcn.WorksheetConnection_T9A2C161" localSheetId="11" hidden="1">#REF!</definedName>
    <definedName name="_xlcn.WorksheetConnection_T9A2C161" localSheetId="9" hidden="1">#REF!</definedName>
    <definedName name="_xlcn.WorksheetConnection_T9A2C161" localSheetId="10" hidden="1">#REF!</definedName>
    <definedName name="_xlcn.WorksheetConnection_T9A2C161" localSheetId="7" hidden="1">#REF!</definedName>
    <definedName name="_xlcn.WorksheetConnection_T9A2C161" localSheetId="8" hidden="1">#REF!</definedName>
    <definedName name="_xlcn.WorksheetConnection_T9A2C161" localSheetId="2" hidden="1">#REF!</definedName>
    <definedName name="_xlcn.WorksheetConnection_T9A2C161" localSheetId="6" hidden="1">#REF!</definedName>
    <definedName name="_xlcn.WorksheetConnection_T9A2C161" localSheetId="3" hidden="1">#REF!</definedName>
    <definedName name="_xlcn.WorksheetConnection_T9A2C161" localSheetId="1" hidden="1">#REF!</definedName>
    <definedName name="_xlcn.WorksheetConnection_T9A2C161" localSheetId="5" hidden="1">#REF!</definedName>
    <definedName name="_xlcn.WorksheetConnection_T9A2C161" hidden="1">#REF!</definedName>
    <definedName name="applist" localSheetId="4">INDEX(([1]INDEX!$A$37:$A$51,[1]INDEX!$B$37:$B$51,[1]INDEX!$C$37:$C$51),,,[1]INDEX!$I$36)</definedName>
    <definedName name="applist" localSheetId="11">INDEX(([1]INDEX!$A$37:$A$51,[1]INDEX!$B$37:$B$51,[1]INDEX!$C$37:$C$51),,,[1]INDEX!$I$36)</definedName>
    <definedName name="applist" localSheetId="9">INDEX(([1]INDEX!$A$37:$A$51,[1]INDEX!$B$37:$B$51,[1]INDEX!$C$37:$C$51),,,[1]INDEX!$I$36)</definedName>
    <definedName name="applist" localSheetId="10">INDEX(([1]INDEX!$A$37:$A$51,[1]INDEX!$B$37:$B$51,[1]INDEX!$C$37:$C$51),,,[1]INDEX!$I$36)</definedName>
    <definedName name="applist" localSheetId="7">INDEX(([1]INDEX!$A$37:$A$51,[1]INDEX!$B$37:$B$51,[1]INDEX!$C$37:$C$51),,,[1]INDEX!$I$36)</definedName>
    <definedName name="applist" localSheetId="8">INDEX(([1]INDEX!$A$37:$A$51,[1]INDEX!$B$37:$B$51,[1]INDEX!$C$37:$C$51),,,[1]INDEX!$I$36)</definedName>
    <definedName name="applist" localSheetId="2">INDEX(([1]INDEX!$A$37:$A$51,[1]INDEX!$B$37:$B$51,[1]INDEX!$C$37:$C$51),,,[1]INDEX!$I$36)</definedName>
    <definedName name="applist" localSheetId="6">INDEX(([1]INDEX!$A$37:$A$51,[1]INDEX!$B$37:$B$51,[1]INDEX!$C$37:$C$51),,,[1]INDEX!$I$36)</definedName>
    <definedName name="applist" localSheetId="3">INDEX(([1]INDEX!$A$37:$A$51,[1]INDEX!$B$37:$B$51,[1]INDEX!$C$37:$C$51),,,[1]INDEX!$I$36)</definedName>
    <definedName name="applist" localSheetId="1">INDEX(([2]INDEX!$A$37:$A$51,[2]INDEX!$B$37:$B$51,[2]INDEX!$C$37:$C$51),,,[2]INDEX!$I$36)</definedName>
    <definedName name="applist" localSheetId="5">INDEX(([1]INDEX!$A$37:$A$51,[1]INDEX!$B$37:$B$51,[1]INDEX!$C$37:$C$51),,,[1]INDEX!$I$36)</definedName>
    <definedName name="applist">INDEX((INDEX!$A$37:$A$51,INDEX!$B$37:$B$51,INDEX!$C$37:$C$51),,,INDEX!$I$36)</definedName>
    <definedName name="Choose_Division" localSheetId="4">CHOOSE([1]Choose_NM!$H$7,[1]!data_py[Division],[1]!data_current[Division])</definedName>
    <definedName name="choose_division" localSheetId="11">CHOOSE(Choose_NM!$H$7,[3]!data_py[Division],[3]!data_current[Division])</definedName>
    <definedName name="Choose_Division" localSheetId="9">CHOOSE([1]Choose_NM!$H$7,data_py[Division],[1]!data_current[Division])</definedName>
    <definedName name="Choose_Division" localSheetId="10">CHOOSE([1]Choose_NM!$H$7,[1]!data_py[Division],data_current[Division])</definedName>
    <definedName name="Choose_Division" localSheetId="7">CHOOSE([1]Choose_NM!$H$7,[1]!data_py[Division],[1]!data_current[Division])</definedName>
    <definedName name="Choose_Division" localSheetId="8">CHOOSE([1]Choose_NM!$H$7,[4]!data_py[Division],[1]!data_current[Division])</definedName>
    <definedName name="Choose_Division" localSheetId="2">CHOOSE([1]Choose_NM!$H$7,[1]!data_py[Division],[1]!data_current[Division])</definedName>
    <definedName name="Choose_Division" localSheetId="6">CHOOSE([1]Choose_NM!$H$7,[1]!data_py[Division],[1]!data_current[Division])</definedName>
    <definedName name="Choose_Division" localSheetId="3">CHOOSE([1]Choose_NM!$H$7,[1]!data_py[Division],[1]!data_current[Division])</definedName>
    <definedName name="Choose_Division" localSheetId="1">CHOOSE([2]Choose_NM!$H$7,[2]!data_py[Division],[2]!data_current[Division])</definedName>
    <definedName name="Choose_Division" localSheetId="5">CHOOSE([1]Choose_NM!$H$7,[1]!data_py[Division],[1]!data_current[Division])</definedName>
    <definedName name="Choose_Division">CHOOSE([5]Choose_NM!$H$7,[5]!data_py[Division],[5]!data_current[Division])</definedName>
    <definedName name="choose_division2">CHOOSE(Choose_NM!$H$7,data_py[Division],data_current[Division])</definedName>
    <definedName name="Choose_Revenue" localSheetId="4">CHOOSE([1]Choose_NM!$H$7,[1]!data_py[Revenue],[1]!data_current[Revenue])</definedName>
    <definedName name="choose_revenue" localSheetId="11">CHOOSE(Choose_NM!$H$7,[3]!data_py[Revenue],[3]!data_current[Revenue])</definedName>
    <definedName name="Choose_Revenue" localSheetId="9">CHOOSE([1]Choose_NM!$H$7,data_py[Revenue],[1]!data_current[Revenue])</definedName>
    <definedName name="Choose_Revenue" localSheetId="10">CHOOSE([1]Choose_NM!$H$7,[1]!data_py[Revenue],data_current[Revenue])</definedName>
    <definedName name="Choose_Revenue" localSheetId="7">CHOOSE([1]Choose_NM!$H$7,[1]!data_py[Revenue],[1]!data_current[Revenue])</definedName>
    <definedName name="Choose_Revenue" localSheetId="8">CHOOSE([1]Choose_NM!$H$7,[4]!data_py[Revenue],[1]!data_current[Revenue])</definedName>
    <definedName name="Choose_Revenue" localSheetId="2">CHOOSE([1]Choose_NM!$H$7,[1]!data_py[Revenue],[1]!data_current[Revenue])</definedName>
    <definedName name="Choose_Revenue" localSheetId="6">CHOOSE([1]Choose_NM!$H$7,[1]!data_py[Revenue],[1]!data_current[Revenue])</definedName>
    <definedName name="Choose_Revenue" localSheetId="3">CHOOSE([1]Choose_NM!$H$7,[1]!data_py[Revenue],[1]!data_current[Revenue])</definedName>
    <definedName name="Choose_Revenue" localSheetId="1">CHOOSE([2]Choose_NM!$H$7,[2]!data_py[Revenue],[2]!data_current[Revenue])</definedName>
    <definedName name="Choose_Revenue" localSheetId="5">CHOOSE([1]Choose_NM!$H$7,[1]!data_py[Revenue],[1]!data_current[Revenue])</definedName>
    <definedName name="Choose_Revenue">CHOOSE([5]Choose_NM!$H$7,[5]!data_py[Revenue],[5]!data_current[Revenue])</definedName>
    <definedName name="choose_revenue2">CHOOSE(Choose_NM!$H$7,data_py[Revenue],data_current[Revenue])</definedName>
    <definedName name="combo" localSheetId="4">[1]ComboDepList!$N$4:INDEX([1]ComboDepList!$N$4:$N$18,MATCH("zzzzzzzz",[1]ComboDepList!$N$4:$N$18,1))</definedName>
    <definedName name="combo" localSheetId="11">[1]ComboDepList!$N$4:INDEX([1]ComboDepList!$N$4:$N$18,MATCH("zzzzzzzz",[1]ComboDepList!$N$4:$N$18,1))</definedName>
    <definedName name="combo" localSheetId="9">[1]ComboDepList!$N$4:INDEX([1]ComboDepList!$N$4:$N$18,MATCH("zzzzzzzz",[1]ComboDepList!$N$4:$N$18,1))</definedName>
    <definedName name="combo" localSheetId="10">[1]ComboDepList!$N$4:INDEX([1]ComboDepList!$N$4:$N$18,MATCH("zzzzzzzz",[1]ComboDepList!$N$4:$N$18,1))</definedName>
    <definedName name="combo" localSheetId="7">[1]ComboDepList!$N$4:INDEX([1]ComboDepList!$N$4:$N$18,MATCH("zzzzzzzz",[1]ComboDepList!$N$4:$N$18,1))</definedName>
    <definedName name="combo" localSheetId="8">[1]ComboDepList!$N$4:INDEX([1]ComboDepList!$N$4:$N$18,MATCH("zzzzzzzz",[1]ComboDepList!$N$4:$N$18,1))</definedName>
    <definedName name="combo" localSheetId="2">[1]ComboDepList!$N$4:INDEX([1]ComboDepList!$N$4:$N$18,MATCH("zzzzzzzz",[1]ComboDepList!$N$4:$N$18,1))</definedName>
    <definedName name="combo" localSheetId="6">[1]ComboDepList!$N$4:INDEX([1]ComboDepList!$N$4:$N$18,MATCH("zzzzzzzz",[1]ComboDepList!$N$4:$N$18,1))</definedName>
    <definedName name="combo" localSheetId="3">[1]ComboDepList!$N$4:INDEX([1]ComboDepList!$N$4:$N$18,MATCH("zzzzzzzz",[1]ComboDepList!$N$4:$N$18,1))</definedName>
    <definedName name="combo" localSheetId="1">[2]ComboDepList!$N$4:INDEX([2]ComboDepList!$N$4:$N$18,MATCH("zzzzzzzz",[2]ComboDepList!$N$4:$N$18,1))</definedName>
    <definedName name="combo" localSheetId="5">[1]ComboDepList!$N$4:INDEX([1]ComboDepList!$N$4:$N$18,MATCH("zzzzzzzz",[1]ComboDepList!$N$4:$N$18,1))</definedName>
    <definedName name="combo">[5]ComboDepList!$N$4:INDEX([5]ComboDepList!$N$4:$N$18,MATCH("zzzzzzzz",[5]ComboDepList!$N$4:$N$18,1))</definedName>
    <definedName name="greeting">INDIRECT!$I$6</definedName>
    <definedName name="myapp" localSheetId="4">INDEX('[1]Charts#4'!$A$2:$A$41,MATCH('[1]Charts#4'!$F$3,'[1]Charts#4'!$A$2:$A$41,0)):INDEX('[1]Charts#4'!$A$2:$A$41,MATCH('[1]Charts#4'!$F$4,'[1]Charts#4'!$A$2:$A$41,0))</definedName>
    <definedName name="myapp" localSheetId="11">INDEX('[1]Charts#4'!$A$2:$A$41,MATCH('[1]Charts#4'!$F$3,'[1]Charts#4'!$A$2:$A$41,0)):INDEX('[1]Charts#4'!$A$2:$A$41,MATCH('[1]Charts#4'!$F$4,'[1]Charts#4'!$A$2:$A$41,0))</definedName>
    <definedName name="myapp" localSheetId="9">INDEX('[1]Charts#4'!$A$2:$A$41,MATCH('[1]Charts#4'!$F$3,'[1]Charts#4'!$A$2:$A$41,0)):INDEX('[1]Charts#4'!$A$2:$A$41,MATCH('[1]Charts#4'!$F$4,'[1]Charts#4'!$A$2:$A$41,0))</definedName>
    <definedName name="myapp" localSheetId="10">INDEX('[1]Charts#4'!$A$2:$A$41,MATCH('[1]Charts#4'!$F$3,'[1]Charts#4'!$A$2:$A$41,0)):INDEX('[1]Charts#4'!$A$2:$A$41,MATCH('[1]Charts#4'!$F$4,'[1]Charts#4'!$A$2:$A$41,0))</definedName>
    <definedName name="myapp" localSheetId="7">INDEX('[1]Charts#4'!$A$2:$A$41,MATCH('[1]Charts#4'!$F$3,'[1]Charts#4'!$A$2:$A$41,0)):INDEX('[1]Charts#4'!$A$2:$A$41,MATCH('[1]Charts#4'!$F$4,'[1]Charts#4'!$A$2:$A$41,0))</definedName>
    <definedName name="myapp" localSheetId="8">INDEX('[1]Charts#4'!$A$2:$A$41,MATCH('[1]Charts#4'!$F$3,'[1]Charts#4'!$A$2:$A$41,0)):INDEX('[1]Charts#4'!$A$2:$A$41,MATCH('[1]Charts#4'!$F$4,'[1]Charts#4'!$A$2:$A$41,0))</definedName>
    <definedName name="myapp" localSheetId="2">INDEX('[1]Charts#4'!$A$2:$A$41,MATCH('[1]Charts#4'!$F$3,'[1]Charts#4'!$A$2:$A$41,0)):INDEX('[1]Charts#4'!$A$2:$A$41,MATCH('[1]Charts#4'!$F$4,'[1]Charts#4'!$A$2:$A$41,0))</definedName>
    <definedName name="myapp" localSheetId="6">INDEX('[1]Charts#4'!$A$2:$A$41,MATCH('[1]Charts#4'!$F$3,'[1]Charts#4'!$A$2:$A$41,0)):INDEX('[1]Charts#4'!$A$2:$A$41,MATCH('[1]Charts#4'!$F$4,'[1]Charts#4'!$A$2:$A$41,0))</definedName>
    <definedName name="myapp" localSheetId="3">INDEX('[1]Charts#4'!$A$2:$A$41,MATCH('[1]Charts#4'!$F$3,'[1]Charts#4'!$A$2:$A$41,0)):INDEX('[1]Charts#4'!$A$2:$A$41,MATCH('[1]Charts#4'!$F$4,'[1]Charts#4'!$A$2:$A$41,0))</definedName>
    <definedName name="myapp" localSheetId="1">INDEX('[2]Charts#4'!$A$2:$A$41,MATCH('[2]Charts#4'!$F$3,'[2]Charts#4'!$A$2:$A$41,0)):INDEX('[2]Charts#4'!$A$2:$A$41,MATCH('[2]Charts#4'!$F$4,'[2]Charts#4'!$A$2:$A$41,0))</definedName>
    <definedName name="myapp" localSheetId="5">INDEX('[1]Charts#4'!$A$2:$A$41,MATCH('[1]Charts#4'!$F$3,'[1]Charts#4'!$A$2:$A$41,0)):INDEX('[1]Charts#4'!$A$2:$A$41,MATCH('[1]Charts#4'!$F$4,'[1]Charts#4'!$A$2:$A$41,0))</definedName>
    <definedName name="myapp">INDEX('[5]Charts#4'!$A$2:$A$41,MATCH('[5]Charts#4'!$F$3,'[5]Charts#4'!$A$2:$A$41,0)):INDEX('[5]Charts#4'!$A$2:$A$41,MATCH('[5]Charts#4'!$F$4,'[5]Charts#4'!$A$2:$A$41,0))</definedName>
    <definedName name="mydate" localSheetId="4">INDEX('[1]Charts#3'!$A$2:$A$127,MATCH('[1]Charts#3'!$F$3,'[1]Charts#3'!$A$2:$A$127,0)):INDEX('[1]Charts#3'!$A$2:$A$127,MATCH('[1]Charts#3'!$F$4,'[1]Charts#3'!$A$2:$A$127,0))</definedName>
    <definedName name="mydate" localSheetId="11">INDEX('[1]Charts#3'!$A$2:$A$127,MATCH('[1]Charts#3'!$F$3,'[1]Charts#3'!$A$2:$A$127,0)):INDEX('[1]Charts#3'!$A$2:$A$127,MATCH('[1]Charts#3'!$F$4,'[1]Charts#3'!$A$2:$A$127,0))</definedName>
    <definedName name="mydate" localSheetId="9">INDEX('[1]Charts#3'!$A$2:$A$127,MATCH('[1]Charts#3'!$F$3,'[1]Charts#3'!$A$2:$A$127,0)):INDEX('[1]Charts#3'!$A$2:$A$127,MATCH('[1]Charts#3'!$F$4,'[1]Charts#3'!$A$2:$A$127,0))</definedName>
    <definedName name="mydate" localSheetId="10">INDEX('[1]Charts#3'!$A$2:$A$127,MATCH('[1]Charts#3'!$F$3,'[1]Charts#3'!$A$2:$A$127,0)):INDEX('[1]Charts#3'!$A$2:$A$127,MATCH('[1]Charts#3'!$F$4,'[1]Charts#3'!$A$2:$A$127,0))</definedName>
    <definedName name="mydate" localSheetId="7">INDEX('[1]Charts#3'!$A$2:$A$127,MATCH('[1]Charts#3'!$F$3,'[1]Charts#3'!$A$2:$A$127,0)):INDEX('[1]Charts#3'!$A$2:$A$127,MATCH('[1]Charts#3'!$F$4,'[1]Charts#3'!$A$2:$A$127,0))</definedName>
    <definedName name="mydate" localSheetId="8">INDEX('[1]Charts#3'!$A$2:$A$127,MATCH('[1]Charts#3'!$F$3,'[1]Charts#3'!$A$2:$A$127,0)):INDEX('[1]Charts#3'!$A$2:$A$127,MATCH('[1]Charts#3'!$F$4,'[1]Charts#3'!$A$2:$A$127,0))</definedName>
    <definedName name="mydate" localSheetId="2">INDEX('[1]Charts#3'!$A$2:$A$127,MATCH('[1]Charts#3'!$F$3,'[1]Charts#3'!$A$2:$A$127,0)):INDEX('[1]Charts#3'!$A$2:$A$127,MATCH('[1]Charts#3'!$F$4,'[1]Charts#3'!$A$2:$A$127,0))</definedName>
    <definedName name="mydate" localSheetId="6">INDEX('[1]Charts#3'!$A$2:$A$127,MATCH('[1]Charts#3'!$F$3,'[1]Charts#3'!$A$2:$A$127,0)):INDEX('[1]Charts#3'!$A$2:$A$127,MATCH('[1]Charts#3'!$F$4,'[1]Charts#3'!$A$2:$A$127,0))</definedName>
    <definedName name="mydate" localSheetId="3">INDEX('[1]Charts#3'!$A$2:$A$127,MATCH('[1]Charts#3'!$F$3,'[1]Charts#3'!$A$2:$A$127,0)):INDEX('[1]Charts#3'!$A$2:$A$127,MATCH('[1]Charts#3'!$F$4,'[1]Charts#3'!$A$2:$A$127,0))</definedName>
    <definedName name="mydate" localSheetId="1">INDEX('[2]Charts#3'!$A$2:$A$127,MATCH('[2]Charts#3'!$F$3,'[2]Charts#3'!$A$2:$A$127,0)):INDEX('[2]Charts#3'!$A$2:$A$127,MATCH('[2]Charts#3'!$F$4,'[2]Charts#3'!$A$2:$A$127,0))</definedName>
    <definedName name="mydate" localSheetId="5">INDEX('[1]Charts#3'!$A$2:$A$127,MATCH('[1]Charts#3'!$F$3,'[1]Charts#3'!$A$2:$A$127,0)):INDEX('[1]Charts#3'!$A$2:$A$127,MATCH('[1]Charts#3'!$F$4,'[1]Charts#3'!$A$2:$A$127,0))</definedName>
    <definedName name="mydate">INDEX('[5]Charts#3'!$A$2:$A$127,MATCH('[5]Charts#3'!$F$3,'[5]Charts#3'!$A$2:$A$127,0)):INDEX('[5]Charts#3'!$A$2:$A$127,MATCH('[5]Charts#3'!$F$4,'[5]Charts#3'!$A$2:$A$127,0))</definedName>
    <definedName name="myrev" localSheetId="4">INDEX('[1]Charts#4'!$B$2:$B$41,MATCH('[1]Charts#4'!$F$3,'[1]Charts#4'!$A$2:$A$41,0)):INDEX('[1]Charts#4'!$B$2:$B$41,MATCH('[1]Charts#4'!$F$4,'[1]Charts#4'!$A$2:$A$41,0))</definedName>
    <definedName name="myrev" localSheetId="11">INDEX('[1]Charts#4'!$B$2:$B$41,MATCH('[1]Charts#4'!$F$3,'[1]Charts#4'!$A$2:$A$41,0)):INDEX('[1]Charts#4'!$B$2:$B$41,MATCH('[1]Charts#4'!$F$4,'[1]Charts#4'!$A$2:$A$41,0))</definedName>
    <definedName name="myrev" localSheetId="9">INDEX('[1]Charts#4'!$B$2:$B$41,MATCH('[1]Charts#4'!$F$3,'[1]Charts#4'!$A$2:$A$41,0)):INDEX('[1]Charts#4'!$B$2:$B$41,MATCH('[1]Charts#4'!$F$4,'[1]Charts#4'!$A$2:$A$41,0))</definedName>
    <definedName name="myrev" localSheetId="10">INDEX('[1]Charts#4'!$B$2:$B$41,MATCH('[1]Charts#4'!$F$3,'[1]Charts#4'!$A$2:$A$41,0)):INDEX('[1]Charts#4'!$B$2:$B$41,MATCH('[1]Charts#4'!$F$4,'[1]Charts#4'!$A$2:$A$41,0))</definedName>
    <definedName name="myrev" localSheetId="7">INDEX('[1]Charts#4'!$B$2:$B$41,MATCH('[1]Charts#4'!$F$3,'[1]Charts#4'!$A$2:$A$41,0)):INDEX('[1]Charts#4'!$B$2:$B$41,MATCH('[1]Charts#4'!$F$4,'[1]Charts#4'!$A$2:$A$41,0))</definedName>
    <definedName name="myrev" localSheetId="8">INDEX('[1]Charts#4'!$B$2:$B$41,MATCH('[1]Charts#4'!$F$3,'[1]Charts#4'!$A$2:$A$41,0)):INDEX('[1]Charts#4'!$B$2:$B$41,MATCH('[1]Charts#4'!$F$4,'[1]Charts#4'!$A$2:$A$41,0))</definedName>
    <definedName name="myrev" localSheetId="2">INDEX('[1]Charts#4'!$B$2:$B$41,MATCH('[1]Charts#4'!$F$3,'[1]Charts#4'!$A$2:$A$41,0)):INDEX('[1]Charts#4'!$B$2:$B$41,MATCH('[1]Charts#4'!$F$4,'[1]Charts#4'!$A$2:$A$41,0))</definedName>
    <definedName name="myrev" localSheetId="6">INDEX('[1]Charts#4'!$B$2:$B$41,MATCH('[1]Charts#4'!$F$3,'[1]Charts#4'!$A$2:$A$41,0)):INDEX('[1]Charts#4'!$B$2:$B$41,MATCH('[1]Charts#4'!$F$4,'[1]Charts#4'!$A$2:$A$41,0))</definedName>
    <definedName name="myrev" localSheetId="3">INDEX('[1]Charts#4'!$B$2:$B$41,MATCH('[1]Charts#4'!$F$3,'[1]Charts#4'!$A$2:$A$41,0)):INDEX('[1]Charts#4'!$B$2:$B$41,MATCH('[1]Charts#4'!$F$4,'[1]Charts#4'!$A$2:$A$41,0))</definedName>
    <definedName name="myrev" localSheetId="1">INDEX('[2]Charts#4'!$B$2:$B$41,MATCH('[2]Charts#4'!$F$3,'[2]Charts#4'!$A$2:$A$41,0)):INDEX('[2]Charts#4'!$B$2:$B$41,MATCH('[2]Charts#4'!$F$4,'[2]Charts#4'!$A$2:$A$41,0))</definedName>
    <definedName name="myrev" localSheetId="5">INDEX('[1]Charts#4'!$B$2:$B$41,MATCH('[1]Charts#4'!$F$3,'[1]Charts#4'!$A$2:$A$41,0)):INDEX('[1]Charts#4'!$B$2:$B$41,MATCH('[1]Charts#4'!$F$4,'[1]Charts#4'!$A$2:$A$41,0))</definedName>
    <definedName name="myrev">INDEX('[5]Charts#4'!$B$2:$B$41,MATCH('[5]Charts#4'!$F$3,'[5]Charts#4'!$A$2:$A$41,0)):INDEX('[5]Charts#4'!$B$2:$B$41,MATCH('[5]Charts#4'!$F$4,'[5]Charts#4'!$A$2:$A$41,0))</definedName>
    <definedName name="myvalue" localSheetId="4">INDEX('[1]Charts#3'!$B$2:$B$127,MATCH('[1]Charts#3'!$F$3,'[1]Charts#3'!$A$2:$A$127,0)):INDEX('[1]Charts#3'!$B$2:$B$127,MATCH('[1]Charts#3'!$F$4,'[1]Charts#3'!$A$2:$A$127,0))</definedName>
    <definedName name="myvalue" localSheetId="11">INDEX('[1]Charts#3'!$B$2:$B$127,MATCH('[1]Charts#3'!$F$3,'[1]Charts#3'!$A$2:$A$127,0)):INDEX('[1]Charts#3'!$B$2:$B$127,MATCH('[1]Charts#3'!$F$4,'[1]Charts#3'!$A$2:$A$127,0))</definedName>
    <definedName name="myvalue" localSheetId="9">INDEX('[1]Charts#3'!$B$2:$B$127,MATCH('[1]Charts#3'!$F$3,'[1]Charts#3'!$A$2:$A$127,0)):INDEX('[1]Charts#3'!$B$2:$B$127,MATCH('[1]Charts#3'!$F$4,'[1]Charts#3'!$A$2:$A$127,0))</definedName>
    <definedName name="myvalue" localSheetId="10">INDEX('[1]Charts#3'!$B$2:$B$127,MATCH('[1]Charts#3'!$F$3,'[1]Charts#3'!$A$2:$A$127,0)):INDEX('[1]Charts#3'!$B$2:$B$127,MATCH('[1]Charts#3'!$F$4,'[1]Charts#3'!$A$2:$A$127,0))</definedName>
    <definedName name="myvalue" localSheetId="7">INDEX('[1]Charts#3'!$B$2:$B$127,MATCH('[1]Charts#3'!$F$3,'[1]Charts#3'!$A$2:$A$127,0)):INDEX('[1]Charts#3'!$B$2:$B$127,MATCH('[1]Charts#3'!$F$4,'[1]Charts#3'!$A$2:$A$127,0))</definedName>
    <definedName name="myvalue" localSheetId="8">INDEX('[1]Charts#3'!$B$2:$B$127,MATCH('[1]Charts#3'!$F$3,'[1]Charts#3'!$A$2:$A$127,0)):INDEX('[1]Charts#3'!$B$2:$B$127,MATCH('[1]Charts#3'!$F$4,'[1]Charts#3'!$A$2:$A$127,0))</definedName>
    <definedName name="myvalue" localSheetId="2">INDEX('[1]Charts#3'!$B$2:$B$127,MATCH('[1]Charts#3'!$F$3,'[1]Charts#3'!$A$2:$A$127,0)):INDEX('[1]Charts#3'!$B$2:$B$127,MATCH('[1]Charts#3'!$F$4,'[1]Charts#3'!$A$2:$A$127,0))</definedName>
    <definedName name="myvalue" localSheetId="6">INDEX('[1]Charts#3'!$B$2:$B$127,MATCH('[1]Charts#3'!$F$3,'[1]Charts#3'!$A$2:$A$127,0)):INDEX('[1]Charts#3'!$B$2:$B$127,MATCH('[1]Charts#3'!$F$4,'[1]Charts#3'!$A$2:$A$127,0))</definedName>
    <definedName name="myvalue" localSheetId="3">INDEX('[1]Charts#3'!$B$2:$B$127,MATCH('[1]Charts#3'!$F$3,'[1]Charts#3'!$A$2:$A$127,0)):INDEX('[1]Charts#3'!$B$2:$B$127,MATCH('[1]Charts#3'!$F$4,'[1]Charts#3'!$A$2:$A$127,0))</definedName>
    <definedName name="myvalue" localSheetId="1">INDEX('[2]Charts#3'!$B$2:$B$127,MATCH('[2]Charts#3'!$F$3,'[2]Charts#3'!$A$2:$A$127,0)):INDEX('[2]Charts#3'!$B$2:$B$127,MATCH('[2]Charts#3'!$F$4,'[2]Charts#3'!$A$2:$A$127,0))</definedName>
    <definedName name="myvalue" localSheetId="5">INDEX('[1]Charts#3'!$B$2:$B$127,MATCH('[1]Charts#3'!$F$3,'[1]Charts#3'!$A$2:$A$127,0)):INDEX('[1]Charts#3'!$B$2:$B$127,MATCH('[1]Charts#3'!$F$4,'[1]Charts#3'!$A$2:$A$127,0))</definedName>
    <definedName name="myvalue">INDEX('[5]Charts#3'!$B$2:$B$127,MATCH('[5]Charts#3'!$F$3,'[5]Charts#3'!$A$2:$A$127,0)):INDEX('[5]Charts#3'!$B$2:$B$127,MATCH('[5]Charts#3'!$F$4,'[5]Charts#3'!$A$2:$A$127,0))</definedName>
    <definedName name="Slicer_Division">#N/A</definedName>
  </definedNames>
  <calcPr calcId="191029"/>
  <pivotCaches>
    <pivotCache cacheId="0"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3" l="1"/>
  <c r="C9" i="13" l="1" a="1"/>
  <c r="C9" i="13" s="1"/>
  <c r="C8" i="13" a="1"/>
  <c r="C8" i="13" s="1"/>
  <c r="C7" i="13" a="1"/>
  <c r="C7" i="13" s="1"/>
  <c r="L15" i="10"/>
  <c r="K15" i="10"/>
  <c r="D17" i="10"/>
  <c r="B6" i="10" a="1"/>
  <c r="B8" i="10" a="1"/>
  <c r="B7" i="10" a="1"/>
  <c r="D16" i="10"/>
  <c r="D15" i="10"/>
  <c r="C17" i="10"/>
  <c r="B7" i="10" l="1"/>
  <c r="B8" i="10"/>
  <c r="B6" i="10"/>
  <c r="F19" i="8"/>
  <c r="B19" i="8"/>
  <c r="B16" i="8"/>
  <c r="F16" i="8" s="1"/>
  <c r="F14" i="8"/>
  <c r="F13" i="8"/>
  <c r="F11" i="8"/>
  <c r="F9" i="8"/>
  <c r="F7" i="8"/>
  <c r="F6" i="8"/>
  <c r="F5" i="8"/>
  <c r="F4" i="8"/>
  <c r="C4" i="8"/>
  <c r="D22" i="7"/>
  <c r="D21" i="7"/>
  <c r="D20" i="7"/>
  <c r="A15" i="7"/>
  <c r="E12" i="7"/>
  <c r="H12" i="7" s="1"/>
  <c r="E10" i="7"/>
  <c r="H10" i="7" s="1"/>
  <c r="E8" i="7"/>
  <c r="H8" i="7" s="1"/>
  <c r="E7" i="7"/>
  <c r="H7" i="7" s="1"/>
  <c r="E6" i="7"/>
  <c r="H6" i="7" s="1"/>
  <c r="E5" i="7"/>
  <c r="H5" i="7" s="1"/>
  <c r="E4" i="7"/>
  <c r="H4" i="7" s="1"/>
  <c r="G44" i="6"/>
  <c r="G43" i="6"/>
  <c r="G42" i="6"/>
  <c r="G41" i="6"/>
  <c r="G40" i="6"/>
  <c r="G39" i="6"/>
  <c r="G38" i="6"/>
  <c r="G37" i="6"/>
  <c r="G36" i="6"/>
  <c r="G35" i="6"/>
  <c r="G34" i="6"/>
  <c r="G33" i="6"/>
  <c r="G32" i="6"/>
  <c r="G31" i="6"/>
  <c r="G30" i="6"/>
  <c r="H22" i="6"/>
  <c r="G22" i="6"/>
  <c r="G10" i="6"/>
  <c r="G9" i="6"/>
  <c r="G8" i="6"/>
  <c r="G7" i="6"/>
  <c r="G6" i="6"/>
  <c r="G5" i="6"/>
  <c r="H25" i="5"/>
  <c r="G25" i="5"/>
  <c r="F25" i="5"/>
  <c r="E25" i="5"/>
  <c r="D25" i="5"/>
  <c r="D14" i="5"/>
  <c r="C14" i="5"/>
  <c r="D13" i="5"/>
  <c r="C13" i="5"/>
  <c r="D12" i="5"/>
  <c r="C12" i="5"/>
  <c r="D11" i="5"/>
  <c r="C11" i="5"/>
  <c r="D10" i="5"/>
  <c r="C10" i="5"/>
  <c r="G9" i="5"/>
  <c r="F9" i="5"/>
  <c r="D9" i="5"/>
  <c r="C9" i="5"/>
  <c r="G8" i="5"/>
  <c r="F8" i="5"/>
  <c r="D8" i="5"/>
  <c r="C8" i="5"/>
  <c r="G7" i="5"/>
  <c r="F7" i="5"/>
  <c r="D7" i="5"/>
  <c r="C7" i="5"/>
  <c r="G6" i="5"/>
  <c r="F6" i="5"/>
  <c r="D6" i="5"/>
  <c r="I7" i="5" s="1" a="1"/>
  <c r="I7" i="5" s="1"/>
  <c r="C6" i="5"/>
  <c r="G5" i="5"/>
  <c r="F5" i="5"/>
  <c r="D5" i="5"/>
  <c r="J8" i="5" s="1" a="1"/>
  <c r="J8" i="5" s="1"/>
  <c r="C5" i="5"/>
  <c r="I9" i="4"/>
  <c r="G9" i="4"/>
  <c r="I8" i="4"/>
  <c r="G8" i="4"/>
  <c r="I7" i="4"/>
  <c r="G7" i="4"/>
  <c r="I6" i="4"/>
  <c r="G6" i="4"/>
  <c r="I5" i="4"/>
  <c r="G5" i="4"/>
  <c r="K15" i="9"/>
  <c r="K14" i="9"/>
  <c r="K6" i="9"/>
  <c r="K13" i="9"/>
  <c r="K4" i="9"/>
  <c r="K12" i="9"/>
  <c r="K7" i="9"/>
  <c r="K11" i="9"/>
  <c r="K10" i="9"/>
  <c r="K5" i="9"/>
  <c r="K9" i="9"/>
  <c r="K8" i="9"/>
  <c r="C16" i="10"/>
  <c r="C15" i="10"/>
  <c r="J7" i="5" l="1" a="1"/>
  <c r="J7" i="5" s="1"/>
  <c r="I6" i="5" a="1"/>
  <c r="I6" i="5" s="1"/>
  <c r="I9" i="5" a="1"/>
  <c r="I9" i="5" s="1"/>
  <c r="J6" i="5" a="1"/>
  <c r="J6" i="5" s="1"/>
  <c r="J9" i="5" a="1"/>
  <c r="J9" i="5" s="1"/>
  <c r="I5" i="5" a="1"/>
  <c r="I5" i="5" s="1"/>
  <c r="I8" i="5" a="1"/>
  <c r="I8" i="5" s="1"/>
  <c r="J5" i="5" a="1"/>
  <c r="J5" i="5" s="1"/>
  <c r="J15" i="3"/>
  <c r="J10" i="3"/>
  <c r="J6" i="3"/>
  <c r="J5" i="3"/>
  <c r="J4" i="3"/>
  <c r="K70" i="2" l="1"/>
  <c r="K69" i="2"/>
  <c r="K68" i="2"/>
  <c r="K67" i="2"/>
  <c r="K66" i="2"/>
  <c r="K65" i="2"/>
  <c r="K64" i="2"/>
  <c r="K63" i="2"/>
  <c r="K62" i="2"/>
  <c r="K61" i="2"/>
  <c r="K60" i="2"/>
  <c r="K59" i="2"/>
  <c r="K58" i="2"/>
  <c r="K57" i="2"/>
  <c r="K56" i="2"/>
  <c r="I56" i="2" a="1"/>
  <c r="I56" i="2" s="1"/>
  <c r="H51" i="2"/>
  <c r="G51" i="2" a="1"/>
  <c r="G51" i="2" s="1"/>
  <c r="H50" i="2"/>
  <c r="G50" i="2" a="1"/>
  <c r="G50" i="2" s="1"/>
  <c r="H49" i="2"/>
  <c r="G49" i="2" a="1"/>
  <c r="G49" i="2" s="1"/>
  <c r="H48" i="2"/>
  <c r="G48" i="2" a="1"/>
  <c r="G48" i="2" s="1"/>
  <c r="H47" i="2"/>
  <c r="G47" i="2" a="1"/>
  <c r="G47" i="2" s="1"/>
  <c r="H46" i="2"/>
  <c r="G46" i="2" a="1"/>
  <c r="G46" i="2" s="1"/>
  <c r="H45" i="2"/>
  <c r="G45" i="2" a="1"/>
  <c r="G45" i="2" s="1"/>
  <c r="H44" i="2"/>
  <c r="G44" i="2" a="1"/>
  <c r="G44" i="2" s="1"/>
  <c r="H43" i="2"/>
  <c r="G43" i="2" a="1"/>
  <c r="G43" i="2" s="1"/>
  <c r="H42" i="2"/>
  <c r="G42" i="2" a="1"/>
  <c r="G42" i="2" s="1"/>
  <c r="H41" i="2"/>
  <c r="G41" i="2" a="1"/>
  <c r="G41" i="2" s="1"/>
  <c r="H40" i="2"/>
  <c r="G40" i="2" a="1"/>
  <c r="G40" i="2" s="1"/>
  <c r="H39" i="2"/>
  <c r="G39" i="2" a="1"/>
  <c r="G39" i="2" s="1"/>
  <c r="H38" i="2"/>
  <c r="G38" i="2" a="1"/>
  <c r="G38" i="2" s="1"/>
  <c r="H37" i="2"/>
  <c r="G37" i="2" a="1"/>
  <c r="G37" i="2" s="1"/>
  <c r="I29" i="2" a="1"/>
  <c r="I29" i="2" s="1"/>
  <c r="I26" i="2" a="1"/>
  <c r="I26" i="2" s="1"/>
  <c r="F19" i="2"/>
  <c r="E19" i="2"/>
  <c r="D19" i="2"/>
  <c r="C19" i="2"/>
  <c r="I22" i="2" s="1"/>
  <c r="H7" i="2"/>
  <c r="H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Gerardo M</author>
  </authors>
  <commentList>
    <comment ref="J4" authorId="0" shapeId="0" xr:uid="{3288129A-1BA0-4743-B981-912242A2CB3F}">
      <text>
        <r>
          <rPr>
            <b/>
            <sz val="9"/>
            <color indexed="81"/>
            <rFont val="Tahoma"/>
            <family val="2"/>
          </rPr>
          <t>Gerardo M:</t>
        </r>
        <r>
          <rPr>
            <sz val="9"/>
            <color indexed="81"/>
            <rFont val="Tahoma"/>
            <family val="2"/>
          </rPr>
          <t xml:space="preserve">
use SUMIFS not SUMIF when you have multiple criteria</t>
        </r>
      </text>
    </comment>
    <comment ref="J6" authorId="0" shapeId="0" xr:uid="{3BE03B69-2256-41E4-99B0-F3CA5A0513DA}">
      <text>
        <r>
          <rPr>
            <b/>
            <sz val="9"/>
            <color indexed="81"/>
            <rFont val="Tahoma"/>
            <family val="2"/>
          </rPr>
          <t>Gerardo M:</t>
        </r>
        <r>
          <rPr>
            <sz val="9"/>
            <color indexed="81"/>
            <rFont val="Tahoma"/>
            <family val="2"/>
          </rPr>
          <t xml:space="preserve">
* is the wildcard symbol to search for the condition of America in the 3rd criteria range</t>
        </r>
      </text>
    </comment>
    <comment ref="J10" authorId="0" shapeId="0" xr:uid="{23693143-0903-4D07-8AA1-2AA998C866BE}">
      <text>
        <r>
          <rPr>
            <b/>
            <sz val="9"/>
            <color indexed="81"/>
            <rFont val="Tahoma"/>
            <family val="2"/>
          </rPr>
          <t>Gerardo M:</t>
        </r>
        <r>
          <rPr>
            <sz val="9"/>
            <color indexed="81"/>
            <rFont val="Tahoma"/>
            <family val="2"/>
          </rPr>
          <t xml:space="preserve">
the &gt;50000 cell doesn't need to be concatenated into a string in the formula with a &gt; symbol since it's already in the cell. Otherwise it would need to be written as "&gt;"&amp;I10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Gerardo M</author>
  </authors>
  <commentList>
    <comment ref="C4" authorId="0" shapeId="0" xr:uid="{16B59228-039A-4D29-9605-B33CF5DEFC89}">
      <text>
        <r>
          <rPr>
            <b/>
            <sz val="9"/>
            <color indexed="81"/>
            <rFont val="Tahoma"/>
            <family val="2"/>
          </rPr>
          <t>Gerardo M:</t>
        </r>
        <r>
          <rPr>
            <sz val="9"/>
            <color indexed="81"/>
            <rFont val="Tahoma"/>
            <family val="2"/>
          </rPr>
          <t xml:space="preserve">
Adds a very tiny number to the revenue to create a unique reference number for each App in casese where two Revenue totals are equal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Leila Gharani</author>
    <author>Gerardo M</author>
  </authors>
  <commentList>
    <comment ref="G4" authorId="0" shapeId="0" xr:uid="{C324070F-5F29-4330-821E-F57162AD8B5C}">
      <text>
        <r>
          <rPr>
            <sz val="9"/>
            <color indexed="81"/>
            <rFont val="Tahoma"/>
            <family val="2"/>
          </rPr>
          <t xml:space="preserve">As long as users have the same setting for decimals and thousand separator
</t>
        </r>
      </text>
    </comment>
    <comment ref="F5" authorId="1" shapeId="0" xr:uid="{D7F49A7B-C2E5-423A-8BB5-9AEB74D03BDB}">
      <text>
        <r>
          <rPr>
            <b/>
            <sz val="9"/>
            <color indexed="81"/>
            <rFont val="Tahoma"/>
            <family val="2"/>
          </rPr>
          <t>Gerardo M:</t>
        </r>
        <r>
          <rPr>
            <sz val="9"/>
            <color indexed="81"/>
            <rFont val="Tahoma"/>
            <family val="2"/>
          </rPr>
          <t xml:space="preserve">
semi colon seperates the formatting between positivie;negative values</t>
        </r>
      </text>
    </comment>
    <comment ref="G5" authorId="0" shapeId="0" xr:uid="{B10ACDFE-D522-4800-8EC4-0DF921A7F670}">
      <text>
        <r>
          <rPr>
            <sz val="9"/>
            <color indexed="81"/>
            <rFont val="Tahoma"/>
            <family val="2"/>
          </rPr>
          <t xml:space="preserve">As long as users have the same setting for decimals and thousand separator
</t>
        </r>
      </text>
    </comment>
    <comment ref="G6" authorId="0" shapeId="0" xr:uid="{6C1AF630-FAD4-416D-BA9E-5449F5E010D9}">
      <text>
        <r>
          <rPr>
            <b/>
            <sz val="9"/>
            <color indexed="81"/>
            <rFont val="Tahoma"/>
            <family val="2"/>
          </rPr>
          <t>For $ Yes</t>
        </r>
        <r>
          <rPr>
            <sz val="9"/>
            <color indexed="81"/>
            <rFont val="Tahoma"/>
            <family val="2"/>
          </rPr>
          <t xml:space="preserve">
</t>
        </r>
      </text>
    </comment>
    <comment ref="G7" authorId="0" shapeId="0" xr:uid="{E9382E04-3705-4EEB-B717-B029883ECF55}">
      <text>
        <r>
          <rPr>
            <b/>
            <sz val="9"/>
            <color indexed="81"/>
            <rFont val="Tahoma"/>
            <family val="2"/>
          </rPr>
          <t>No for EUR, BUT For $ Yes</t>
        </r>
        <r>
          <rPr>
            <sz val="9"/>
            <color indexed="81"/>
            <rFont val="Tahoma"/>
            <family val="2"/>
          </rPr>
          <t xml:space="preserve">
</t>
        </r>
      </text>
    </comment>
    <comment ref="B15" authorId="1" shapeId="0" xr:uid="{5E230B74-64E4-44F3-BAF0-B25177ACDECC}">
      <text>
        <r>
          <rPr>
            <b/>
            <sz val="9"/>
            <color indexed="81"/>
            <rFont val="Tahoma"/>
            <family val="2"/>
          </rPr>
          <t>Gerardo M:</t>
        </r>
        <r>
          <rPr>
            <sz val="9"/>
            <color indexed="81"/>
            <rFont val="Tahoma"/>
            <family val="2"/>
          </rPr>
          <t xml:space="preserve">
You have to use the camera tool to create a live view of the cell any changes to the two cells will be reflected in the image… it will increase file size and slow down performance use with care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Gerardo M</author>
  </authors>
  <commentList>
    <comment ref="F9" authorId="0" shapeId="0" xr:uid="{669DE49E-D477-4DC0-9E9A-50086DB4245E}">
      <text>
        <r>
          <rPr>
            <b/>
            <sz val="9"/>
            <color indexed="81"/>
            <rFont val="Tahoma"/>
            <family val="2"/>
          </rPr>
          <t>Gerardo M:</t>
        </r>
        <r>
          <rPr>
            <sz val="9"/>
            <color indexed="81"/>
            <rFont val="Tahoma"/>
            <family val="2"/>
          </rPr>
          <t xml:space="preserve">
Returns the number of days since January 1900 when Excel starts to count days</t>
        </r>
      </text>
    </comment>
    <comment ref="B19" authorId="0" shapeId="0" xr:uid="{025CC96E-076B-43CC-83E0-666248DC831F}">
      <text>
        <r>
          <rPr>
            <b/>
            <sz val="9"/>
            <color indexed="81"/>
            <rFont val="Tahoma"/>
            <family val="2"/>
          </rPr>
          <t>Gerardo M:</t>
        </r>
        <r>
          <rPr>
            <sz val="9"/>
            <color indexed="81"/>
            <rFont val="Tahoma"/>
            <family val="2"/>
          </rPr>
          <t xml:space="preserve">
N() function is used as a comment in the formula instead of this type of comment. But don't multiply it by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Gerardo M</author>
  </authors>
  <commentList>
    <comment ref="A7" authorId="0" shapeId="0" xr:uid="{D35A4EB4-3A81-42BE-80F5-747D9C1F07CC}">
      <text>
        <r>
          <rPr>
            <b/>
            <sz val="9"/>
            <color indexed="81"/>
            <rFont val="Tahoma"/>
            <family val="2"/>
          </rPr>
          <t>Gerardo M:</t>
        </r>
        <r>
          <rPr>
            <sz val="9"/>
            <color indexed="81"/>
            <rFont val="Tahoma"/>
            <family val="2"/>
          </rPr>
          <t xml:space="preserve">
Hello There! Still appears in the indirect reference, because cell I6 is named "greeting"
</t>
        </r>
      </text>
    </comment>
    <comment ref="B8" authorId="0" shapeId="0" xr:uid="{A21BE412-06E6-4C91-A8C1-471F8AA6AE56}">
      <text>
        <r>
          <rPr>
            <b/>
            <sz val="9"/>
            <color indexed="81"/>
            <rFont val="Tahoma"/>
            <family val="2"/>
          </rPr>
          <t>Gerardo M:</t>
        </r>
        <r>
          <rPr>
            <sz val="9"/>
            <color indexed="81"/>
            <rFont val="Tahoma"/>
            <family val="2"/>
          </rPr>
          <t xml:space="preserve">
It's returning what's in cell A8 as text when quotation marks added "A8"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<sst xmlns="http://schemas.openxmlformats.org/spreadsheetml/2006/main" count="624" uniqueCount="169">
  <si>
    <t>INDEX &amp; MATCH - Perfect for Complex Lookups</t>
  </si>
  <si>
    <t>Basic Example</t>
  </si>
  <si>
    <t>Division</t>
  </si>
  <si>
    <t>Apps</t>
  </si>
  <si>
    <t>Revenue</t>
  </si>
  <si>
    <t>Profit</t>
  </si>
  <si>
    <t>Select App:</t>
  </si>
  <si>
    <t>Misty Wash</t>
  </si>
  <si>
    <t>Game</t>
  </si>
  <si>
    <t>Fightrr</t>
  </si>
  <si>
    <t>Kryptis</t>
  </si>
  <si>
    <t>Perino</t>
  </si>
  <si>
    <t>Hackrr</t>
  </si>
  <si>
    <t>Productivity</t>
  </si>
  <si>
    <t>WenCaL</t>
  </si>
  <si>
    <t>Blend</t>
  </si>
  <si>
    <t>Sleops</t>
  </si>
  <si>
    <t>Utility</t>
  </si>
  <si>
    <t>Accord</t>
  </si>
  <si>
    <t>Twenty20</t>
  </si>
  <si>
    <t>More Complex</t>
  </si>
  <si>
    <t>Actual</t>
  </si>
  <si>
    <t>Budget</t>
  </si>
  <si>
    <t>Select KPI:</t>
  </si>
  <si>
    <t>Array Solution with CSE</t>
  </si>
  <si>
    <t>CSE(ctrl+shift+enter) no longer required in new MS Excel versions to make formula work</t>
  </si>
  <si>
    <t>Array Solution without CSE</t>
  </si>
  <si>
    <t>Variety</t>
  </si>
  <si>
    <t>List 1</t>
  </si>
  <si>
    <t>List 2</t>
  </si>
  <si>
    <t>List 3</t>
  </si>
  <si>
    <t>Select List</t>
  </si>
  <si>
    <t>alt. solution</t>
  </si>
  <si>
    <t>Commuta</t>
  </si>
  <si>
    <t>Infic</t>
  </si>
  <si>
    <t>Voltage</t>
  </si>
  <si>
    <t>Inkly</t>
  </si>
  <si>
    <t>Five Labs</t>
  </si>
  <si>
    <t>Twistrr</t>
  </si>
  <si>
    <t>Kind Ape</t>
  </si>
  <si>
    <t>Tanox</t>
  </si>
  <si>
    <t>Pet Feed</t>
  </si>
  <si>
    <t>Pes</t>
  </si>
  <si>
    <t>Minor Liar</t>
  </si>
  <si>
    <t>Right App</t>
  </si>
  <si>
    <t>Baden</t>
  </si>
  <si>
    <t>Mosquit</t>
  </si>
  <si>
    <t>Mirrrr</t>
  </si>
  <si>
    <t>Jellyfish</t>
  </si>
  <si>
    <t>Atmos</t>
  </si>
  <si>
    <t>Halotot</t>
  </si>
  <si>
    <t>Aviatrr</t>
  </si>
  <si>
    <t>Scrap</t>
  </si>
  <si>
    <t>Flowrrr</t>
  </si>
  <si>
    <t>deRamblr</t>
  </si>
  <si>
    <t>Motocyco</t>
  </si>
  <si>
    <t>Silvrr</t>
  </si>
  <si>
    <t>Arcade</t>
  </si>
  <si>
    <t>Amplefio</t>
  </si>
  <si>
    <t>Dasring</t>
  </si>
  <si>
    <t/>
  </si>
  <si>
    <t>Strex</t>
  </si>
  <si>
    <t>Rehire</t>
  </si>
  <si>
    <t>Didactic</t>
  </si>
  <si>
    <t>Drop-Down with Text instead of Numbers</t>
  </si>
  <si>
    <t>Productivity Div</t>
  </si>
  <si>
    <t>Game Div</t>
  </si>
  <si>
    <t>Utility Div</t>
  </si>
  <si>
    <t>SUMIFS, COUNTIFS - SUM &amp; COUNT based on Criteria</t>
  </si>
  <si>
    <t>Year</t>
  </si>
  <si>
    <t>Region</t>
  </si>
  <si>
    <t>Find total Revenue for the below criteria:</t>
  </si>
  <si>
    <t>Current</t>
  </si>
  <si>
    <t>North America</t>
  </si>
  <si>
    <t>South America</t>
  </si>
  <si>
    <t>Greater than 45000</t>
  </si>
  <si>
    <t>Asia</t>
  </si>
  <si>
    <t>America</t>
  </si>
  <si>
    <t>Europe</t>
  </si>
  <si>
    <t>Australia</t>
  </si>
  <si>
    <t>How many Regions sold Game Apps above 50000 in PY?</t>
  </si>
  <si>
    <t>PY</t>
  </si>
  <si>
    <t>&gt;50000</t>
  </si>
  <si>
    <t>What about OR criteria?</t>
  </si>
  <si>
    <t>Find total revenue for the below:</t>
  </si>
  <si>
    <t>LARGE &amp; SMALL - Perfect for Organizing</t>
  </si>
  <si>
    <t>Top 5</t>
  </si>
  <si>
    <t>Worst 5</t>
  </si>
  <si>
    <t>ROWS &amp; ROW Functions - Great for Indexing</t>
  </si>
  <si>
    <t>With Unique Identifier</t>
  </si>
  <si>
    <t>Unique Reference</t>
  </si>
  <si>
    <t>App Name</t>
  </si>
  <si>
    <t>COLUMNS &amp; COLUMN Functions - Great for Indexing</t>
  </si>
  <si>
    <t>Choose - Sometimes Better than IF</t>
  </si>
  <si>
    <t>Choose Between Different Formulas</t>
  </si>
  <si>
    <t>1=Top 5</t>
  </si>
  <si>
    <t>2=Worst 5</t>
  </si>
  <si>
    <t>Choose Between Different Ranges</t>
  </si>
  <si>
    <t>Group 1</t>
  </si>
  <si>
    <t>Group 2</t>
  </si>
  <si>
    <t>Total Revenue</t>
  </si>
  <si>
    <t>Group #</t>
  </si>
  <si>
    <t>Choose Between Different Lists</t>
  </si>
  <si>
    <t>TEXT Function</t>
  </si>
  <si>
    <t>Values</t>
  </si>
  <si>
    <t>Different Formats</t>
  </si>
  <si>
    <t>Text Format In Separate Cell</t>
  </si>
  <si>
    <t>Recognized as Number</t>
  </si>
  <si>
    <t>Adding 1 to number</t>
  </si>
  <si>
    <t>2 decimal &amp; thousand separator</t>
  </si>
  <si>
    <t>Yes</t>
  </si>
  <si>
    <t>Thousand separator &amp; brackets for negative values</t>
  </si>
  <si>
    <t>#,##0;(#,##0)</t>
  </si>
  <si>
    <t>Currency, thousand separator, &amp; brackets for negative values</t>
  </si>
  <si>
    <t>$#,##0;($#,##0)</t>
  </si>
  <si>
    <t>Euro Currency, thousand separator, &amp; brackets for negative values</t>
  </si>
  <si>
    <t>"EUR "#,##0;"EUR "(#,##0)</t>
  </si>
  <si>
    <t>No</t>
  </si>
  <si>
    <t>Text mixed with formatted numbers</t>
  </si>
  <si>
    <t>#,##0</t>
  </si>
  <si>
    <t>Date</t>
  </si>
  <si>
    <t>Date formatted as day of week, month and 2 digits for year</t>
  </si>
  <si>
    <t>ddd mm yy</t>
  </si>
  <si>
    <t>Percentage</t>
  </si>
  <si>
    <t>Value formatted as percentage with one decimal</t>
  </si>
  <si>
    <t>#.0%</t>
  </si>
  <si>
    <t>N Function</t>
  </si>
  <si>
    <t>N Returns</t>
  </si>
  <si>
    <t>Text</t>
  </si>
  <si>
    <t>Boolean</t>
  </si>
  <si>
    <t>Error</t>
  </si>
  <si>
    <t>Formula Commenting</t>
  </si>
  <si>
    <t>GetPivotData</t>
  </si>
  <si>
    <t>Data preparation</t>
  </si>
  <si>
    <t>Revenue per month</t>
  </si>
  <si>
    <t>You Cant use a pivot table to create combination charts</t>
  </si>
  <si>
    <t>Month</t>
  </si>
  <si>
    <t>Row Labels</t>
  </si>
  <si>
    <t>Sum of Revenue</t>
  </si>
  <si>
    <t>Jan</t>
  </si>
  <si>
    <t>Therefore you must use get your data into the Data Preperation table to use combination charts</t>
  </si>
  <si>
    <t>Feb</t>
  </si>
  <si>
    <t>Mar</t>
  </si>
  <si>
    <t>Apr</t>
  </si>
  <si>
    <t>May</t>
  </si>
  <si>
    <t>Jun</t>
  </si>
  <si>
    <t>Jul</t>
  </si>
  <si>
    <t>Grand Total</t>
  </si>
  <si>
    <t>Aug</t>
  </si>
  <si>
    <t>Sep</t>
  </si>
  <si>
    <t>Oct</t>
  </si>
  <si>
    <t>Nov</t>
  </si>
  <si>
    <t>Dec</t>
  </si>
  <si>
    <t>INDIRECT Function</t>
  </si>
  <si>
    <t>I6</t>
  </si>
  <si>
    <t>Hello there!</t>
  </si>
  <si>
    <t>greeting</t>
  </si>
  <si>
    <t>hello</t>
  </si>
  <si>
    <t>Pick between different data tables in different Tabs</t>
  </si>
  <si>
    <t>Vlookup included</t>
  </si>
  <si>
    <t>Pick year</t>
  </si>
  <si>
    <t>Table</t>
  </si>
  <si>
    <t>Selected Revenue</t>
  </si>
  <si>
    <t>Selected Division</t>
  </si>
  <si>
    <t>data_py</t>
  </si>
  <si>
    <t>data_current</t>
  </si>
  <si>
    <t>CHOOSE &amp; Name Manager</t>
  </si>
  <si>
    <t>Index for Choose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</si>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</sst>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000"/>
    <numFmt numFmtId="165" formatCode="0.000000"/>
    <numFmt numFmtId="166" formatCode="#"/>
    <numFmt numFmtId="167" formatCode="#,###.##"/>
    <numFmt numFmtId="168" formatCode="#,##0;\-#,##0;"/>
    <numFmt numFmtId="169" formatCode="&quot;EUR&quot;* #,##0;&quot;EUR &quot;\(#,##0\)"/>
  </numFmts>
  <fonts count="8" x14ac:knownFonts="1">
    <font>
      <sz val="11"/>
      <color theme="1"/>
      <name val="Calibri"/>
      <family val="2"/>
      <scheme val="minor"/>
    </font>
    <font>
      <b/>
      <sz val="11"/>
      <color theme="0"/>
      <name val="Calibri"/>
      <family val="2"/>
      <scheme val="minor"/>
    </font>
    <font>
      <b/>
      <sz val="11"/>
      <color theme="1"/>
      <name val="Calibri"/>
      <family val="2"/>
      <scheme val="minor"/>
    </font>
    <font>
      <b/>
      <sz val="13"/>
      <color theme="1"/>
      <name val="Calibri"/>
      <family val="2"/>
      <scheme val="minor"/>
    </font>
    <font>
      <b/>
      <sz val="12"/>
      <color theme="1"/>
      <name val="Calibri"/>
      <family val="2"/>
      <scheme val="minor"/>
    </font>
    <font>
      <sz val="9"/>
      <color theme="1"/>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rgb="FF638EC6"/>
        <bgColor indexed="64"/>
      </patternFill>
    </fill>
    <fill>
      <patternFill patternType="solid">
        <fgColor rgb="FFD2DEEE"/>
        <bgColor indexed="64"/>
      </patternFill>
    </fill>
    <fill>
      <patternFill patternType="solid">
        <fgColor rgb="FFE8810C"/>
        <bgColor indexed="64"/>
      </patternFill>
    </fill>
    <fill>
      <patternFill patternType="solid">
        <fgColor theme="7" tint="0.79998168889431442"/>
        <bgColor indexed="64"/>
      </patternFill>
    </fill>
    <fill>
      <patternFill patternType="solid">
        <fgColor rgb="FFCA91F9"/>
        <bgColor indexed="64"/>
      </patternFill>
    </fill>
    <fill>
      <patternFill patternType="solid">
        <fgColor theme="0"/>
        <bgColor indexed="64"/>
      </patternFill>
    </fill>
    <fill>
      <patternFill patternType="solid">
        <fgColor theme="8" tint="0.39997558519241921"/>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ck">
        <color auto="1"/>
      </right>
      <top/>
      <bottom style="thin">
        <color indexed="64"/>
      </bottom>
      <diagonal/>
    </border>
    <border>
      <left/>
      <right style="thick">
        <color auto="1"/>
      </right>
      <top/>
      <bottom/>
      <diagonal/>
    </border>
    <border>
      <left/>
      <right/>
      <top/>
      <bottom style="thin">
        <color theme="1" tint="0.249977111117893"/>
      </bottom>
      <diagonal/>
    </border>
  </borders>
  <cellStyleXfs count="1">
    <xf numFmtId="0" fontId="0" fillId="0" borderId="0"/>
  </cellStyleXfs>
  <cellXfs count="63">
    <xf numFmtId="0" fontId="0" fillId="0" borderId="0" xfId="0"/>
    <xf numFmtId="0" fontId="3" fillId="0" borderId="1" xfId="0" applyFont="1" applyBorder="1"/>
    <xf numFmtId="0" fontId="0" fillId="0" borderId="1" xfId="0" applyBorder="1"/>
    <xf numFmtId="0" fontId="4" fillId="0" borderId="1" xfId="0" applyFont="1" applyBorder="1"/>
    <xf numFmtId="0" fontId="1" fillId="2" borderId="0" xfId="0" applyFont="1" applyFill="1"/>
    <xf numFmtId="0" fontId="1" fillId="2" borderId="0" xfId="0" applyFont="1" applyFill="1" applyAlignment="1">
      <alignment horizontal="left" wrapText="1"/>
    </xf>
    <xf numFmtId="0" fontId="2" fillId="0" borderId="1" xfId="0" applyFont="1" applyBorder="1" applyAlignment="1">
      <alignment horizontal="left"/>
    </xf>
    <xf numFmtId="0" fontId="2" fillId="0" borderId="1" xfId="0" applyFont="1" applyBorder="1"/>
    <xf numFmtId="3" fontId="0" fillId="0" borderId="0" xfId="0" applyNumberFormat="1"/>
    <xf numFmtId="0" fontId="0" fillId="0" borderId="0" xfId="0" applyAlignment="1">
      <alignment horizontal="right"/>
    </xf>
    <xf numFmtId="3" fontId="0" fillId="3" borderId="2" xfId="0" applyNumberFormat="1" applyFill="1" applyBorder="1"/>
    <xf numFmtId="0" fontId="4" fillId="0" borderId="0" xfId="0" applyFont="1"/>
    <xf numFmtId="0" fontId="3" fillId="0" borderId="0" xfId="0" applyFont="1"/>
    <xf numFmtId="0" fontId="5" fillId="0" borderId="0" xfId="0" applyFont="1"/>
    <xf numFmtId="0" fontId="2" fillId="0" borderId="3" xfId="0" applyFont="1" applyBorder="1"/>
    <xf numFmtId="0" fontId="2" fillId="0" borderId="0" xfId="0" applyFont="1"/>
    <xf numFmtId="3" fontId="0" fillId="3" borderId="0" xfId="0" applyNumberFormat="1" applyFill="1"/>
    <xf numFmtId="0" fontId="1" fillId="2" borderId="4" xfId="0" applyFont="1" applyFill="1" applyBorder="1"/>
    <xf numFmtId="0" fontId="1" fillId="2" borderId="5" xfId="0" applyFont="1" applyFill="1" applyBorder="1"/>
    <xf numFmtId="0" fontId="1" fillId="2" borderId="6" xfId="0" applyFont="1" applyFill="1" applyBorder="1"/>
    <xf numFmtId="0" fontId="2" fillId="4" borderId="0" xfId="0" applyFont="1" applyFill="1" applyAlignment="1">
      <alignment horizontal="center"/>
    </xf>
    <xf numFmtId="0" fontId="0" fillId="0" borderId="7" xfId="0" applyBorder="1"/>
    <xf numFmtId="0" fontId="0" fillId="0" borderId="8" xfId="0" applyBorder="1"/>
    <xf numFmtId="0" fontId="0" fillId="3" borderId="9" xfId="0" applyFill="1" applyBorder="1"/>
    <xf numFmtId="0" fontId="0" fillId="5" borderId="0" xfId="0" applyFill="1"/>
    <xf numFmtId="0" fontId="0" fillId="3" borderId="10" xfId="0" applyFill="1" applyBorder="1"/>
    <xf numFmtId="0" fontId="0" fillId="0" borderId="11" xfId="0" applyBorder="1"/>
    <xf numFmtId="0" fontId="0" fillId="0" borderId="12" xfId="0" applyBorder="1"/>
    <xf numFmtId="0" fontId="0" fillId="3" borderId="13" xfId="0" applyFill="1" applyBorder="1"/>
    <xf numFmtId="0" fontId="2" fillId="6" borderId="2" xfId="0" applyFont="1" applyFill="1" applyBorder="1"/>
    <xf numFmtId="4" fontId="0" fillId="0" borderId="0" xfId="0" applyNumberFormat="1"/>
    <xf numFmtId="164" fontId="0" fillId="0" borderId="0" xfId="0" applyNumberFormat="1"/>
    <xf numFmtId="165" fontId="0" fillId="0" borderId="0" xfId="0" applyNumberFormat="1"/>
    <xf numFmtId="0" fontId="0" fillId="3" borderId="2" xfId="0" applyFill="1" applyBorder="1"/>
    <xf numFmtId="0" fontId="2" fillId="4" borderId="14" xfId="0" applyFont="1" applyFill="1" applyBorder="1"/>
    <xf numFmtId="0" fontId="1" fillId="2" borderId="1" xfId="0" applyFont="1" applyFill="1" applyBorder="1" applyAlignment="1">
      <alignment horizontal="centerContinuous"/>
    </xf>
    <xf numFmtId="0" fontId="0" fillId="2" borderId="15" xfId="0" applyFill="1" applyBorder="1" applyAlignment="1">
      <alignment horizontal="centerContinuous"/>
    </xf>
    <xf numFmtId="0" fontId="1" fillId="2" borderId="1" xfId="0" applyFont="1" applyFill="1" applyBorder="1" applyAlignment="1">
      <alignment horizontal="centerContinuous" wrapText="1"/>
    </xf>
    <xf numFmtId="0" fontId="0" fillId="2" borderId="1" xfId="0" applyFill="1" applyBorder="1" applyAlignment="1">
      <alignment horizontal="centerContinuous"/>
    </xf>
    <xf numFmtId="3" fontId="0" fillId="0" borderId="16" xfId="0" applyNumberFormat="1" applyBorder="1"/>
    <xf numFmtId="0" fontId="2" fillId="0" borderId="0" xfId="0" applyFont="1" applyAlignment="1">
      <alignment horizontal="center" wrapText="1"/>
    </xf>
    <xf numFmtId="14" fontId="0" fillId="0" borderId="0" xfId="0" applyNumberFormat="1"/>
    <xf numFmtId="9" fontId="0" fillId="0" borderId="0" xfId="0" applyNumberFormat="1"/>
    <xf numFmtId="0" fontId="0" fillId="7" borderId="0" xfId="0" applyFill="1" applyAlignment="1">
      <alignment horizontal="right"/>
    </xf>
    <xf numFmtId="4" fontId="0" fillId="7" borderId="0" xfId="0" applyNumberFormat="1" applyFill="1" applyAlignment="1">
      <alignment horizontal="left"/>
    </xf>
    <xf numFmtId="166" fontId="0" fillId="0" borderId="0" xfId="0" applyNumberFormat="1"/>
    <xf numFmtId="167" fontId="0" fillId="0" borderId="0" xfId="0" applyNumberFormat="1"/>
    <xf numFmtId="2" fontId="0" fillId="0" borderId="0" xfId="0" applyNumberFormat="1"/>
    <xf numFmtId="0" fontId="2" fillId="0" borderId="5" xfId="0" applyFont="1" applyBorder="1"/>
    <xf numFmtId="168" fontId="0" fillId="3" borderId="0" xfId="0" applyNumberFormat="1" applyFill="1"/>
    <xf numFmtId="0" fontId="0" fillId="0" borderId="0" xfId="0" applyAlignment="1">
      <alignment horizontal="left"/>
    </xf>
    <xf numFmtId="0" fontId="0" fillId="0" borderId="17" xfId="0" applyBorder="1"/>
    <xf numFmtId="169" fontId="0" fillId="3" borderId="2" xfId="0" applyNumberFormat="1" applyFill="1" applyBorder="1"/>
    <xf numFmtId="0" fontId="2" fillId="7" borderId="1" xfId="0" applyFont="1" applyFill="1" applyBorder="1"/>
    <xf numFmtId="0" fontId="0" fillId="7" borderId="1" xfId="0" applyFill="1" applyBorder="1"/>
    <xf numFmtId="0" fontId="2" fillId="0" borderId="17" xfId="0" applyFont="1" applyBorder="1"/>
    <xf numFmtId="0" fontId="2" fillId="4" borderId="17" xfId="0" applyFont="1" applyFill="1" applyBorder="1" applyAlignment="1">
      <alignment horizontal="center"/>
    </xf>
    <xf numFmtId="0" fontId="2" fillId="0" borderId="17" xfId="0" applyFont="1" applyBorder="1" applyAlignment="1">
      <alignment horizontal="right"/>
    </xf>
    <xf numFmtId="0" fontId="2" fillId="0" borderId="17" xfId="0" applyFont="1" applyBorder="1" applyAlignment="1">
      <alignment horizontal="left"/>
    </xf>
    <xf numFmtId="37" fontId="0" fillId="3" borderId="2" xfId="0" applyNumberFormat="1" applyFill="1" applyBorder="1"/>
    <xf numFmtId="0" fontId="1" fillId="8" borderId="0" xfId="0" applyFont="1" applyFill="1"/>
    <xf numFmtId="0" fontId="0" fillId="0" borderId="0" xfId="0" pivotButton="1"/>
    <xf numFmtId="0" fontId="0" fillId="0" borderId="0" xfId="0" applyAlignment="1">
      <alignment horizontal="center" wrapText="1"/>
    </xf>
  </cellXfs>
  <cellStyles count="1">
    <cellStyle name="Normal" xfId="0" builtinId="0"/>
  </cellStyles>
  <dxfs count="8">
    <dxf>
      <font>
        <b/>
        <i val="0"/>
        <strike val="0"/>
        <condense val="0"/>
        <extend val="0"/>
        <outline val="0"/>
        <shadow val="0"/>
        <u val="none"/>
        <vertAlign val="baseline"/>
        <sz val="11"/>
        <color theme="0"/>
        <name val="Calibri"/>
        <family val="2"/>
        <scheme val="minor"/>
      </font>
      <fill>
        <patternFill patternType="solid">
          <fgColor indexed="64"/>
          <bgColor theme="8" tint="0.39997558519241921"/>
        </patternFill>
      </fill>
    </dxf>
    <dxf>
      <font>
        <b/>
        <i val="0"/>
        <strike val="0"/>
        <condense val="0"/>
        <extend val="0"/>
        <outline val="0"/>
        <shadow val="0"/>
        <u val="none"/>
        <vertAlign val="baseline"/>
        <sz val="11"/>
        <color theme="0"/>
        <name val="Calibri"/>
        <family val="2"/>
        <scheme val="minor"/>
      </font>
      <fill>
        <patternFill patternType="solid">
          <fgColor indexed="64"/>
          <bgColor theme="8" tint="0.39997558519241921"/>
        </patternFill>
      </fill>
    </dxf>
    <dxf>
      <numFmt numFmtId="3" formatCode="#,##0"/>
    </dxf>
    <dxf>
      <font>
        <b/>
        <i val="0"/>
        <strike val="0"/>
        <condense val="0"/>
        <extend val="0"/>
        <outline val="0"/>
        <shadow val="0"/>
        <u val="none"/>
        <vertAlign val="baseline"/>
        <sz val="11"/>
        <color theme="0"/>
        <name val="Calibri"/>
        <family val="2"/>
        <scheme val="minor"/>
      </font>
      <fill>
        <patternFill patternType="solid">
          <fgColor indexed="64"/>
          <bgColor rgb="FF638EC6"/>
        </patternFill>
      </fill>
    </dxf>
    <dxf>
      <numFmt numFmtId="3" formatCode="#,##0"/>
    </dxf>
    <dxf>
      <font>
        <b/>
        <i val="0"/>
        <strike val="0"/>
        <condense val="0"/>
        <extend val="0"/>
        <outline val="0"/>
        <shadow val="0"/>
        <u val="none"/>
        <vertAlign val="baseline"/>
        <sz val="11"/>
        <color theme="0"/>
        <name val="Calibri"/>
        <family val="2"/>
        <scheme val="minor"/>
      </font>
      <fill>
        <patternFill patternType="solid">
          <fgColor indexed="64"/>
          <bgColor rgb="FF638EC6"/>
        </patternFill>
      </fill>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licer LG" pivot="0" table="0" count="10" xr9:uid="{053EC122-A9A1-4E31-8B04-B9D12E546E18}">
      <tableStyleElement type="wholeTable" dxfId="7"/>
      <tableStyleElement type="headerRow" dxfId="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LG">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Formula Toolbox.xlsx]GetPivotData!PivotTable1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GetPivotData!$H$4</c:f>
              <c:strCache>
                <c:ptCount val="1"/>
                <c:pt idx="0">
                  <c:v>Total</c:v>
                </c:pt>
              </c:strCache>
            </c:strRef>
          </c:tx>
          <c:spPr>
            <a:solidFill>
              <a:schemeClr val="accent1"/>
            </a:solidFill>
            <a:ln>
              <a:noFill/>
            </a:ln>
            <a:effectLst/>
          </c:spPr>
          <c:invertIfNegative val="0"/>
          <c:cat>
            <c:strRef>
              <c:f>GetPivotData!$G$5:$G$11</c:f>
              <c:strCache>
                <c:ptCount val="6"/>
                <c:pt idx="0">
                  <c:v>Jan</c:v>
                </c:pt>
                <c:pt idx="1">
                  <c:v>Feb</c:v>
                </c:pt>
                <c:pt idx="2">
                  <c:v>Mar</c:v>
                </c:pt>
                <c:pt idx="3">
                  <c:v>Apr</c:v>
                </c:pt>
                <c:pt idx="4">
                  <c:v>May</c:v>
                </c:pt>
                <c:pt idx="5">
                  <c:v>Jun</c:v>
                </c:pt>
              </c:strCache>
            </c:strRef>
          </c:cat>
          <c:val>
            <c:numRef>
              <c:f>GetPivotData!$H$5:$H$11</c:f>
              <c:numCache>
                <c:formatCode>General</c:formatCode>
                <c:ptCount val="6"/>
                <c:pt idx="0">
                  <c:v>40367</c:v>
                </c:pt>
                <c:pt idx="1">
                  <c:v>27033</c:v>
                </c:pt>
                <c:pt idx="2">
                  <c:v>46322</c:v>
                </c:pt>
                <c:pt idx="3">
                  <c:v>59181.599999999999</c:v>
                </c:pt>
                <c:pt idx="4">
                  <c:v>20400</c:v>
                </c:pt>
                <c:pt idx="5">
                  <c:v>19000</c:v>
                </c:pt>
              </c:numCache>
            </c:numRef>
          </c:val>
          <c:extLst>
            <c:ext xmlns:c16="http://schemas.microsoft.com/office/drawing/2014/chart" uri="{C3380CC4-5D6E-409C-BE32-E72D297353CC}">
              <c16:uniqueId val="{00000000-E35C-4107-A2E5-EECD8F92937D}"/>
            </c:ext>
          </c:extLst>
        </c:ser>
        <c:dLbls>
          <c:showLegendKey val="0"/>
          <c:showVal val="0"/>
          <c:showCatName val="0"/>
          <c:showSerName val="0"/>
          <c:showPercent val="0"/>
          <c:showBubbleSize val="0"/>
        </c:dLbls>
        <c:gapWidth val="219"/>
        <c:overlap val="-27"/>
        <c:axId val="875722992"/>
        <c:axId val="875721912"/>
      </c:barChart>
      <c:catAx>
        <c:axId val="87572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721912"/>
        <c:crosses val="autoZero"/>
        <c:auto val="1"/>
        <c:lblAlgn val="ctr"/>
        <c:lblOffset val="100"/>
        <c:noMultiLvlLbl val="0"/>
      </c:catAx>
      <c:valAx>
        <c:axId val="875721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72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GetPivotData!$K$3</c:f>
              <c:strCache>
                <c:ptCount val="1"/>
                <c:pt idx="0">
                  <c:v>Revenue per month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GetPivotData!$J$4:$J$15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GetPivotData!$K$4:$K$15</c:f>
              <c:numCache>
                <c:formatCode>#,##0;\-#,##0;</c:formatCode>
                <c:ptCount val="12"/>
                <c:pt idx="0">
                  <c:v>40367</c:v>
                </c:pt>
                <c:pt idx="1">
                  <c:v>27033</c:v>
                </c:pt>
                <c:pt idx="2">
                  <c:v>46322</c:v>
                </c:pt>
                <c:pt idx="3">
                  <c:v>59181.599999999999</c:v>
                </c:pt>
                <c:pt idx="4">
                  <c:v>20400</c:v>
                </c:pt>
                <c:pt idx="5">
                  <c:v>19000</c:v>
                </c:pt>
                <c:pt idx="6">
                  <c:v>0</c:v>
                </c:pt>
                <c:pt idx="7">
                  <c:v>0</c:v>
                </c:pt>
                <c:pt idx="8">
                  <c:v>0</c:v>
                </c:pt>
                <c:pt idx="9">
                  <c:v>0</c:v>
                </c:pt>
                <c:pt idx="10">
                  <c:v>0</c:v>
                </c:pt>
                <c:pt idx="11">
                  <c:v>0</c:v>
                </c:pt>
              </c:numCache>
            </c:numRef>
          </c:val>
          <c:extLst>
            <c:ext xmlns:c16="http://schemas.microsoft.com/office/drawing/2014/chart" uri="{C3380CC4-5D6E-409C-BE32-E72D297353CC}">
              <c16:uniqueId val="{00000000-4CED-495D-A488-79CD6C3980E0}"/>
            </c:ext>
          </c:extLst>
        </c:ser>
        <c:dLbls>
          <c:showLegendKey val="0"/>
          <c:showVal val="0"/>
          <c:showCatName val="0"/>
          <c:showSerName val="0"/>
          <c:showPercent val="0"/>
          <c:showBubbleSize val="0"/>
        </c:dLbls>
        <c:gapWidth val="70"/>
        <c:overlap val="-27"/>
        <c:axId val="597565360"/>
        <c:axId val="757124832"/>
      </c:barChart>
      <c:catAx>
        <c:axId val="59756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124832"/>
        <c:crosses val="autoZero"/>
        <c:auto val="1"/>
        <c:lblAlgn val="ctr"/>
        <c:lblOffset val="100"/>
        <c:noMultiLvlLbl val="0"/>
      </c:catAx>
      <c:valAx>
        <c:axId val="757124832"/>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59756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739485</xdr:colOff>
          <xdr:row>16</xdr:row>
          <xdr:rowOff>93518</xdr:rowOff>
        </xdr:from>
        <xdr:to>
          <xdr:col>3</xdr:col>
          <xdr:colOff>517235</xdr:colOff>
          <xdr:row>17</xdr:row>
          <xdr:rowOff>99867</xdr:rowOff>
        </xdr:to>
        <xdr:pic>
          <xdr:nvPicPr>
            <xdr:cNvPr id="2" name="Picture 1">
              <a:extLst>
                <a:ext uri="{FF2B5EF4-FFF2-40B4-BE49-F238E27FC236}">
                  <a16:creationId xmlns:a16="http://schemas.microsoft.com/office/drawing/2014/main" id="{B74352CB-3C82-4A31-867F-368656A39722}"/>
                </a:ext>
              </a:extLst>
            </xdr:cNvPr>
            <xdr:cNvPicPr>
              <a:picLocks noChangeAspect="1" noChangeArrowheads="1"/>
              <a:extLst>
                <a:ext uri="{84589F7E-364E-4C9E-8A38-B11213B215E9}">
                  <a14:cameraTool cellRange="$A$15:$B$15" spid="_x0000_s6159"/>
                </a:ext>
              </a:extLst>
            </xdr:cNvPicPr>
          </xdr:nvPicPr>
          <xdr:blipFill>
            <a:blip xmlns:r="http://schemas.openxmlformats.org/officeDocument/2006/relationships" r:embed="rId1"/>
            <a:srcRect/>
            <a:stretch>
              <a:fillRect/>
            </a:stretch>
          </xdr:blipFill>
          <xdr:spPr bwMode="auto">
            <a:xfrm>
              <a:off x="739485" y="3255818"/>
              <a:ext cx="1936750" cy="190499"/>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488950</xdr:colOff>
      <xdr:row>20</xdr:row>
      <xdr:rowOff>161925</xdr:rowOff>
    </xdr:from>
    <xdr:to>
      <xdr:col>10</xdr:col>
      <xdr:colOff>349250</xdr:colOff>
      <xdr:row>35</xdr:row>
      <xdr:rowOff>142875</xdr:rowOff>
    </xdr:to>
    <xdr:graphicFrame macro="">
      <xdr:nvGraphicFramePr>
        <xdr:cNvPr id="2" name="Chart 1">
          <a:extLst>
            <a:ext uri="{FF2B5EF4-FFF2-40B4-BE49-F238E27FC236}">
              <a16:creationId xmlns:a16="http://schemas.microsoft.com/office/drawing/2014/main" id="{C350D634-7C38-4D2C-88E7-8DD590763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44450</xdr:colOff>
      <xdr:row>35</xdr:row>
      <xdr:rowOff>114301</xdr:rowOff>
    </xdr:from>
    <xdr:to>
      <xdr:col>16</xdr:col>
      <xdr:colOff>209550</xdr:colOff>
      <xdr:row>37</xdr:row>
      <xdr:rowOff>152400</xdr:rowOff>
    </xdr:to>
    <mc:AlternateContent xmlns:mc="http://schemas.openxmlformats.org/markup-compatibility/2006" xmlns:a14="http://schemas.microsoft.com/office/drawing/2010/main">
      <mc:Choice Requires="a14">
        <xdr:graphicFrame macro="">
          <xdr:nvGraphicFramePr>
            <xdr:cNvPr id="3" name="Division">
              <a:extLst>
                <a:ext uri="{FF2B5EF4-FFF2-40B4-BE49-F238E27FC236}">
                  <a16:creationId xmlns:a16="http://schemas.microsoft.com/office/drawing/2014/main" id="{4099B04B-F0B1-43A4-BF24-136A4CA70966}"/>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8788400" y="6623051"/>
              <a:ext cx="3213100" cy="406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657225</xdr:colOff>
      <xdr:row>20</xdr:row>
      <xdr:rowOff>152400</xdr:rowOff>
    </xdr:from>
    <xdr:to>
      <xdr:col>17</xdr:col>
      <xdr:colOff>352425</xdr:colOff>
      <xdr:row>35</xdr:row>
      <xdr:rowOff>133350</xdr:rowOff>
    </xdr:to>
    <xdr:graphicFrame macro="">
      <xdr:nvGraphicFramePr>
        <xdr:cNvPr id="4" name="Chart 3">
          <a:extLst>
            <a:ext uri="{FF2B5EF4-FFF2-40B4-BE49-F238E27FC236}">
              <a16:creationId xmlns:a16="http://schemas.microsoft.com/office/drawing/2014/main" id="{81F429EA-7F97-48D1-97CC-D020934850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gmjer\Documents\Google%20Drive\Programmer\Visually%20Effective%20Excel%20Dashboards\Section%201%20-%20A%20Foundation%20in%20Dashboards\Demo-WorkBook-Dashboard.xlsx" TargetMode="External"/><Relationship Id="rId1" Type="http://schemas.openxmlformats.org/officeDocument/2006/relationships/externalLinkPath" Target="/Users/gmjer/Documents/Google%20Drive/Programmer/Visually%20Effective%20Excel%20Dashboards/Section%201%20-%20A%20Foundation%20in%20Dashboards/Demo-WorkBook-Dashboard.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gmjer\Documents\Google%20Drive\Programmer\Visually%20Effective%20Excel%20Dashboards\Section%205%20-%20Dashboard%20Formula%20Toolbox\26.%20Realistic%20Case%20Index%20For%20Dependent%20Drop-Down%20Lists%20In%20Excel.xlsx" TargetMode="External"/><Relationship Id="rId1" Type="http://schemas.openxmlformats.org/officeDocument/2006/relationships/externalLinkPath" Target="26.%20Realistic%20Case%20Index%20For%20Dependent%20Drop-Down%20Lists%20In%20Exce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gmjer\Documents\Google%20Drive\Programmer\Visually%20Effective%20Excel%20Dashboards\Section%205%20-%20Dashboard%20Formula%20Toolbox\36.%20Choose%20&amp;%20Excel%20Name%20Manager%20for%20Flexible%20Ranges%20(Alternative%20to%20Indirect).xlsx" TargetMode="External"/><Relationship Id="rId1" Type="http://schemas.openxmlformats.org/officeDocument/2006/relationships/externalLinkPath" Target="36.%20Choose%20&amp;%20Excel%20Name%20Manager%20for%20Flexible%20Ranges%20(Alternative%20to%20Indirec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gmjer\Documents\Google%20Drive\Programmer\Visually%20Effective%20Excel%20Dashboards\Section%205%20-%20Dashboard%20Formula%20Toolbox\35.%20INDIRECT%20for%20Flexible%20References%20in%20Excel.xlsx" TargetMode="External"/><Relationship Id="rId1" Type="http://schemas.openxmlformats.org/officeDocument/2006/relationships/externalLinkPath" Target="35.%20INDIRECT%20for%20Flexible%20References%20in%20Excel.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gmjer\Documents\Google%20Drive\Programmer\Visually%20Effective%20Excel%20Dashboards\Section%205%20-%20Dashboard%20Formula%20Toolbox\23%20-%2025%20Index%20Match%20Basics%20to%20Advanced%20+%20Dynamic%20Drop-Down%20Lists.xlsx" TargetMode="External"/><Relationship Id="rId1" Type="http://schemas.openxmlformats.org/officeDocument/2006/relationships/externalLinkPath" Target="23%20-%2025%20Index%20Match%20Basics%20to%20Advanced%20+%20Dynamic%20Drop-Down%20Li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Shortcuts"/>
      <sheetName val="INDEX"/>
      <sheetName val="SUMIFS"/>
      <sheetName val="Choose"/>
      <sheetName val="TEXT"/>
      <sheetName val="N"/>
      <sheetName val="GetPivotData"/>
      <sheetName val="INDIRECT"/>
      <sheetName val="Data_2016"/>
      <sheetName val="Data_2017"/>
      <sheetName val="Choose_NM"/>
      <sheetName val="FormControls"/>
      <sheetName val="ComboDepList"/>
      <sheetName val="Charts#1"/>
      <sheetName val="Charts#2"/>
      <sheetName val="Charts#3"/>
      <sheetName val="Charts#4"/>
      <sheetName val="Charts#5"/>
      <sheetName val="Charts#6"/>
      <sheetName val="Demo-WorkBook-Dashboard"/>
      <sheetName val="Large_Small"/>
      <sheetName val="Row_Column"/>
    </sheetNames>
    <sheetDataSet>
      <sheetData sheetId="0" refreshError="1"/>
      <sheetData sheetId="1" refreshError="1"/>
      <sheetData sheetId="2">
        <row r="36">
          <cell r="I36">
            <v>3</v>
          </cell>
        </row>
        <row r="37">
          <cell r="A37" t="str">
            <v>WenCaL</v>
          </cell>
          <cell r="B37" t="str">
            <v>Fightrr</v>
          </cell>
          <cell r="C37" t="str">
            <v>Commuta</v>
          </cell>
        </row>
        <row r="38">
          <cell r="A38" t="str">
            <v>Blend</v>
          </cell>
          <cell r="B38" t="str">
            <v>Kryptis</v>
          </cell>
          <cell r="C38" t="str">
            <v>Infic</v>
          </cell>
        </row>
        <row r="39">
          <cell r="A39" t="str">
            <v>Voltage</v>
          </cell>
          <cell r="B39" t="str">
            <v>Perino</v>
          </cell>
          <cell r="C39" t="str">
            <v>Accord</v>
          </cell>
        </row>
        <row r="40">
          <cell r="A40" t="str">
            <v>Inkly</v>
          </cell>
          <cell r="B40" t="str">
            <v>Five Labs</v>
          </cell>
          <cell r="C40" t="str">
            <v>Misty Wash</v>
          </cell>
        </row>
        <row r="41">
          <cell r="A41" t="str">
            <v>Sleops</v>
          </cell>
          <cell r="B41" t="str">
            <v>Twistrr</v>
          </cell>
          <cell r="C41" t="str">
            <v>Twenty20</v>
          </cell>
        </row>
        <row r="42">
          <cell r="A42" t="str">
            <v>Kind Ape</v>
          </cell>
          <cell r="B42" t="str">
            <v>Hackrr</v>
          </cell>
          <cell r="C42" t="str">
            <v>Tanox</v>
          </cell>
        </row>
        <row r="43">
          <cell r="A43" t="str">
            <v>Pet Feed</v>
          </cell>
          <cell r="B43" t="str">
            <v>Pes</v>
          </cell>
          <cell r="C43" t="str">
            <v>Minor Liar</v>
          </cell>
        </row>
        <row r="44">
          <cell r="A44" t="str">
            <v>Right App</v>
          </cell>
          <cell r="B44" t="str">
            <v>Baden</v>
          </cell>
          <cell r="C44" t="str">
            <v>Mosquit</v>
          </cell>
        </row>
        <row r="45">
          <cell r="A45" t="str">
            <v>Mirrrr</v>
          </cell>
          <cell r="B45" t="str">
            <v>Jellyfish</v>
          </cell>
          <cell r="C45" t="str">
            <v>Atmos</v>
          </cell>
        </row>
        <row r="46">
          <cell r="A46" t="str">
            <v>Halotot</v>
          </cell>
          <cell r="B46" t="str">
            <v>Aviatrr</v>
          </cell>
          <cell r="C46" t="str">
            <v>Scrap</v>
          </cell>
        </row>
        <row r="47">
          <cell r="A47" t="str">
            <v>Flowrrr</v>
          </cell>
          <cell r="B47" t="str">
            <v>deRamblr</v>
          </cell>
          <cell r="C47" t="str">
            <v>Motocyco</v>
          </cell>
        </row>
        <row r="48">
          <cell r="A48" t="str">
            <v>Silvrr</v>
          </cell>
          <cell r="B48" t="str">
            <v>Arcade</v>
          </cell>
          <cell r="C48" t="str">
            <v>Amplefio</v>
          </cell>
        </row>
        <row r="49">
          <cell r="A49" t="str">
            <v>Dasring</v>
          </cell>
          <cell r="B49" t="str">
            <v/>
          </cell>
          <cell r="C49" t="str">
            <v>Strex</v>
          </cell>
        </row>
        <row r="50">
          <cell r="A50" t="str">
            <v>Rehire</v>
          </cell>
          <cell r="B50" t="str">
            <v/>
          </cell>
          <cell r="C50" t="str">
            <v/>
          </cell>
        </row>
        <row r="51">
          <cell r="A51" t="str">
            <v>Didactic</v>
          </cell>
          <cell r="B51" t="str">
            <v/>
          </cell>
          <cell r="C51" t="str">
            <v/>
          </cell>
        </row>
      </sheetData>
      <sheetData sheetId="3" refreshError="1"/>
      <sheetData sheetId="4" refreshError="1"/>
      <sheetData sheetId="5" refreshError="1"/>
      <sheetData sheetId="6" refreshError="1"/>
      <sheetData sheetId="7" refreshError="1"/>
      <sheetData sheetId="8" refreshError="1"/>
      <sheetData sheetId="9"/>
      <sheetData sheetId="10"/>
      <sheetData sheetId="11">
        <row r="7">
          <cell r="H7">
            <v>2</v>
          </cell>
        </row>
      </sheetData>
      <sheetData sheetId="12" refreshError="1"/>
      <sheetData sheetId="13">
        <row r="4">
          <cell r="N4" t="str">
            <v>WenCaL</v>
          </cell>
        </row>
        <row r="5">
          <cell r="N5" t="str">
            <v>Blend</v>
          </cell>
        </row>
        <row r="6">
          <cell r="N6" t="str">
            <v>Voltage</v>
          </cell>
        </row>
        <row r="7">
          <cell r="N7" t="str">
            <v>Inkly</v>
          </cell>
        </row>
        <row r="8">
          <cell r="N8" t="str">
            <v>Sleops</v>
          </cell>
        </row>
        <row r="9">
          <cell r="N9" t="str">
            <v>Kind Ape</v>
          </cell>
        </row>
        <row r="10">
          <cell r="N10" t="str">
            <v>Pet Feed</v>
          </cell>
        </row>
        <row r="11">
          <cell r="N11" t="str">
            <v>Right App</v>
          </cell>
        </row>
        <row r="12">
          <cell r="N12" t="str">
            <v>Mirrrr</v>
          </cell>
        </row>
        <row r="13">
          <cell r="N13" t="str">
            <v>Halotot</v>
          </cell>
        </row>
        <row r="14">
          <cell r="N14" t="str">
            <v>Flowrrr</v>
          </cell>
        </row>
        <row r="15">
          <cell r="N15" t="str">
            <v>Silvrr</v>
          </cell>
        </row>
        <row r="16">
          <cell r="N16" t="str">
            <v>Dasring</v>
          </cell>
        </row>
        <row r="17">
          <cell r="N17" t="str">
            <v>Rehire</v>
          </cell>
        </row>
        <row r="18">
          <cell r="N18" t="str">
            <v>Didactic</v>
          </cell>
        </row>
      </sheetData>
      <sheetData sheetId="14" refreshError="1"/>
      <sheetData sheetId="15" refreshError="1"/>
      <sheetData sheetId="16">
        <row r="2">
          <cell r="A2">
            <v>42409</v>
          </cell>
          <cell r="B2">
            <v>74.44</v>
          </cell>
        </row>
        <row r="3">
          <cell r="A3">
            <v>42410</v>
          </cell>
          <cell r="B3">
            <v>75.19</v>
          </cell>
          <cell r="F3">
            <v>42412</v>
          </cell>
        </row>
        <row r="4">
          <cell r="A4">
            <v>42411</v>
          </cell>
          <cell r="B4">
            <v>76.510000000000005</v>
          </cell>
          <cell r="F4">
            <v>42509</v>
          </cell>
        </row>
        <row r="5">
          <cell r="A5">
            <v>42412</v>
          </cell>
          <cell r="B5">
            <v>76.23</v>
          </cell>
        </row>
        <row r="6">
          <cell r="A6">
            <v>42413</v>
          </cell>
          <cell r="B6">
            <v>75.739999999999995</v>
          </cell>
        </row>
        <row r="7">
          <cell r="A7">
            <v>42417</v>
          </cell>
          <cell r="B7">
            <v>75.599999999999994</v>
          </cell>
        </row>
        <row r="8">
          <cell r="A8">
            <v>42418</v>
          </cell>
          <cell r="B8">
            <v>76.709999999999994</v>
          </cell>
        </row>
        <row r="9">
          <cell r="A9">
            <v>42419</v>
          </cell>
          <cell r="B9">
            <v>79.42</v>
          </cell>
        </row>
        <row r="10">
          <cell r="A10">
            <v>42420</v>
          </cell>
          <cell r="B10">
            <v>79.894999999999996</v>
          </cell>
        </row>
        <row r="11">
          <cell r="A11">
            <v>42423</v>
          </cell>
          <cell r="B11">
            <v>78.84</v>
          </cell>
        </row>
        <row r="12">
          <cell r="A12">
            <v>42424</v>
          </cell>
          <cell r="B12">
            <v>78.45</v>
          </cell>
        </row>
        <row r="13">
          <cell r="A13">
            <v>42425</v>
          </cell>
          <cell r="B13">
            <v>79.56</v>
          </cell>
        </row>
        <row r="14">
          <cell r="A14">
            <v>42426</v>
          </cell>
          <cell r="B14">
            <v>80.41</v>
          </cell>
        </row>
        <row r="15">
          <cell r="A15">
            <v>42427</v>
          </cell>
          <cell r="B15">
            <v>78.97</v>
          </cell>
        </row>
        <row r="16">
          <cell r="A16">
            <v>42431</v>
          </cell>
          <cell r="B16">
            <v>79.75</v>
          </cell>
        </row>
        <row r="17">
          <cell r="A17">
            <v>42432</v>
          </cell>
          <cell r="B17">
            <v>79.599999999999994</v>
          </cell>
        </row>
        <row r="18">
          <cell r="A18">
            <v>42433</v>
          </cell>
          <cell r="B18">
            <v>80.894999999999996</v>
          </cell>
        </row>
        <row r="19">
          <cell r="A19">
            <v>42434</v>
          </cell>
          <cell r="B19">
            <v>81.209999999999994</v>
          </cell>
        </row>
        <row r="20">
          <cell r="A20">
            <v>42435</v>
          </cell>
          <cell r="B20">
            <v>80.004999999999995</v>
          </cell>
        </row>
        <row r="21">
          <cell r="A21">
            <v>42438</v>
          </cell>
          <cell r="B21">
            <v>79.44</v>
          </cell>
        </row>
        <row r="22">
          <cell r="A22">
            <v>42439</v>
          </cell>
          <cell r="B22">
            <v>77.55</v>
          </cell>
        </row>
        <row r="23">
          <cell r="A23">
            <v>42440</v>
          </cell>
          <cell r="B23">
            <v>77.569999999999993</v>
          </cell>
        </row>
        <row r="24">
          <cell r="A24">
            <v>42441</v>
          </cell>
          <cell r="B24">
            <v>78.930000000000007</v>
          </cell>
        </row>
        <row r="25">
          <cell r="A25">
            <v>42442</v>
          </cell>
          <cell r="B25">
            <v>78.05</v>
          </cell>
        </row>
        <row r="26">
          <cell r="A26">
            <v>42445</v>
          </cell>
          <cell r="B26">
            <v>78.069999999999993</v>
          </cell>
        </row>
        <row r="27">
          <cell r="A27">
            <v>42446</v>
          </cell>
          <cell r="B27">
            <v>79.364999999999995</v>
          </cell>
        </row>
        <row r="28">
          <cell r="A28">
            <v>42447</v>
          </cell>
          <cell r="B28">
            <v>80.91</v>
          </cell>
        </row>
        <row r="29">
          <cell r="A29">
            <v>42448</v>
          </cell>
          <cell r="B29">
            <v>82.75</v>
          </cell>
        </row>
        <row r="30">
          <cell r="A30">
            <v>42449</v>
          </cell>
          <cell r="B30">
            <v>83.8</v>
          </cell>
        </row>
        <row r="31">
          <cell r="A31">
            <v>42452</v>
          </cell>
          <cell r="B31">
            <v>84.43</v>
          </cell>
        </row>
        <row r="32">
          <cell r="A32">
            <v>42453</v>
          </cell>
          <cell r="B32">
            <v>85.31</v>
          </cell>
        </row>
        <row r="33">
          <cell r="A33">
            <v>42454</v>
          </cell>
          <cell r="B33">
            <v>82.92</v>
          </cell>
        </row>
        <row r="34">
          <cell r="A34">
            <v>42455</v>
          </cell>
          <cell r="B34">
            <v>83.01</v>
          </cell>
        </row>
        <row r="35">
          <cell r="A35">
            <v>42456</v>
          </cell>
          <cell r="B35">
            <v>83.3</v>
          </cell>
        </row>
        <row r="36">
          <cell r="A36">
            <v>42459</v>
          </cell>
          <cell r="B36">
            <v>83.194999999999993</v>
          </cell>
        </row>
        <row r="37">
          <cell r="A37">
            <v>42460</v>
          </cell>
          <cell r="B37">
            <v>82.215000000000003</v>
          </cell>
        </row>
        <row r="38">
          <cell r="A38">
            <v>42461</v>
          </cell>
          <cell r="B38">
            <v>81.665000000000006</v>
          </cell>
        </row>
        <row r="39">
          <cell r="A39">
            <v>42462</v>
          </cell>
          <cell r="B39">
            <v>81.555000000000007</v>
          </cell>
        </row>
        <row r="40">
          <cell r="A40">
            <v>42466</v>
          </cell>
          <cell r="B40">
            <v>82.44</v>
          </cell>
        </row>
        <row r="41">
          <cell r="A41">
            <v>42467</v>
          </cell>
          <cell r="B41">
            <v>82.32</v>
          </cell>
        </row>
        <row r="42">
          <cell r="A42">
            <v>42468</v>
          </cell>
          <cell r="B42">
            <v>82.275000000000006</v>
          </cell>
        </row>
        <row r="43">
          <cell r="A43">
            <v>42469</v>
          </cell>
          <cell r="B43">
            <v>82.17</v>
          </cell>
        </row>
        <row r="44">
          <cell r="A44">
            <v>42470</v>
          </cell>
          <cell r="B44">
            <v>82.04</v>
          </cell>
        </row>
        <row r="45">
          <cell r="A45">
            <v>42473</v>
          </cell>
          <cell r="B45">
            <v>83.01</v>
          </cell>
        </row>
        <row r="46">
          <cell r="A46">
            <v>42474</v>
          </cell>
          <cell r="B46">
            <v>83.515000000000001</v>
          </cell>
        </row>
        <row r="47">
          <cell r="A47">
            <v>42475</v>
          </cell>
          <cell r="B47">
            <v>82.704999999999998</v>
          </cell>
        </row>
        <row r="48">
          <cell r="A48">
            <v>42476</v>
          </cell>
          <cell r="B48">
            <v>82.31</v>
          </cell>
        </row>
        <row r="49">
          <cell r="A49">
            <v>42477</v>
          </cell>
          <cell r="B49">
            <v>80.775000000000006</v>
          </cell>
        </row>
        <row r="50">
          <cell r="A50">
            <v>42480</v>
          </cell>
          <cell r="B50">
            <v>83.09</v>
          </cell>
        </row>
        <row r="51">
          <cell r="A51">
            <v>42481</v>
          </cell>
          <cell r="B51">
            <v>83.62</v>
          </cell>
        </row>
        <row r="52">
          <cell r="A52">
            <v>42482</v>
          </cell>
          <cell r="B52">
            <v>84.63</v>
          </cell>
        </row>
        <row r="53">
          <cell r="A53">
            <v>42483</v>
          </cell>
          <cell r="B53">
            <v>82.41</v>
          </cell>
        </row>
        <row r="54">
          <cell r="A54">
            <v>42484</v>
          </cell>
          <cell r="B54">
            <v>81.53</v>
          </cell>
        </row>
        <row r="55">
          <cell r="A55">
            <v>42487</v>
          </cell>
          <cell r="B55">
            <v>81.91</v>
          </cell>
        </row>
        <row r="56">
          <cell r="A56">
            <v>42488</v>
          </cell>
          <cell r="B56">
            <v>80.680000000000007</v>
          </cell>
        </row>
        <row r="57">
          <cell r="A57">
            <v>42489</v>
          </cell>
          <cell r="B57">
            <v>80.465000000000003</v>
          </cell>
        </row>
        <row r="58">
          <cell r="A58">
            <v>42490</v>
          </cell>
          <cell r="B58">
            <v>78.77</v>
          </cell>
        </row>
        <row r="59">
          <cell r="A59">
            <v>42491</v>
          </cell>
          <cell r="B59">
            <v>78.989999999999995</v>
          </cell>
        </row>
        <row r="60">
          <cell r="A60">
            <v>42494</v>
          </cell>
          <cell r="B60">
            <v>78.81</v>
          </cell>
        </row>
        <row r="61">
          <cell r="A61">
            <v>42495</v>
          </cell>
          <cell r="B61">
            <v>77.56</v>
          </cell>
        </row>
        <row r="62">
          <cell r="A62">
            <v>42496</v>
          </cell>
          <cell r="B62">
            <v>78.099999999999994</v>
          </cell>
        </row>
        <row r="63">
          <cell r="A63">
            <v>42497</v>
          </cell>
          <cell r="B63">
            <v>78.424999999999997</v>
          </cell>
        </row>
        <row r="64">
          <cell r="A64">
            <v>42498</v>
          </cell>
          <cell r="B64">
            <v>78.510000000000005</v>
          </cell>
        </row>
        <row r="65">
          <cell r="A65">
            <v>42501</v>
          </cell>
          <cell r="B65">
            <v>78.010000000000005</v>
          </cell>
        </row>
        <row r="66">
          <cell r="A66">
            <v>42502</v>
          </cell>
          <cell r="B66">
            <v>77.459999999999994</v>
          </cell>
        </row>
        <row r="67">
          <cell r="A67">
            <v>42503</v>
          </cell>
          <cell r="B67">
            <v>78.44</v>
          </cell>
        </row>
        <row r="68">
          <cell r="A68">
            <v>42504</v>
          </cell>
          <cell r="B68">
            <v>81.37</v>
          </cell>
        </row>
        <row r="69">
          <cell r="A69">
            <v>42505</v>
          </cell>
          <cell r="B69">
            <v>80.42</v>
          </cell>
        </row>
        <row r="70">
          <cell r="A70">
            <v>42508</v>
          </cell>
          <cell r="B70">
            <v>80.88</v>
          </cell>
        </row>
        <row r="71">
          <cell r="A71">
            <v>42509</v>
          </cell>
          <cell r="B71">
            <v>80.63</v>
          </cell>
        </row>
        <row r="72">
          <cell r="A72">
            <v>42510</v>
          </cell>
          <cell r="B72">
            <v>80.55</v>
          </cell>
        </row>
        <row r="73">
          <cell r="A73">
            <v>42511</v>
          </cell>
          <cell r="B73">
            <v>80.48</v>
          </cell>
        </row>
        <row r="74">
          <cell r="A74">
            <v>42512</v>
          </cell>
          <cell r="B74">
            <v>80.540000000000006</v>
          </cell>
        </row>
        <row r="75">
          <cell r="A75">
            <v>42516</v>
          </cell>
          <cell r="B75">
            <v>79.334999999999994</v>
          </cell>
        </row>
        <row r="76">
          <cell r="A76">
            <v>42517</v>
          </cell>
          <cell r="B76">
            <v>80.55</v>
          </cell>
        </row>
        <row r="77">
          <cell r="A77">
            <v>42518</v>
          </cell>
          <cell r="B77">
            <v>80.144999999999996</v>
          </cell>
        </row>
        <row r="78">
          <cell r="A78">
            <v>42519</v>
          </cell>
          <cell r="B78">
            <v>79.19</v>
          </cell>
        </row>
        <row r="79">
          <cell r="A79">
            <v>42522</v>
          </cell>
          <cell r="B79">
            <v>80.290000000000006</v>
          </cell>
        </row>
        <row r="80">
          <cell r="A80">
            <v>42523</v>
          </cell>
          <cell r="B80">
            <v>80.444999999999993</v>
          </cell>
        </row>
        <row r="81">
          <cell r="A81">
            <v>42524</v>
          </cell>
          <cell r="B81">
            <v>82.44</v>
          </cell>
        </row>
        <row r="82">
          <cell r="A82">
            <v>42525</v>
          </cell>
          <cell r="B82">
            <v>82.05</v>
          </cell>
        </row>
        <row r="83">
          <cell r="A83">
            <v>42526</v>
          </cell>
          <cell r="B83">
            <v>82.14</v>
          </cell>
        </row>
        <row r="84">
          <cell r="A84">
            <v>42529</v>
          </cell>
          <cell r="B84">
            <v>80.67</v>
          </cell>
        </row>
        <row r="85">
          <cell r="A85">
            <v>42530</v>
          </cell>
          <cell r="B85">
            <v>80.67</v>
          </cell>
        </row>
        <row r="86">
          <cell r="A86">
            <v>42531</v>
          </cell>
          <cell r="B86">
            <v>82.16</v>
          </cell>
        </row>
        <row r="87">
          <cell r="A87">
            <v>42532</v>
          </cell>
          <cell r="B87">
            <v>81.83</v>
          </cell>
        </row>
        <row r="88">
          <cell r="A88">
            <v>42533</v>
          </cell>
          <cell r="B88">
            <v>81.53</v>
          </cell>
        </row>
        <row r="89">
          <cell r="A89">
            <v>42536</v>
          </cell>
          <cell r="B89">
            <v>80.709999999999994</v>
          </cell>
        </row>
        <row r="90">
          <cell r="A90">
            <v>42537</v>
          </cell>
          <cell r="B90">
            <v>81.06</v>
          </cell>
        </row>
        <row r="91">
          <cell r="A91">
            <v>42538</v>
          </cell>
          <cell r="B91">
            <v>81.790000000000006</v>
          </cell>
        </row>
        <row r="92">
          <cell r="A92">
            <v>42539</v>
          </cell>
          <cell r="B92">
            <v>82.905000000000001</v>
          </cell>
        </row>
        <row r="93">
          <cell r="A93">
            <v>42540</v>
          </cell>
          <cell r="B93">
            <v>82.51</v>
          </cell>
        </row>
        <row r="94">
          <cell r="A94">
            <v>42543</v>
          </cell>
          <cell r="B94">
            <v>84.74</v>
          </cell>
        </row>
        <row r="95">
          <cell r="A95">
            <v>42544</v>
          </cell>
          <cell r="B95">
            <v>87.88</v>
          </cell>
        </row>
        <row r="96">
          <cell r="A96">
            <v>42545</v>
          </cell>
          <cell r="B96">
            <v>88.86</v>
          </cell>
        </row>
        <row r="97">
          <cell r="A97">
            <v>42546</v>
          </cell>
          <cell r="B97">
            <v>87.98</v>
          </cell>
        </row>
        <row r="98">
          <cell r="A98">
            <v>42547</v>
          </cell>
          <cell r="B98">
            <v>88.01</v>
          </cell>
        </row>
        <row r="99">
          <cell r="A99">
            <v>42550</v>
          </cell>
          <cell r="B99">
            <v>85.8</v>
          </cell>
        </row>
        <row r="100">
          <cell r="A100">
            <v>42551</v>
          </cell>
          <cell r="B100">
            <v>85.765000000000001</v>
          </cell>
        </row>
        <row r="101">
          <cell r="A101">
            <v>42552</v>
          </cell>
          <cell r="B101">
            <v>86.91</v>
          </cell>
        </row>
        <row r="102">
          <cell r="A102">
            <v>42553</v>
          </cell>
          <cell r="B102">
            <v>87.284999999999997</v>
          </cell>
        </row>
        <row r="103">
          <cell r="A103">
            <v>42557</v>
          </cell>
          <cell r="B103">
            <v>87.55</v>
          </cell>
        </row>
        <row r="104">
          <cell r="A104">
            <v>42558</v>
          </cell>
          <cell r="B104">
            <v>87.22</v>
          </cell>
        </row>
        <row r="105">
          <cell r="A105">
            <v>42559</v>
          </cell>
          <cell r="B105">
            <v>85.65</v>
          </cell>
        </row>
        <row r="106">
          <cell r="A106">
            <v>42560</v>
          </cell>
          <cell r="B106">
            <v>85.88</v>
          </cell>
        </row>
        <row r="107">
          <cell r="A107">
            <v>42561</v>
          </cell>
          <cell r="B107">
            <v>87.95</v>
          </cell>
        </row>
        <row r="108">
          <cell r="A108">
            <v>42564</v>
          </cell>
          <cell r="B108">
            <v>90.1</v>
          </cell>
        </row>
        <row r="109">
          <cell r="A109">
            <v>42565</v>
          </cell>
          <cell r="B109">
            <v>89.68</v>
          </cell>
        </row>
        <row r="110">
          <cell r="A110">
            <v>42566</v>
          </cell>
          <cell r="B110">
            <v>89.76</v>
          </cell>
        </row>
        <row r="111">
          <cell r="A111">
            <v>42567</v>
          </cell>
          <cell r="B111">
            <v>90.85</v>
          </cell>
        </row>
        <row r="112">
          <cell r="A112">
            <v>42568</v>
          </cell>
          <cell r="B112">
            <v>94.97</v>
          </cell>
        </row>
        <row r="113">
          <cell r="A113">
            <v>42571</v>
          </cell>
          <cell r="B113">
            <v>97.91</v>
          </cell>
        </row>
        <row r="114">
          <cell r="A114">
            <v>42572</v>
          </cell>
          <cell r="B114">
            <v>98.39</v>
          </cell>
        </row>
        <row r="115">
          <cell r="A115">
            <v>42573</v>
          </cell>
          <cell r="B115">
            <v>97.04</v>
          </cell>
        </row>
        <row r="116">
          <cell r="A116">
            <v>42574</v>
          </cell>
          <cell r="B116">
            <v>95.44</v>
          </cell>
        </row>
        <row r="117">
          <cell r="A117">
            <v>42575</v>
          </cell>
          <cell r="B117">
            <v>96.95</v>
          </cell>
        </row>
        <row r="118">
          <cell r="A118">
            <v>42578</v>
          </cell>
          <cell r="B118">
            <v>94.17</v>
          </cell>
        </row>
        <row r="119">
          <cell r="A119">
            <v>42579</v>
          </cell>
          <cell r="B119">
            <v>95.29</v>
          </cell>
        </row>
        <row r="120">
          <cell r="A120">
            <v>42580</v>
          </cell>
          <cell r="B120">
            <v>96.99</v>
          </cell>
        </row>
        <row r="121">
          <cell r="A121">
            <v>42581</v>
          </cell>
          <cell r="B121">
            <v>95.21</v>
          </cell>
        </row>
        <row r="122">
          <cell r="A122">
            <v>42582</v>
          </cell>
          <cell r="B122">
            <v>94.01</v>
          </cell>
        </row>
        <row r="123">
          <cell r="A123">
            <v>42585</v>
          </cell>
          <cell r="B123">
            <v>94.14</v>
          </cell>
        </row>
        <row r="124">
          <cell r="A124">
            <v>42586</v>
          </cell>
          <cell r="B124">
            <v>94.06</v>
          </cell>
        </row>
        <row r="125">
          <cell r="A125">
            <v>42587</v>
          </cell>
          <cell r="B125">
            <v>96.44</v>
          </cell>
        </row>
        <row r="126">
          <cell r="A126">
            <v>42588</v>
          </cell>
          <cell r="B126">
            <v>95.12</v>
          </cell>
        </row>
        <row r="127">
          <cell r="A127">
            <v>42589</v>
          </cell>
          <cell r="B127">
            <v>94.3</v>
          </cell>
        </row>
      </sheetData>
      <sheetData sheetId="17">
        <row r="2">
          <cell r="A2" t="str">
            <v>WenCaL</v>
          </cell>
          <cell r="B2">
            <v>14432</v>
          </cell>
        </row>
        <row r="3">
          <cell r="A3" t="str">
            <v>Blend</v>
          </cell>
          <cell r="B3">
            <v>17990</v>
          </cell>
          <cell r="F3" t="str">
            <v>Pes</v>
          </cell>
        </row>
        <row r="4">
          <cell r="A4" t="str">
            <v>Voltage</v>
          </cell>
          <cell r="B4">
            <v>15117</v>
          </cell>
          <cell r="F4" t="str">
            <v>Accord</v>
          </cell>
        </row>
        <row r="5">
          <cell r="A5" t="str">
            <v>Inkly</v>
          </cell>
          <cell r="B5">
            <v>11154</v>
          </cell>
        </row>
        <row r="6">
          <cell r="A6" t="str">
            <v>Sleops</v>
          </cell>
          <cell r="B6">
            <v>11022</v>
          </cell>
        </row>
        <row r="7">
          <cell r="A7" t="str">
            <v>Kind Ape</v>
          </cell>
          <cell r="B7">
            <v>8905</v>
          </cell>
        </row>
        <row r="8">
          <cell r="A8" t="str">
            <v>Pet Feed</v>
          </cell>
          <cell r="B8">
            <v>16735</v>
          </cell>
        </row>
        <row r="9">
          <cell r="A9" t="str">
            <v>Right App</v>
          </cell>
          <cell r="B9">
            <v>3635</v>
          </cell>
        </row>
        <row r="10">
          <cell r="A10" t="str">
            <v>Mirrrr</v>
          </cell>
          <cell r="B10">
            <v>15627</v>
          </cell>
        </row>
        <row r="11">
          <cell r="A11" t="str">
            <v>Halotot</v>
          </cell>
          <cell r="B11">
            <v>7270</v>
          </cell>
        </row>
        <row r="12">
          <cell r="A12" t="str">
            <v>Flowrrr</v>
          </cell>
          <cell r="B12">
            <v>5955</v>
          </cell>
        </row>
        <row r="13">
          <cell r="A13" t="str">
            <v>Silvrr</v>
          </cell>
          <cell r="B13">
            <v>7666</v>
          </cell>
        </row>
        <row r="14">
          <cell r="A14" t="str">
            <v>Dasring</v>
          </cell>
          <cell r="B14">
            <v>10857</v>
          </cell>
        </row>
        <row r="15">
          <cell r="A15" t="str">
            <v>Rehire</v>
          </cell>
          <cell r="B15">
            <v>9873</v>
          </cell>
        </row>
        <row r="16">
          <cell r="A16" t="str">
            <v>Didactic</v>
          </cell>
          <cell r="B16">
            <v>6405</v>
          </cell>
        </row>
        <row r="17">
          <cell r="A17" t="str">
            <v>Fightrr</v>
          </cell>
          <cell r="B17">
            <v>11649</v>
          </cell>
        </row>
        <row r="18">
          <cell r="A18" t="str">
            <v>Kryptis</v>
          </cell>
          <cell r="B18">
            <v>7718</v>
          </cell>
        </row>
        <row r="19">
          <cell r="A19" t="str">
            <v>Perino</v>
          </cell>
          <cell r="B19">
            <v>15033</v>
          </cell>
        </row>
        <row r="20">
          <cell r="A20" t="str">
            <v>Five Labs</v>
          </cell>
          <cell r="B20">
            <v>21579</v>
          </cell>
        </row>
        <row r="21">
          <cell r="A21" t="str">
            <v>Twistrr</v>
          </cell>
          <cell r="B21">
            <v>27210.600000000002</v>
          </cell>
        </row>
        <row r="22">
          <cell r="A22" t="str">
            <v>Hackrr</v>
          </cell>
          <cell r="B22">
            <v>18700.5</v>
          </cell>
        </row>
        <row r="23">
          <cell r="A23" t="str">
            <v>Pes</v>
          </cell>
          <cell r="B23">
            <v>45315.9</v>
          </cell>
        </row>
        <row r="24">
          <cell r="A24" t="str">
            <v>Baden</v>
          </cell>
          <cell r="B24">
            <v>35980</v>
          </cell>
        </row>
        <row r="25">
          <cell r="A25" t="str">
            <v>Jellyfish</v>
          </cell>
          <cell r="B25">
            <v>7657</v>
          </cell>
        </row>
        <row r="26">
          <cell r="A26" t="str">
            <v>Aviatrr</v>
          </cell>
          <cell r="B26">
            <v>8126</v>
          </cell>
        </row>
        <row r="27">
          <cell r="A27" t="str">
            <v>deRamblr</v>
          </cell>
          <cell r="B27">
            <v>5272</v>
          </cell>
        </row>
        <row r="28">
          <cell r="A28" t="str">
            <v>Arcade</v>
          </cell>
          <cell r="B28">
            <v>6375</v>
          </cell>
        </row>
        <row r="29">
          <cell r="A29" t="str">
            <v>Commuta</v>
          </cell>
          <cell r="B29">
            <v>6353</v>
          </cell>
        </row>
        <row r="30">
          <cell r="A30" t="str">
            <v>Infic</v>
          </cell>
          <cell r="B30">
            <v>12373</v>
          </cell>
        </row>
        <row r="31">
          <cell r="A31" t="str">
            <v>Accord</v>
          </cell>
          <cell r="B31">
            <v>17760</v>
          </cell>
        </row>
        <row r="32">
          <cell r="A32" t="str">
            <v>Misty Wash</v>
          </cell>
          <cell r="B32">
            <v>30399.599999999999</v>
          </cell>
        </row>
        <row r="33">
          <cell r="A33" t="str">
            <v>Twenty20</v>
          </cell>
          <cell r="B33">
            <v>20400</v>
          </cell>
        </row>
        <row r="34">
          <cell r="A34" t="str">
            <v>Tanox</v>
          </cell>
          <cell r="B34">
            <v>21088</v>
          </cell>
        </row>
        <row r="35">
          <cell r="A35" t="str">
            <v>Minor Liar</v>
          </cell>
          <cell r="B35">
            <v>23736.9</v>
          </cell>
        </row>
        <row r="36">
          <cell r="A36" t="str">
            <v>Mosquit</v>
          </cell>
          <cell r="B36">
            <v>6302</v>
          </cell>
        </row>
        <row r="37">
          <cell r="A37" t="str">
            <v>Atmos</v>
          </cell>
          <cell r="B37">
            <v>10675</v>
          </cell>
        </row>
        <row r="38">
          <cell r="A38" t="str">
            <v>Scrap</v>
          </cell>
          <cell r="B38">
            <v>13307</v>
          </cell>
        </row>
        <row r="39">
          <cell r="A39" t="str">
            <v>Motocyco</v>
          </cell>
          <cell r="B39">
            <v>11182</v>
          </cell>
        </row>
        <row r="40">
          <cell r="A40" t="str">
            <v>Amplefio</v>
          </cell>
          <cell r="B40">
            <v>8250</v>
          </cell>
        </row>
        <row r="41">
          <cell r="A41" t="str">
            <v>Strex</v>
          </cell>
          <cell r="B41">
            <v>8152</v>
          </cell>
        </row>
      </sheetData>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Shortcuts"/>
      <sheetName val="INDEX"/>
      <sheetName val="SUMIFS"/>
      <sheetName val="Large_Small"/>
      <sheetName val="Row_Column"/>
      <sheetName val="Choose"/>
      <sheetName val="TEXT"/>
      <sheetName val="N"/>
      <sheetName val="GetPivotData"/>
      <sheetName val="INDIRECT"/>
      <sheetName val="Data_2016"/>
      <sheetName val="Data_2017"/>
      <sheetName val="Choose_NM"/>
      <sheetName val="FormControls"/>
      <sheetName val="ComboDepList"/>
      <sheetName val="Charts#1"/>
      <sheetName val="Charts#2"/>
      <sheetName val="Charts#3"/>
      <sheetName val="Charts#4"/>
      <sheetName val="Charts#5"/>
      <sheetName val="Charts#6"/>
      <sheetName val="26"/>
    </sheetNames>
    <sheetDataSet>
      <sheetData sheetId="0" refreshError="1"/>
      <sheetData sheetId="1" refreshError="1"/>
      <sheetData sheetId="2">
        <row r="36">
          <cell r="I36">
            <v>3</v>
          </cell>
        </row>
        <row r="37">
          <cell r="A37" t="str">
            <v>WenCaL</v>
          </cell>
          <cell r="B37" t="str">
            <v>Fightrr</v>
          </cell>
          <cell r="C37" t="str">
            <v>Commuta</v>
          </cell>
        </row>
        <row r="38">
          <cell r="A38" t="str">
            <v>Blend</v>
          </cell>
          <cell r="B38" t="str">
            <v>Kryptis</v>
          </cell>
          <cell r="C38" t="str">
            <v>Infic</v>
          </cell>
        </row>
        <row r="39">
          <cell r="A39" t="str">
            <v>Voltage</v>
          </cell>
          <cell r="B39" t="str">
            <v>Perino</v>
          </cell>
          <cell r="C39" t="str">
            <v>Accord</v>
          </cell>
        </row>
        <row r="40">
          <cell r="A40" t="str">
            <v>Inkly</v>
          </cell>
          <cell r="B40" t="str">
            <v>Five Labs</v>
          </cell>
          <cell r="C40" t="str">
            <v>Misty Wash</v>
          </cell>
        </row>
        <row r="41">
          <cell r="A41" t="str">
            <v>Sleops</v>
          </cell>
          <cell r="B41" t="str">
            <v>Twistrr</v>
          </cell>
          <cell r="C41" t="str">
            <v>Twenty20</v>
          </cell>
        </row>
        <row r="42">
          <cell r="A42" t="str">
            <v>Kind Ape</v>
          </cell>
          <cell r="B42" t="str">
            <v>Hackrr</v>
          </cell>
          <cell r="C42" t="str">
            <v>Tanox</v>
          </cell>
        </row>
        <row r="43">
          <cell r="A43" t="str">
            <v>Pet Feed</v>
          </cell>
          <cell r="B43" t="str">
            <v>Pes</v>
          </cell>
          <cell r="C43" t="str">
            <v>Minor Liar</v>
          </cell>
        </row>
        <row r="44">
          <cell r="A44" t="str">
            <v>Right App</v>
          </cell>
          <cell r="B44" t="str">
            <v>Baden</v>
          </cell>
          <cell r="C44" t="str">
            <v>Mosquit</v>
          </cell>
        </row>
        <row r="45">
          <cell r="A45" t="str">
            <v>Mirrrr</v>
          </cell>
          <cell r="B45" t="str">
            <v>Jellyfish</v>
          </cell>
          <cell r="C45" t="str">
            <v>Atmos</v>
          </cell>
        </row>
        <row r="46">
          <cell r="A46" t="str">
            <v>Halotot</v>
          </cell>
          <cell r="B46" t="str">
            <v>Aviatrr</v>
          </cell>
          <cell r="C46" t="str">
            <v>Scrap</v>
          </cell>
        </row>
        <row r="47">
          <cell r="A47" t="str">
            <v>Flowrrr</v>
          </cell>
          <cell r="B47" t="str">
            <v>deRamblr</v>
          </cell>
          <cell r="C47" t="str">
            <v>Motocyco</v>
          </cell>
        </row>
        <row r="48">
          <cell r="A48" t="str">
            <v>Silvrr</v>
          </cell>
          <cell r="B48" t="str">
            <v>Arcade</v>
          </cell>
          <cell r="C48" t="str">
            <v>Amplefio</v>
          </cell>
        </row>
        <row r="49">
          <cell r="A49" t="str">
            <v>Dasring</v>
          </cell>
          <cell r="B49" t="str">
            <v/>
          </cell>
          <cell r="C49" t="str">
            <v>Strex</v>
          </cell>
        </row>
        <row r="50">
          <cell r="A50" t="str">
            <v>Rehire</v>
          </cell>
          <cell r="B50" t="str">
            <v/>
          </cell>
          <cell r="C50" t="str">
            <v/>
          </cell>
        </row>
        <row r="51">
          <cell r="A51" t="str">
            <v>Didactic</v>
          </cell>
          <cell r="B51" t="str">
            <v/>
          </cell>
          <cell r="C51" t="str">
            <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ow r="7">
          <cell r="H7">
            <v>2</v>
          </cell>
        </row>
      </sheetData>
      <sheetData sheetId="14" refreshError="1"/>
      <sheetData sheetId="15">
        <row r="4">
          <cell r="N4" t="str">
            <v>WenCaL</v>
          </cell>
        </row>
        <row r="5">
          <cell r="N5" t="str">
            <v>Blend</v>
          </cell>
        </row>
        <row r="6">
          <cell r="N6" t="str">
            <v>Voltage</v>
          </cell>
        </row>
        <row r="7">
          <cell r="N7" t="str">
            <v>Inkly</v>
          </cell>
        </row>
        <row r="8">
          <cell r="N8" t="str">
            <v>Sleops</v>
          </cell>
        </row>
        <row r="9">
          <cell r="N9" t="str">
            <v>Kind Ape</v>
          </cell>
        </row>
        <row r="10">
          <cell r="N10" t="str">
            <v>Pet Feed</v>
          </cell>
        </row>
        <row r="11">
          <cell r="N11" t="str">
            <v>Right App</v>
          </cell>
        </row>
        <row r="12">
          <cell r="N12" t="str">
            <v>Mirrrr</v>
          </cell>
        </row>
        <row r="13">
          <cell r="N13" t="str">
            <v>Halotot</v>
          </cell>
        </row>
        <row r="14">
          <cell r="N14" t="str">
            <v>Flowrrr</v>
          </cell>
        </row>
        <row r="15">
          <cell r="N15" t="str">
            <v>Silvrr</v>
          </cell>
        </row>
        <row r="16">
          <cell r="N16" t="str">
            <v>Dasring</v>
          </cell>
        </row>
        <row r="17">
          <cell r="N17" t="str">
            <v>Rehire</v>
          </cell>
        </row>
        <row r="18">
          <cell r="N18" t="str">
            <v>Didactic</v>
          </cell>
        </row>
      </sheetData>
      <sheetData sheetId="16" refreshError="1"/>
      <sheetData sheetId="17" refreshError="1"/>
      <sheetData sheetId="18">
        <row r="2">
          <cell r="A2">
            <v>42409</v>
          </cell>
          <cell r="B2">
            <v>74.44</v>
          </cell>
        </row>
        <row r="3">
          <cell r="A3">
            <v>42410</v>
          </cell>
          <cell r="B3">
            <v>75.19</v>
          </cell>
          <cell r="F3">
            <v>42412</v>
          </cell>
        </row>
        <row r="4">
          <cell r="A4">
            <v>42411</v>
          </cell>
          <cell r="B4">
            <v>76.510000000000005</v>
          </cell>
          <cell r="F4">
            <v>42509</v>
          </cell>
        </row>
        <row r="5">
          <cell r="A5">
            <v>42412</v>
          </cell>
          <cell r="B5">
            <v>76.23</v>
          </cell>
        </row>
        <row r="6">
          <cell r="A6">
            <v>42413</v>
          </cell>
          <cell r="B6">
            <v>75.739999999999995</v>
          </cell>
        </row>
        <row r="7">
          <cell r="A7">
            <v>42417</v>
          </cell>
          <cell r="B7">
            <v>75.599999999999994</v>
          </cell>
        </row>
        <row r="8">
          <cell r="A8">
            <v>42418</v>
          </cell>
          <cell r="B8">
            <v>76.709999999999994</v>
          </cell>
        </row>
        <row r="9">
          <cell r="A9">
            <v>42419</v>
          </cell>
          <cell r="B9">
            <v>79.42</v>
          </cell>
        </row>
        <row r="10">
          <cell r="A10">
            <v>42420</v>
          </cell>
          <cell r="B10">
            <v>79.894999999999996</v>
          </cell>
        </row>
        <row r="11">
          <cell r="A11">
            <v>42423</v>
          </cell>
          <cell r="B11">
            <v>78.84</v>
          </cell>
        </row>
        <row r="12">
          <cell r="A12">
            <v>42424</v>
          </cell>
          <cell r="B12">
            <v>78.45</v>
          </cell>
        </row>
        <row r="13">
          <cell r="A13">
            <v>42425</v>
          </cell>
          <cell r="B13">
            <v>79.56</v>
          </cell>
        </row>
        <row r="14">
          <cell r="A14">
            <v>42426</v>
          </cell>
          <cell r="B14">
            <v>80.41</v>
          </cell>
        </row>
        <row r="15">
          <cell r="A15">
            <v>42427</v>
          </cell>
          <cell r="B15">
            <v>78.97</v>
          </cell>
        </row>
        <row r="16">
          <cell r="A16">
            <v>42431</v>
          </cell>
          <cell r="B16">
            <v>79.75</v>
          </cell>
        </row>
        <row r="17">
          <cell r="A17">
            <v>42432</v>
          </cell>
          <cell r="B17">
            <v>79.599999999999994</v>
          </cell>
        </row>
        <row r="18">
          <cell r="A18">
            <v>42433</v>
          </cell>
          <cell r="B18">
            <v>80.894999999999996</v>
          </cell>
        </row>
        <row r="19">
          <cell r="A19">
            <v>42434</v>
          </cell>
          <cell r="B19">
            <v>81.209999999999994</v>
          </cell>
        </row>
        <row r="20">
          <cell r="A20">
            <v>42435</v>
          </cell>
          <cell r="B20">
            <v>80.004999999999995</v>
          </cell>
        </row>
        <row r="21">
          <cell r="A21">
            <v>42438</v>
          </cell>
          <cell r="B21">
            <v>79.44</v>
          </cell>
        </row>
        <row r="22">
          <cell r="A22">
            <v>42439</v>
          </cell>
          <cell r="B22">
            <v>77.55</v>
          </cell>
        </row>
        <row r="23">
          <cell r="A23">
            <v>42440</v>
          </cell>
          <cell r="B23">
            <v>77.569999999999993</v>
          </cell>
        </row>
        <row r="24">
          <cell r="A24">
            <v>42441</v>
          </cell>
          <cell r="B24">
            <v>78.930000000000007</v>
          </cell>
        </row>
        <row r="25">
          <cell r="A25">
            <v>42442</v>
          </cell>
          <cell r="B25">
            <v>78.05</v>
          </cell>
        </row>
        <row r="26">
          <cell r="A26">
            <v>42445</v>
          </cell>
          <cell r="B26">
            <v>78.069999999999993</v>
          </cell>
        </row>
        <row r="27">
          <cell r="A27">
            <v>42446</v>
          </cell>
          <cell r="B27">
            <v>79.364999999999995</v>
          </cell>
        </row>
        <row r="28">
          <cell r="A28">
            <v>42447</v>
          </cell>
          <cell r="B28">
            <v>80.91</v>
          </cell>
        </row>
        <row r="29">
          <cell r="A29">
            <v>42448</v>
          </cell>
          <cell r="B29">
            <v>82.75</v>
          </cell>
        </row>
        <row r="30">
          <cell r="A30">
            <v>42449</v>
          </cell>
          <cell r="B30">
            <v>83.8</v>
          </cell>
        </row>
        <row r="31">
          <cell r="A31">
            <v>42452</v>
          </cell>
          <cell r="B31">
            <v>84.43</v>
          </cell>
        </row>
        <row r="32">
          <cell r="A32">
            <v>42453</v>
          </cell>
          <cell r="B32">
            <v>85.31</v>
          </cell>
        </row>
        <row r="33">
          <cell r="A33">
            <v>42454</v>
          </cell>
          <cell r="B33">
            <v>82.92</v>
          </cell>
        </row>
        <row r="34">
          <cell r="A34">
            <v>42455</v>
          </cell>
          <cell r="B34">
            <v>83.01</v>
          </cell>
        </row>
        <row r="35">
          <cell r="A35">
            <v>42456</v>
          </cell>
          <cell r="B35">
            <v>83.3</v>
          </cell>
        </row>
        <row r="36">
          <cell r="A36">
            <v>42459</v>
          </cell>
          <cell r="B36">
            <v>83.194999999999993</v>
          </cell>
        </row>
        <row r="37">
          <cell r="A37">
            <v>42460</v>
          </cell>
          <cell r="B37">
            <v>82.215000000000003</v>
          </cell>
        </row>
        <row r="38">
          <cell r="A38">
            <v>42461</v>
          </cell>
          <cell r="B38">
            <v>81.665000000000006</v>
          </cell>
        </row>
        <row r="39">
          <cell r="A39">
            <v>42462</v>
          </cell>
          <cell r="B39">
            <v>81.555000000000007</v>
          </cell>
        </row>
        <row r="40">
          <cell r="A40">
            <v>42466</v>
          </cell>
          <cell r="B40">
            <v>82.44</v>
          </cell>
        </row>
        <row r="41">
          <cell r="A41">
            <v>42467</v>
          </cell>
          <cell r="B41">
            <v>82.32</v>
          </cell>
        </row>
        <row r="42">
          <cell r="A42">
            <v>42468</v>
          </cell>
          <cell r="B42">
            <v>82.275000000000006</v>
          </cell>
        </row>
        <row r="43">
          <cell r="A43">
            <v>42469</v>
          </cell>
          <cell r="B43">
            <v>82.17</v>
          </cell>
        </row>
        <row r="44">
          <cell r="A44">
            <v>42470</v>
          </cell>
          <cell r="B44">
            <v>82.04</v>
          </cell>
        </row>
        <row r="45">
          <cell r="A45">
            <v>42473</v>
          </cell>
          <cell r="B45">
            <v>83.01</v>
          </cell>
        </row>
        <row r="46">
          <cell r="A46">
            <v>42474</v>
          </cell>
          <cell r="B46">
            <v>83.515000000000001</v>
          </cell>
        </row>
        <row r="47">
          <cell r="A47">
            <v>42475</v>
          </cell>
          <cell r="B47">
            <v>82.704999999999998</v>
          </cell>
        </row>
        <row r="48">
          <cell r="A48">
            <v>42476</v>
          </cell>
          <cell r="B48">
            <v>82.31</v>
          </cell>
        </row>
        <row r="49">
          <cell r="A49">
            <v>42477</v>
          </cell>
          <cell r="B49">
            <v>80.775000000000006</v>
          </cell>
        </row>
        <row r="50">
          <cell r="A50">
            <v>42480</v>
          </cell>
          <cell r="B50">
            <v>83.09</v>
          </cell>
        </row>
        <row r="51">
          <cell r="A51">
            <v>42481</v>
          </cell>
          <cell r="B51">
            <v>83.62</v>
          </cell>
        </row>
        <row r="52">
          <cell r="A52">
            <v>42482</v>
          </cell>
          <cell r="B52">
            <v>84.63</v>
          </cell>
        </row>
        <row r="53">
          <cell r="A53">
            <v>42483</v>
          </cell>
          <cell r="B53">
            <v>82.41</v>
          </cell>
        </row>
        <row r="54">
          <cell r="A54">
            <v>42484</v>
          </cell>
          <cell r="B54">
            <v>81.53</v>
          </cell>
        </row>
        <row r="55">
          <cell r="A55">
            <v>42487</v>
          </cell>
          <cell r="B55">
            <v>81.91</v>
          </cell>
        </row>
        <row r="56">
          <cell r="A56">
            <v>42488</v>
          </cell>
          <cell r="B56">
            <v>80.680000000000007</v>
          </cell>
        </row>
        <row r="57">
          <cell r="A57">
            <v>42489</v>
          </cell>
          <cell r="B57">
            <v>80.465000000000003</v>
          </cell>
        </row>
        <row r="58">
          <cell r="A58">
            <v>42490</v>
          </cell>
          <cell r="B58">
            <v>78.77</v>
          </cell>
        </row>
        <row r="59">
          <cell r="A59">
            <v>42491</v>
          </cell>
          <cell r="B59">
            <v>78.989999999999995</v>
          </cell>
        </row>
        <row r="60">
          <cell r="A60">
            <v>42494</v>
          </cell>
          <cell r="B60">
            <v>78.81</v>
          </cell>
        </row>
        <row r="61">
          <cell r="A61">
            <v>42495</v>
          </cell>
          <cell r="B61">
            <v>77.56</v>
          </cell>
        </row>
        <row r="62">
          <cell r="A62">
            <v>42496</v>
          </cell>
          <cell r="B62">
            <v>78.099999999999994</v>
          </cell>
        </row>
        <row r="63">
          <cell r="A63">
            <v>42497</v>
          </cell>
          <cell r="B63">
            <v>78.424999999999997</v>
          </cell>
        </row>
        <row r="64">
          <cell r="A64">
            <v>42498</v>
          </cell>
          <cell r="B64">
            <v>78.510000000000005</v>
          </cell>
        </row>
        <row r="65">
          <cell r="A65">
            <v>42501</v>
          </cell>
          <cell r="B65">
            <v>78.010000000000005</v>
          </cell>
        </row>
        <row r="66">
          <cell r="A66">
            <v>42502</v>
          </cell>
          <cell r="B66">
            <v>77.459999999999994</v>
          </cell>
        </row>
        <row r="67">
          <cell r="A67">
            <v>42503</v>
          </cell>
          <cell r="B67">
            <v>78.44</v>
          </cell>
        </row>
        <row r="68">
          <cell r="A68">
            <v>42504</v>
          </cell>
          <cell r="B68">
            <v>81.37</v>
          </cell>
        </row>
        <row r="69">
          <cell r="A69">
            <v>42505</v>
          </cell>
          <cell r="B69">
            <v>80.42</v>
          </cell>
        </row>
        <row r="70">
          <cell r="A70">
            <v>42508</v>
          </cell>
          <cell r="B70">
            <v>80.88</v>
          </cell>
        </row>
        <row r="71">
          <cell r="A71">
            <v>42509</v>
          </cell>
          <cell r="B71">
            <v>80.63</v>
          </cell>
        </row>
        <row r="72">
          <cell r="A72">
            <v>42510</v>
          </cell>
          <cell r="B72">
            <v>80.55</v>
          </cell>
        </row>
        <row r="73">
          <cell r="A73">
            <v>42511</v>
          </cell>
          <cell r="B73">
            <v>80.48</v>
          </cell>
        </row>
        <row r="74">
          <cell r="A74">
            <v>42512</v>
          </cell>
          <cell r="B74">
            <v>80.540000000000006</v>
          </cell>
        </row>
        <row r="75">
          <cell r="A75">
            <v>42516</v>
          </cell>
          <cell r="B75">
            <v>79.334999999999994</v>
          </cell>
        </row>
        <row r="76">
          <cell r="A76">
            <v>42517</v>
          </cell>
          <cell r="B76">
            <v>80.55</v>
          </cell>
        </row>
        <row r="77">
          <cell r="A77">
            <v>42518</v>
          </cell>
          <cell r="B77">
            <v>80.144999999999996</v>
          </cell>
        </row>
        <row r="78">
          <cell r="A78">
            <v>42519</v>
          </cell>
          <cell r="B78">
            <v>79.19</v>
          </cell>
        </row>
        <row r="79">
          <cell r="A79">
            <v>42522</v>
          </cell>
          <cell r="B79">
            <v>80.290000000000006</v>
          </cell>
        </row>
        <row r="80">
          <cell r="A80">
            <v>42523</v>
          </cell>
          <cell r="B80">
            <v>80.444999999999993</v>
          </cell>
        </row>
        <row r="81">
          <cell r="A81">
            <v>42524</v>
          </cell>
          <cell r="B81">
            <v>82.44</v>
          </cell>
        </row>
        <row r="82">
          <cell r="A82">
            <v>42525</v>
          </cell>
          <cell r="B82">
            <v>82.05</v>
          </cell>
        </row>
        <row r="83">
          <cell r="A83">
            <v>42526</v>
          </cell>
          <cell r="B83">
            <v>82.14</v>
          </cell>
        </row>
        <row r="84">
          <cell r="A84">
            <v>42529</v>
          </cell>
          <cell r="B84">
            <v>80.67</v>
          </cell>
        </row>
        <row r="85">
          <cell r="A85">
            <v>42530</v>
          </cell>
          <cell r="B85">
            <v>80.67</v>
          </cell>
        </row>
        <row r="86">
          <cell r="A86">
            <v>42531</v>
          </cell>
          <cell r="B86">
            <v>82.16</v>
          </cell>
        </row>
        <row r="87">
          <cell r="A87">
            <v>42532</v>
          </cell>
          <cell r="B87">
            <v>81.83</v>
          </cell>
        </row>
        <row r="88">
          <cell r="A88">
            <v>42533</v>
          </cell>
          <cell r="B88">
            <v>81.53</v>
          </cell>
        </row>
        <row r="89">
          <cell r="A89">
            <v>42536</v>
          </cell>
          <cell r="B89">
            <v>80.709999999999994</v>
          </cell>
        </row>
        <row r="90">
          <cell r="A90">
            <v>42537</v>
          </cell>
          <cell r="B90">
            <v>81.06</v>
          </cell>
        </row>
        <row r="91">
          <cell r="A91">
            <v>42538</v>
          </cell>
          <cell r="B91">
            <v>81.790000000000006</v>
          </cell>
        </row>
        <row r="92">
          <cell r="A92">
            <v>42539</v>
          </cell>
          <cell r="B92">
            <v>82.905000000000001</v>
          </cell>
        </row>
        <row r="93">
          <cell r="A93">
            <v>42540</v>
          </cell>
          <cell r="B93">
            <v>82.51</v>
          </cell>
        </row>
        <row r="94">
          <cell r="A94">
            <v>42543</v>
          </cell>
          <cell r="B94">
            <v>84.74</v>
          </cell>
        </row>
        <row r="95">
          <cell r="A95">
            <v>42544</v>
          </cell>
          <cell r="B95">
            <v>87.88</v>
          </cell>
        </row>
        <row r="96">
          <cell r="A96">
            <v>42545</v>
          </cell>
          <cell r="B96">
            <v>88.86</v>
          </cell>
        </row>
        <row r="97">
          <cell r="A97">
            <v>42546</v>
          </cell>
          <cell r="B97">
            <v>87.98</v>
          </cell>
        </row>
        <row r="98">
          <cell r="A98">
            <v>42547</v>
          </cell>
          <cell r="B98">
            <v>88.01</v>
          </cell>
        </row>
        <row r="99">
          <cell r="A99">
            <v>42550</v>
          </cell>
          <cell r="B99">
            <v>85.8</v>
          </cell>
        </row>
        <row r="100">
          <cell r="A100">
            <v>42551</v>
          </cell>
          <cell r="B100">
            <v>85.765000000000001</v>
          </cell>
        </row>
        <row r="101">
          <cell r="A101">
            <v>42552</v>
          </cell>
          <cell r="B101">
            <v>86.91</v>
          </cell>
        </row>
        <row r="102">
          <cell r="A102">
            <v>42553</v>
          </cell>
          <cell r="B102">
            <v>87.284999999999997</v>
          </cell>
        </row>
        <row r="103">
          <cell r="A103">
            <v>42557</v>
          </cell>
          <cell r="B103">
            <v>87.55</v>
          </cell>
        </row>
        <row r="104">
          <cell r="A104">
            <v>42558</v>
          </cell>
          <cell r="B104">
            <v>87.22</v>
          </cell>
        </row>
        <row r="105">
          <cell r="A105">
            <v>42559</v>
          </cell>
          <cell r="B105">
            <v>85.65</v>
          </cell>
        </row>
        <row r="106">
          <cell r="A106">
            <v>42560</v>
          </cell>
          <cell r="B106">
            <v>85.88</v>
          </cell>
        </row>
        <row r="107">
          <cell r="A107">
            <v>42561</v>
          </cell>
          <cell r="B107">
            <v>87.95</v>
          </cell>
        </row>
        <row r="108">
          <cell r="A108">
            <v>42564</v>
          </cell>
          <cell r="B108">
            <v>90.1</v>
          </cell>
        </row>
        <row r="109">
          <cell r="A109">
            <v>42565</v>
          </cell>
          <cell r="B109">
            <v>89.68</v>
          </cell>
        </row>
        <row r="110">
          <cell r="A110">
            <v>42566</v>
          </cell>
          <cell r="B110">
            <v>89.76</v>
          </cell>
        </row>
        <row r="111">
          <cell r="A111">
            <v>42567</v>
          </cell>
          <cell r="B111">
            <v>90.85</v>
          </cell>
        </row>
        <row r="112">
          <cell r="A112">
            <v>42568</v>
          </cell>
          <cell r="B112">
            <v>94.97</v>
          </cell>
        </row>
        <row r="113">
          <cell r="A113">
            <v>42571</v>
          </cell>
          <cell r="B113">
            <v>97.91</v>
          </cell>
        </row>
        <row r="114">
          <cell r="A114">
            <v>42572</v>
          </cell>
          <cell r="B114">
            <v>98.39</v>
          </cell>
        </row>
        <row r="115">
          <cell r="A115">
            <v>42573</v>
          </cell>
          <cell r="B115">
            <v>97.04</v>
          </cell>
        </row>
        <row r="116">
          <cell r="A116">
            <v>42574</v>
          </cell>
          <cell r="B116">
            <v>95.44</v>
          </cell>
        </row>
        <row r="117">
          <cell r="A117">
            <v>42575</v>
          </cell>
          <cell r="B117">
            <v>96.95</v>
          </cell>
        </row>
        <row r="118">
          <cell r="A118">
            <v>42578</v>
          </cell>
          <cell r="B118">
            <v>94.17</v>
          </cell>
        </row>
        <row r="119">
          <cell r="A119">
            <v>42579</v>
          </cell>
          <cell r="B119">
            <v>95.29</v>
          </cell>
        </row>
        <row r="120">
          <cell r="A120">
            <v>42580</v>
          </cell>
          <cell r="B120">
            <v>96.99</v>
          </cell>
        </row>
        <row r="121">
          <cell r="A121">
            <v>42581</v>
          </cell>
          <cell r="B121">
            <v>95.21</v>
          </cell>
        </row>
        <row r="122">
          <cell r="A122">
            <v>42582</v>
          </cell>
          <cell r="B122">
            <v>94.01</v>
          </cell>
        </row>
        <row r="123">
          <cell r="A123">
            <v>42585</v>
          </cell>
          <cell r="B123">
            <v>94.14</v>
          </cell>
        </row>
        <row r="124">
          <cell r="A124">
            <v>42586</v>
          </cell>
          <cell r="B124">
            <v>94.06</v>
          </cell>
        </row>
        <row r="125">
          <cell r="A125">
            <v>42587</v>
          </cell>
          <cell r="B125">
            <v>96.44</v>
          </cell>
        </row>
        <row r="126">
          <cell r="A126">
            <v>42588</v>
          </cell>
          <cell r="B126">
            <v>95.12</v>
          </cell>
        </row>
        <row r="127">
          <cell r="A127">
            <v>42589</v>
          </cell>
          <cell r="B127">
            <v>94.3</v>
          </cell>
        </row>
      </sheetData>
      <sheetData sheetId="19">
        <row r="2">
          <cell r="A2" t="str">
            <v>WenCaL</v>
          </cell>
          <cell r="B2">
            <v>14432</v>
          </cell>
        </row>
        <row r="3">
          <cell r="A3" t="str">
            <v>Blend</v>
          </cell>
          <cell r="B3">
            <v>17990</v>
          </cell>
          <cell r="F3" t="str">
            <v>Pes</v>
          </cell>
        </row>
        <row r="4">
          <cell r="A4" t="str">
            <v>Voltage</v>
          </cell>
          <cell r="B4">
            <v>15117</v>
          </cell>
          <cell r="F4" t="str">
            <v>Accord</v>
          </cell>
        </row>
        <row r="5">
          <cell r="A5" t="str">
            <v>Inkly</v>
          </cell>
          <cell r="B5">
            <v>11154</v>
          </cell>
        </row>
        <row r="6">
          <cell r="A6" t="str">
            <v>Sleops</v>
          </cell>
          <cell r="B6">
            <v>11022</v>
          </cell>
        </row>
        <row r="7">
          <cell r="A7" t="str">
            <v>Kind Ape</v>
          </cell>
          <cell r="B7">
            <v>8905</v>
          </cell>
        </row>
        <row r="8">
          <cell r="A8" t="str">
            <v>Pet Feed</v>
          </cell>
          <cell r="B8">
            <v>16735</v>
          </cell>
        </row>
        <row r="9">
          <cell r="A9" t="str">
            <v>Right App</v>
          </cell>
          <cell r="B9">
            <v>3635</v>
          </cell>
        </row>
        <row r="10">
          <cell r="A10" t="str">
            <v>Mirrrr</v>
          </cell>
          <cell r="B10">
            <v>15627</v>
          </cell>
        </row>
        <row r="11">
          <cell r="A11" t="str">
            <v>Halotot</v>
          </cell>
          <cell r="B11">
            <v>7270</v>
          </cell>
        </row>
        <row r="12">
          <cell r="A12" t="str">
            <v>Flowrrr</v>
          </cell>
          <cell r="B12">
            <v>5955</v>
          </cell>
        </row>
        <row r="13">
          <cell r="A13" t="str">
            <v>Silvrr</v>
          </cell>
          <cell r="B13">
            <v>7666</v>
          </cell>
        </row>
        <row r="14">
          <cell r="A14" t="str">
            <v>Dasring</v>
          </cell>
          <cell r="B14">
            <v>10857</v>
          </cell>
        </row>
        <row r="15">
          <cell r="A15" t="str">
            <v>Rehire</v>
          </cell>
          <cell r="B15">
            <v>9873</v>
          </cell>
        </row>
        <row r="16">
          <cell r="A16" t="str">
            <v>Didactic</v>
          </cell>
          <cell r="B16">
            <v>6405</v>
          </cell>
        </row>
        <row r="17">
          <cell r="A17" t="str">
            <v>Fightrr</v>
          </cell>
          <cell r="B17">
            <v>11649</v>
          </cell>
        </row>
        <row r="18">
          <cell r="A18" t="str">
            <v>Kryptis</v>
          </cell>
          <cell r="B18">
            <v>7718</v>
          </cell>
        </row>
        <row r="19">
          <cell r="A19" t="str">
            <v>Perino</v>
          </cell>
          <cell r="B19">
            <v>15033</v>
          </cell>
        </row>
        <row r="20">
          <cell r="A20" t="str">
            <v>Five Labs</v>
          </cell>
          <cell r="B20">
            <v>21579</v>
          </cell>
        </row>
        <row r="21">
          <cell r="A21" t="str">
            <v>Twistrr</v>
          </cell>
          <cell r="B21">
            <v>27210.600000000002</v>
          </cell>
        </row>
        <row r="22">
          <cell r="A22" t="str">
            <v>Hackrr</v>
          </cell>
          <cell r="B22">
            <v>18700.5</v>
          </cell>
        </row>
        <row r="23">
          <cell r="A23" t="str">
            <v>Pes</v>
          </cell>
          <cell r="B23">
            <v>45315.9</v>
          </cell>
        </row>
        <row r="24">
          <cell r="A24" t="str">
            <v>Baden</v>
          </cell>
          <cell r="B24">
            <v>35980</v>
          </cell>
        </row>
        <row r="25">
          <cell r="A25" t="str">
            <v>Jellyfish</v>
          </cell>
          <cell r="B25">
            <v>7657</v>
          </cell>
        </row>
        <row r="26">
          <cell r="A26" t="str">
            <v>Aviatrr</v>
          </cell>
          <cell r="B26">
            <v>8126</v>
          </cell>
        </row>
        <row r="27">
          <cell r="A27" t="str">
            <v>deRamblr</v>
          </cell>
          <cell r="B27">
            <v>5272</v>
          </cell>
        </row>
        <row r="28">
          <cell r="A28" t="str">
            <v>Arcade</v>
          </cell>
          <cell r="B28">
            <v>6375</v>
          </cell>
        </row>
        <row r="29">
          <cell r="A29" t="str">
            <v>Commuta</v>
          </cell>
          <cell r="B29">
            <v>6353</v>
          </cell>
        </row>
        <row r="30">
          <cell r="A30" t="str">
            <v>Infic</v>
          </cell>
          <cell r="B30">
            <v>12373</v>
          </cell>
        </row>
        <row r="31">
          <cell r="A31" t="str">
            <v>Accord</v>
          </cell>
          <cell r="B31">
            <v>17760</v>
          </cell>
        </row>
        <row r="32">
          <cell r="A32" t="str">
            <v>Misty Wash</v>
          </cell>
          <cell r="B32">
            <v>30399.599999999999</v>
          </cell>
        </row>
        <row r="33">
          <cell r="A33" t="str">
            <v>Twenty20</v>
          </cell>
          <cell r="B33">
            <v>20400</v>
          </cell>
        </row>
        <row r="34">
          <cell r="A34" t="str">
            <v>Tanox</v>
          </cell>
          <cell r="B34">
            <v>21088</v>
          </cell>
        </row>
        <row r="35">
          <cell r="A35" t="str">
            <v>Minor Liar</v>
          </cell>
          <cell r="B35">
            <v>23736.9</v>
          </cell>
        </row>
        <row r="36">
          <cell r="A36" t="str">
            <v>Mosquit</v>
          </cell>
          <cell r="B36">
            <v>6302</v>
          </cell>
        </row>
        <row r="37">
          <cell r="A37" t="str">
            <v>Atmos</v>
          </cell>
          <cell r="B37">
            <v>10675</v>
          </cell>
        </row>
        <row r="38">
          <cell r="A38" t="str">
            <v>Scrap</v>
          </cell>
          <cell r="B38">
            <v>13307</v>
          </cell>
        </row>
        <row r="39">
          <cell r="A39" t="str">
            <v>Motocyco</v>
          </cell>
          <cell r="B39">
            <v>11182</v>
          </cell>
        </row>
        <row r="40">
          <cell r="A40" t="str">
            <v>Amplefio</v>
          </cell>
          <cell r="B40">
            <v>8250</v>
          </cell>
        </row>
        <row r="41">
          <cell r="A41" t="str">
            <v>Strex</v>
          </cell>
          <cell r="B41">
            <v>8152</v>
          </cell>
        </row>
      </sheetData>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oose_NM"/>
      <sheetName val="Data_2016"/>
      <sheetName val="Data_2017"/>
      <sheetName val="36"/>
    </sheetNames>
    <sheetDataSet>
      <sheetData sheetId="0" refreshError="1"/>
      <sheetData sheetId="1"/>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IRECT"/>
      <sheetName val="Data_2016"/>
      <sheetName val="Data_2017"/>
      <sheetName val="35"/>
    </sheetNames>
    <sheetDataSet>
      <sheetData sheetId="0"/>
      <sheetData sheetId="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Shortcuts"/>
      <sheetName val="INDEX"/>
      <sheetName val="SUMIFS"/>
      <sheetName val="Large_Small"/>
      <sheetName val="Row_Column"/>
      <sheetName val="Choose"/>
      <sheetName val="TEXT"/>
      <sheetName val="N"/>
      <sheetName val="GetPivotData"/>
      <sheetName val="INDIRECT"/>
      <sheetName val="Data_2016"/>
      <sheetName val="Data_2017"/>
      <sheetName val="Choose_NM"/>
      <sheetName val="FormControls"/>
      <sheetName val="ComboDepList"/>
      <sheetName val="Charts#1"/>
      <sheetName val="Charts#2"/>
      <sheetName val="Charts#3"/>
      <sheetName val="Charts#4"/>
      <sheetName val="Charts#5"/>
      <sheetName val="Charts#6"/>
      <sheetName val="23 - 25 Index Match Basics to A"/>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ow r="7">
          <cell r="H7">
            <v>2</v>
          </cell>
        </row>
      </sheetData>
      <sheetData sheetId="14" refreshError="1"/>
      <sheetData sheetId="15">
        <row r="4">
          <cell r="N4" t="str">
            <v>WenCaL</v>
          </cell>
        </row>
        <row r="5">
          <cell r="N5" t="str">
            <v>Blend</v>
          </cell>
        </row>
        <row r="6">
          <cell r="N6" t="str">
            <v>Voltage</v>
          </cell>
        </row>
        <row r="7">
          <cell r="N7" t="str">
            <v>Inkly</v>
          </cell>
        </row>
        <row r="8">
          <cell r="N8" t="str">
            <v>Sleops</v>
          </cell>
        </row>
        <row r="9">
          <cell r="N9" t="str">
            <v>Kind Ape</v>
          </cell>
        </row>
        <row r="10">
          <cell r="N10" t="str">
            <v>Pet Feed</v>
          </cell>
        </row>
        <row r="11">
          <cell r="N11" t="str">
            <v>Right App</v>
          </cell>
        </row>
        <row r="12">
          <cell r="N12" t="str">
            <v>Mirrrr</v>
          </cell>
        </row>
        <row r="13">
          <cell r="N13" t="str">
            <v>Halotot</v>
          </cell>
        </row>
        <row r="14">
          <cell r="N14" t="str">
            <v>Flowrrr</v>
          </cell>
        </row>
        <row r="15">
          <cell r="N15" t="str">
            <v>Silvrr</v>
          </cell>
        </row>
        <row r="16">
          <cell r="N16" t="str">
            <v>Dasring</v>
          </cell>
        </row>
        <row r="17">
          <cell r="N17" t="str">
            <v>Rehire</v>
          </cell>
        </row>
        <row r="18">
          <cell r="N18" t="str">
            <v>Didactic</v>
          </cell>
        </row>
      </sheetData>
      <sheetData sheetId="16" refreshError="1"/>
      <sheetData sheetId="17" refreshError="1"/>
      <sheetData sheetId="18">
        <row r="2">
          <cell r="A2">
            <v>42409</v>
          </cell>
          <cell r="B2">
            <v>74.44</v>
          </cell>
        </row>
        <row r="3">
          <cell r="A3">
            <v>42410</v>
          </cell>
          <cell r="B3">
            <v>75.19</v>
          </cell>
          <cell r="F3">
            <v>42412</v>
          </cell>
        </row>
        <row r="4">
          <cell r="A4">
            <v>42411</v>
          </cell>
          <cell r="B4">
            <v>76.510000000000005</v>
          </cell>
          <cell r="F4">
            <v>42509</v>
          </cell>
        </row>
        <row r="5">
          <cell r="A5">
            <v>42412</v>
          </cell>
          <cell r="B5">
            <v>76.23</v>
          </cell>
        </row>
        <row r="6">
          <cell r="A6">
            <v>42413</v>
          </cell>
          <cell r="B6">
            <v>75.739999999999995</v>
          </cell>
        </row>
        <row r="7">
          <cell r="A7">
            <v>42417</v>
          </cell>
          <cell r="B7">
            <v>75.599999999999994</v>
          </cell>
        </row>
        <row r="8">
          <cell r="A8">
            <v>42418</v>
          </cell>
          <cell r="B8">
            <v>76.709999999999994</v>
          </cell>
        </row>
        <row r="9">
          <cell r="A9">
            <v>42419</v>
          </cell>
          <cell r="B9">
            <v>79.42</v>
          </cell>
        </row>
        <row r="10">
          <cell r="A10">
            <v>42420</v>
          </cell>
          <cell r="B10">
            <v>79.894999999999996</v>
          </cell>
        </row>
        <row r="11">
          <cell r="A11">
            <v>42423</v>
          </cell>
          <cell r="B11">
            <v>78.84</v>
          </cell>
        </row>
        <row r="12">
          <cell r="A12">
            <v>42424</v>
          </cell>
          <cell r="B12">
            <v>78.45</v>
          </cell>
        </row>
        <row r="13">
          <cell r="A13">
            <v>42425</v>
          </cell>
          <cell r="B13">
            <v>79.56</v>
          </cell>
        </row>
        <row r="14">
          <cell r="A14">
            <v>42426</v>
          </cell>
          <cell r="B14">
            <v>80.41</v>
          </cell>
        </row>
        <row r="15">
          <cell r="A15">
            <v>42427</v>
          </cell>
          <cell r="B15">
            <v>78.97</v>
          </cell>
        </row>
        <row r="16">
          <cell r="A16">
            <v>42431</v>
          </cell>
          <cell r="B16">
            <v>79.75</v>
          </cell>
        </row>
        <row r="17">
          <cell r="A17">
            <v>42432</v>
          </cell>
          <cell r="B17">
            <v>79.599999999999994</v>
          </cell>
        </row>
        <row r="18">
          <cell r="A18">
            <v>42433</v>
          </cell>
          <cell r="B18">
            <v>80.894999999999996</v>
          </cell>
        </row>
        <row r="19">
          <cell r="A19">
            <v>42434</v>
          </cell>
          <cell r="B19">
            <v>81.209999999999994</v>
          </cell>
        </row>
        <row r="20">
          <cell r="A20">
            <v>42435</v>
          </cell>
          <cell r="B20">
            <v>80.004999999999995</v>
          </cell>
        </row>
        <row r="21">
          <cell r="A21">
            <v>42438</v>
          </cell>
          <cell r="B21">
            <v>79.44</v>
          </cell>
        </row>
        <row r="22">
          <cell r="A22">
            <v>42439</v>
          </cell>
          <cell r="B22">
            <v>77.55</v>
          </cell>
        </row>
        <row r="23">
          <cell r="A23">
            <v>42440</v>
          </cell>
          <cell r="B23">
            <v>77.569999999999993</v>
          </cell>
        </row>
        <row r="24">
          <cell r="A24">
            <v>42441</v>
          </cell>
          <cell r="B24">
            <v>78.930000000000007</v>
          </cell>
        </row>
        <row r="25">
          <cell r="A25">
            <v>42442</v>
          </cell>
          <cell r="B25">
            <v>78.05</v>
          </cell>
        </row>
        <row r="26">
          <cell r="A26">
            <v>42445</v>
          </cell>
          <cell r="B26">
            <v>78.069999999999993</v>
          </cell>
        </row>
        <row r="27">
          <cell r="A27">
            <v>42446</v>
          </cell>
          <cell r="B27">
            <v>79.364999999999995</v>
          </cell>
        </row>
        <row r="28">
          <cell r="A28">
            <v>42447</v>
          </cell>
          <cell r="B28">
            <v>80.91</v>
          </cell>
        </row>
        <row r="29">
          <cell r="A29">
            <v>42448</v>
          </cell>
          <cell r="B29">
            <v>82.75</v>
          </cell>
        </row>
        <row r="30">
          <cell r="A30">
            <v>42449</v>
          </cell>
          <cell r="B30">
            <v>83.8</v>
          </cell>
        </row>
        <row r="31">
          <cell r="A31">
            <v>42452</v>
          </cell>
          <cell r="B31">
            <v>84.43</v>
          </cell>
        </row>
        <row r="32">
          <cell r="A32">
            <v>42453</v>
          </cell>
          <cell r="B32">
            <v>85.31</v>
          </cell>
        </row>
        <row r="33">
          <cell r="A33">
            <v>42454</v>
          </cell>
          <cell r="B33">
            <v>82.92</v>
          </cell>
        </row>
        <row r="34">
          <cell r="A34">
            <v>42455</v>
          </cell>
          <cell r="B34">
            <v>83.01</v>
          </cell>
        </row>
        <row r="35">
          <cell r="A35">
            <v>42456</v>
          </cell>
          <cell r="B35">
            <v>83.3</v>
          </cell>
        </row>
        <row r="36">
          <cell r="A36">
            <v>42459</v>
          </cell>
          <cell r="B36">
            <v>83.194999999999993</v>
          </cell>
        </row>
        <row r="37">
          <cell r="A37">
            <v>42460</v>
          </cell>
          <cell r="B37">
            <v>82.215000000000003</v>
          </cell>
        </row>
        <row r="38">
          <cell r="A38">
            <v>42461</v>
          </cell>
          <cell r="B38">
            <v>81.665000000000006</v>
          </cell>
        </row>
        <row r="39">
          <cell r="A39">
            <v>42462</v>
          </cell>
          <cell r="B39">
            <v>81.555000000000007</v>
          </cell>
        </row>
        <row r="40">
          <cell r="A40">
            <v>42466</v>
          </cell>
          <cell r="B40">
            <v>82.44</v>
          </cell>
        </row>
        <row r="41">
          <cell r="A41">
            <v>42467</v>
          </cell>
          <cell r="B41">
            <v>82.32</v>
          </cell>
        </row>
        <row r="42">
          <cell r="A42">
            <v>42468</v>
          </cell>
          <cell r="B42">
            <v>82.275000000000006</v>
          </cell>
        </row>
        <row r="43">
          <cell r="A43">
            <v>42469</v>
          </cell>
          <cell r="B43">
            <v>82.17</v>
          </cell>
        </row>
        <row r="44">
          <cell r="A44">
            <v>42470</v>
          </cell>
          <cell r="B44">
            <v>82.04</v>
          </cell>
        </row>
        <row r="45">
          <cell r="A45">
            <v>42473</v>
          </cell>
          <cell r="B45">
            <v>83.01</v>
          </cell>
        </row>
        <row r="46">
          <cell r="A46">
            <v>42474</v>
          </cell>
          <cell r="B46">
            <v>83.515000000000001</v>
          </cell>
        </row>
        <row r="47">
          <cell r="A47">
            <v>42475</v>
          </cell>
          <cell r="B47">
            <v>82.704999999999998</v>
          </cell>
        </row>
        <row r="48">
          <cell r="A48">
            <v>42476</v>
          </cell>
          <cell r="B48">
            <v>82.31</v>
          </cell>
        </row>
        <row r="49">
          <cell r="A49">
            <v>42477</v>
          </cell>
          <cell r="B49">
            <v>80.775000000000006</v>
          </cell>
        </row>
        <row r="50">
          <cell r="A50">
            <v>42480</v>
          </cell>
          <cell r="B50">
            <v>83.09</v>
          </cell>
        </row>
        <row r="51">
          <cell r="A51">
            <v>42481</v>
          </cell>
          <cell r="B51">
            <v>83.62</v>
          </cell>
        </row>
        <row r="52">
          <cell r="A52">
            <v>42482</v>
          </cell>
          <cell r="B52">
            <v>84.63</v>
          </cell>
        </row>
        <row r="53">
          <cell r="A53">
            <v>42483</v>
          </cell>
          <cell r="B53">
            <v>82.41</v>
          </cell>
        </row>
        <row r="54">
          <cell r="A54">
            <v>42484</v>
          </cell>
          <cell r="B54">
            <v>81.53</v>
          </cell>
        </row>
        <row r="55">
          <cell r="A55">
            <v>42487</v>
          </cell>
          <cell r="B55">
            <v>81.91</v>
          </cell>
        </row>
        <row r="56">
          <cell r="A56">
            <v>42488</v>
          </cell>
          <cell r="B56">
            <v>80.680000000000007</v>
          </cell>
        </row>
        <row r="57">
          <cell r="A57">
            <v>42489</v>
          </cell>
          <cell r="B57">
            <v>80.465000000000003</v>
          </cell>
        </row>
        <row r="58">
          <cell r="A58">
            <v>42490</v>
          </cell>
          <cell r="B58">
            <v>78.77</v>
          </cell>
        </row>
        <row r="59">
          <cell r="A59">
            <v>42491</v>
          </cell>
          <cell r="B59">
            <v>78.989999999999995</v>
          </cell>
        </row>
        <row r="60">
          <cell r="A60">
            <v>42494</v>
          </cell>
          <cell r="B60">
            <v>78.81</v>
          </cell>
        </row>
        <row r="61">
          <cell r="A61">
            <v>42495</v>
          </cell>
          <cell r="B61">
            <v>77.56</v>
          </cell>
        </row>
        <row r="62">
          <cell r="A62">
            <v>42496</v>
          </cell>
          <cell r="B62">
            <v>78.099999999999994</v>
          </cell>
        </row>
        <row r="63">
          <cell r="A63">
            <v>42497</v>
          </cell>
          <cell r="B63">
            <v>78.424999999999997</v>
          </cell>
        </row>
        <row r="64">
          <cell r="A64">
            <v>42498</v>
          </cell>
          <cell r="B64">
            <v>78.510000000000005</v>
          </cell>
        </row>
        <row r="65">
          <cell r="A65">
            <v>42501</v>
          </cell>
          <cell r="B65">
            <v>78.010000000000005</v>
          </cell>
        </row>
        <row r="66">
          <cell r="A66">
            <v>42502</v>
          </cell>
          <cell r="B66">
            <v>77.459999999999994</v>
          </cell>
        </row>
        <row r="67">
          <cell r="A67">
            <v>42503</v>
          </cell>
          <cell r="B67">
            <v>78.44</v>
          </cell>
        </row>
        <row r="68">
          <cell r="A68">
            <v>42504</v>
          </cell>
          <cell r="B68">
            <v>81.37</v>
          </cell>
        </row>
        <row r="69">
          <cell r="A69">
            <v>42505</v>
          </cell>
          <cell r="B69">
            <v>80.42</v>
          </cell>
        </row>
        <row r="70">
          <cell r="A70">
            <v>42508</v>
          </cell>
          <cell r="B70">
            <v>80.88</v>
          </cell>
        </row>
        <row r="71">
          <cell r="A71">
            <v>42509</v>
          </cell>
          <cell r="B71">
            <v>80.63</v>
          </cell>
        </row>
        <row r="72">
          <cell r="A72">
            <v>42510</v>
          </cell>
          <cell r="B72">
            <v>80.55</v>
          </cell>
        </row>
        <row r="73">
          <cell r="A73">
            <v>42511</v>
          </cell>
          <cell r="B73">
            <v>80.48</v>
          </cell>
        </row>
        <row r="74">
          <cell r="A74">
            <v>42512</v>
          </cell>
          <cell r="B74">
            <v>80.540000000000006</v>
          </cell>
        </row>
        <row r="75">
          <cell r="A75">
            <v>42516</v>
          </cell>
          <cell r="B75">
            <v>79.334999999999994</v>
          </cell>
        </row>
        <row r="76">
          <cell r="A76">
            <v>42517</v>
          </cell>
          <cell r="B76">
            <v>80.55</v>
          </cell>
        </row>
        <row r="77">
          <cell r="A77">
            <v>42518</v>
          </cell>
          <cell r="B77">
            <v>80.144999999999996</v>
          </cell>
        </row>
        <row r="78">
          <cell r="A78">
            <v>42519</v>
          </cell>
          <cell r="B78">
            <v>79.19</v>
          </cell>
        </row>
        <row r="79">
          <cell r="A79">
            <v>42522</v>
          </cell>
          <cell r="B79">
            <v>80.290000000000006</v>
          </cell>
        </row>
        <row r="80">
          <cell r="A80">
            <v>42523</v>
          </cell>
          <cell r="B80">
            <v>80.444999999999993</v>
          </cell>
        </row>
        <row r="81">
          <cell r="A81">
            <v>42524</v>
          </cell>
          <cell r="B81">
            <v>82.44</v>
          </cell>
        </row>
        <row r="82">
          <cell r="A82">
            <v>42525</v>
          </cell>
          <cell r="B82">
            <v>82.05</v>
          </cell>
        </row>
        <row r="83">
          <cell r="A83">
            <v>42526</v>
          </cell>
          <cell r="B83">
            <v>82.14</v>
          </cell>
        </row>
        <row r="84">
          <cell r="A84">
            <v>42529</v>
          </cell>
          <cell r="B84">
            <v>80.67</v>
          </cell>
        </row>
        <row r="85">
          <cell r="A85">
            <v>42530</v>
          </cell>
          <cell r="B85">
            <v>80.67</v>
          </cell>
        </row>
        <row r="86">
          <cell r="A86">
            <v>42531</v>
          </cell>
          <cell r="B86">
            <v>82.16</v>
          </cell>
        </row>
        <row r="87">
          <cell r="A87">
            <v>42532</v>
          </cell>
          <cell r="B87">
            <v>81.83</v>
          </cell>
        </row>
        <row r="88">
          <cell r="A88">
            <v>42533</v>
          </cell>
          <cell r="B88">
            <v>81.53</v>
          </cell>
        </row>
        <row r="89">
          <cell r="A89">
            <v>42536</v>
          </cell>
          <cell r="B89">
            <v>80.709999999999994</v>
          </cell>
        </row>
        <row r="90">
          <cell r="A90">
            <v>42537</v>
          </cell>
          <cell r="B90">
            <v>81.06</v>
          </cell>
        </row>
        <row r="91">
          <cell r="A91">
            <v>42538</v>
          </cell>
          <cell r="B91">
            <v>81.790000000000006</v>
          </cell>
        </row>
        <row r="92">
          <cell r="A92">
            <v>42539</v>
          </cell>
          <cell r="B92">
            <v>82.905000000000001</v>
          </cell>
        </row>
        <row r="93">
          <cell r="A93">
            <v>42540</v>
          </cell>
          <cell r="B93">
            <v>82.51</v>
          </cell>
        </row>
        <row r="94">
          <cell r="A94">
            <v>42543</v>
          </cell>
          <cell r="B94">
            <v>84.74</v>
          </cell>
        </row>
        <row r="95">
          <cell r="A95">
            <v>42544</v>
          </cell>
          <cell r="B95">
            <v>87.88</v>
          </cell>
        </row>
        <row r="96">
          <cell r="A96">
            <v>42545</v>
          </cell>
          <cell r="B96">
            <v>88.86</v>
          </cell>
        </row>
        <row r="97">
          <cell r="A97">
            <v>42546</v>
          </cell>
          <cell r="B97">
            <v>87.98</v>
          </cell>
        </row>
        <row r="98">
          <cell r="A98">
            <v>42547</v>
          </cell>
          <cell r="B98">
            <v>88.01</v>
          </cell>
        </row>
        <row r="99">
          <cell r="A99">
            <v>42550</v>
          </cell>
          <cell r="B99">
            <v>85.8</v>
          </cell>
        </row>
        <row r="100">
          <cell r="A100">
            <v>42551</v>
          </cell>
          <cell r="B100">
            <v>85.765000000000001</v>
          </cell>
        </row>
        <row r="101">
          <cell r="A101">
            <v>42552</v>
          </cell>
          <cell r="B101">
            <v>86.91</v>
          </cell>
        </row>
        <row r="102">
          <cell r="A102">
            <v>42553</v>
          </cell>
          <cell r="B102">
            <v>87.284999999999997</v>
          </cell>
        </row>
        <row r="103">
          <cell r="A103">
            <v>42557</v>
          </cell>
          <cell r="B103">
            <v>87.55</v>
          </cell>
        </row>
        <row r="104">
          <cell r="A104">
            <v>42558</v>
          </cell>
          <cell r="B104">
            <v>87.22</v>
          </cell>
        </row>
        <row r="105">
          <cell r="A105">
            <v>42559</v>
          </cell>
          <cell r="B105">
            <v>85.65</v>
          </cell>
        </row>
        <row r="106">
          <cell r="A106">
            <v>42560</v>
          </cell>
          <cell r="B106">
            <v>85.88</v>
          </cell>
        </row>
        <row r="107">
          <cell r="A107">
            <v>42561</v>
          </cell>
          <cell r="B107">
            <v>87.95</v>
          </cell>
        </row>
        <row r="108">
          <cell r="A108">
            <v>42564</v>
          </cell>
          <cell r="B108">
            <v>90.1</v>
          </cell>
        </row>
        <row r="109">
          <cell r="A109">
            <v>42565</v>
          </cell>
          <cell r="B109">
            <v>89.68</v>
          </cell>
        </row>
        <row r="110">
          <cell r="A110">
            <v>42566</v>
          </cell>
          <cell r="B110">
            <v>89.76</v>
          </cell>
        </row>
        <row r="111">
          <cell r="A111">
            <v>42567</v>
          </cell>
          <cell r="B111">
            <v>90.85</v>
          </cell>
        </row>
        <row r="112">
          <cell r="A112">
            <v>42568</v>
          </cell>
          <cell r="B112">
            <v>94.97</v>
          </cell>
        </row>
        <row r="113">
          <cell r="A113">
            <v>42571</v>
          </cell>
          <cell r="B113">
            <v>97.91</v>
          </cell>
        </row>
        <row r="114">
          <cell r="A114">
            <v>42572</v>
          </cell>
          <cell r="B114">
            <v>98.39</v>
          </cell>
        </row>
        <row r="115">
          <cell r="A115">
            <v>42573</v>
          </cell>
          <cell r="B115">
            <v>97.04</v>
          </cell>
        </row>
        <row r="116">
          <cell r="A116">
            <v>42574</v>
          </cell>
          <cell r="B116">
            <v>95.44</v>
          </cell>
        </row>
        <row r="117">
          <cell r="A117">
            <v>42575</v>
          </cell>
          <cell r="B117">
            <v>96.95</v>
          </cell>
        </row>
        <row r="118">
          <cell r="A118">
            <v>42578</v>
          </cell>
          <cell r="B118">
            <v>94.17</v>
          </cell>
        </row>
        <row r="119">
          <cell r="A119">
            <v>42579</v>
          </cell>
          <cell r="B119">
            <v>95.29</v>
          </cell>
        </row>
        <row r="120">
          <cell r="A120">
            <v>42580</v>
          </cell>
          <cell r="B120">
            <v>96.99</v>
          </cell>
        </row>
        <row r="121">
          <cell r="A121">
            <v>42581</v>
          </cell>
          <cell r="B121">
            <v>95.21</v>
          </cell>
        </row>
        <row r="122">
          <cell r="A122">
            <v>42582</v>
          </cell>
          <cell r="B122">
            <v>94.01</v>
          </cell>
        </row>
        <row r="123">
          <cell r="A123">
            <v>42585</v>
          </cell>
          <cell r="B123">
            <v>94.14</v>
          </cell>
        </row>
        <row r="124">
          <cell r="A124">
            <v>42586</v>
          </cell>
          <cell r="B124">
            <v>94.06</v>
          </cell>
        </row>
        <row r="125">
          <cell r="A125">
            <v>42587</v>
          </cell>
          <cell r="B125">
            <v>96.44</v>
          </cell>
        </row>
        <row r="126">
          <cell r="A126">
            <v>42588</v>
          </cell>
          <cell r="B126">
            <v>95.12</v>
          </cell>
        </row>
        <row r="127">
          <cell r="A127">
            <v>42589</v>
          </cell>
          <cell r="B127">
            <v>94.3</v>
          </cell>
        </row>
      </sheetData>
      <sheetData sheetId="19">
        <row r="2">
          <cell r="A2" t="str">
            <v>WenCaL</v>
          </cell>
          <cell r="B2">
            <v>14432</v>
          </cell>
        </row>
        <row r="3">
          <cell r="A3" t="str">
            <v>Blend</v>
          </cell>
          <cell r="B3">
            <v>17990</v>
          </cell>
          <cell r="F3" t="str">
            <v>Pes</v>
          </cell>
        </row>
        <row r="4">
          <cell r="A4" t="str">
            <v>Voltage</v>
          </cell>
          <cell r="B4">
            <v>15117</v>
          </cell>
          <cell r="F4" t="str">
            <v>Accord</v>
          </cell>
        </row>
        <row r="5">
          <cell r="A5" t="str">
            <v>Inkly</v>
          </cell>
          <cell r="B5">
            <v>11154</v>
          </cell>
        </row>
        <row r="6">
          <cell r="A6" t="str">
            <v>Sleops</v>
          </cell>
          <cell r="B6">
            <v>11022</v>
          </cell>
        </row>
        <row r="7">
          <cell r="A7" t="str">
            <v>Kind Ape</v>
          </cell>
          <cell r="B7">
            <v>8905</v>
          </cell>
        </row>
        <row r="8">
          <cell r="A8" t="str">
            <v>Pet Feed</v>
          </cell>
          <cell r="B8">
            <v>16735</v>
          </cell>
        </row>
        <row r="9">
          <cell r="A9" t="str">
            <v>Right App</v>
          </cell>
          <cell r="B9">
            <v>3635</v>
          </cell>
        </row>
        <row r="10">
          <cell r="A10" t="str">
            <v>Mirrrr</v>
          </cell>
          <cell r="B10">
            <v>15627</v>
          </cell>
        </row>
        <row r="11">
          <cell r="A11" t="str">
            <v>Halotot</v>
          </cell>
          <cell r="B11">
            <v>7270</v>
          </cell>
        </row>
        <row r="12">
          <cell r="A12" t="str">
            <v>Flowrrr</v>
          </cell>
          <cell r="B12">
            <v>5955</v>
          </cell>
        </row>
        <row r="13">
          <cell r="A13" t="str">
            <v>Silvrr</v>
          </cell>
          <cell r="B13">
            <v>7666</v>
          </cell>
        </row>
        <row r="14">
          <cell r="A14" t="str">
            <v>Dasring</v>
          </cell>
          <cell r="B14">
            <v>10857</v>
          </cell>
        </row>
        <row r="15">
          <cell r="A15" t="str">
            <v>Rehire</v>
          </cell>
          <cell r="B15">
            <v>9873</v>
          </cell>
        </row>
        <row r="16">
          <cell r="A16" t="str">
            <v>Didactic</v>
          </cell>
          <cell r="B16">
            <v>6405</v>
          </cell>
        </row>
        <row r="17">
          <cell r="A17" t="str">
            <v>Fightrr</v>
          </cell>
          <cell r="B17">
            <v>11649</v>
          </cell>
        </row>
        <row r="18">
          <cell r="A18" t="str">
            <v>Kryptis</v>
          </cell>
          <cell r="B18">
            <v>7718</v>
          </cell>
        </row>
        <row r="19">
          <cell r="A19" t="str">
            <v>Perino</v>
          </cell>
          <cell r="B19">
            <v>15033</v>
          </cell>
        </row>
        <row r="20">
          <cell r="A20" t="str">
            <v>Five Labs</v>
          </cell>
          <cell r="B20">
            <v>21579</v>
          </cell>
        </row>
        <row r="21">
          <cell r="A21" t="str">
            <v>Twistrr</v>
          </cell>
          <cell r="B21">
            <v>27210.600000000002</v>
          </cell>
        </row>
        <row r="22">
          <cell r="A22" t="str">
            <v>Hackrr</v>
          </cell>
          <cell r="B22">
            <v>18700.5</v>
          </cell>
        </row>
        <row r="23">
          <cell r="A23" t="str">
            <v>Pes</v>
          </cell>
          <cell r="B23">
            <v>45315.9</v>
          </cell>
        </row>
        <row r="24">
          <cell r="A24" t="str">
            <v>Baden</v>
          </cell>
          <cell r="B24">
            <v>35980</v>
          </cell>
        </row>
        <row r="25">
          <cell r="A25" t="str">
            <v>Jellyfish</v>
          </cell>
          <cell r="B25">
            <v>7657</v>
          </cell>
        </row>
        <row r="26">
          <cell r="A26" t="str">
            <v>Aviatrr</v>
          </cell>
          <cell r="B26">
            <v>8126</v>
          </cell>
        </row>
        <row r="27">
          <cell r="A27" t="str">
            <v>deRamblr</v>
          </cell>
          <cell r="B27">
            <v>5272</v>
          </cell>
        </row>
        <row r="28">
          <cell r="A28" t="str">
            <v>Arcade</v>
          </cell>
          <cell r="B28">
            <v>6375</v>
          </cell>
        </row>
        <row r="29">
          <cell r="A29" t="str">
            <v>Commuta</v>
          </cell>
          <cell r="B29">
            <v>6353</v>
          </cell>
        </row>
        <row r="30">
          <cell r="A30" t="str">
            <v>Infic</v>
          </cell>
          <cell r="B30">
            <v>12373</v>
          </cell>
        </row>
        <row r="31">
          <cell r="A31" t="str">
            <v>Accord</v>
          </cell>
          <cell r="B31">
            <v>17760</v>
          </cell>
        </row>
        <row r="32">
          <cell r="A32" t="str">
            <v>Misty Wash</v>
          </cell>
          <cell r="B32">
            <v>30399.599999999999</v>
          </cell>
        </row>
        <row r="33">
          <cell r="A33" t="str">
            <v>Twenty20</v>
          </cell>
          <cell r="B33">
            <v>20400</v>
          </cell>
        </row>
        <row r="34">
          <cell r="A34" t="str">
            <v>Tanox</v>
          </cell>
          <cell r="B34">
            <v>21088</v>
          </cell>
        </row>
        <row r="35">
          <cell r="A35" t="str">
            <v>Minor Liar</v>
          </cell>
          <cell r="B35">
            <v>23736.9</v>
          </cell>
        </row>
        <row r="36">
          <cell r="A36" t="str">
            <v>Mosquit</v>
          </cell>
          <cell r="B36">
            <v>6302</v>
          </cell>
        </row>
        <row r="37">
          <cell r="A37" t="str">
            <v>Atmos</v>
          </cell>
          <cell r="B37">
            <v>10675</v>
          </cell>
        </row>
        <row r="38">
          <cell r="A38" t="str">
            <v>Scrap</v>
          </cell>
          <cell r="B38">
            <v>13307</v>
          </cell>
        </row>
        <row r="39">
          <cell r="A39" t="str">
            <v>Motocyco</v>
          </cell>
          <cell r="B39">
            <v>11182</v>
          </cell>
        </row>
        <row r="40">
          <cell r="A40" t="str">
            <v>Amplefio</v>
          </cell>
          <cell r="B40">
            <v>8250</v>
          </cell>
        </row>
        <row r="41">
          <cell r="A41" t="str">
            <v>Strex</v>
          </cell>
          <cell r="B41">
            <v>8152</v>
          </cell>
        </row>
      </sheetData>
      <sheetData sheetId="20" refreshError="1"/>
      <sheetData sheetId="21" refreshError="1"/>
      <sheetData sheetId="22"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34.%20GetPivotData%20-%20Extract%20Data%20Efficiently%20From%20Pivot%20Table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rdo M" refreshedDate="45460.058530671296" createdVersion="8" refreshedVersion="8" minRefreshableVersion="3" recordCount="15" xr:uid="{24624944-207A-48F1-AACC-B4C504F5CEBA}">
  <cacheSource type="worksheet">
    <worksheetSource name="main_data" r:id="rId2"/>
  </cacheSource>
  <cacheFields count="4">
    <cacheField name="Month" numFmtId="0">
      <sharedItems count="6">
        <s v="Jan"/>
        <s v="Feb"/>
        <s v="Mar"/>
        <s v="Apr"/>
        <s v="May"/>
        <s v="Jun"/>
      </sharedItems>
    </cacheField>
    <cacheField name="Division" numFmtId="0">
      <sharedItems count="3">
        <s v="Game"/>
        <s v="Productivity"/>
        <s v="Utility"/>
      </sharedItems>
    </cacheField>
    <cacheField name="Apps" numFmtId="0">
      <sharedItems/>
    </cacheField>
    <cacheField name="Revenue" numFmtId="3">
      <sharedItems containsSemiMixedTypes="0" containsString="0" containsNumber="1" minValue="1800" maxValue="30399.599999999999"/>
    </cacheField>
  </cacheFields>
  <extLst>
    <ext xmlns:x14="http://schemas.microsoft.com/office/spreadsheetml/2009/9/main" uri="{725AE2AE-9491-48be-B2B4-4EB974FC3084}">
      <x14:pivotCacheDefinition pivotCacheId="995103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s v="Fightrr"/>
    <n v="11649"/>
  </r>
  <r>
    <x v="0"/>
    <x v="0"/>
    <s v="Kryptis"/>
    <n v="7718"/>
  </r>
  <r>
    <x v="1"/>
    <x v="0"/>
    <s v="Perino"/>
    <n v="15033"/>
  </r>
  <r>
    <x v="2"/>
    <x v="0"/>
    <s v="Hackrr"/>
    <n v="1800"/>
  </r>
  <r>
    <x v="0"/>
    <x v="1"/>
    <s v="WenCaL"/>
    <n v="10000"/>
  </r>
  <r>
    <x v="2"/>
    <x v="1"/>
    <s v="WenCaL"/>
    <n v="14432"/>
  </r>
  <r>
    <x v="2"/>
    <x v="1"/>
    <s v="Blend"/>
    <n v="17990"/>
  </r>
  <r>
    <x v="3"/>
    <x v="1"/>
    <s v="Sleops"/>
    <n v="11022"/>
  </r>
  <r>
    <x v="0"/>
    <x v="2"/>
    <s v="Twenty20"/>
    <n v="11000"/>
  </r>
  <r>
    <x v="1"/>
    <x v="2"/>
    <s v="Accord"/>
    <n v="12000"/>
  </r>
  <r>
    <x v="2"/>
    <x v="2"/>
    <s v="Misty Wash"/>
    <n v="12100"/>
  </r>
  <r>
    <x v="3"/>
    <x v="2"/>
    <s v="Accord"/>
    <n v="17760"/>
  </r>
  <r>
    <x v="3"/>
    <x v="2"/>
    <s v="Misty Wash"/>
    <n v="30399.599999999999"/>
  </r>
  <r>
    <x v="4"/>
    <x v="2"/>
    <s v="Twenty20"/>
    <n v="20400"/>
  </r>
  <r>
    <x v="5"/>
    <x v="0"/>
    <s v="Hackrr"/>
    <n v="1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DAC4B2-8123-4A61-9DAF-C2A3E13232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4:H11" firstHeaderRow="1" firstDataRow="1" firstDataCol="1"/>
  <pivotFields count="4">
    <pivotField axis="axisRow" showAll="0">
      <items count="7">
        <item x="0"/>
        <item x="1"/>
        <item x="2"/>
        <item x="3"/>
        <item x="4"/>
        <item x="5"/>
        <item t="default"/>
      </items>
    </pivotField>
    <pivotField showAll="0">
      <items count="4">
        <item x="0"/>
        <item x="1"/>
        <item x="2"/>
        <item t="default"/>
      </items>
    </pivotField>
    <pivotField showAll="0"/>
    <pivotField dataField="1" numFmtId="3" showAll="0"/>
  </pivotFields>
  <rowFields count="1">
    <field x="0"/>
  </rowFields>
  <rowItems count="7">
    <i>
      <x/>
    </i>
    <i>
      <x v="1"/>
    </i>
    <i>
      <x v="2"/>
    </i>
    <i>
      <x v="3"/>
    </i>
    <i>
      <x v="4"/>
    </i>
    <i>
      <x v="5"/>
    </i>
    <i t="grand">
      <x/>
    </i>
  </rowItems>
  <colItems count="1">
    <i/>
  </colItems>
  <dataFields count="1">
    <dataField name="Sum of Revenue" fld="3" baseField="0" baseItem="0"/>
  </dataFields>
  <chartFormats count="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84C64B41-0418-4A09-96C3-5358F78CE910}" sourceName="Division">
  <pivotTables>
    <pivotTable tabId="9" name="PivotTable1"/>
  </pivotTables>
  <data>
    <tabular pivotCacheId="99510361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C6B5D27D-CC21-472D-8AE4-6FDBC6D4C6FB}" cache="Slicer_Division" caption="Division" columnCount="3" showCaption="0" style="Slicer LG"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0BEB0E-98F6-4483-BB0D-C639405DD30A}" name="Table4" displayName="Table4" ref="A3:D34" totalsRowShown="0" headerRowDxfId="5">
  <autoFilter ref="A3:D34" xr:uid="{00000000-0009-0000-0100-000004000000}"/>
  <tableColumns count="4">
    <tableColumn id="1" xr3:uid="{1AE06C2D-8241-42A9-9B74-2DA0A2B16E84}" name="Year"/>
    <tableColumn id="2" xr3:uid="{809EF095-6A05-48B6-A916-E9497846874E}" name="Division"/>
    <tableColumn id="3" xr3:uid="{59B66C2F-A25A-4576-A94B-29C73080EBAB}" name="Region"/>
    <tableColumn id="4" xr3:uid="{DFC7AC80-A85B-4647-BFD1-00D3DA361A5F}" name="Revenue"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BB3FDF-FE91-43EA-8D1E-53A8995C5658}" name="main_data" displayName="main_data" ref="A4:D19" totalsRowShown="0" headerRowDxfId="3">
  <autoFilter ref="A4:D19" xr:uid="{00000000-0009-0000-0100-000001000000}"/>
  <tableColumns count="4">
    <tableColumn id="1" xr3:uid="{5DB49302-2FE7-48FF-A29B-3117FAD189D0}" name="Month"/>
    <tableColumn id="2" xr3:uid="{970C7AA9-B013-40D8-A0C7-BAACCB4BEB9E}" name="Division"/>
    <tableColumn id="3" xr3:uid="{8A69C78C-37DE-489E-8424-2EE6E04A4A52}" name="Apps"/>
    <tableColumn id="4" xr3:uid="{39BFFF52-E778-440A-B714-CF0E82A03E26}" name="Revenue" dataDxf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E02EEB-85BC-404E-9DD8-F3041515DAE8}" name="data_py" displayName="data_py" ref="A1:D16" totalsRowShown="0" headerRowDxfId="1">
  <autoFilter ref="A1:D16" xr:uid="{00000000-0009-0000-0100-000003000000}"/>
  <tableColumns count="4">
    <tableColumn id="1" xr3:uid="{52C4E00B-034B-4845-A2ED-11B92CC8B4A6}" name="Year"/>
    <tableColumn id="2" xr3:uid="{B3E9888F-4224-4F63-8766-198B09288BD0}" name="Division"/>
    <tableColumn id="3" xr3:uid="{769F8EA5-3F95-4D79-9607-C93B81C4FFEB}" name="Region"/>
    <tableColumn id="4" xr3:uid="{0653BE4C-A395-411F-8641-6DCFEB9DDAB3}" name="Revenu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A01E14-4793-4CA8-A8C3-FC98E03AFC9B}" name="data_current" displayName="data_current" ref="A1:D16" totalsRowShown="0" headerRowDxfId="0">
  <autoFilter ref="A1:D16" xr:uid="{00000000-0009-0000-0100-000002000000}"/>
  <tableColumns count="4">
    <tableColumn id="1" xr3:uid="{F073FF9A-744C-4B9F-A520-5F0BD7F45CB9}" name="Year"/>
    <tableColumn id="2" xr3:uid="{BEB4E013-6CC2-40AC-B3C4-ECE7F666AF0F}" name="Division"/>
    <tableColumn id="3" xr3:uid="{42CC79B8-057E-458A-8EF4-529861AD72E4}" name="Region"/>
    <tableColumn id="4" xr3:uid="{6D69866A-3AB8-4272-AE61-8A57188AFFE5}" name="Revenu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01569-27C0-496D-96FE-C760AEC143CE}">
  <sheetPr>
    <tabColor rgb="FF63B8DD"/>
  </sheetPr>
  <dimension ref="A1:O70"/>
  <sheetViews>
    <sheetView tabSelected="1" workbookViewId="0">
      <selection activeCell="K16" sqref="K16"/>
    </sheetView>
  </sheetViews>
  <sheetFormatPr defaultRowHeight="14.5" x14ac:dyDescent="0.35"/>
  <cols>
    <col min="1" max="1" width="15.7265625" customWidth="1"/>
    <col min="2" max="2" width="11.7265625" customWidth="1"/>
    <col min="3" max="3" width="11.36328125" customWidth="1"/>
    <col min="7" max="7" width="15" customWidth="1"/>
    <col min="8" max="8" width="12.36328125" customWidth="1"/>
    <col min="9" max="9" width="14.08984375" bestFit="1" customWidth="1"/>
    <col min="10" max="10" width="8.90625" customWidth="1"/>
    <col min="11" max="11" width="14.08984375" bestFit="1" customWidth="1"/>
  </cols>
  <sheetData>
    <row r="1" spans="1:8" ht="17" x14ac:dyDescent="0.4">
      <c r="A1" s="1" t="s">
        <v>0</v>
      </c>
      <c r="B1" s="2"/>
      <c r="C1" s="2"/>
      <c r="D1" s="2"/>
      <c r="E1" s="2"/>
      <c r="F1" s="2"/>
      <c r="G1" s="2"/>
      <c r="H1" s="2"/>
    </row>
    <row r="3" spans="1:8" ht="17" x14ac:dyDescent="0.4">
      <c r="A3" s="3" t="s">
        <v>1</v>
      </c>
      <c r="B3" s="1"/>
      <c r="C3" s="1"/>
      <c r="D3" s="1"/>
      <c r="E3" s="1"/>
      <c r="F3" s="1"/>
      <c r="G3" s="1"/>
      <c r="H3" s="1"/>
    </row>
    <row r="5" spans="1:8" x14ac:dyDescent="0.35">
      <c r="A5" s="4" t="s">
        <v>2</v>
      </c>
      <c r="B5" s="5" t="s">
        <v>3</v>
      </c>
      <c r="C5" s="4" t="s">
        <v>4</v>
      </c>
      <c r="D5" s="4" t="s">
        <v>5</v>
      </c>
      <c r="G5" s="6" t="s">
        <v>6</v>
      </c>
      <c r="H5" s="7" t="s">
        <v>7</v>
      </c>
    </row>
    <row r="6" spans="1:8" x14ac:dyDescent="0.35">
      <c r="A6" t="s">
        <v>8</v>
      </c>
      <c r="B6" t="s">
        <v>9</v>
      </c>
      <c r="C6" s="8">
        <v>11649</v>
      </c>
      <c r="D6" s="8">
        <v>802</v>
      </c>
      <c r="G6" s="9" t="s">
        <v>2</v>
      </c>
      <c r="H6" s="10" t="str">
        <f>INDEX(A6:A15,MATCH(H5,B6:B15,0))</f>
        <v>Utility</v>
      </c>
    </row>
    <row r="7" spans="1:8" x14ac:dyDescent="0.35">
      <c r="A7" t="s">
        <v>8</v>
      </c>
      <c r="B7" t="s">
        <v>10</v>
      </c>
      <c r="C7" s="8">
        <v>7718</v>
      </c>
      <c r="D7" s="8">
        <v>876</v>
      </c>
      <c r="G7" s="9" t="s">
        <v>5</v>
      </c>
      <c r="H7" s="10">
        <f>INDEX(C6:D15,MATCH(H5,B6:B15,0),MATCH(G7,C5:D5,0))</f>
        <v>786.8</v>
      </c>
    </row>
    <row r="8" spans="1:8" x14ac:dyDescent="0.35">
      <c r="A8" t="s">
        <v>8</v>
      </c>
      <c r="B8" t="s">
        <v>11</v>
      </c>
      <c r="C8" s="8">
        <v>15033</v>
      </c>
      <c r="D8" s="8">
        <v>469</v>
      </c>
    </row>
    <row r="9" spans="1:8" x14ac:dyDescent="0.35">
      <c r="A9" t="s">
        <v>8</v>
      </c>
      <c r="B9" t="s">
        <v>12</v>
      </c>
      <c r="C9" s="8">
        <v>18700.5</v>
      </c>
      <c r="D9" s="8">
        <v>984.90000000000009</v>
      </c>
      <c r="G9" s="9"/>
    </row>
    <row r="10" spans="1:8" x14ac:dyDescent="0.35">
      <c r="A10" t="s">
        <v>13</v>
      </c>
      <c r="B10" t="s">
        <v>14</v>
      </c>
      <c r="C10" s="8">
        <v>14432</v>
      </c>
      <c r="D10" s="8">
        <v>240</v>
      </c>
    </row>
    <row r="11" spans="1:8" x14ac:dyDescent="0.35">
      <c r="A11" t="s">
        <v>13</v>
      </c>
      <c r="B11" t="s">
        <v>15</v>
      </c>
      <c r="C11" s="8">
        <v>17990</v>
      </c>
      <c r="D11" s="8">
        <v>1166</v>
      </c>
    </row>
    <row r="12" spans="1:8" x14ac:dyDescent="0.35">
      <c r="A12" t="s">
        <v>13</v>
      </c>
      <c r="B12" t="s">
        <v>16</v>
      </c>
      <c r="C12" s="8">
        <v>11022</v>
      </c>
      <c r="D12" s="8">
        <v>550</v>
      </c>
    </row>
    <row r="13" spans="1:8" x14ac:dyDescent="0.35">
      <c r="A13" t="s">
        <v>17</v>
      </c>
      <c r="B13" t="s">
        <v>18</v>
      </c>
      <c r="C13" s="8">
        <v>17760</v>
      </c>
      <c r="D13" s="8">
        <v>800</v>
      </c>
    </row>
    <row r="14" spans="1:8" x14ac:dyDescent="0.35">
      <c r="A14" t="s">
        <v>17</v>
      </c>
      <c r="B14" t="s">
        <v>7</v>
      </c>
      <c r="C14" s="8">
        <v>30399.599999999999</v>
      </c>
      <c r="D14" s="8">
        <v>786.8</v>
      </c>
    </row>
    <row r="15" spans="1:8" x14ac:dyDescent="0.35">
      <c r="A15" t="s">
        <v>17</v>
      </c>
      <c r="B15" t="s">
        <v>19</v>
      </c>
      <c r="C15" s="8">
        <v>20400</v>
      </c>
      <c r="D15" s="8">
        <v>614.40000000000009</v>
      </c>
    </row>
    <row r="17" spans="1:15" ht="17" x14ac:dyDescent="0.4">
      <c r="A17" s="3" t="s">
        <v>20</v>
      </c>
      <c r="B17" s="1"/>
      <c r="C17" s="1"/>
      <c r="D17" s="1"/>
      <c r="E17" s="1"/>
      <c r="F17" s="1"/>
      <c r="G17" s="1"/>
      <c r="H17" s="1"/>
    </row>
    <row r="18" spans="1:15" ht="7.15" customHeight="1" x14ac:dyDescent="0.4">
      <c r="A18" s="11"/>
      <c r="B18" s="12"/>
      <c r="C18" s="12"/>
      <c r="D18" s="12"/>
      <c r="E18" s="12"/>
      <c r="F18" s="12"/>
      <c r="G18" s="12"/>
      <c r="H18" s="12"/>
    </row>
    <row r="19" spans="1:15" x14ac:dyDescent="0.35">
      <c r="C19" s="13" t="str">
        <f>C20&amp;C21</f>
        <v>ActualRevenue</v>
      </c>
      <c r="D19" s="13" t="str">
        <f t="shared" ref="D19:F19" si="0">D20&amp;D21</f>
        <v>ActualProfit</v>
      </c>
      <c r="E19" s="13" t="str">
        <f t="shared" si="0"/>
        <v>BudgetRevenue</v>
      </c>
      <c r="F19" s="13" t="str">
        <f t="shared" si="0"/>
        <v>BudgetProfit</v>
      </c>
    </row>
    <row r="20" spans="1:15" x14ac:dyDescent="0.35">
      <c r="C20" s="4" t="s">
        <v>21</v>
      </c>
      <c r="D20" s="4" t="s">
        <v>21</v>
      </c>
      <c r="E20" s="4" t="s">
        <v>22</v>
      </c>
      <c r="F20" s="4" t="s">
        <v>22</v>
      </c>
      <c r="H20" s="7" t="s">
        <v>23</v>
      </c>
      <c r="I20" s="7" t="s">
        <v>21</v>
      </c>
    </row>
    <row r="21" spans="1:15" x14ac:dyDescent="0.35">
      <c r="A21" s="4" t="s">
        <v>2</v>
      </c>
      <c r="B21" s="4" t="s">
        <v>3</v>
      </c>
      <c r="C21" s="4" t="s">
        <v>4</v>
      </c>
      <c r="D21" s="4" t="s">
        <v>5</v>
      </c>
      <c r="E21" s="4" t="s">
        <v>4</v>
      </c>
      <c r="F21" s="4" t="s">
        <v>5</v>
      </c>
      <c r="I21" s="14" t="s">
        <v>4</v>
      </c>
    </row>
    <row r="22" spans="1:15" ht="17.25" customHeight="1" x14ac:dyDescent="0.35">
      <c r="A22" t="s">
        <v>8</v>
      </c>
      <c r="B22" t="s">
        <v>9</v>
      </c>
      <c r="C22" s="8">
        <v>11649</v>
      </c>
      <c r="D22" s="8">
        <v>802</v>
      </c>
      <c r="E22" s="8">
        <v>10593</v>
      </c>
      <c r="F22" s="8">
        <v>554</v>
      </c>
      <c r="H22" s="15" t="s">
        <v>15</v>
      </c>
      <c r="I22" s="16">
        <f>INDEX(C22:F31,MATCH(H22,B22:B31,0),MATCH(I20&amp;I21,C19:F19,0))</f>
        <v>17990</v>
      </c>
    </row>
    <row r="23" spans="1:15" x14ac:dyDescent="0.35">
      <c r="A23" t="s">
        <v>8</v>
      </c>
      <c r="B23" t="s">
        <v>10</v>
      </c>
      <c r="C23" s="8">
        <v>7718</v>
      </c>
      <c r="D23" s="8">
        <v>876</v>
      </c>
      <c r="E23" s="8">
        <v>6409</v>
      </c>
      <c r="F23" s="8">
        <v>654</v>
      </c>
    </row>
    <row r="24" spans="1:15" x14ac:dyDescent="0.35">
      <c r="A24" t="s">
        <v>8</v>
      </c>
      <c r="B24" t="s">
        <v>11</v>
      </c>
      <c r="C24" s="8">
        <v>15033</v>
      </c>
      <c r="D24" s="8">
        <v>469</v>
      </c>
      <c r="E24" s="8">
        <v>12724</v>
      </c>
      <c r="F24" s="8">
        <v>530</v>
      </c>
    </row>
    <row r="25" spans="1:15" ht="29.5" customHeight="1" x14ac:dyDescent="0.35">
      <c r="A25" t="s">
        <v>8</v>
      </c>
      <c r="B25" t="s">
        <v>12</v>
      </c>
      <c r="C25" s="8">
        <v>18700.5</v>
      </c>
      <c r="D25" s="8">
        <v>984.90000000000009</v>
      </c>
      <c r="E25" s="8">
        <v>19101.600000000002</v>
      </c>
      <c r="F25" s="8">
        <v>1302</v>
      </c>
      <c r="H25" s="7" t="s">
        <v>24</v>
      </c>
      <c r="I25" s="2"/>
      <c r="J25" s="62" t="s">
        <v>25</v>
      </c>
      <c r="K25" s="62"/>
      <c r="L25" s="62"/>
      <c r="M25" s="62"/>
      <c r="N25" s="62"/>
      <c r="O25" s="62"/>
    </row>
    <row r="26" spans="1:15" x14ac:dyDescent="0.35">
      <c r="A26" t="s">
        <v>13</v>
      </c>
      <c r="B26" t="s">
        <v>14</v>
      </c>
      <c r="C26" s="8">
        <v>14432</v>
      </c>
      <c r="D26" s="8">
        <v>240</v>
      </c>
      <c r="E26" s="8">
        <v>15113</v>
      </c>
      <c r="F26" s="8">
        <v>363</v>
      </c>
      <c r="I26" s="16" cm="1">
        <f t="array" ref="I26">INDEX(C22:F31,MATCH(H22,B22:B31,0),MATCH(I20&amp;I21,C20:F20&amp;C21:F21,0))</f>
        <v>17990</v>
      </c>
    </row>
    <row r="27" spans="1:15" x14ac:dyDescent="0.35">
      <c r="A27" t="s">
        <v>13</v>
      </c>
      <c r="B27" t="s">
        <v>15</v>
      </c>
      <c r="C27" s="8">
        <v>17990</v>
      </c>
      <c r="D27" s="8">
        <v>1166</v>
      </c>
      <c r="E27" s="8">
        <v>18181</v>
      </c>
      <c r="F27" s="8">
        <v>1223</v>
      </c>
    </row>
    <row r="28" spans="1:15" x14ac:dyDescent="0.35">
      <c r="A28" t="s">
        <v>13</v>
      </c>
      <c r="B28" t="s">
        <v>16</v>
      </c>
      <c r="C28" s="8">
        <v>11022</v>
      </c>
      <c r="D28" s="8">
        <v>550</v>
      </c>
      <c r="E28" s="8">
        <v>13112</v>
      </c>
      <c r="F28" s="8">
        <v>474</v>
      </c>
      <c r="H28" s="7" t="s">
        <v>26</v>
      </c>
      <c r="I28" s="2"/>
    </row>
    <row r="29" spans="1:15" x14ac:dyDescent="0.35">
      <c r="A29" t="s">
        <v>17</v>
      </c>
      <c r="B29" t="s">
        <v>18</v>
      </c>
      <c r="C29" s="8">
        <v>17760</v>
      </c>
      <c r="D29" s="8">
        <v>800</v>
      </c>
      <c r="E29" s="8">
        <v>16854</v>
      </c>
      <c r="F29" s="8">
        <v>572</v>
      </c>
      <c r="I29" s="16" cm="1">
        <f t="array" ref="I29">INDEX(C22:F31,MATCH(H22,B22:B31,0),MATCH(I20&amp;I21,INDEX(C20:F20&amp;C21:F21,0),0))</f>
        <v>17990</v>
      </c>
    </row>
    <row r="30" spans="1:15" x14ac:dyDescent="0.35">
      <c r="A30" t="s">
        <v>17</v>
      </c>
      <c r="B30" t="s">
        <v>7</v>
      </c>
      <c r="C30" s="8">
        <v>30399.599999999999</v>
      </c>
      <c r="D30" s="8">
        <v>786.8</v>
      </c>
      <c r="E30" s="8">
        <v>30237.199999999997</v>
      </c>
      <c r="F30" s="8">
        <v>932.4</v>
      </c>
    </row>
    <row r="31" spans="1:15" x14ac:dyDescent="0.35">
      <c r="A31" t="s">
        <v>17</v>
      </c>
      <c r="B31" t="s">
        <v>19</v>
      </c>
      <c r="C31" s="8">
        <v>20400</v>
      </c>
      <c r="D31" s="8">
        <v>614.40000000000009</v>
      </c>
      <c r="E31" s="8">
        <v>18476.8</v>
      </c>
      <c r="F31" s="8">
        <v>1120</v>
      </c>
    </row>
    <row r="34" spans="1:9" ht="17" x14ac:dyDescent="0.4">
      <c r="A34" s="3" t="s">
        <v>27</v>
      </c>
      <c r="B34" s="1"/>
      <c r="C34" s="1"/>
      <c r="D34" s="1"/>
      <c r="E34" s="1"/>
      <c r="F34" s="1"/>
      <c r="G34" s="1"/>
      <c r="H34" s="1"/>
    </row>
    <row r="36" spans="1:9" x14ac:dyDescent="0.35">
      <c r="A36" s="17" t="s">
        <v>28</v>
      </c>
      <c r="B36" s="18" t="s">
        <v>29</v>
      </c>
      <c r="C36" s="19" t="s">
        <v>30</v>
      </c>
      <c r="F36" s="7" t="s">
        <v>31</v>
      </c>
      <c r="G36" s="20">
        <v>1</v>
      </c>
      <c r="H36" t="s">
        <v>32</v>
      </c>
      <c r="I36" s="20">
        <v>3</v>
      </c>
    </row>
    <row r="37" spans="1:9" x14ac:dyDescent="0.35">
      <c r="A37" s="21" t="s">
        <v>14</v>
      </c>
      <c r="B37" t="s">
        <v>9</v>
      </c>
      <c r="C37" s="22" t="s">
        <v>33</v>
      </c>
      <c r="G37" s="23" t="str" cm="1">
        <f t="array" ref="G37">INDEX(A37:C37,1,$G$36)</f>
        <v>WenCaL</v>
      </c>
      <c r="H37" t="str">
        <f>INDEX((A37,B37,C37),1,1,$G$36)</f>
        <v>WenCaL</v>
      </c>
      <c r="I37" s="24" t="s">
        <v>19</v>
      </c>
    </row>
    <row r="38" spans="1:9" x14ac:dyDescent="0.35">
      <c r="A38" s="21" t="s">
        <v>15</v>
      </c>
      <c r="B38" t="s">
        <v>10</v>
      </c>
      <c r="C38" s="22" t="s">
        <v>34</v>
      </c>
      <c r="G38" s="25" t="str" cm="1">
        <f t="array" ref="G38">INDEX(A38:C38,1,$G$36)</f>
        <v>Blend</v>
      </c>
      <c r="H38" t="str">
        <f>INDEX((A38,B38,C38),1,1,$G$36)</f>
        <v>Blend</v>
      </c>
    </row>
    <row r="39" spans="1:9" x14ac:dyDescent="0.35">
      <c r="A39" s="21" t="s">
        <v>35</v>
      </c>
      <c r="B39" t="s">
        <v>11</v>
      </c>
      <c r="C39" s="22" t="s">
        <v>18</v>
      </c>
      <c r="G39" s="25" t="str" cm="1">
        <f t="array" ref="G39">INDEX(A39:C39,1,$G$36)</f>
        <v>Voltage</v>
      </c>
      <c r="H39" t="str">
        <f>INDEX((A39,B39,C39),1,1,$G$36)</f>
        <v>Voltage</v>
      </c>
    </row>
    <row r="40" spans="1:9" x14ac:dyDescent="0.35">
      <c r="A40" s="21" t="s">
        <v>36</v>
      </c>
      <c r="B40" t="s">
        <v>37</v>
      </c>
      <c r="C40" s="22" t="s">
        <v>7</v>
      </c>
      <c r="G40" s="25" t="str" cm="1">
        <f t="array" ref="G40">INDEX(A40:C40,1,$G$36)</f>
        <v>Inkly</v>
      </c>
      <c r="H40" t="str">
        <f>INDEX((A40,B40,C40),1,1,$G$36)</f>
        <v>Inkly</v>
      </c>
    </row>
    <row r="41" spans="1:9" x14ac:dyDescent="0.35">
      <c r="A41" s="21" t="s">
        <v>16</v>
      </c>
      <c r="B41" t="s">
        <v>38</v>
      </c>
      <c r="C41" s="22" t="s">
        <v>19</v>
      </c>
      <c r="G41" s="25" t="str" cm="1">
        <f t="array" ref="G41">INDEX(A41:C41,1,$G$36)</f>
        <v>Sleops</v>
      </c>
      <c r="H41" t="str">
        <f>INDEX((A41,B41,C41),1,1,$G$36)</f>
        <v>Sleops</v>
      </c>
    </row>
    <row r="42" spans="1:9" x14ac:dyDescent="0.35">
      <c r="A42" s="21" t="s">
        <v>39</v>
      </c>
      <c r="B42" t="s">
        <v>12</v>
      </c>
      <c r="C42" s="22" t="s">
        <v>40</v>
      </c>
      <c r="G42" s="25" t="str" cm="1">
        <f t="array" ref="G42">INDEX(A42:C42,1,$G$36)</f>
        <v>Kind Ape</v>
      </c>
      <c r="H42" t="str">
        <f>INDEX((A42,B42,C42),1,1,$G$36)</f>
        <v>Kind Ape</v>
      </c>
    </row>
    <row r="43" spans="1:9" x14ac:dyDescent="0.35">
      <c r="A43" s="21" t="s">
        <v>41</v>
      </c>
      <c r="B43" t="s">
        <v>42</v>
      </c>
      <c r="C43" s="22" t="s">
        <v>43</v>
      </c>
      <c r="G43" s="25" t="str" cm="1">
        <f t="array" ref="G43">INDEX(A43:C43,1,$G$36)</f>
        <v>Pet Feed</v>
      </c>
      <c r="H43" t="str">
        <f>INDEX((A43,B43,C43),1,1,$G$36)</f>
        <v>Pet Feed</v>
      </c>
    </row>
    <row r="44" spans="1:9" x14ac:dyDescent="0.35">
      <c r="A44" s="21" t="s">
        <v>44</v>
      </c>
      <c r="B44" t="s">
        <v>45</v>
      </c>
      <c r="C44" s="22" t="s">
        <v>46</v>
      </c>
      <c r="G44" s="25" t="str" cm="1">
        <f t="array" ref="G44">INDEX(A44:C44,1,$G$36)</f>
        <v>Right App</v>
      </c>
      <c r="H44" t="str">
        <f>INDEX((A44,B44,C44),1,1,$G$36)</f>
        <v>Right App</v>
      </c>
    </row>
    <row r="45" spans="1:9" x14ac:dyDescent="0.35">
      <c r="A45" s="21" t="s">
        <v>47</v>
      </c>
      <c r="B45" t="s">
        <v>48</v>
      </c>
      <c r="C45" s="22" t="s">
        <v>49</v>
      </c>
      <c r="G45" s="25" t="str" cm="1">
        <f t="array" ref="G45">INDEX(A45:C45,1,$G$36)</f>
        <v>Mirrrr</v>
      </c>
      <c r="H45" t="str">
        <f>INDEX((A45,B45,C45),1,1,$G$36)</f>
        <v>Mirrrr</v>
      </c>
    </row>
    <row r="46" spans="1:9" x14ac:dyDescent="0.35">
      <c r="A46" s="21" t="s">
        <v>50</v>
      </c>
      <c r="B46" t="s">
        <v>51</v>
      </c>
      <c r="C46" s="22" t="s">
        <v>52</v>
      </c>
      <c r="G46" s="25" t="str" cm="1">
        <f t="array" ref="G46">INDEX(A46:C46,1,$G$36)</f>
        <v>Halotot</v>
      </c>
      <c r="H46" t="str">
        <f>INDEX((A46,B46,C46),1,1,$G$36)</f>
        <v>Halotot</v>
      </c>
    </row>
    <row r="47" spans="1:9" x14ac:dyDescent="0.35">
      <c r="A47" s="21" t="s">
        <v>53</v>
      </c>
      <c r="B47" t="s">
        <v>54</v>
      </c>
      <c r="C47" s="22" t="s">
        <v>55</v>
      </c>
      <c r="G47" s="25" t="str" cm="1">
        <f t="array" ref="G47">INDEX(A47:C47,1,$G$36)</f>
        <v>Flowrrr</v>
      </c>
      <c r="H47" t="str">
        <f>INDEX((A47,B47,C47),1,1,$G$36)</f>
        <v>Flowrrr</v>
      </c>
    </row>
    <row r="48" spans="1:9" x14ac:dyDescent="0.35">
      <c r="A48" s="21" t="s">
        <v>56</v>
      </c>
      <c r="B48" t="s">
        <v>57</v>
      </c>
      <c r="C48" s="22" t="s">
        <v>58</v>
      </c>
      <c r="G48" s="25" t="str" cm="1">
        <f t="array" ref="G48">INDEX(A48:C48,1,$G$36)</f>
        <v>Silvrr</v>
      </c>
      <c r="H48" t="str">
        <f>INDEX((A48,B48,C48),1,1,$G$36)</f>
        <v>Silvrr</v>
      </c>
    </row>
    <row r="49" spans="1:11" x14ac:dyDescent="0.35">
      <c r="A49" s="21" t="s">
        <v>59</v>
      </c>
      <c r="B49" t="s">
        <v>60</v>
      </c>
      <c r="C49" s="22" t="s">
        <v>61</v>
      </c>
      <c r="G49" s="25" t="str" cm="1">
        <f t="array" ref="G49">INDEX(A49:C49,1,$G$36)</f>
        <v>Dasring</v>
      </c>
      <c r="H49" t="str">
        <f>INDEX((A49,B49,C49),1,1,$G$36)</f>
        <v>Dasring</v>
      </c>
    </row>
    <row r="50" spans="1:11" x14ac:dyDescent="0.35">
      <c r="A50" s="21" t="s">
        <v>62</v>
      </c>
      <c r="B50" t="s">
        <v>60</v>
      </c>
      <c r="C50" s="22" t="s">
        <v>60</v>
      </c>
      <c r="G50" s="25" t="str" cm="1">
        <f t="array" ref="G50">INDEX(A50:C50,1,$G$36)</f>
        <v>Rehire</v>
      </c>
      <c r="H50" t="str">
        <f>INDEX((A50,B50,C50),1,1,$G$36)</f>
        <v>Rehire</v>
      </c>
    </row>
    <row r="51" spans="1:11" x14ac:dyDescent="0.35">
      <c r="A51" s="26" t="s">
        <v>63</v>
      </c>
      <c r="B51" s="2" t="s">
        <v>60</v>
      </c>
      <c r="C51" s="27" t="s">
        <v>60</v>
      </c>
      <c r="G51" s="28" t="str" cm="1">
        <f t="array" ref="G51">INDEX(A51:C51,1,$G$36)</f>
        <v>Didactic</v>
      </c>
      <c r="H51" t="str">
        <f>INDEX((A51,B51,C51),1,1,$G$36)</f>
        <v>Didactic</v>
      </c>
    </row>
    <row r="53" spans="1:11" ht="17" x14ac:dyDescent="0.4">
      <c r="A53" s="3" t="s">
        <v>64</v>
      </c>
      <c r="B53" s="1"/>
      <c r="C53" s="1"/>
      <c r="D53" s="1"/>
      <c r="E53" s="1"/>
      <c r="F53" s="1"/>
      <c r="G53" s="1"/>
      <c r="H53" s="1"/>
    </row>
    <row r="55" spans="1:11" x14ac:dyDescent="0.35">
      <c r="A55" s="17" t="s">
        <v>65</v>
      </c>
      <c r="B55" s="18" t="s">
        <v>66</v>
      </c>
      <c r="C55" s="19" t="s">
        <v>67</v>
      </c>
      <c r="F55" s="7" t="s">
        <v>31</v>
      </c>
      <c r="G55" s="20" t="s">
        <v>66</v>
      </c>
      <c r="I55" s="20" t="s">
        <v>65</v>
      </c>
      <c r="K55" s="20" t="s">
        <v>65</v>
      </c>
    </row>
    <row r="56" spans="1:11" x14ac:dyDescent="0.35">
      <c r="A56" s="21" t="s">
        <v>14</v>
      </c>
      <c r="B56" t="s">
        <v>9</v>
      </c>
      <c r="C56" s="22" t="s">
        <v>33</v>
      </c>
      <c r="G56" s="23" t="s">
        <v>38</v>
      </c>
      <c r="I56" s="23" t="str" cm="1">
        <f t="array" ref="I56:I70">INDEX(A56:C70,,MATCH(I55,A55:C55,0))</f>
        <v>WenCaL</v>
      </c>
      <c r="K56" s="23" t="str">
        <f>INDEX(A56:C56,1,MATCH($K$55,$A$55:$C$55,0))</f>
        <v>WenCaL</v>
      </c>
    </row>
    <row r="57" spans="1:11" x14ac:dyDescent="0.35">
      <c r="A57" s="21" t="s">
        <v>15</v>
      </c>
      <c r="B57" t="s">
        <v>10</v>
      </c>
      <c r="C57" s="22" t="s">
        <v>34</v>
      </c>
      <c r="I57" s="23" t="str">
        <v>Blend</v>
      </c>
      <c r="K57" s="23" t="str">
        <f t="shared" ref="K57:K70" si="1">INDEX(A57:C57,1,MATCH($K$55,$A$55:$C$55,0))</f>
        <v>Blend</v>
      </c>
    </row>
    <row r="58" spans="1:11" x14ac:dyDescent="0.35">
      <c r="A58" s="21" t="s">
        <v>35</v>
      </c>
      <c r="B58" t="s">
        <v>11</v>
      </c>
      <c r="C58" s="22" t="s">
        <v>18</v>
      </c>
      <c r="I58" s="23" t="str">
        <v>Voltage</v>
      </c>
      <c r="K58" s="23" t="str">
        <f t="shared" si="1"/>
        <v>Voltage</v>
      </c>
    </row>
    <row r="59" spans="1:11" x14ac:dyDescent="0.35">
      <c r="A59" s="21" t="s">
        <v>36</v>
      </c>
      <c r="B59" t="s">
        <v>37</v>
      </c>
      <c r="C59" s="22" t="s">
        <v>7</v>
      </c>
      <c r="I59" s="23" t="str">
        <v>Inkly</v>
      </c>
      <c r="K59" s="23" t="str">
        <f t="shared" si="1"/>
        <v>Inkly</v>
      </c>
    </row>
    <row r="60" spans="1:11" x14ac:dyDescent="0.35">
      <c r="A60" s="21" t="s">
        <v>16</v>
      </c>
      <c r="B60" t="s">
        <v>38</v>
      </c>
      <c r="C60" s="22" t="s">
        <v>19</v>
      </c>
      <c r="I60" s="23" t="str">
        <v>Sleops</v>
      </c>
      <c r="K60" s="23" t="str">
        <f t="shared" si="1"/>
        <v>Sleops</v>
      </c>
    </row>
    <row r="61" spans="1:11" x14ac:dyDescent="0.35">
      <c r="A61" s="21" t="s">
        <v>39</v>
      </c>
      <c r="B61" t="s">
        <v>12</v>
      </c>
      <c r="C61" s="22" t="s">
        <v>40</v>
      </c>
      <c r="I61" s="23" t="str">
        <v>Kind Ape</v>
      </c>
      <c r="K61" s="23" t="str">
        <f t="shared" si="1"/>
        <v>Kind Ape</v>
      </c>
    </row>
    <row r="62" spans="1:11" x14ac:dyDescent="0.35">
      <c r="A62" s="21" t="s">
        <v>41</v>
      </c>
      <c r="B62" t="s">
        <v>42</v>
      </c>
      <c r="C62" s="22" t="s">
        <v>43</v>
      </c>
      <c r="I62" s="23" t="str">
        <v>Pet Feed</v>
      </c>
      <c r="K62" s="23" t="str">
        <f t="shared" si="1"/>
        <v>Pet Feed</v>
      </c>
    </row>
    <row r="63" spans="1:11" x14ac:dyDescent="0.35">
      <c r="A63" s="21" t="s">
        <v>44</v>
      </c>
      <c r="B63" t="s">
        <v>45</v>
      </c>
      <c r="C63" s="22" t="s">
        <v>46</v>
      </c>
      <c r="I63" s="23" t="str">
        <v>Right App</v>
      </c>
      <c r="K63" s="23" t="str">
        <f t="shared" si="1"/>
        <v>Right App</v>
      </c>
    </row>
    <row r="64" spans="1:11" x14ac:dyDescent="0.35">
      <c r="A64" s="21" t="s">
        <v>47</v>
      </c>
      <c r="B64" t="s">
        <v>48</v>
      </c>
      <c r="C64" s="22" t="s">
        <v>49</v>
      </c>
      <c r="I64" s="23" t="str">
        <v>Mirrrr</v>
      </c>
      <c r="K64" s="23" t="str">
        <f t="shared" si="1"/>
        <v>Mirrrr</v>
      </c>
    </row>
    <row r="65" spans="1:11" x14ac:dyDescent="0.35">
      <c r="A65" s="21" t="s">
        <v>50</v>
      </c>
      <c r="B65" t="s">
        <v>51</v>
      </c>
      <c r="C65" s="22" t="s">
        <v>52</v>
      </c>
      <c r="I65" s="23" t="str">
        <v>Halotot</v>
      </c>
      <c r="K65" s="23" t="str">
        <f t="shared" si="1"/>
        <v>Halotot</v>
      </c>
    </row>
    <row r="66" spans="1:11" x14ac:dyDescent="0.35">
      <c r="A66" s="21" t="s">
        <v>53</v>
      </c>
      <c r="B66" t="s">
        <v>54</v>
      </c>
      <c r="C66" s="22" t="s">
        <v>55</v>
      </c>
      <c r="I66" s="23" t="str">
        <v>Flowrrr</v>
      </c>
      <c r="K66" s="23" t="str">
        <f t="shared" si="1"/>
        <v>Flowrrr</v>
      </c>
    </row>
    <row r="67" spans="1:11" x14ac:dyDescent="0.35">
      <c r="A67" s="21" t="s">
        <v>56</v>
      </c>
      <c r="B67" t="s">
        <v>57</v>
      </c>
      <c r="C67" s="22" t="s">
        <v>58</v>
      </c>
      <c r="I67" s="23" t="str">
        <v>Silvrr</v>
      </c>
      <c r="K67" s="23" t="str">
        <f t="shared" si="1"/>
        <v>Silvrr</v>
      </c>
    </row>
    <row r="68" spans="1:11" x14ac:dyDescent="0.35">
      <c r="A68" s="21" t="s">
        <v>59</v>
      </c>
      <c r="B68" t="s">
        <v>60</v>
      </c>
      <c r="C68" s="22" t="s">
        <v>61</v>
      </c>
      <c r="I68" s="23" t="str">
        <v>Dasring</v>
      </c>
      <c r="K68" s="23" t="str">
        <f t="shared" si="1"/>
        <v>Dasring</v>
      </c>
    </row>
    <row r="69" spans="1:11" x14ac:dyDescent="0.35">
      <c r="A69" s="21" t="s">
        <v>62</v>
      </c>
      <c r="B69" t="s">
        <v>60</v>
      </c>
      <c r="C69" s="22" t="s">
        <v>60</v>
      </c>
      <c r="I69" s="23" t="str">
        <v>Rehire</v>
      </c>
      <c r="K69" s="23" t="str">
        <f t="shared" si="1"/>
        <v>Rehire</v>
      </c>
    </row>
    <row r="70" spans="1:11" x14ac:dyDescent="0.35">
      <c r="A70" s="26" t="s">
        <v>63</v>
      </c>
      <c r="B70" s="2" t="s">
        <v>60</v>
      </c>
      <c r="C70" s="27" t="s">
        <v>60</v>
      </c>
      <c r="I70" s="23" t="str">
        <v>Didactic</v>
      </c>
      <c r="K70" s="23" t="str">
        <f t="shared" si="1"/>
        <v>Didactic</v>
      </c>
    </row>
  </sheetData>
  <mergeCells count="1">
    <mergeCell ref="J25:O25"/>
  </mergeCells>
  <dataValidations count="9">
    <dataValidation type="list" allowBlank="1" showInputMessage="1" showErrorMessage="1" sqref="G56" xr:uid="{F32272BD-3FE1-4C8E-BE7B-9756F56A96E8}">
      <formula1>INDEX($A$56:$C$70,,MATCH($G$55,$A$55:$C$55,0))</formula1>
    </dataValidation>
    <dataValidation type="list" allowBlank="1" showInputMessage="1" showErrorMessage="1" sqref="G55 I55 K55" xr:uid="{DC43C281-F0F4-4871-A471-45F193EC404B}">
      <formula1>$A$55:$C$55</formula1>
    </dataValidation>
    <dataValidation type="list" allowBlank="1" showInputMessage="1" showErrorMessage="1" sqref="I37" xr:uid="{56945C81-52EF-4B9C-AB63-ADA1423B065B}">
      <formula1>applist</formula1>
    </dataValidation>
    <dataValidation type="list" allowBlank="1" showInputMessage="1" showErrorMessage="1" sqref="G7" xr:uid="{FEAB2D02-4BF0-454F-8970-579164BE564E}">
      <formula1>$C$5:$D$5</formula1>
    </dataValidation>
    <dataValidation type="list" allowBlank="1" showInputMessage="1" showErrorMessage="1" sqref="I36 G36" xr:uid="{2569F075-84BB-451A-B325-D86D01711BDA}">
      <formula1>"1,2,3"</formula1>
    </dataValidation>
    <dataValidation type="list" allowBlank="1" showInputMessage="1" showErrorMessage="1" sqref="H22" xr:uid="{A85FFACD-85BD-40B7-87A8-A41ED6BCDF78}">
      <formula1>$B$22:$B$31</formula1>
    </dataValidation>
    <dataValidation type="list" allowBlank="1" showInputMessage="1" showErrorMessage="1" sqref="I21" xr:uid="{BFB42C33-E2BB-449C-8BC1-25EB0FDEB25B}">
      <formula1>$D$21:$E$21</formula1>
    </dataValidation>
    <dataValidation type="list" allowBlank="1" showInputMessage="1" showErrorMessage="1" sqref="I20" xr:uid="{F9691E12-776E-40BF-ABB0-8ABFC1C6B9E8}">
      <formula1>$D$20:$E$20</formula1>
    </dataValidation>
    <dataValidation type="list" allowBlank="1" showInputMessage="1" showErrorMessage="1" sqref="H5" xr:uid="{F0AB1E14-C8A4-4AF8-AF28-DEC03BCA2D73}">
      <formula1>$B$6:$B$15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9A39-4C8F-4B0C-950A-E3E9C7BF7BD0}">
  <sheetPr>
    <tabColor rgb="FF63B8DD"/>
  </sheetPr>
  <dimension ref="A1:K34"/>
  <sheetViews>
    <sheetView workbookViewId="0">
      <selection activeCell="J15" sqref="J15"/>
    </sheetView>
  </sheetViews>
  <sheetFormatPr defaultRowHeight="14.5" x14ac:dyDescent="0.35"/>
  <cols>
    <col min="1" max="1" width="13.6328125" customWidth="1"/>
    <col min="3" max="3" width="12.26953125" bestFit="1" customWidth="1"/>
    <col min="4" max="4" width="9.7265625" customWidth="1"/>
    <col min="10" max="10" width="13.36328125" customWidth="1"/>
  </cols>
  <sheetData>
    <row r="1" spans="1:11" ht="17" x14ac:dyDescent="0.4">
      <c r="A1" s="1" t="s">
        <v>68</v>
      </c>
      <c r="B1" s="2"/>
      <c r="C1" s="2"/>
      <c r="D1" s="2"/>
      <c r="E1" s="2"/>
      <c r="F1" s="2"/>
      <c r="G1" s="2"/>
      <c r="H1" s="2"/>
    </row>
    <row r="3" spans="1:11" x14ac:dyDescent="0.35">
      <c r="A3" s="4" t="s">
        <v>69</v>
      </c>
      <c r="B3" s="4" t="s">
        <v>2</v>
      </c>
      <c r="C3" s="4" t="s">
        <v>70</v>
      </c>
      <c r="D3" s="4" t="s">
        <v>4</v>
      </c>
      <c r="G3" s="15" t="s">
        <v>71</v>
      </c>
    </row>
    <row r="4" spans="1:11" x14ac:dyDescent="0.35">
      <c r="A4" t="s">
        <v>72</v>
      </c>
      <c r="B4" t="s">
        <v>17</v>
      </c>
      <c r="C4" t="s">
        <v>73</v>
      </c>
      <c r="D4" s="8">
        <v>44196</v>
      </c>
      <c r="G4" t="s">
        <v>72</v>
      </c>
      <c r="H4" t="s">
        <v>8</v>
      </c>
      <c r="J4" s="10">
        <f>SUMIFS(Table4[Revenue],Table4[Year],G4,Table4[Division],H4)</f>
        <v>227020</v>
      </c>
    </row>
    <row r="5" spans="1:11" x14ac:dyDescent="0.35">
      <c r="A5" t="s">
        <v>72</v>
      </c>
      <c r="B5" t="s">
        <v>17</v>
      </c>
      <c r="C5" t="s">
        <v>74</v>
      </c>
      <c r="D5" s="8">
        <v>20898</v>
      </c>
      <c r="G5" t="s">
        <v>72</v>
      </c>
      <c r="H5" t="s">
        <v>8</v>
      </c>
      <c r="I5">
        <v>45000</v>
      </c>
      <c r="J5" s="10">
        <f>SUMIFS(Table4[Revenue],Table4[Year],G5,Table4[Division],H5,Table4[Revenue],"&gt;"&amp;I5)</f>
        <v>95992</v>
      </c>
      <c r="K5" t="s">
        <v>75</v>
      </c>
    </row>
    <row r="6" spans="1:11" x14ac:dyDescent="0.35">
      <c r="A6" t="s">
        <v>72</v>
      </c>
      <c r="B6" t="s">
        <v>17</v>
      </c>
      <c r="C6" t="s">
        <v>76</v>
      </c>
      <c r="D6" s="8">
        <v>46994</v>
      </c>
      <c r="G6" t="s">
        <v>72</v>
      </c>
      <c r="H6" t="s">
        <v>8</v>
      </c>
      <c r="I6" t="s">
        <v>77</v>
      </c>
      <c r="J6" s="10">
        <f>SUMIFS(Table4[Revenue],Table4[Year],G6,Table4[Division],H6,Table4[Region],"*"&amp;I6)</f>
        <v>87244</v>
      </c>
    </row>
    <row r="7" spans="1:11" x14ac:dyDescent="0.35">
      <c r="A7" t="s">
        <v>72</v>
      </c>
      <c r="B7" t="s">
        <v>17</v>
      </c>
      <c r="C7" t="s">
        <v>78</v>
      </c>
      <c r="D7" s="8">
        <v>43695</v>
      </c>
    </row>
    <row r="8" spans="1:11" x14ac:dyDescent="0.35">
      <c r="A8" t="s">
        <v>72</v>
      </c>
      <c r="B8" t="s">
        <v>17</v>
      </c>
      <c r="C8" t="s">
        <v>79</v>
      </c>
      <c r="D8" s="8">
        <v>34196</v>
      </c>
      <c r="G8" t="s">
        <v>80</v>
      </c>
    </row>
    <row r="9" spans="1:11" x14ac:dyDescent="0.35">
      <c r="A9" t="s">
        <v>72</v>
      </c>
      <c r="B9" t="s">
        <v>13</v>
      </c>
      <c r="C9" t="s">
        <v>73</v>
      </c>
      <c r="D9" s="8">
        <v>34155</v>
      </c>
    </row>
    <row r="10" spans="1:11" x14ac:dyDescent="0.35">
      <c r="A10" t="s">
        <v>72</v>
      </c>
      <c r="B10" t="s">
        <v>13</v>
      </c>
      <c r="C10" t="s">
        <v>74</v>
      </c>
      <c r="D10" s="8">
        <v>24396</v>
      </c>
      <c r="G10" t="s">
        <v>81</v>
      </c>
      <c r="H10" t="s">
        <v>8</v>
      </c>
      <c r="I10" t="s">
        <v>82</v>
      </c>
      <c r="J10" s="10">
        <f>COUNTIFS(Table4[Year],G10,Table4[Division],H10,Table4[Revenue],I10)</f>
        <v>2</v>
      </c>
    </row>
    <row r="11" spans="1:11" x14ac:dyDescent="0.35">
      <c r="A11" t="s">
        <v>72</v>
      </c>
      <c r="B11" t="s">
        <v>13</v>
      </c>
      <c r="C11" t="s">
        <v>76</v>
      </c>
      <c r="D11" s="8">
        <v>29276</v>
      </c>
    </row>
    <row r="12" spans="1:11" x14ac:dyDescent="0.35">
      <c r="A12" t="s">
        <v>72</v>
      </c>
      <c r="B12" t="s">
        <v>13</v>
      </c>
      <c r="C12" t="s">
        <v>78</v>
      </c>
      <c r="D12" s="8">
        <v>45540</v>
      </c>
      <c r="G12" s="15" t="s">
        <v>83</v>
      </c>
    </row>
    <row r="13" spans="1:11" x14ac:dyDescent="0.35">
      <c r="A13" t="s">
        <v>72</v>
      </c>
      <c r="B13" t="s">
        <v>13</v>
      </c>
      <c r="C13" t="s">
        <v>79</v>
      </c>
      <c r="D13" s="8">
        <v>29277</v>
      </c>
      <c r="G13" s="15" t="s">
        <v>84</v>
      </c>
    </row>
    <row r="14" spans="1:11" x14ac:dyDescent="0.35">
      <c r="A14" t="s">
        <v>72</v>
      </c>
      <c r="B14" t="s">
        <v>8</v>
      </c>
      <c r="C14" t="s">
        <v>73</v>
      </c>
      <c r="D14" s="8">
        <v>44675</v>
      </c>
    </row>
    <row r="15" spans="1:11" x14ac:dyDescent="0.35">
      <c r="A15" t="s">
        <v>72</v>
      </c>
      <c r="B15" t="s">
        <v>8</v>
      </c>
      <c r="C15" t="s">
        <v>74</v>
      </c>
      <c r="D15" s="8">
        <v>42569</v>
      </c>
      <c r="G15" t="s">
        <v>72</v>
      </c>
      <c r="H15" t="s">
        <v>8</v>
      </c>
      <c r="I15" t="s">
        <v>17</v>
      </c>
      <c r="J15" s="10">
        <f>SUMIFS(Table4[Revenue],Table4[Year],G15,Table4[Division],H15) + SUMIFS(Table4[Revenue],Table4[Year],G15,Table4[Division],I15)</f>
        <v>416999</v>
      </c>
    </row>
    <row r="16" spans="1:11" x14ac:dyDescent="0.35">
      <c r="A16" t="s">
        <v>72</v>
      </c>
      <c r="B16" t="s">
        <v>8</v>
      </c>
      <c r="C16" t="s">
        <v>76</v>
      </c>
      <c r="D16" s="8">
        <v>43784</v>
      </c>
    </row>
    <row r="17" spans="1:4" x14ac:dyDescent="0.35">
      <c r="A17" t="s">
        <v>72</v>
      </c>
      <c r="B17" t="s">
        <v>8</v>
      </c>
      <c r="C17" t="s">
        <v>78</v>
      </c>
      <c r="D17" s="8">
        <v>46336</v>
      </c>
    </row>
    <row r="18" spans="1:4" x14ac:dyDescent="0.35">
      <c r="A18" t="s">
        <v>72</v>
      </c>
      <c r="B18" t="s">
        <v>8</v>
      </c>
      <c r="C18" t="s">
        <v>79</v>
      </c>
      <c r="D18" s="8">
        <v>49656</v>
      </c>
    </row>
    <row r="19" spans="1:4" x14ac:dyDescent="0.35">
      <c r="A19" t="s">
        <v>81</v>
      </c>
      <c r="B19" t="s">
        <v>17</v>
      </c>
      <c r="C19" t="s">
        <v>73</v>
      </c>
      <c r="D19" s="8">
        <v>24325</v>
      </c>
    </row>
    <row r="20" spans="1:4" x14ac:dyDescent="0.35">
      <c r="A20" t="s">
        <v>81</v>
      </c>
      <c r="B20" t="s">
        <v>17</v>
      </c>
      <c r="C20" t="s">
        <v>74</v>
      </c>
      <c r="D20" s="8">
        <v>33681</v>
      </c>
    </row>
    <row r="21" spans="1:4" x14ac:dyDescent="0.35">
      <c r="A21" t="s">
        <v>81</v>
      </c>
      <c r="B21" t="s">
        <v>17</v>
      </c>
      <c r="C21" t="s">
        <v>76</v>
      </c>
      <c r="D21" s="8">
        <v>39295</v>
      </c>
    </row>
    <row r="22" spans="1:4" x14ac:dyDescent="0.35">
      <c r="A22" t="s">
        <v>81</v>
      </c>
      <c r="B22" t="s">
        <v>17</v>
      </c>
      <c r="C22" t="s">
        <v>78</v>
      </c>
      <c r="D22" s="8">
        <v>59878</v>
      </c>
    </row>
    <row r="23" spans="1:4" x14ac:dyDescent="0.35">
      <c r="A23" t="s">
        <v>81</v>
      </c>
      <c r="B23" t="s">
        <v>17</v>
      </c>
      <c r="C23" t="s">
        <v>79</v>
      </c>
      <c r="D23" s="8">
        <v>29938</v>
      </c>
    </row>
    <row r="24" spans="1:4" x14ac:dyDescent="0.35">
      <c r="A24" t="s">
        <v>81</v>
      </c>
      <c r="B24" t="s">
        <v>13</v>
      </c>
      <c r="C24" t="s">
        <v>73</v>
      </c>
      <c r="D24" s="8">
        <v>52311</v>
      </c>
    </row>
    <row r="25" spans="1:4" x14ac:dyDescent="0.35">
      <c r="A25" t="s">
        <v>81</v>
      </c>
      <c r="B25" t="s">
        <v>13</v>
      </c>
      <c r="C25" t="s">
        <v>74</v>
      </c>
      <c r="D25" s="8">
        <v>31955</v>
      </c>
    </row>
    <row r="26" spans="1:4" x14ac:dyDescent="0.35">
      <c r="A26" t="s">
        <v>81</v>
      </c>
      <c r="B26" t="s">
        <v>13</v>
      </c>
      <c r="C26" t="s">
        <v>76</v>
      </c>
      <c r="D26" s="8">
        <v>31955</v>
      </c>
    </row>
    <row r="27" spans="1:4" x14ac:dyDescent="0.35">
      <c r="A27" t="s">
        <v>81</v>
      </c>
      <c r="B27" t="s">
        <v>13</v>
      </c>
      <c r="C27" t="s">
        <v>78</v>
      </c>
      <c r="D27" s="8">
        <v>31955</v>
      </c>
    </row>
    <row r="28" spans="1:4" x14ac:dyDescent="0.35">
      <c r="A28" t="s">
        <v>81</v>
      </c>
      <c r="B28" t="s">
        <v>13</v>
      </c>
      <c r="C28" t="s">
        <v>79</v>
      </c>
      <c r="D28" s="8">
        <v>11598</v>
      </c>
    </row>
    <row r="29" spans="1:4" x14ac:dyDescent="0.35">
      <c r="A29" t="s">
        <v>81</v>
      </c>
      <c r="B29" t="s">
        <v>8</v>
      </c>
      <c r="C29" t="s">
        <v>73</v>
      </c>
      <c r="D29" s="8">
        <v>53963</v>
      </c>
    </row>
    <row r="30" spans="1:4" x14ac:dyDescent="0.35">
      <c r="A30" t="s">
        <v>81</v>
      </c>
      <c r="B30" t="s">
        <v>8</v>
      </c>
      <c r="C30" t="s">
        <v>74</v>
      </c>
      <c r="D30" s="8">
        <v>65965</v>
      </c>
    </row>
    <row r="31" spans="1:4" x14ac:dyDescent="0.35">
      <c r="A31" t="s">
        <v>81</v>
      </c>
      <c r="B31" t="s">
        <v>8</v>
      </c>
      <c r="C31" t="s">
        <v>76</v>
      </c>
      <c r="D31" s="8">
        <v>19989</v>
      </c>
    </row>
    <row r="32" spans="1:4" x14ac:dyDescent="0.35">
      <c r="A32" t="s">
        <v>81</v>
      </c>
      <c r="B32" t="s">
        <v>8</v>
      </c>
      <c r="C32" t="s">
        <v>78</v>
      </c>
      <c r="D32" s="8">
        <v>39979</v>
      </c>
    </row>
    <row r="33" spans="1:4" x14ac:dyDescent="0.35">
      <c r="A33" t="s">
        <v>81</v>
      </c>
      <c r="B33" t="s">
        <v>8</v>
      </c>
      <c r="C33" t="s">
        <v>79</v>
      </c>
      <c r="D33" s="8">
        <v>19998</v>
      </c>
    </row>
    <row r="34" spans="1:4" x14ac:dyDescent="0.35">
      <c r="D34" s="8"/>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6457-118E-4175-A231-0547D8AB1CF5}">
  <sheetPr>
    <tabColor rgb="FF63B8DD"/>
  </sheetPr>
  <dimension ref="A1:I14"/>
  <sheetViews>
    <sheetView workbookViewId="0">
      <selection activeCell="G20" sqref="G20"/>
    </sheetView>
  </sheetViews>
  <sheetFormatPr defaultRowHeight="14.5" x14ac:dyDescent="0.35"/>
  <cols>
    <col min="1" max="1" width="13.7265625" customWidth="1"/>
    <col min="7" max="7" width="12.08984375" customWidth="1"/>
    <col min="9" max="9" width="12.08984375" customWidth="1"/>
  </cols>
  <sheetData>
    <row r="1" spans="1:9" ht="17" x14ac:dyDescent="0.4">
      <c r="A1" s="1" t="s">
        <v>85</v>
      </c>
      <c r="B1" s="2"/>
      <c r="C1" s="2"/>
      <c r="D1" s="2"/>
      <c r="E1" s="2"/>
      <c r="F1" s="2"/>
      <c r="G1" s="2"/>
      <c r="H1" s="2"/>
    </row>
    <row r="4" spans="1:9" x14ac:dyDescent="0.35">
      <c r="A4" s="5" t="s">
        <v>3</v>
      </c>
      <c r="B4" s="4" t="s">
        <v>4</v>
      </c>
      <c r="G4" s="29" t="s">
        <v>86</v>
      </c>
      <c r="I4" s="29" t="s">
        <v>87</v>
      </c>
    </row>
    <row r="5" spans="1:9" x14ac:dyDescent="0.35">
      <c r="A5" t="s">
        <v>9</v>
      </c>
      <c r="B5" s="8">
        <v>11649</v>
      </c>
      <c r="F5">
        <v>1</v>
      </c>
      <c r="G5" s="10">
        <f>LARGE($B$5:$B$14,F5)</f>
        <v>30399.599999999999</v>
      </c>
      <c r="H5" s="8"/>
      <c r="I5" s="10">
        <f>SMALL($B$5:$B$14,F5)</f>
        <v>7718</v>
      </c>
    </row>
    <row r="6" spans="1:9" x14ac:dyDescent="0.35">
      <c r="A6" t="s">
        <v>10</v>
      </c>
      <c r="B6" s="8">
        <v>7718</v>
      </c>
      <c r="F6">
        <v>2</v>
      </c>
      <c r="G6" s="10">
        <f>LARGE($B$5:$B$14,F6)</f>
        <v>20400</v>
      </c>
      <c r="H6" s="8"/>
      <c r="I6" s="10">
        <f>SMALL($B$5:$B$14,F6)</f>
        <v>11022</v>
      </c>
    </row>
    <row r="7" spans="1:9" x14ac:dyDescent="0.35">
      <c r="A7" t="s">
        <v>11</v>
      </c>
      <c r="B7" s="8">
        <v>15033</v>
      </c>
      <c r="F7">
        <v>3</v>
      </c>
      <c r="G7" s="10">
        <f>LARGE($B$5:$B$14,F7)</f>
        <v>18700.5</v>
      </c>
      <c r="H7" s="8"/>
      <c r="I7" s="10">
        <f>SMALL($B$5:$B$14,F7)</f>
        <v>11649</v>
      </c>
    </row>
    <row r="8" spans="1:9" x14ac:dyDescent="0.35">
      <c r="A8" t="s">
        <v>12</v>
      </c>
      <c r="B8" s="8">
        <v>18700.5</v>
      </c>
      <c r="F8">
        <v>4</v>
      </c>
      <c r="G8" s="10">
        <f>LARGE($B$5:$B$14,F8)</f>
        <v>17990</v>
      </c>
      <c r="H8" s="8"/>
      <c r="I8" s="10">
        <f>SMALL($B$5:$B$14,F8)</f>
        <v>14432</v>
      </c>
    </row>
    <row r="9" spans="1:9" x14ac:dyDescent="0.35">
      <c r="A9" t="s">
        <v>14</v>
      </c>
      <c r="B9" s="8">
        <v>14432</v>
      </c>
      <c r="F9">
        <v>5</v>
      </c>
      <c r="G9" s="10">
        <f>LARGE($B$5:$B$14,F9)</f>
        <v>17760</v>
      </c>
      <c r="H9" s="8"/>
      <c r="I9" s="10">
        <f>SMALL($B$5:$B$14,F9)</f>
        <v>15033</v>
      </c>
    </row>
    <row r="10" spans="1:9" x14ac:dyDescent="0.35">
      <c r="A10" t="s">
        <v>15</v>
      </c>
      <c r="B10" s="8">
        <v>17990</v>
      </c>
    </row>
    <row r="11" spans="1:9" x14ac:dyDescent="0.35">
      <c r="A11" t="s">
        <v>16</v>
      </c>
      <c r="B11" s="8">
        <v>11022</v>
      </c>
    </row>
    <row r="12" spans="1:9" x14ac:dyDescent="0.35">
      <c r="A12" t="s">
        <v>18</v>
      </c>
      <c r="B12" s="8">
        <v>17760</v>
      </c>
    </row>
    <row r="13" spans="1:9" x14ac:dyDescent="0.35">
      <c r="A13" t="s">
        <v>7</v>
      </c>
      <c r="B13" s="8">
        <v>30399.599999999999</v>
      </c>
    </row>
    <row r="14" spans="1:9" x14ac:dyDescent="0.35">
      <c r="A14" t="s">
        <v>19</v>
      </c>
      <c r="B14" s="8">
        <v>20400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8E6C4-FE5D-4622-B7A9-585B3C22607A}">
  <sheetPr>
    <tabColor rgb="FF63B8DD"/>
  </sheetPr>
  <dimension ref="A1:K25"/>
  <sheetViews>
    <sheetView workbookViewId="0">
      <selection activeCell="L15" sqref="L15"/>
    </sheetView>
  </sheetViews>
  <sheetFormatPr defaultRowHeight="14.5" x14ac:dyDescent="0.35"/>
  <cols>
    <col min="1" max="1" width="10.7265625" customWidth="1"/>
    <col min="2" max="2" width="14.81640625" customWidth="1"/>
    <col min="3" max="4" width="15.7265625" bestFit="1" customWidth="1"/>
    <col min="7" max="7" width="10.6328125" customWidth="1"/>
    <col min="8" max="8" width="12.36328125" customWidth="1"/>
    <col min="10" max="10" width="10.54296875" bestFit="1" customWidth="1"/>
    <col min="11" max="11" width="8.6328125" bestFit="1" customWidth="1"/>
    <col min="12" max="12" width="10" bestFit="1" customWidth="1"/>
  </cols>
  <sheetData>
    <row r="1" spans="1:10" ht="17" x14ac:dyDescent="0.4">
      <c r="A1" s="1" t="s">
        <v>88</v>
      </c>
      <c r="B1" s="2"/>
      <c r="C1" s="2"/>
      <c r="D1" s="2"/>
      <c r="E1" s="2"/>
      <c r="F1" s="2"/>
      <c r="G1" s="2"/>
      <c r="H1" s="2"/>
      <c r="I1" s="2"/>
      <c r="J1" s="2"/>
    </row>
    <row r="3" spans="1:10" x14ac:dyDescent="0.35">
      <c r="I3" s="15" t="s">
        <v>89</v>
      </c>
      <c r="J3" s="15"/>
    </row>
    <row r="4" spans="1:10" x14ac:dyDescent="0.35">
      <c r="A4" s="5" t="s">
        <v>3</v>
      </c>
      <c r="B4" s="4" t="s">
        <v>4</v>
      </c>
      <c r="C4" s="24" t="s">
        <v>90</v>
      </c>
      <c r="D4" s="24" t="s">
        <v>90</v>
      </c>
      <c r="F4" s="29" t="s">
        <v>86</v>
      </c>
      <c r="G4" s="29" t="s">
        <v>86</v>
      </c>
      <c r="I4" s="29" t="s">
        <v>86</v>
      </c>
      <c r="J4" s="29" t="s">
        <v>91</v>
      </c>
    </row>
    <row r="5" spans="1:10" x14ac:dyDescent="0.35">
      <c r="A5" t="s">
        <v>9</v>
      </c>
      <c r="B5" s="30">
        <v>11649</v>
      </c>
      <c r="C5" s="31">
        <f>B5+(ROW()/1000000)</f>
        <v>11649.000005</v>
      </c>
      <c r="D5" s="32">
        <f>B5+(COUNTIF($B$5:B5,B5)-1)*0.000001</f>
        <v>11649</v>
      </c>
      <c r="F5" s="10">
        <f>LARGE($B$5:$B$14,ROW(A1))</f>
        <v>30399.599999999999</v>
      </c>
      <c r="G5" s="10">
        <f>LARGE($B$5:$B$14,ROWS($B$5:B5))</f>
        <v>30399.599999999999</v>
      </c>
      <c r="I5" s="10" cm="1">
        <f t="array" ref="I5">INDEX($B$5:$B$14, MATCH(LARGE($D$5:$D$14,ROWS($D$5:D5)),$D$5:$D$14,0),)</f>
        <v>30399.599999999999</v>
      </c>
      <c r="J5" s="33" t="str" cm="1">
        <f t="array" ref="J5">INDEX($A$5:$A$14, MATCH(LARGE($D$5:$D$14,ROWS($D$5:D5)),$D$5:$D$14,0),)</f>
        <v>Misty Wash</v>
      </c>
    </row>
    <row r="6" spans="1:10" x14ac:dyDescent="0.35">
      <c r="A6" t="s">
        <v>10</v>
      </c>
      <c r="B6" s="30">
        <v>7718</v>
      </c>
      <c r="C6" s="31">
        <f t="shared" ref="C6:C14" si="0">B6+(ROW()/1000000)</f>
        <v>7718.0000060000002</v>
      </c>
      <c r="D6" s="32">
        <f>B6+(COUNTIF($B$5:B6,B6)-1)*0.000001</f>
        <v>7718</v>
      </c>
      <c r="F6" s="10">
        <f t="shared" ref="F6:F9" si="1">LARGE($B$5:$B$14,ROW(A2))</f>
        <v>20400</v>
      </c>
      <c r="G6" s="10">
        <f>LARGE($B$5:$B$14,ROWS($B$5:B6))</f>
        <v>20400</v>
      </c>
      <c r="I6" s="10" cm="1">
        <f t="array" ref="I6">INDEX($B$5:$B$14, MATCH(LARGE($D$5:$D$14,ROWS($D$5:D6)),$D$5:$D$14,0),)</f>
        <v>20400</v>
      </c>
      <c r="J6" s="33" t="str" cm="1">
        <f t="array" ref="J6">INDEX($A$5:$A$14, MATCH(LARGE($D$5:$D$14,ROWS($D$5:D6)),$D$5:$D$14,0),)</f>
        <v>Twenty20</v>
      </c>
    </row>
    <row r="7" spans="1:10" x14ac:dyDescent="0.35">
      <c r="A7" t="s">
        <v>11</v>
      </c>
      <c r="B7" s="30">
        <v>15033</v>
      </c>
      <c r="C7" s="31">
        <f t="shared" si="0"/>
        <v>15033.000007000001</v>
      </c>
      <c r="D7" s="32">
        <f>B7+(COUNTIF($B$5:B7,B7)-1)*0.000001</f>
        <v>15033</v>
      </c>
      <c r="F7" s="10">
        <f t="shared" si="1"/>
        <v>20400</v>
      </c>
      <c r="G7" s="10">
        <f>LARGE($B$5:$B$14,ROWS($B$5:B7))</f>
        <v>20400</v>
      </c>
      <c r="I7" s="10" cm="1">
        <f t="array" ref="I7">INDEX($B$5:$B$14, MATCH(LARGE($D$5:$D$14,ROWS($D$5:D7)),$D$5:$D$14,0),)</f>
        <v>20400</v>
      </c>
      <c r="J7" s="33" t="str" cm="1">
        <f t="array" ref="J7">INDEX($A$5:$A$14, MATCH(LARGE($D$5:$D$14,ROWS($D$5:D7)),$D$5:$D$14,0),)</f>
        <v>Hackrr</v>
      </c>
    </row>
    <row r="8" spans="1:10" x14ac:dyDescent="0.35">
      <c r="A8" t="s">
        <v>12</v>
      </c>
      <c r="B8" s="30">
        <v>20400</v>
      </c>
      <c r="C8" s="31">
        <f t="shared" si="0"/>
        <v>20400.000007999999</v>
      </c>
      <c r="D8" s="32">
        <f>B8+(COUNTIF($B$5:B8,B8)-1)*0.000001</f>
        <v>20400</v>
      </c>
      <c r="F8" s="10">
        <f t="shared" si="1"/>
        <v>17990</v>
      </c>
      <c r="G8" s="10">
        <f>LARGE($B$5:$B$14,ROWS($B$5:B8))</f>
        <v>17990</v>
      </c>
      <c r="I8" s="10" cm="1">
        <f t="array" ref="I8">INDEX($B$5:$B$14, MATCH(LARGE($D$5:$D$14,ROWS($D$5:D8)),$D$5:$D$14,0),)</f>
        <v>17990</v>
      </c>
      <c r="J8" s="33" t="str" cm="1">
        <f t="array" ref="J8">INDEX($A$5:$A$14, MATCH(LARGE($D$5:$D$14,ROWS($D$5:D8)),$D$5:$D$14,0),)</f>
        <v>Blend</v>
      </c>
    </row>
    <row r="9" spans="1:10" x14ac:dyDescent="0.35">
      <c r="A9" t="s">
        <v>14</v>
      </c>
      <c r="B9" s="30">
        <v>14432</v>
      </c>
      <c r="C9" s="31">
        <f t="shared" si="0"/>
        <v>14432.000008999999</v>
      </c>
      <c r="D9" s="32">
        <f>B9+(COUNTIF($B$5:B9,B9)-1)*0.000001</f>
        <v>14432</v>
      </c>
      <c r="F9" s="10">
        <f t="shared" si="1"/>
        <v>17760</v>
      </c>
      <c r="G9" s="10">
        <f>LARGE($B$5:$B$14,ROWS($B$5:B9))</f>
        <v>17760</v>
      </c>
      <c r="I9" s="10" cm="1">
        <f t="array" ref="I9">INDEX($B$5:$B$14, MATCH(LARGE($D$5:$D$14,ROWS($D$5:D9)),$D$5:$D$14,0),)</f>
        <v>17760</v>
      </c>
      <c r="J9" s="33" t="str" cm="1">
        <f t="array" ref="J9">INDEX($A$5:$A$14, MATCH(LARGE($D$5:$D$14,ROWS($D$5:D9)),$D$5:$D$14,0),)</f>
        <v>Accord</v>
      </c>
    </row>
    <row r="10" spans="1:10" x14ac:dyDescent="0.35">
      <c r="A10" t="s">
        <v>15</v>
      </c>
      <c r="B10" s="30">
        <v>17990</v>
      </c>
      <c r="C10" s="31">
        <f t="shared" si="0"/>
        <v>17990.00001</v>
      </c>
      <c r="D10" s="32">
        <f>B10+(COUNTIF($B$5:B10,B10)-1)*0.000001</f>
        <v>17990</v>
      </c>
    </row>
    <row r="11" spans="1:10" x14ac:dyDescent="0.35">
      <c r="A11" t="s">
        <v>16</v>
      </c>
      <c r="B11" s="30">
        <v>11022</v>
      </c>
      <c r="C11" s="31">
        <f t="shared" si="0"/>
        <v>11022.000011</v>
      </c>
      <c r="D11" s="32">
        <f>B11+(COUNTIF($B$5:B11,B11)-1)*0.000001</f>
        <v>11022</v>
      </c>
    </row>
    <row r="12" spans="1:10" x14ac:dyDescent="0.35">
      <c r="A12" t="s">
        <v>18</v>
      </c>
      <c r="B12" s="30">
        <v>17760</v>
      </c>
      <c r="C12" s="31">
        <f t="shared" si="0"/>
        <v>17760.000012</v>
      </c>
      <c r="D12" s="32">
        <f>B12+(COUNTIF($B$5:B12,B12)-1)*0.000001</f>
        <v>17760</v>
      </c>
    </row>
    <row r="13" spans="1:10" x14ac:dyDescent="0.35">
      <c r="A13" t="s">
        <v>7</v>
      </c>
      <c r="B13" s="30">
        <v>30399.599999999999</v>
      </c>
      <c r="C13" s="31">
        <f t="shared" si="0"/>
        <v>30399.600012999999</v>
      </c>
      <c r="D13" s="32">
        <f>B13+(COUNTIF($B$5:B13,B13)-1)*0.000001</f>
        <v>30399.599999999999</v>
      </c>
    </row>
    <row r="14" spans="1:10" x14ac:dyDescent="0.35">
      <c r="A14" t="s">
        <v>19</v>
      </c>
      <c r="B14" s="30">
        <v>20400</v>
      </c>
      <c r="C14" s="31">
        <f t="shared" si="0"/>
        <v>20400.000014000001</v>
      </c>
      <c r="D14" s="32">
        <f>B14+(COUNTIF($B$5:B14,B14)-1)*0.000001</f>
        <v>20400.000001</v>
      </c>
    </row>
    <row r="17" spans="1:11" ht="17" x14ac:dyDescent="0.4">
      <c r="A17" s="1" t="s">
        <v>92</v>
      </c>
      <c r="B17" s="2"/>
      <c r="C17" s="2"/>
      <c r="D17" s="2"/>
      <c r="E17" s="2"/>
      <c r="F17" s="2"/>
      <c r="G17" s="2"/>
      <c r="H17" s="2"/>
      <c r="I17" s="2"/>
      <c r="J17" s="2"/>
    </row>
    <row r="21" spans="1:11" x14ac:dyDescent="0.35">
      <c r="A21" s="5" t="s">
        <v>3</v>
      </c>
      <c r="B21" t="s">
        <v>9</v>
      </c>
      <c r="C21" t="s">
        <v>10</v>
      </c>
      <c r="D21" t="s">
        <v>11</v>
      </c>
      <c r="E21" t="s">
        <v>12</v>
      </c>
      <c r="F21" t="s">
        <v>14</v>
      </c>
      <c r="G21" t="s">
        <v>15</v>
      </c>
      <c r="H21" t="s">
        <v>16</v>
      </c>
      <c r="I21" t="s">
        <v>18</v>
      </c>
      <c r="J21" t="s">
        <v>7</v>
      </c>
      <c r="K21" t="s">
        <v>19</v>
      </c>
    </row>
    <row r="22" spans="1:11" x14ac:dyDescent="0.35">
      <c r="A22" s="4" t="s">
        <v>4</v>
      </c>
      <c r="B22" s="8">
        <v>11649</v>
      </c>
      <c r="C22" s="8">
        <v>7718</v>
      </c>
      <c r="D22" s="8">
        <v>15033</v>
      </c>
      <c r="E22" s="8">
        <v>18700.5</v>
      </c>
      <c r="F22" s="8">
        <v>14432</v>
      </c>
      <c r="G22" s="8">
        <v>17990</v>
      </c>
      <c r="H22" s="8">
        <v>11022</v>
      </c>
      <c r="I22" s="8">
        <v>17760</v>
      </c>
      <c r="J22" s="8">
        <v>30399.599999999999</v>
      </c>
      <c r="K22" s="8">
        <v>20400</v>
      </c>
    </row>
    <row r="25" spans="1:11" x14ac:dyDescent="0.35">
      <c r="C25" s="29" t="s">
        <v>86</v>
      </c>
      <c r="D25" s="10">
        <f>LARGE($B$22:$K$22,COLUMNS($B$22:B22))</f>
        <v>30399.599999999999</v>
      </c>
      <c r="E25" s="10">
        <f>LARGE($B$22:$K$22,COLUMNS($B$22:C22))</f>
        <v>20400</v>
      </c>
      <c r="F25" s="10">
        <f>LARGE($B$22:$K$22,COLUMNS($B$22:D22))</f>
        <v>18700.5</v>
      </c>
      <c r="G25" s="10">
        <f>LARGE($B$22:$K$22,COLUMNS($B$22:E22))</f>
        <v>17990</v>
      </c>
      <c r="H25" s="10">
        <f>LARGE($B$22:$K$22,COLUMNS($B$22:F22))</f>
        <v>17760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A14D-66AE-4B2A-A419-764E89D6EEF5}">
  <sheetPr>
    <tabColor rgb="FF63B8DD"/>
  </sheetPr>
  <dimension ref="A1:H44"/>
  <sheetViews>
    <sheetView workbookViewId="0">
      <selection activeCell="J30" sqref="J30"/>
    </sheetView>
  </sheetViews>
  <sheetFormatPr defaultRowHeight="14.5" x14ac:dyDescent="0.35"/>
  <cols>
    <col min="1" max="1" width="11.81640625" customWidth="1"/>
    <col min="3" max="3" width="11.26953125" customWidth="1"/>
    <col min="4" max="4" width="12" customWidth="1"/>
    <col min="7" max="7" width="16.08984375" customWidth="1"/>
  </cols>
  <sheetData>
    <row r="1" spans="1:8" ht="17" x14ac:dyDescent="0.4">
      <c r="A1" s="1" t="s">
        <v>93</v>
      </c>
      <c r="B1" s="2"/>
      <c r="C1" s="2"/>
      <c r="D1" s="2"/>
      <c r="E1" s="2"/>
      <c r="F1" s="2"/>
      <c r="G1" s="2"/>
      <c r="H1" s="2"/>
    </row>
    <row r="3" spans="1:8" ht="17" x14ac:dyDescent="0.4">
      <c r="A3" s="3" t="s">
        <v>94</v>
      </c>
      <c r="B3" s="1"/>
      <c r="C3" s="1"/>
      <c r="D3" s="1"/>
      <c r="E3" s="1"/>
      <c r="F3" s="1"/>
      <c r="G3" s="1"/>
      <c r="H3" s="1"/>
    </row>
    <row r="4" spans="1:8" ht="15" thickBot="1" x14ac:dyDescent="0.4"/>
    <row r="5" spans="1:8" ht="15" thickBot="1" x14ac:dyDescent="0.4">
      <c r="A5" s="5" t="s">
        <v>3</v>
      </c>
      <c r="B5" s="4" t="s">
        <v>4</v>
      </c>
      <c r="D5" t="s">
        <v>95</v>
      </c>
      <c r="E5" s="34">
        <v>1</v>
      </c>
      <c r="G5" s="29" t="str">
        <f>CHOOSE(E5,"Top 5","Worst 5")</f>
        <v>Top 5</v>
      </c>
    </row>
    <row r="6" spans="1:8" x14ac:dyDescent="0.35">
      <c r="A6" t="s">
        <v>9</v>
      </c>
      <c r="B6" s="8">
        <v>11649</v>
      </c>
      <c r="D6" t="s">
        <v>96</v>
      </c>
      <c r="F6">
        <v>1</v>
      </c>
      <c r="G6" s="10">
        <f>CHOOSE($E$5,LARGE($B$6:$B$15,ROWS($B$6:B6)), SMALL($B$6:$B$15,ROWS($B$6:B6)))</f>
        <v>30399.599999999999</v>
      </c>
    </row>
    <row r="7" spans="1:8" x14ac:dyDescent="0.35">
      <c r="A7" t="s">
        <v>10</v>
      </c>
      <c r="B7" s="8">
        <v>7718</v>
      </c>
      <c r="F7">
        <v>2</v>
      </c>
      <c r="G7" s="10">
        <f>CHOOSE($E$5,LARGE($B$6:$B$15,ROWS($B$6:B7)), SMALL($B$6:$B$15,ROWS($B$6:B7)))</f>
        <v>20400</v>
      </c>
    </row>
    <row r="8" spans="1:8" x14ac:dyDescent="0.35">
      <c r="A8" t="s">
        <v>11</v>
      </c>
      <c r="B8" s="8">
        <v>15033</v>
      </c>
      <c r="F8">
        <v>3</v>
      </c>
      <c r="G8" s="10">
        <f>CHOOSE($E$5,LARGE($B$6:$B$15,ROWS($B$6:B8)), SMALL($B$6:$B$15,ROWS($B$6:B8)))</f>
        <v>18700.5</v>
      </c>
    </row>
    <row r="9" spans="1:8" x14ac:dyDescent="0.35">
      <c r="A9" t="s">
        <v>12</v>
      </c>
      <c r="B9" s="8">
        <v>18700.5</v>
      </c>
      <c r="F9">
        <v>4</v>
      </c>
      <c r="G9" s="10">
        <f>CHOOSE($E$5,LARGE($B$6:$B$15,ROWS($B$6:B9)), SMALL($B$6:$B$15,ROWS($B$6:B9)))</f>
        <v>17990</v>
      </c>
    </row>
    <row r="10" spans="1:8" x14ac:dyDescent="0.35">
      <c r="A10" t="s">
        <v>14</v>
      </c>
      <c r="B10" s="8">
        <v>14432</v>
      </c>
      <c r="F10">
        <v>5</v>
      </c>
      <c r="G10" s="10">
        <f>CHOOSE($E$5,LARGE($B$6:$B$15,ROWS($B$6:B10)), SMALL($B$6:$B$15,ROWS($B$6:B10)))</f>
        <v>17760</v>
      </c>
    </row>
    <row r="11" spans="1:8" x14ac:dyDescent="0.35">
      <c r="A11" t="s">
        <v>15</v>
      </c>
      <c r="B11" s="8">
        <v>17990</v>
      </c>
    </row>
    <row r="12" spans="1:8" x14ac:dyDescent="0.35">
      <c r="A12" t="s">
        <v>16</v>
      </c>
      <c r="B12" s="8">
        <v>11022</v>
      </c>
    </row>
    <row r="13" spans="1:8" x14ac:dyDescent="0.35">
      <c r="A13" t="s">
        <v>18</v>
      </c>
      <c r="B13" s="8">
        <v>17760</v>
      </c>
    </row>
    <row r="14" spans="1:8" x14ac:dyDescent="0.35">
      <c r="A14" t="s">
        <v>7</v>
      </c>
      <c r="B14" s="8">
        <v>30399.599999999999</v>
      </c>
    </row>
    <row r="15" spans="1:8" x14ac:dyDescent="0.35">
      <c r="A15" t="s">
        <v>19</v>
      </c>
      <c r="B15" s="8">
        <v>20400</v>
      </c>
    </row>
    <row r="18" spans="1:8" ht="17" x14ac:dyDescent="0.4">
      <c r="A18" s="3" t="s">
        <v>97</v>
      </c>
      <c r="B18" s="1"/>
      <c r="C18" s="1"/>
      <c r="D18" s="1"/>
      <c r="E18" s="1"/>
      <c r="F18" s="1"/>
      <c r="G18" s="1"/>
      <c r="H18" s="1"/>
    </row>
    <row r="20" spans="1:8" x14ac:dyDescent="0.35">
      <c r="A20" s="35" t="s">
        <v>98</v>
      </c>
      <c r="B20" s="36"/>
      <c r="C20" s="37" t="s">
        <v>99</v>
      </c>
      <c r="D20" s="38"/>
      <c r="F20" s="15" t="s">
        <v>100</v>
      </c>
    </row>
    <row r="21" spans="1:8" ht="15" thickBot="1" x14ac:dyDescent="0.4">
      <c r="A21" t="s">
        <v>9</v>
      </c>
      <c r="B21" s="39">
        <v>11649</v>
      </c>
      <c r="C21" t="s">
        <v>14</v>
      </c>
      <c r="D21" s="8">
        <v>14432</v>
      </c>
      <c r="F21" t="s">
        <v>101</v>
      </c>
    </row>
    <row r="22" spans="1:8" ht="15" thickBot="1" x14ac:dyDescent="0.4">
      <c r="A22" t="s">
        <v>10</v>
      </c>
      <c r="B22" s="39">
        <v>7718</v>
      </c>
      <c r="C22" t="s">
        <v>15</v>
      </c>
      <c r="D22" s="8">
        <v>17990</v>
      </c>
      <c r="F22" s="34">
        <v>1</v>
      </c>
      <c r="G22" s="10">
        <f>SUM(CHOOSE(F22,B21:B24,D21:D23))</f>
        <v>53100.5</v>
      </c>
      <c r="H22" s="10">
        <f>CHOOSE($F$22,SUM(B21:B24),SUM(D21:D23))</f>
        <v>53100.5</v>
      </c>
    </row>
    <row r="23" spans="1:8" x14ac:dyDescent="0.35">
      <c r="A23" t="s">
        <v>11</v>
      </c>
      <c r="B23" s="39">
        <v>15033</v>
      </c>
      <c r="C23" t="s">
        <v>16</v>
      </c>
      <c r="D23" s="8">
        <v>11022</v>
      </c>
    </row>
    <row r="24" spans="1:8" x14ac:dyDescent="0.35">
      <c r="A24" t="s">
        <v>12</v>
      </c>
      <c r="B24" s="39">
        <v>18700.5</v>
      </c>
    </row>
    <row r="27" spans="1:8" ht="17" x14ac:dyDescent="0.4">
      <c r="A27" s="3" t="s">
        <v>102</v>
      </c>
      <c r="B27" s="1"/>
      <c r="C27" s="1"/>
      <c r="D27" s="1"/>
      <c r="E27" s="1"/>
      <c r="F27" s="1"/>
      <c r="G27" s="1"/>
      <c r="H27" s="1"/>
    </row>
    <row r="29" spans="1:8" x14ac:dyDescent="0.35">
      <c r="A29" s="17" t="s">
        <v>28</v>
      </c>
      <c r="B29" s="18" t="s">
        <v>29</v>
      </c>
      <c r="C29" s="19" t="s">
        <v>30</v>
      </c>
      <c r="F29" s="7" t="s">
        <v>31</v>
      </c>
      <c r="G29" s="20">
        <v>1</v>
      </c>
    </row>
    <row r="30" spans="1:8" x14ac:dyDescent="0.35">
      <c r="A30" s="21" t="s">
        <v>14</v>
      </c>
      <c r="B30" t="s">
        <v>9</v>
      </c>
      <c r="C30" s="22" t="s">
        <v>33</v>
      </c>
      <c r="G30" s="23" t="str">
        <f t="shared" ref="G30:G44" si="0">CHOOSE($G$29,A30,B30,C30)</f>
        <v>WenCaL</v>
      </c>
    </row>
    <row r="31" spans="1:8" x14ac:dyDescent="0.35">
      <c r="A31" s="21" t="s">
        <v>15</v>
      </c>
      <c r="B31" t="s">
        <v>10</v>
      </c>
      <c r="C31" s="22" t="s">
        <v>34</v>
      </c>
      <c r="G31" s="23" t="str">
        <f t="shared" si="0"/>
        <v>Blend</v>
      </c>
    </row>
    <row r="32" spans="1:8" x14ac:dyDescent="0.35">
      <c r="A32" s="21" t="s">
        <v>35</v>
      </c>
      <c r="B32" t="s">
        <v>11</v>
      </c>
      <c r="C32" s="22" t="s">
        <v>18</v>
      </c>
      <c r="G32" s="23" t="str">
        <f t="shared" si="0"/>
        <v>Voltage</v>
      </c>
    </row>
    <row r="33" spans="1:7" x14ac:dyDescent="0.35">
      <c r="A33" s="21" t="s">
        <v>36</v>
      </c>
      <c r="B33" t="s">
        <v>37</v>
      </c>
      <c r="C33" s="22" t="s">
        <v>7</v>
      </c>
      <c r="G33" s="23" t="str">
        <f t="shared" si="0"/>
        <v>Inkly</v>
      </c>
    </row>
    <row r="34" spans="1:7" x14ac:dyDescent="0.35">
      <c r="A34" s="21" t="s">
        <v>16</v>
      </c>
      <c r="B34" t="s">
        <v>38</v>
      </c>
      <c r="C34" s="22" t="s">
        <v>19</v>
      </c>
      <c r="G34" s="23" t="str">
        <f t="shared" si="0"/>
        <v>Sleops</v>
      </c>
    </row>
    <row r="35" spans="1:7" x14ac:dyDescent="0.35">
      <c r="A35" s="21" t="s">
        <v>39</v>
      </c>
      <c r="B35" t="s">
        <v>12</v>
      </c>
      <c r="C35" s="22" t="s">
        <v>40</v>
      </c>
      <c r="G35" s="23" t="str">
        <f t="shared" si="0"/>
        <v>Kind Ape</v>
      </c>
    </row>
    <row r="36" spans="1:7" x14ac:dyDescent="0.35">
      <c r="A36" s="21" t="s">
        <v>41</v>
      </c>
      <c r="B36" t="s">
        <v>42</v>
      </c>
      <c r="C36" s="22" t="s">
        <v>43</v>
      </c>
      <c r="G36" s="23" t="str">
        <f t="shared" si="0"/>
        <v>Pet Feed</v>
      </c>
    </row>
    <row r="37" spans="1:7" x14ac:dyDescent="0.35">
      <c r="A37" s="21" t="s">
        <v>44</v>
      </c>
      <c r="B37" t="s">
        <v>45</v>
      </c>
      <c r="C37" s="22" t="s">
        <v>46</v>
      </c>
      <c r="G37" s="23" t="str">
        <f t="shared" si="0"/>
        <v>Right App</v>
      </c>
    </row>
    <row r="38" spans="1:7" x14ac:dyDescent="0.35">
      <c r="A38" s="21" t="s">
        <v>47</v>
      </c>
      <c r="B38" t="s">
        <v>48</v>
      </c>
      <c r="C38" s="22" t="s">
        <v>49</v>
      </c>
      <c r="G38" s="23" t="str">
        <f t="shared" si="0"/>
        <v>Mirrrr</v>
      </c>
    </row>
    <row r="39" spans="1:7" x14ac:dyDescent="0.35">
      <c r="A39" s="21" t="s">
        <v>50</v>
      </c>
      <c r="B39" t="s">
        <v>51</v>
      </c>
      <c r="C39" s="22" t="s">
        <v>52</v>
      </c>
      <c r="G39" s="23" t="str">
        <f t="shared" si="0"/>
        <v>Halotot</v>
      </c>
    </row>
    <row r="40" spans="1:7" x14ac:dyDescent="0.35">
      <c r="A40" s="21" t="s">
        <v>53</v>
      </c>
      <c r="B40" t="s">
        <v>54</v>
      </c>
      <c r="C40" s="22" t="s">
        <v>55</v>
      </c>
      <c r="G40" s="23" t="str">
        <f t="shared" si="0"/>
        <v>Flowrrr</v>
      </c>
    </row>
    <row r="41" spans="1:7" x14ac:dyDescent="0.35">
      <c r="A41" s="21" t="s">
        <v>56</v>
      </c>
      <c r="B41" t="s">
        <v>57</v>
      </c>
      <c r="C41" s="22" t="s">
        <v>58</v>
      </c>
      <c r="G41" s="23" t="str">
        <f t="shared" si="0"/>
        <v>Silvrr</v>
      </c>
    </row>
    <row r="42" spans="1:7" x14ac:dyDescent="0.35">
      <c r="A42" s="21" t="s">
        <v>59</v>
      </c>
      <c r="B42" t="s">
        <v>60</v>
      </c>
      <c r="C42" s="22" t="s">
        <v>61</v>
      </c>
      <c r="G42" s="23" t="str">
        <f t="shared" si="0"/>
        <v>Dasring</v>
      </c>
    </row>
    <row r="43" spans="1:7" x14ac:dyDescent="0.35">
      <c r="A43" s="21" t="s">
        <v>62</v>
      </c>
      <c r="B43" t="s">
        <v>60</v>
      </c>
      <c r="C43" s="22" t="s">
        <v>60</v>
      </c>
      <c r="G43" s="23" t="str">
        <f t="shared" si="0"/>
        <v>Rehire</v>
      </c>
    </row>
    <row r="44" spans="1:7" x14ac:dyDescent="0.35">
      <c r="A44" s="26" t="s">
        <v>63</v>
      </c>
      <c r="B44" s="2" t="s">
        <v>60</v>
      </c>
      <c r="C44" s="27" t="s">
        <v>60</v>
      </c>
      <c r="G44" s="23" t="str">
        <f t="shared" si="0"/>
        <v>Didactic</v>
      </c>
    </row>
  </sheetData>
  <dataValidations count="3">
    <dataValidation type="list" allowBlank="1" showInputMessage="1" showErrorMessage="1" promptTitle="Select" prompt="1 or 2_x000a_" sqref="F22" xr:uid="{34F88FC9-E82D-4795-BB86-BF0C02B763F7}">
      <formula1>"1,2"</formula1>
    </dataValidation>
    <dataValidation type="list" allowBlank="1" showInputMessage="1" showErrorMessage="1" sqref="E5" xr:uid="{6A71C3D9-E60E-4D3F-A479-85E7E0301B5D}">
      <formula1>"1,2"</formula1>
    </dataValidation>
    <dataValidation type="list" allowBlank="1" showInputMessage="1" showErrorMessage="1" sqref="G29" xr:uid="{FA46B643-0FDA-458F-8514-05E427C17FA8}">
      <formula1>"1,2,3"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237-9263-4CC4-9A8B-95050E81282D}">
  <sheetPr>
    <tabColor rgb="FF63B8DD"/>
  </sheetPr>
  <dimension ref="A1:H25"/>
  <sheetViews>
    <sheetView zoomScale="110" zoomScaleNormal="110" workbookViewId="0">
      <selection activeCell="E7" sqref="E7"/>
    </sheetView>
  </sheetViews>
  <sheetFormatPr defaultRowHeight="14.5" x14ac:dyDescent="0.35"/>
  <cols>
    <col min="1" max="1" width="18.36328125" customWidth="1"/>
    <col min="2" max="2" width="9.26953125" customWidth="1"/>
    <col min="3" max="3" width="3.26953125" customWidth="1"/>
    <col min="4" max="4" width="55.08984375" customWidth="1"/>
    <col min="5" max="5" width="23.81640625" bestFit="1" customWidth="1"/>
    <col min="6" max="6" width="25.7265625" customWidth="1"/>
    <col min="7" max="7" width="10.36328125" customWidth="1"/>
    <col min="8" max="8" width="11.08984375" bestFit="1" customWidth="1"/>
  </cols>
  <sheetData>
    <row r="1" spans="1:8" ht="17" x14ac:dyDescent="0.4">
      <c r="A1" s="1" t="s">
        <v>103</v>
      </c>
      <c r="B1" s="2"/>
      <c r="C1" s="2"/>
      <c r="D1" s="2"/>
      <c r="E1" s="2"/>
      <c r="F1" s="2"/>
      <c r="G1" s="2"/>
      <c r="H1" s="2"/>
    </row>
    <row r="2" spans="1:8" x14ac:dyDescent="0.35">
      <c r="E2" s="15"/>
    </row>
    <row r="3" spans="1:8" ht="29" x14ac:dyDescent="0.35">
      <c r="A3" s="4" t="s">
        <v>104</v>
      </c>
      <c r="B3" s="4" t="s">
        <v>4</v>
      </c>
      <c r="E3" s="15" t="s">
        <v>105</v>
      </c>
      <c r="F3" s="15" t="s">
        <v>106</v>
      </c>
      <c r="G3" s="40" t="s">
        <v>107</v>
      </c>
      <c r="H3" s="40" t="s">
        <v>108</v>
      </c>
    </row>
    <row r="4" spans="1:8" x14ac:dyDescent="0.35">
      <c r="B4">
        <v>11649.9</v>
      </c>
      <c r="D4" t="s">
        <v>109</v>
      </c>
      <c r="E4" s="33" t="str">
        <f>TEXT(B4, "#,##0.00")</f>
        <v>11,649.90</v>
      </c>
      <c r="G4" t="s">
        <v>110</v>
      </c>
      <c r="H4">
        <f>E4+1</f>
        <v>11650.9</v>
      </c>
    </row>
    <row r="5" spans="1:8" x14ac:dyDescent="0.35">
      <c r="B5">
        <v>-7718</v>
      </c>
      <c r="D5" t="s">
        <v>111</v>
      </c>
      <c r="E5" s="33" t="str">
        <f>TEXT(B5,F5)</f>
        <v>(7,718)</v>
      </c>
      <c r="F5" t="s">
        <v>112</v>
      </c>
      <c r="G5" t="s">
        <v>110</v>
      </c>
      <c r="H5">
        <f t="shared" ref="H5:H12" si="0">E5+1</f>
        <v>-7717</v>
      </c>
    </row>
    <row r="6" spans="1:8" x14ac:dyDescent="0.35">
      <c r="B6">
        <v>-15033</v>
      </c>
      <c r="D6" t="s">
        <v>113</v>
      </c>
      <c r="E6" s="33" t="str">
        <f>TEXT(B6,F6)</f>
        <v>($15,033)</v>
      </c>
      <c r="F6" t="s">
        <v>114</v>
      </c>
      <c r="G6" t="s">
        <v>110</v>
      </c>
      <c r="H6">
        <f t="shared" si="0"/>
        <v>-15032</v>
      </c>
    </row>
    <row r="7" spans="1:8" x14ac:dyDescent="0.35">
      <c r="B7">
        <v>-15033</v>
      </c>
      <c r="D7" t="s">
        <v>115</v>
      </c>
      <c r="E7" s="33" t="str">
        <f>TEXT(B7,F7)</f>
        <v>EUR (15,033)</v>
      </c>
      <c r="F7" t="s">
        <v>116</v>
      </c>
      <c r="G7" t="s">
        <v>117</v>
      </c>
      <c r="H7" t="e">
        <f t="shared" si="0"/>
        <v>#VALUE!</v>
      </c>
    </row>
    <row r="8" spans="1:8" x14ac:dyDescent="0.35">
      <c r="A8" t="s">
        <v>11</v>
      </c>
      <c r="B8" s="30">
        <v>18700</v>
      </c>
      <c r="D8" t="s">
        <v>118</v>
      </c>
      <c r="E8" s="33" t="str">
        <f>"Sales = "&amp;TEXT(B8,F8)</f>
        <v>Sales = 18,700</v>
      </c>
      <c r="F8" t="s">
        <v>119</v>
      </c>
      <c r="G8" t="s">
        <v>117</v>
      </c>
      <c r="H8" t="e">
        <f t="shared" si="0"/>
        <v>#VALUE!</v>
      </c>
    </row>
    <row r="10" spans="1:8" x14ac:dyDescent="0.35">
      <c r="A10" s="4" t="s">
        <v>120</v>
      </c>
      <c r="B10" s="41">
        <v>42815</v>
      </c>
      <c r="D10" t="s">
        <v>121</v>
      </c>
      <c r="E10" s="33" t="str">
        <f>TEXT(B10,F10)</f>
        <v>Tue 03 17</v>
      </c>
      <c r="F10" t="s">
        <v>122</v>
      </c>
      <c r="G10" t="s">
        <v>117</v>
      </c>
      <c r="H10" t="e">
        <f t="shared" si="0"/>
        <v>#VALUE!</v>
      </c>
    </row>
    <row r="12" spans="1:8" x14ac:dyDescent="0.35">
      <c r="A12" s="4" t="s">
        <v>123</v>
      </c>
      <c r="B12">
        <v>0.12</v>
      </c>
      <c r="D12" t="s">
        <v>124</v>
      </c>
      <c r="E12" s="33" t="str">
        <f>TEXT(B12,F12)</f>
        <v>12.0%</v>
      </c>
      <c r="F12" s="42" t="s">
        <v>125</v>
      </c>
      <c r="G12" t="s">
        <v>110</v>
      </c>
      <c r="H12">
        <f t="shared" si="0"/>
        <v>1.1200000000000001</v>
      </c>
    </row>
    <row r="15" spans="1:8" x14ac:dyDescent="0.35">
      <c r="A15" s="43" t="str">
        <f>"Sales for "&amp;A8&amp;" = "</f>
        <v xml:space="preserve">Sales for Perino = </v>
      </c>
      <c r="B15" s="44">
        <v>19003</v>
      </c>
    </row>
    <row r="16" spans="1:8" x14ac:dyDescent="0.35">
      <c r="D16" s="45"/>
    </row>
    <row r="20" spans="4:4" x14ac:dyDescent="0.35">
      <c r="D20" t="str">
        <f>"sales = "&amp;B8</f>
        <v>sales = 18700</v>
      </c>
    </row>
    <row r="21" spans="4:4" x14ac:dyDescent="0.35">
      <c r="D21" t="str">
        <f>"sales = "&amp;TEXT($B$8,"#,##0")</f>
        <v>sales = 18,700</v>
      </c>
    </row>
    <row r="22" spans="4:4" x14ac:dyDescent="0.35">
      <c r="D22" t="str">
        <f>"sales = "&amp;"$"&amp;TEXT($B$8,"#,##0")</f>
        <v>sales = $18,700</v>
      </c>
    </row>
    <row r="24" spans="4:4" x14ac:dyDescent="0.35">
      <c r="D24" s="46">
        <v>1234567890.1234</v>
      </c>
    </row>
    <row r="25" spans="4:4" x14ac:dyDescent="0.35">
      <c r="D25" s="47"/>
    </row>
  </sheetData>
  <pageMargins left="0.7" right="0.7" top="0.75" bottom="0.75" header="0.3" footer="0.3"/>
  <pageSetup paperSize="0" orientation="portrait"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3A19B-2B75-4292-ACDA-1B5344CC9233}">
  <sheetPr>
    <tabColor rgb="FF63B8DD"/>
  </sheetPr>
  <dimension ref="A1:H19"/>
  <sheetViews>
    <sheetView workbookViewId="0">
      <selection activeCell="F9" sqref="F9"/>
    </sheetView>
  </sheetViews>
  <sheetFormatPr defaultRowHeight="14.5" x14ac:dyDescent="0.35"/>
  <cols>
    <col min="1" max="1" width="19.08984375" bestFit="1" customWidth="1"/>
    <col min="2" max="2" width="9.453125" bestFit="1" customWidth="1"/>
    <col min="6" max="6" width="9.08984375" bestFit="1" customWidth="1"/>
  </cols>
  <sheetData>
    <row r="1" spans="1:8" ht="17" x14ac:dyDescent="0.4">
      <c r="A1" s="1" t="s">
        <v>126</v>
      </c>
      <c r="B1" s="2"/>
      <c r="C1" s="2"/>
      <c r="D1" s="2"/>
      <c r="E1" s="2"/>
      <c r="F1" s="2"/>
      <c r="G1" s="2"/>
      <c r="H1" s="2"/>
    </row>
    <row r="3" spans="1:8" x14ac:dyDescent="0.35">
      <c r="F3" s="15" t="s">
        <v>127</v>
      </c>
    </row>
    <row r="4" spans="1:8" x14ac:dyDescent="0.35">
      <c r="A4" s="4" t="s">
        <v>104</v>
      </c>
      <c r="B4">
        <v>11649</v>
      </c>
      <c r="C4">
        <f>N(B4)</f>
        <v>11649</v>
      </c>
      <c r="F4" s="33">
        <f>N(B4)</f>
        <v>11649</v>
      </c>
    </row>
    <row r="5" spans="1:8" x14ac:dyDescent="0.35">
      <c r="B5">
        <v>-7718</v>
      </c>
      <c r="F5" s="33">
        <f>N(B5)</f>
        <v>-7718</v>
      </c>
    </row>
    <row r="6" spans="1:8" x14ac:dyDescent="0.35">
      <c r="B6">
        <v>-15033</v>
      </c>
      <c r="F6" s="33">
        <f>N(B6)</f>
        <v>-15033</v>
      </c>
    </row>
    <row r="7" spans="1:8" x14ac:dyDescent="0.35">
      <c r="B7">
        <v>18700.5</v>
      </c>
      <c r="F7" s="33">
        <f>N(B7)</f>
        <v>18700.5</v>
      </c>
    </row>
    <row r="9" spans="1:8" x14ac:dyDescent="0.35">
      <c r="A9" s="4" t="s">
        <v>120</v>
      </c>
      <c r="B9" s="41">
        <v>42815</v>
      </c>
      <c r="F9" s="33">
        <f>N(B9)</f>
        <v>42815</v>
      </c>
    </row>
    <row r="11" spans="1:8" x14ac:dyDescent="0.35">
      <c r="A11" s="4" t="s">
        <v>128</v>
      </c>
      <c r="B11" t="s">
        <v>12</v>
      </c>
      <c r="F11" s="33">
        <f>N(B11)</f>
        <v>0</v>
      </c>
    </row>
    <row r="13" spans="1:8" x14ac:dyDescent="0.35">
      <c r="A13" s="4" t="s">
        <v>129</v>
      </c>
      <c r="B13" t="b">
        <v>1</v>
      </c>
      <c r="F13" s="33">
        <f>N(B13)</f>
        <v>1</v>
      </c>
    </row>
    <row r="14" spans="1:8" x14ac:dyDescent="0.35">
      <c r="B14" t="b">
        <v>0</v>
      </c>
      <c r="F14" s="33">
        <f>N(B14)</f>
        <v>0</v>
      </c>
    </row>
    <row r="16" spans="1:8" x14ac:dyDescent="0.35">
      <c r="A16" s="4" t="s">
        <v>130</v>
      </c>
      <c r="B16" t="e">
        <f>NA()</f>
        <v>#N/A</v>
      </c>
      <c r="F16" s="33" t="e">
        <f>N(B16)</f>
        <v>#N/A</v>
      </c>
    </row>
    <row r="19" spans="1:6" x14ac:dyDescent="0.35">
      <c r="A19" s="4" t="s">
        <v>131</v>
      </c>
      <c r="B19">
        <f>SUM(B4:B7)*1.1+N("Mark told me to increase by 10%")</f>
        <v>8358.35</v>
      </c>
      <c r="F19" s="33">
        <f>SUM(B4:B7)*1.1+N("CEO told me to use 10%")</f>
        <v>8358.35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67CF-D907-400B-9D64-67E451847496}">
  <sheetPr>
    <tabColor rgb="FF63B8DD"/>
  </sheetPr>
  <dimension ref="A1:N19"/>
  <sheetViews>
    <sheetView workbookViewId="0">
      <selection activeCell="L45" sqref="L45"/>
    </sheetView>
  </sheetViews>
  <sheetFormatPr defaultRowHeight="14.5" x14ac:dyDescent="0.35"/>
  <cols>
    <col min="1" max="1" width="10.7265625" customWidth="1"/>
    <col min="3" max="3" width="10" customWidth="1"/>
    <col min="4" max="4" width="9.7265625" customWidth="1"/>
    <col min="6" max="6" width="3.6328125" customWidth="1"/>
    <col min="7" max="7" width="12.36328125" bestFit="1" customWidth="1"/>
    <col min="8" max="8" width="14.36328125" bestFit="1" customWidth="1"/>
    <col min="9" max="9" width="14.08984375" customWidth="1"/>
    <col min="10" max="10" width="15.36328125" bestFit="1" customWidth="1"/>
    <col min="11" max="11" width="17.453125" bestFit="1" customWidth="1"/>
  </cols>
  <sheetData>
    <row r="1" spans="1:14" ht="17" x14ac:dyDescent="0.4">
      <c r="A1" s="1" t="s">
        <v>132</v>
      </c>
      <c r="B1" s="2"/>
      <c r="C1" s="2"/>
      <c r="D1" s="2"/>
      <c r="E1" s="2"/>
    </row>
    <row r="2" spans="1:14" ht="17" x14ac:dyDescent="0.4">
      <c r="A2" s="12"/>
      <c r="J2" s="7" t="s">
        <v>133</v>
      </c>
    </row>
    <row r="3" spans="1:14" x14ac:dyDescent="0.35">
      <c r="J3" s="48"/>
      <c r="K3" s="2" t="s">
        <v>134</v>
      </c>
      <c r="N3" t="s">
        <v>135</v>
      </c>
    </row>
    <row r="4" spans="1:14" x14ac:dyDescent="0.35">
      <c r="A4" s="4" t="s">
        <v>136</v>
      </c>
      <c r="B4" s="4" t="s">
        <v>2</v>
      </c>
      <c r="C4" s="4" t="s">
        <v>3</v>
      </c>
      <c r="D4" s="4" t="s">
        <v>4</v>
      </c>
      <c r="G4" s="61" t="s">
        <v>137</v>
      </c>
      <c r="H4" t="s">
        <v>138</v>
      </c>
      <c r="J4" t="s">
        <v>139</v>
      </c>
      <c r="K4" s="49">
        <f>IFERROR(GETPIVOTDATA("Revenue",$G$4,"Month",J4),"")</f>
        <v>40367</v>
      </c>
      <c r="N4" t="s">
        <v>140</v>
      </c>
    </row>
    <row r="5" spans="1:14" x14ac:dyDescent="0.35">
      <c r="A5" t="s">
        <v>139</v>
      </c>
      <c r="B5" t="s">
        <v>8</v>
      </c>
      <c r="C5" t="s">
        <v>9</v>
      </c>
      <c r="D5" s="8">
        <v>11649</v>
      </c>
      <c r="G5" s="50" t="s">
        <v>139</v>
      </c>
      <c r="H5">
        <v>40367</v>
      </c>
      <c r="J5" t="s">
        <v>141</v>
      </c>
      <c r="K5" s="49">
        <f t="shared" ref="K5:K15" si="0">IFERROR(GETPIVOTDATA("Revenue",$G$4,"Month",J5),"")</f>
        <v>27033</v>
      </c>
    </row>
    <row r="6" spans="1:14" x14ac:dyDescent="0.35">
      <c r="A6" t="s">
        <v>139</v>
      </c>
      <c r="B6" t="s">
        <v>8</v>
      </c>
      <c r="C6" t="s">
        <v>10</v>
      </c>
      <c r="D6" s="8">
        <v>7718</v>
      </c>
      <c r="G6" s="50" t="s">
        <v>141</v>
      </c>
      <c r="H6">
        <v>27033</v>
      </c>
      <c r="J6" t="s">
        <v>142</v>
      </c>
      <c r="K6" s="49">
        <f t="shared" si="0"/>
        <v>46322</v>
      </c>
    </row>
    <row r="7" spans="1:14" x14ac:dyDescent="0.35">
      <c r="A7" t="s">
        <v>141</v>
      </c>
      <c r="B7" t="s">
        <v>8</v>
      </c>
      <c r="C7" t="s">
        <v>11</v>
      </c>
      <c r="D7" s="8">
        <v>15033</v>
      </c>
      <c r="G7" s="50" t="s">
        <v>142</v>
      </c>
      <c r="H7">
        <v>46322</v>
      </c>
      <c r="J7" t="s">
        <v>143</v>
      </c>
      <c r="K7" s="49">
        <f t="shared" si="0"/>
        <v>59181.599999999999</v>
      </c>
    </row>
    <row r="8" spans="1:14" x14ac:dyDescent="0.35">
      <c r="A8" t="s">
        <v>142</v>
      </c>
      <c r="B8" t="s">
        <v>8</v>
      </c>
      <c r="C8" t="s">
        <v>12</v>
      </c>
      <c r="D8" s="8">
        <v>1800</v>
      </c>
      <c r="G8" s="50" t="s">
        <v>143</v>
      </c>
      <c r="H8">
        <v>59181.599999999999</v>
      </c>
      <c r="J8" t="s">
        <v>144</v>
      </c>
      <c r="K8" s="49">
        <f t="shared" si="0"/>
        <v>20400</v>
      </c>
    </row>
    <row r="9" spans="1:14" x14ac:dyDescent="0.35">
      <c r="A9" t="s">
        <v>139</v>
      </c>
      <c r="B9" t="s">
        <v>13</v>
      </c>
      <c r="C9" t="s">
        <v>14</v>
      </c>
      <c r="D9" s="8">
        <v>10000</v>
      </c>
      <c r="G9" s="50" t="s">
        <v>144</v>
      </c>
      <c r="H9">
        <v>20400</v>
      </c>
      <c r="J9" t="s">
        <v>145</v>
      </c>
      <c r="K9" s="49">
        <f t="shared" si="0"/>
        <v>19000</v>
      </c>
    </row>
    <row r="10" spans="1:14" x14ac:dyDescent="0.35">
      <c r="A10" t="s">
        <v>142</v>
      </c>
      <c r="B10" t="s">
        <v>13</v>
      </c>
      <c r="C10" t="s">
        <v>14</v>
      </c>
      <c r="D10" s="8">
        <v>14432</v>
      </c>
      <c r="G10" s="50" t="s">
        <v>145</v>
      </c>
      <c r="H10">
        <v>19000</v>
      </c>
      <c r="J10" t="s">
        <v>146</v>
      </c>
      <c r="K10" s="49" t="str">
        <f t="shared" si="0"/>
        <v/>
      </c>
    </row>
    <row r="11" spans="1:14" x14ac:dyDescent="0.35">
      <c r="A11" t="s">
        <v>142</v>
      </c>
      <c r="B11" t="s">
        <v>13</v>
      </c>
      <c r="C11" t="s">
        <v>15</v>
      </c>
      <c r="D11" s="8">
        <v>17990</v>
      </c>
      <c r="G11" s="50" t="s">
        <v>147</v>
      </c>
      <c r="H11">
        <v>212303.6</v>
      </c>
      <c r="J11" t="s">
        <v>148</v>
      </c>
      <c r="K11" s="49" t="str">
        <f t="shared" si="0"/>
        <v/>
      </c>
    </row>
    <row r="12" spans="1:14" x14ac:dyDescent="0.35">
      <c r="A12" t="s">
        <v>143</v>
      </c>
      <c r="B12" t="s">
        <v>13</v>
      </c>
      <c r="C12" t="s">
        <v>16</v>
      </c>
      <c r="D12" s="8">
        <v>11022</v>
      </c>
      <c r="J12" t="s">
        <v>149</v>
      </c>
      <c r="K12" s="49" t="str">
        <f t="shared" si="0"/>
        <v/>
      </c>
    </row>
    <row r="13" spans="1:14" x14ac:dyDescent="0.35">
      <c r="A13" t="s">
        <v>139</v>
      </c>
      <c r="B13" t="s">
        <v>17</v>
      </c>
      <c r="C13" t="s">
        <v>19</v>
      </c>
      <c r="D13" s="8">
        <v>11000</v>
      </c>
      <c r="J13" t="s">
        <v>150</v>
      </c>
      <c r="K13" s="49" t="str">
        <f t="shared" si="0"/>
        <v/>
      </c>
    </row>
    <row r="14" spans="1:14" x14ac:dyDescent="0.35">
      <c r="A14" t="s">
        <v>141</v>
      </c>
      <c r="B14" t="s">
        <v>17</v>
      </c>
      <c r="C14" t="s">
        <v>18</v>
      </c>
      <c r="D14" s="8">
        <v>12000</v>
      </c>
      <c r="J14" t="s">
        <v>151</v>
      </c>
      <c r="K14" s="49" t="str">
        <f t="shared" si="0"/>
        <v/>
      </c>
    </row>
    <row r="15" spans="1:14" x14ac:dyDescent="0.35">
      <c r="A15" t="s">
        <v>142</v>
      </c>
      <c r="B15" t="s">
        <v>17</v>
      </c>
      <c r="C15" t="s">
        <v>7</v>
      </c>
      <c r="D15" s="8">
        <v>12100</v>
      </c>
      <c r="J15" t="s">
        <v>152</v>
      </c>
      <c r="K15" s="49" t="str">
        <f t="shared" si="0"/>
        <v/>
      </c>
    </row>
    <row r="16" spans="1:14" x14ac:dyDescent="0.35">
      <c r="A16" t="s">
        <v>143</v>
      </c>
      <c r="B16" t="s">
        <v>17</v>
      </c>
      <c r="C16" t="s">
        <v>18</v>
      </c>
      <c r="D16" s="8">
        <v>17760</v>
      </c>
    </row>
    <row r="17" spans="1:4" x14ac:dyDescent="0.35">
      <c r="A17" t="s">
        <v>143</v>
      </c>
      <c r="B17" t="s">
        <v>17</v>
      </c>
      <c r="C17" t="s">
        <v>7</v>
      </c>
      <c r="D17" s="8">
        <v>30399.599999999999</v>
      </c>
    </row>
    <row r="18" spans="1:4" x14ac:dyDescent="0.35">
      <c r="A18" t="s">
        <v>144</v>
      </c>
      <c r="B18" t="s">
        <v>17</v>
      </c>
      <c r="C18" t="s">
        <v>19</v>
      </c>
      <c r="D18" s="8">
        <v>20400</v>
      </c>
    </row>
    <row r="19" spans="1:4" x14ac:dyDescent="0.35">
      <c r="A19" t="s">
        <v>145</v>
      </c>
      <c r="B19" t="s">
        <v>8</v>
      </c>
      <c r="C19" t="s">
        <v>12</v>
      </c>
      <c r="D19" s="8">
        <v>19000</v>
      </c>
    </row>
  </sheetData>
  <pageMargins left="0.7" right="0.7" top="0.75" bottom="0.75" header="0.3" footer="0.3"/>
  <pageSetup paperSize="9"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C0BB-2F0D-40E4-9139-BF357C6F80E4}">
  <sheetPr>
    <tabColor rgb="FF63B8DD"/>
  </sheetPr>
  <dimension ref="A1:L17"/>
  <sheetViews>
    <sheetView zoomScale="110" zoomScaleNormal="110" workbookViewId="0">
      <selection activeCell="C14" sqref="C14"/>
    </sheetView>
  </sheetViews>
  <sheetFormatPr defaultRowHeight="14.5" x14ac:dyDescent="0.35"/>
  <cols>
    <col min="2" max="2" width="10.81640625" customWidth="1"/>
    <col min="3" max="3" width="12.7265625" customWidth="1"/>
    <col min="4" max="4" width="12.90625" bestFit="1" customWidth="1"/>
    <col min="9" max="9" width="17.08984375" customWidth="1"/>
    <col min="10" max="10" width="9.81640625" customWidth="1"/>
    <col min="11" max="11" width="20.26953125" bestFit="1" customWidth="1"/>
    <col min="12" max="12" width="19.6328125" bestFit="1" customWidth="1"/>
  </cols>
  <sheetData>
    <row r="1" spans="1:12" ht="17" x14ac:dyDescent="0.4">
      <c r="A1" s="1" t="s">
        <v>153</v>
      </c>
      <c r="B1" s="2"/>
      <c r="C1" s="2"/>
      <c r="D1" s="2"/>
      <c r="E1" s="51"/>
      <c r="F1" s="51"/>
      <c r="G1" s="51"/>
      <c r="H1" s="51"/>
    </row>
    <row r="3" spans="1:12" ht="17" x14ac:dyDescent="0.4">
      <c r="A3" s="3" t="s">
        <v>1</v>
      </c>
      <c r="B3" s="1"/>
      <c r="C3" s="1"/>
      <c r="D3" s="1"/>
      <c r="E3" s="1"/>
      <c r="F3" s="1"/>
      <c r="G3" s="1"/>
      <c r="H3" s="1"/>
    </row>
    <row r="6" spans="1:12" x14ac:dyDescent="0.35">
      <c r="A6" t="s">
        <v>154</v>
      </c>
      <c r="B6" s="52" t="str" cm="1">
        <f t="array" aca="1" ref="B6" ca="1">INDIRECT(A6)</f>
        <v>Hello there!</v>
      </c>
      <c r="I6" t="s">
        <v>155</v>
      </c>
    </row>
    <row r="7" spans="1:12" x14ac:dyDescent="0.35">
      <c r="A7" t="s">
        <v>156</v>
      </c>
      <c r="B7" s="52" t="str" cm="1">
        <f t="array" aca="1" ref="B7" ca="1">INDIRECT(A7)</f>
        <v>Hello there!</v>
      </c>
    </row>
    <row r="8" spans="1:12" x14ac:dyDescent="0.35">
      <c r="A8" t="s">
        <v>157</v>
      </c>
      <c r="B8" s="52" t="str" cm="1">
        <f t="array" aca="1" ref="B8" ca="1">INDIRECT("A8")</f>
        <v>hello</v>
      </c>
    </row>
    <row r="10" spans="1:12" ht="17" x14ac:dyDescent="0.4">
      <c r="A10" s="3" t="s">
        <v>158</v>
      </c>
      <c r="B10" s="1"/>
      <c r="C10" s="1"/>
      <c r="D10" s="1"/>
      <c r="E10" s="1"/>
      <c r="F10" s="1"/>
      <c r="G10" s="1"/>
      <c r="H10" s="1"/>
    </row>
    <row r="12" spans="1:12" x14ac:dyDescent="0.35">
      <c r="B12" s="53" t="s">
        <v>100</v>
      </c>
      <c r="C12" s="54"/>
    </row>
    <row r="13" spans="1:12" x14ac:dyDescent="0.35">
      <c r="D13" s="13" t="s">
        <v>159</v>
      </c>
    </row>
    <row r="14" spans="1:12" x14ac:dyDescent="0.35">
      <c r="B14" s="55" t="s">
        <v>160</v>
      </c>
      <c r="C14" s="56">
        <v>2017</v>
      </c>
      <c r="D14" s="56">
        <v>2017</v>
      </c>
      <c r="H14" s="57" t="s">
        <v>69</v>
      </c>
      <c r="I14" s="58" t="s">
        <v>161</v>
      </c>
      <c r="K14" s="55" t="s">
        <v>162</v>
      </c>
      <c r="L14" s="55" t="s">
        <v>163</v>
      </c>
    </row>
    <row r="15" spans="1:12" x14ac:dyDescent="0.35">
      <c r="B15" t="s">
        <v>17</v>
      </c>
      <c r="C15" s="59">
        <f ca="1">SUMIFS(INDIRECT($K$15),INDIRECT($L$15),INDIRECT!B15)</f>
        <v>189979</v>
      </c>
      <c r="D15" s="59">
        <f ca="1">SUMIFS(INDIRECT(VLOOKUP($D$14,$H$15:$I$16,2,FALSE)&amp;"[Revenue]"),INDIRECT(VLOOKUP($D$14,$H$15:$I$16,2,FALSE)&amp;"[Division]"),B15)</f>
        <v>189979</v>
      </c>
      <c r="H15">
        <v>2016</v>
      </c>
      <c r="I15" t="s">
        <v>164</v>
      </c>
      <c r="K15" t="str">
        <f>VLOOKUP(C14,H15:I16,2,FALSE)&amp;"[Revenue]"</f>
        <v>data_current[Revenue]</v>
      </c>
      <c r="L15" t="str">
        <f>VLOOKUP(C14,H15:I16,2,FALSE)&amp;"[Division]"</f>
        <v>data_current[Division]</v>
      </c>
    </row>
    <row r="16" spans="1:12" x14ac:dyDescent="0.35">
      <c r="B16" t="s">
        <v>13</v>
      </c>
      <c r="C16" s="59">
        <f ca="1">SUMIFS(INDIRECT($K$15),INDIRECT($L$15),INDIRECT!B16)</f>
        <v>162644</v>
      </c>
      <c r="D16" s="59">
        <f t="shared" ref="D16:D17" ca="1" si="0">SUMIFS(INDIRECT(VLOOKUP($D$14,$H$15:$I$16,2,FALSE)&amp;"[Revenue]"),INDIRECT(VLOOKUP($D$14,$H$15:$I$16,2,FALSE)&amp;"[Division]"),B16)</f>
        <v>162644</v>
      </c>
      <c r="H16">
        <v>2017</v>
      </c>
      <c r="I16" t="s">
        <v>165</v>
      </c>
    </row>
    <row r="17" spans="2:4" x14ac:dyDescent="0.35">
      <c r="B17" t="s">
        <v>8</v>
      </c>
      <c r="C17" s="59">
        <f ca="1">SUMIFS(INDIRECT($K$15),INDIRECT($L$15),INDIRECT!B17)</f>
        <v>227020</v>
      </c>
      <c r="D17" s="59">
        <f t="shared" ca="1" si="0"/>
        <v>227020</v>
      </c>
    </row>
  </sheetData>
  <dataValidations count="1">
    <dataValidation type="list" allowBlank="1" showInputMessage="1" showErrorMessage="1" sqref="C14:D14" xr:uid="{E8F84493-C9C8-4185-8AA4-53BCED832948}">
      <formula1>"2016,2017"</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C396-37A0-4FEE-B471-EEE55330633C}">
  <sheetPr>
    <tabColor rgb="FF63B8DD"/>
  </sheetPr>
  <dimension ref="A1:D16"/>
  <sheetViews>
    <sheetView workbookViewId="0">
      <selection activeCell="K38" sqref="K38"/>
    </sheetView>
  </sheetViews>
  <sheetFormatPr defaultRowHeight="14.5" x14ac:dyDescent="0.35"/>
  <cols>
    <col min="1" max="1" width="12.26953125" bestFit="1" customWidth="1"/>
    <col min="2" max="2" width="12.26953125" customWidth="1"/>
    <col min="4" max="4" width="9.7265625" customWidth="1"/>
  </cols>
  <sheetData>
    <row r="1" spans="1:4" x14ac:dyDescent="0.35">
      <c r="A1" s="60" t="s">
        <v>69</v>
      </c>
      <c r="B1" s="60" t="s">
        <v>2</v>
      </c>
      <c r="C1" s="60" t="s">
        <v>70</v>
      </c>
      <c r="D1" s="60" t="s">
        <v>4</v>
      </c>
    </row>
    <row r="2" spans="1:4" x14ac:dyDescent="0.35">
      <c r="A2">
        <v>2016</v>
      </c>
      <c r="B2" t="s">
        <v>17</v>
      </c>
      <c r="C2" t="s">
        <v>73</v>
      </c>
      <c r="D2">
        <v>24325</v>
      </c>
    </row>
    <row r="3" spans="1:4" x14ac:dyDescent="0.35">
      <c r="A3">
        <v>2016</v>
      </c>
      <c r="B3" t="s">
        <v>17</v>
      </c>
      <c r="C3" t="s">
        <v>74</v>
      </c>
      <c r="D3">
        <v>33681</v>
      </c>
    </row>
    <row r="4" spans="1:4" x14ac:dyDescent="0.35">
      <c r="A4">
        <v>2016</v>
      </c>
      <c r="B4" t="s">
        <v>17</v>
      </c>
      <c r="C4" t="s">
        <v>76</v>
      </c>
      <c r="D4">
        <v>39295</v>
      </c>
    </row>
    <row r="5" spans="1:4" x14ac:dyDescent="0.35">
      <c r="A5">
        <v>2016</v>
      </c>
      <c r="B5" t="s">
        <v>17</v>
      </c>
      <c r="C5" t="s">
        <v>78</v>
      </c>
      <c r="D5">
        <v>59878</v>
      </c>
    </row>
    <row r="6" spans="1:4" x14ac:dyDescent="0.35">
      <c r="A6">
        <v>2016</v>
      </c>
      <c r="B6" t="s">
        <v>17</v>
      </c>
      <c r="C6" t="s">
        <v>79</v>
      </c>
      <c r="D6">
        <v>29938</v>
      </c>
    </row>
    <row r="7" spans="1:4" x14ac:dyDescent="0.35">
      <c r="A7">
        <v>2016</v>
      </c>
      <c r="B7" t="s">
        <v>13</v>
      </c>
      <c r="C7" t="s">
        <v>73</v>
      </c>
      <c r="D7">
        <v>52311</v>
      </c>
    </row>
    <row r="8" spans="1:4" x14ac:dyDescent="0.35">
      <c r="A8">
        <v>2016</v>
      </c>
      <c r="B8" t="s">
        <v>13</v>
      </c>
      <c r="C8" t="s">
        <v>74</v>
      </c>
      <c r="D8">
        <v>31955</v>
      </c>
    </row>
    <row r="9" spans="1:4" x14ac:dyDescent="0.35">
      <c r="A9">
        <v>2016</v>
      </c>
      <c r="B9" t="s">
        <v>13</v>
      </c>
      <c r="C9" t="s">
        <v>76</v>
      </c>
      <c r="D9">
        <v>31955</v>
      </c>
    </row>
    <row r="10" spans="1:4" x14ac:dyDescent="0.35">
      <c r="A10">
        <v>2016</v>
      </c>
      <c r="B10" t="s">
        <v>13</v>
      </c>
      <c r="C10" t="s">
        <v>78</v>
      </c>
      <c r="D10">
        <v>31955</v>
      </c>
    </row>
    <row r="11" spans="1:4" x14ac:dyDescent="0.35">
      <c r="A11">
        <v>2016</v>
      </c>
      <c r="B11" t="s">
        <v>13</v>
      </c>
      <c r="C11" t="s">
        <v>79</v>
      </c>
      <c r="D11">
        <v>11598</v>
      </c>
    </row>
    <row r="12" spans="1:4" x14ac:dyDescent="0.35">
      <c r="A12">
        <v>2016</v>
      </c>
      <c r="B12" t="s">
        <v>8</v>
      </c>
      <c r="C12" t="s">
        <v>73</v>
      </c>
      <c r="D12">
        <v>53963</v>
      </c>
    </row>
    <row r="13" spans="1:4" x14ac:dyDescent="0.35">
      <c r="A13">
        <v>2016</v>
      </c>
      <c r="B13" t="s">
        <v>8</v>
      </c>
      <c r="C13" t="s">
        <v>74</v>
      </c>
      <c r="D13">
        <v>65965</v>
      </c>
    </row>
    <row r="14" spans="1:4" x14ac:dyDescent="0.35">
      <c r="A14">
        <v>2016</v>
      </c>
      <c r="B14" t="s">
        <v>8</v>
      </c>
      <c r="C14" t="s">
        <v>76</v>
      </c>
      <c r="D14">
        <v>19989</v>
      </c>
    </row>
    <row r="15" spans="1:4" x14ac:dyDescent="0.35">
      <c r="A15">
        <v>2016</v>
      </c>
      <c r="B15" t="s">
        <v>8</v>
      </c>
      <c r="C15" t="s">
        <v>78</v>
      </c>
      <c r="D15">
        <v>39979</v>
      </c>
    </row>
    <row r="16" spans="1:4" x14ac:dyDescent="0.35">
      <c r="A16">
        <v>2016</v>
      </c>
      <c r="B16" t="s">
        <v>8</v>
      </c>
      <c r="C16" t="s">
        <v>79</v>
      </c>
      <c r="D16">
        <v>19998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8B76-33FA-423F-9345-17C4226CF519}">
  <sheetPr>
    <tabColor rgb="FF63B8DD"/>
  </sheetPr>
  <dimension ref="A1:D16"/>
  <sheetViews>
    <sheetView workbookViewId="0">
      <selection activeCell="E42" sqref="E42"/>
    </sheetView>
  </sheetViews>
  <sheetFormatPr defaultRowHeight="14.5" x14ac:dyDescent="0.35"/>
  <cols>
    <col min="2" max="2" width="10.08984375" bestFit="1" customWidth="1"/>
    <col min="3" max="3" width="12.26953125" bestFit="1" customWidth="1"/>
    <col min="4" max="4" width="9.7265625" customWidth="1"/>
  </cols>
  <sheetData>
    <row r="1" spans="1:4" x14ac:dyDescent="0.35">
      <c r="A1" s="60" t="s">
        <v>69</v>
      </c>
      <c r="B1" s="60" t="s">
        <v>2</v>
      </c>
      <c r="C1" s="60" t="s">
        <v>70</v>
      </c>
      <c r="D1" s="60" t="s">
        <v>4</v>
      </c>
    </row>
    <row r="2" spans="1:4" x14ac:dyDescent="0.35">
      <c r="A2">
        <v>2017</v>
      </c>
      <c r="B2" t="s">
        <v>17</v>
      </c>
      <c r="C2" t="s">
        <v>73</v>
      </c>
      <c r="D2">
        <v>44196</v>
      </c>
    </row>
    <row r="3" spans="1:4" x14ac:dyDescent="0.35">
      <c r="A3">
        <v>2017</v>
      </c>
      <c r="B3" t="s">
        <v>17</v>
      </c>
      <c r="C3" t="s">
        <v>74</v>
      </c>
      <c r="D3">
        <v>20898</v>
      </c>
    </row>
    <row r="4" spans="1:4" x14ac:dyDescent="0.35">
      <c r="A4">
        <v>2017</v>
      </c>
      <c r="B4" t="s">
        <v>17</v>
      </c>
      <c r="C4" t="s">
        <v>76</v>
      </c>
      <c r="D4">
        <v>46994</v>
      </c>
    </row>
    <row r="5" spans="1:4" x14ac:dyDescent="0.35">
      <c r="A5">
        <v>2017</v>
      </c>
      <c r="B5" t="s">
        <v>17</v>
      </c>
      <c r="C5" t="s">
        <v>78</v>
      </c>
      <c r="D5">
        <v>43695</v>
      </c>
    </row>
    <row r="6" spans="1:4" x14ac:dyDescent="0.35">
      <c r="A6">
        <v>2017</v>
      </c>
      <c r="B6" t="s">
        <v>17</v>
      </c>
      <c r="C6" t="s">
        <v>79</v>
      </c>
      <c r="D6">
        <v>34196</v>
      </c>
    </row>
    <row r="7" spans="1:4" x14ac:dyDescent="0.35">
      <c r="A7">
        <v>2017</v>
      </c>
      <c r="B7" t="s">
        <v>13</v>
      </c>
      <c r="C7" t="s">
        <v>73</v>
      </c>
      <c r="D7">
        <v>34155</v>
      </c>
    </row>
    <row r="8" spans="1:4" x14ac:dyDescent="0.35">
      <c r="A8">
        <v>2017</v>
      </c>
      <c r="B8" t="s">
        <v>13</v>
      </c>
      <c r="C8" t="s">
        <v>74</v>
      </c>
      <c r="D8">
        <v>24396</v>
      </c>
    </row>
    <row r="9" spans="1:4" x14ac:dyDescent="0.35">
      <c r="A9">
        <v>2017</v>
      </c>
      <c r="B9" t="s">
        <v>13</v>
      </c>
      <c r="C9" t="s">
        <v>76</v>
      </c>
      <c r="D9">
        <v>29276</v>
      </c>
    </row>
    <row r="10" spans="1:4" x14ac:dyDescent="0.35">
      <c r="A10">
        <v>2017</v>
      </c>
      <c r="B10" t="s">
        <v>13</v>
      </c>
      <c r="C10" t="s">
        <v>78</v>
      </c>
      <c r="D10">
        <v>45540</v>
      </c>
    </row>
    <row r="11" spans="1:4" x14ac:dyDescent="0.35">
      <c r="A11">
        <v>2017</v>
      </c>
      <c r="B11" t="s">
        <v>13</v>
      </c>
      <c r="C11" t="s">
        <v>79</v>
      </c>
      <c r="D11">
        <v>29277</v>
      </c>
    </row>
    <row r="12" spans="1:4" x14ac:dyDescent="0.35">
      <c r="A12">
        <v>2017</v>
      </c>
      <c r="B12" t="s">
        <v>8</v>
      </c>
      <c r="C12" t="s">
        <v>73</v>
      </c>
      <c r="D12">
        <v>44675</v>
      </c>
    </row>
    <row r="13" spans="1:4" x14ac:dyDescent="0.35">
      <c r="A13">
        <v>2017</v>
      </c>
      <c r="B13" t="s">
        <v>8</v>
      </c>
      <c r="C13" t="s">
        <v>74</v>
      </c>
      <c r="D13">
        <v>42569</v>
      </c>
    </row>
    <row r="14" spans="1:4" x14ac:dyDescent="0.35">
      <c r="A14">
        <v>2017</v>
      </c>
      <c r="B14" t="s">
        <v>8</v>
      </c>
      <c r="C14" t="s">
        <v>76</v>
      </c>
      <c r="D14">
        <v>43784</v>
      </c>
    </row>
    <row r="15" spans="1:4" x14ac:dyDescent="0.35">
      <c r="A15">
        <v>2017</v>
      </c>
      <c r="B15" t="s">
        <v>8</v>
      </c>
      <c r="C15" t="s">
        <v>78</v>
      </c>
      <c r="D15">
        <v>46336</v>
      </c>
    </row>
    <row r="16" spans="1:4" x14ac:dyDescent="0.35">
      <c r="A16">
        <v>2017</v>
      </c>
      <c r="B16" t="s">
        <v>8</v>
      </c>
      <c r="C16" t="s">
        <v>79</v>
      </c>
      <c r="D16">
        <v>49656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9A81F-B35A-4BB3-9C4C-5E37B5E5D01A}">
  <sheetPr>
    <tabColor rgb="FF63B8DD"/>
  </sheetPr>
  <dimension ref="A1:H9"/>
  <sheetViews>
    <sheetView workbookViewId="0">
      <selection activeCell="D7" sqref="D7"/>
    </sheetView>
  </sheetViews>
  <sheetFormatPr defaultRowHeight="14.5" x14ac:dyDescent="0.35"/>
  <cols>
    <col min="2" max="2" width="11.08984375" customWidth="1"/>
    <col min="3" max="3" width="11" customWidth="1"/>
    <col min="6" max="6" width="8.7265625" customWidth="1"/>
    <col min="7" max="7" width="14.6328125" bestFit="1" customWidth="1"/>
  </cols>
  <sheetData>
    <row r="1" spans="1:8" ht="17" x14ac:dyDescent="0.4">
      <c r="A1" s="1" t="s">
        <v>166</v>
      </c>
      <c r="B1" s="2"/>
      <c r="C1" s="2"/>
      <c r="D1" s="2"/>
      <c r="E1" s="51"/>
      <c r="F1" s="51"/>
      <c r="G1" s="51"/>
      <c r="H1" s="51"/>
    </row>
    <row r="3" spans="1:8" ht="17" x14ac:dyDescent="0.4">
      <c r="A3" s="3" t="s">
        <v>1</v>
      </c>
      <c r="B3" s="1"/>
      <c r="C3" s="1"/>
      <c r="D3" s="1"/>
      <c r="E3" s="1"/>
      <c r="F3" s="1"/>
      <c r="G3" s="1"/>
      <c r="H3" s="1"/>
    </row>
    <row r="6" spans="1:8" x14ac:dyDescent="0.35">
      <c r="B6" s="55" t="s">
        <v>160</v>
      </c>
      <c r="C6" s="56">
        <v>2017</v>
      </c>
      <c r="F6" s="57" t="s">
        <v>69</v>
      </c>
      <c r="G6" s="58" t="s">
        <v>167</v>
      </c>
      <c r="H6" s="58" t="s">
        <v>168</v>
      </c>
    </row>
    <row r="7" spans="1:8" x14ac:dyDescent="0.35">
      <c r="B7" t="s">
        <v>17</v>
      </c>
      <c r="C7" s="59" cm="1">
        <f t="array" ref="C7">SUMIFS(choose_revenue2,choose_division2,Choose_NM!B7)</f>
        <v>189979</v>
      </c>
      <c r="F7">
        <v>2016</v>
      </c>
      <c r="G7">
        <v>1</v>
      </c>
      <c r="H7" s="59">
        <f>VLOOKUP(C6,F7:G8,2,FALSE)</f>
        <v>2</v>
      </c>
    </row>
    <row r="8" spans="1:8" x14ac:dyDescent="0.35">
      <c r="B8" t="s">
        <v>13</v>
      </c>
      <c r="C8" s="59" cm="1">
        <f t="array" ref="C8">SUMIFS(choose_revenue2,choose_division2,Choose_NM!B8)</f>
        <v>162644</v>
      </c>
      <c r="F8">
        <v>2017</v>
      </c>
      <c r="G8">
        <v>2</v>
      </c>
    </row>
    <row r="9" spans="1:8" x14ac:dyDescent="0.35">
      <c r="B9" t="s">
        <v>8</v>
      </c>
      <c r="C9" s="59" cm="1">
        <f t="array" ref="C9">SUMIFS(choose_revenue2,choose_division2,Choose_NM!B9)</f>
        <v>227020</v>
      </c>
    </row>
  </sheetData>
  <dataValidations count="1">
    <dataValidation type="list" allowBlank="1" showInputMessage="1" showErrorMessage="1" sqref="C6" xr:uid="{19284A77-96B1-4EE0-BFCE-8AD652ECB2FF}">
      <formula1>"2016, 2017"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INDEX</vt:lpstr>
      <vt:lpstr>SUMIFS</vt:lpstr>
      <vt:lpstr>Large_Small</vt:lpstr>
      <vt:lpstr>Row_Column</vt:lpstr>
      <vt:lpstr>Choose</vt:lpstr>
      <vt:lpstr>TEXT</vt:lpstr>
      <vt:lpstr>N</vt:lpstr>
      <vt:lpstr>GetPivotData</vt:lpstr>
      <vt:lpstr>INDIRECT</vt:lpstr>
      <vt:lpstr>Data_2016</vt:lpstr>
      <vt:lpstr>Data_2017</vt:lpstr>
      <vt:lpstr>Choose_NM</vt:lpstr>
      <vt:lpstr>greeting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M</dc:creator>
  <cp:lastModifiedBy>Gerardo M</cp:lastModifiedBy>
  <dcterms:created xsi:type="dcterms:W3CDTF">2015-06-05T18:17:20Z</dcterms:created>
  <dcterms:modified xsi:type="dcterms:W3CDTF">2024-06-21T21:49:06Z</dcterms:modified>
</cp:coreProperties>
</file>