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5E858D1-3868-4ED0-845E-0616377152BF}" xr6:coauthVersionLast="47" xr6:coauthVersionMax="47" xr10:uidLastSave="{00000000-0000-0000-0000-000000000000}"/>
  <bookViews>
    <workbookView xWindow="-120" yWindow="-120" windowWidth="29040" windowHeight="15840" xr2:uid="{3B65B6FD-7838-4F30-A478-D13A00E88D89}"/>
  </bookViews>
  <sheets>
    <sheet name="Cơ chế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K18" i="1"/>
  <c r="K19" i="1"/>
  <c r="K20" i="1"/>
  <c r="J18" i="1"/>
  <c r="J19" i="1"/>
  <c r="J20" i="1"/>
  <c r="I18" i="1"/>
  <c r="I19" i="1"/>
  <c r="I20" i="1"/>
  <c r="K17" i="1"/>
  <c r="L17" i="1"/>
  <c r="I17" i="1"/>
  <c r="J17" i="1"/>
  <c r="F27" i="1"/>
  <c r="H27" i="1" s="1"/>
  <c r="E27" i="1"/>
  <c r="G27" i="1" s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E10" i="1"/>
  <c r="F10" i="1" s="1"/>
  <c r="E9" i="1"/>
  <c r="F9" i="1" s="1"/>
  <c r="E8" i="1"/>
  <c r="F8" i="1" s="1"/>
  <c r="E7" i="1"/>
  <c r="F7" i="1" s="1"/>
</calcChain>
</file>

<file path=xl/sharedStrings.xml><?xml version="1.0" encoding="utf-8"?>
<sst xmlns="http://schemas.openxmlformats.org/spreadsheetml/2006/main" count="48" uniqueCount="29">
  <si>
    <t>Giá bán lẻ</t>
  </si>
  <si>
    <t>vnđ</t>
  </si>
  <si>
    <t>1 năm</t>
  </si>
  <si>
    <t>Tài khoản Ai</t>
  </si>
  <si>
    <t xml:space="preserve">CHÍNH SÁCH THÀNH VIÊN </t>
  </si>
  <si>
    <t>Thành viên</t>
  </si>
  <si>
    <t>Giá gói</t>
  </si>
  <si>
    <t>Phí khởi tạo</t>
  </si>
  <si>
    <t>Số TK kèm theo (Năm)</t>
  </si>
  <si>
    <t>Doanh thu bán hàng</t>
  </si>
  <si>
    <t>Lợi nhuận thuần</t>
  </si>
  <si>
    <t>Bonus F1</t>
  </si>
  <si>
    <t>Tích lũy hệ thống</t>
  </si>
  <si>
    <t>Level 0</t>
  </si>
  <si>
    <t>Level 1</t>
  </si>
  <si>
    <t>Level 2</t>
  </si>
  <si>
    <t>Level 3</t>
  </si>
  <si>
    <t>BẢNG MINH HỌA LỢI NHUẬN</t>
  </si>
  <si>
    <t>BONUS F1</t>
  </si>
  <si>
    <t>CK phí khởi tạo</t>
  </si>
  <si>
    <t>GÓI SUPPER VIP</t>
  </si>
  <si>
    <t>Chi phí khởi tạo</t>
  </si>
  <si>
    <t>Số tài khoản (Năm)</t>
  </si>
  <si>
    <t>Doanh thu</t>
  </si>
  <si>
    <t>Lợi nhuận</t>
  </si>
  <si>
    <t>TH1: Bán 60 gói tiêu dùng</t>
  </si>
  <si>
    <t>TH2: Bán 60 TV kinh doanh mua gói 1 năm</t>
  </si>
  <si>
    <t>SUPPER VIP</t>
  </si>
  <si>
    <t>TỔNG THU NHẬP TRÊN 1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</si>
</sst>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9" fontId="3" fillId="4" borderId="1" xfId="2" applyFont="1" applyFill="1" applyBorder="1" applyAlignment="1">
      <alignment horizontal="right" vertical="center" wrapText="1"/>
    </xf>
    <xf numFmtId="9" fontId="0" fillId="4" borderId="1" xfId="2" applyFont="1" applyFill="1" applyBorder="1"/>
    <xf numFmtId="0" fontId="4" fillId="5" borderId="1" xfId="0" applyFont="1" applyFill="1" applyBorder="1"/>
    <xf numFmtId="164" fontId="4" fillId="5" borderId="1" xfId="1" applyNumberFormat="1" applyFont="1" applyFill="1" applyBorder="1"/>
    <xf numFmtId="164" fontId="3" fillId="5" borderId="1" xfId="1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9" fontId="3" fillId="5" borderId="1" xfId="2" applyFont="1" applyFill="1" applyBorder="1" applyAlignment="1">
      <alignment horizontal="right" vertical="center" wrapText="1"/>
    </xf>
    <xf numFmtId="9" fontId="0" fillId="5" borderId="1" xfId="2" applyFont="1" applyFill="1" applyBorder="1"/>
    <xf numFmtId="0" fontId="4" fillId="0" borderId="0" xfId="0" applyFont="1"/>
    <xf numFmtId="0" fontId="3" fillId="6" borderId="1" xfId="0" applyFont="1" applyFill="1" applyBorder="1"/>
    <xf numFmtId="164" fontId="3" fillId="6" borderId="1" xfId="1" applyNumberFormat="1" applyFont="1" applyFill="1" applyBorder="1"/>
    <xf numFmtId="164" fontId="3" fillId="6" borderId="1" xfId="1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9" fontId="3" fillId="6" borderId="1" xfId="2" applyFont="1" applyFill="1" applyBorder="1" applyAlignment="1">
      <alignment horizontal="right" vertical="center" wrapText="1"/>
    </xf>
    <xf numFmtId="9" fontId="0" fillId="6" borderId="1" xfId="2" applyFont="1" applyFill="1" applyBorder="1"/>
    <xf numFmtId="164" fontId="3" fillId="7" borderId="1" xfId="1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9" fontId="3" fillId="7" borderId="1" xfId="2" applyFont="1" applyFill="1" applyBorder="1" applyAlignment="1">
      <alignment horizontal="right" vertical="center" wrapText="1"/>
    </xf>
    <xf numFmtId="9" fontId="0" fillId="7" borderId="1" xfId="2" applyFont="1" applyFill="1" applyBorder="1"/>
    <xf numFmtId="0" fontId="3" fillId="0" borderId="0" xfId="0" applyFont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righ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righ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left" vertical="center" wrapText="1"/>
    </xf>
    <xf numFmtId="164" fontId="3" fillId="8" borderId="1" xfId="1" applyNumberFormat="1" applyFont="1" applyFill="1" applyBorder="1"/>
    <xf numFmtId="164" fontId="3" fillId="8" borderId="1" xfId="0" applyNumberFormat="1" applyFont="1" applyFill="1" applyBorder="1" applyAlignment="1">
      <alignment horizontal="right"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left" vertical="center" wrapText="1"/>
    </xf>
    <xf numFmtId="0" fontId="2" fillId="9" borderId="0" xfId="0" applyFont="1" applyFill="1"/>
    <xf numFmtId="9" fontId="2" fillId="9" borderId="0" xfId="0" applyNumberFormat="1" applyFont="1" applyFill="1"/>
    <xf numFmtId="0" fontId="3" fillId="0" borderId="0" xfId="0" applyFont="1" applyAlignment="1">
      <alignment vertical="center" wrapText="1"/>
    </xf>
    <xf numFmtId="164" fontId="3" fillId="3" borderId="4" xfId="0" applyNumberFormat="1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4" fillId="5" borderId="4" xfId="1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4" fontId="2" fillId="9" borderId="0" xfId="1" applyNumberFormat="1" applyFont="1" applyFill="1" applyBorder="1"/>
    <xf numFmtId="164" fontId="3" fillId="9" borderId="0" xfId="1" applyNumberFormat="1" applyFont="1" applyFill="1" applyBorder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2" applyFont="1" applyFill="1" applyBorder="1" applyAlignment="1">
      <alignment horizontal="right" vertical="center" wrapText="1"/>
    </xf>
    <xf numFmtId="9" fontId="0" fillId="9" borderId="0" xfId="2" applyFont="1" applyFill="1" applyBorder="1"/>
    <xf numFmtId="0" fontId="0" fillId="9" borderId="0" xfId="0" applyFill="1" applyAlignment="1">
      <alignment horizontal="right"/>
    </xf>
    <xf numFmtId="0" fontId="3" fillId="9" borderId="0" xfId="0" applyFont="1" applyFill="1"/>
    <xf numFmtId="164" fontId="3" fillId="4" borderId="1" xfId="0" applyNumberFormat="1" applyFont="1" applyFill="1" applyBorder="1"/>
    <xf numFmtId="164" fontId="3" fillId="5" borderId="1" xfId="0" applyNumberFormat="1" applyFont="1" applyFill="1" applyBorder="1"/>
    <xf numFmtId="164" fontId="3" fillId="6" borderId="1" xfId="0" applyNumberFormat="1" applyFont="1" applyFill="1" applyBorder="1"/>
    <xf numFmtId="164" fontId="3" fillId="8" borderId="1" xfId="0" applyNumberFormat="1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164" fontId="3" fillId="7" borderId="1" xfId="1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7CFC-3F5E-4E04-94D3-682966C721C1}">
  <dimension ref="A3:L28"/>
  <sheetViews>
    <sheetView tabSelected="1" workbookViewId="0">
      <selection activeCell="L19" sqref="L19"/>
    </sheetView>
  </sheetViews>
  <sheetFormatPr defaultRowHeight="15" x14ac:dyDescent="0.25"/>
  <cols>
    <col min="1" max="1" width="33.7109375" customWidth="1"/>
    <col min="2" max="3" width="21" customWidth="1"/>
    <col min="4" max="4" width="19" customWidth="1"/>
    <col min="5" max="5" width="17.28515625" customWidth="1"/>
    <col min="6" max="6" width="19.140625" style="3" customWidth="1"/>
    <col min="7" max="7" width="14" customWidth="1"/>
    <col min="8" max="8" width="13.85546875" customWidth="1"/>
    <col min="9" max="9" width="15.85546875" customWidth="1"/>
    <col min="10" max="10" width="13.28515625" customWidth="1"/>
    <col min="11" max="11" width="12.7109375" customWidth="1"/>
    <col min="12" max="12" width="14.42578125" style="4" customWidth="1"/>
    <col min="13" max="13" width="11.5703125" bestFit="1" customWidth="1"/>
  </cols>
  <sheetData>
    <row r="3" spans="1:12" x14ac:dyDescent="0.25">
      <c r="A3" s="1" t="s">
        <v>0</v>
      </c>
      <c r="B3" s="2">
        <v>9000000</v>
      </c>
      <c r="C3" s="2"/>
      <c r="D3" s="1" t="s">
        <v>1</v>
      </c>
      <c r="E3" s="1" t="s">
        <v>2</v>
      </c>
      <c r="F3" s="3" t="s">
        <v>3</v>
      </c>
    </row>
    <row r="4" spans="1:12" x14ac:dyDescent="0.25">
      <c r="A4" s="1"/>
      <c r="B4" s="5"/>
      <c r="C4" s="5"/>
      <c r="D4" s="1"/>
      <c r="E4" s="1"/>
    </row>
    <row r="5" spans="1:12" ht="25.15" customHeight="1" x14ac:dyDescent="0.25">
      <c r="A5" s="78" t="s">
        <v>4</v>
      </c>
      <c r="B5" s="78"/>
      <c r="C5" s="78"/>
      <c r="D5" s="78"/>
      <c r="E5" s="78"/>
      <c r="F5" s="78"/>
      <c r="G5" s="78"/>
      <c r="H5" s="78"/>
      <c r="I5" s="4"/>
      <c r="L5"/>
    </row>
    <row r="6" spans="1:12" s="9" customFormat="1" ht="30" x14ac:dyDescent="0.25">
      <c r="A6" s="6" t="s">
        <v>5</v>
      </c>
      <c r="B6" s="7" t="s">
        <v>6</v>
      </c>
      <c r="C6" s="7" t="s">
        <v>7</v>
      </c>
      <c r="D6" s="6" t="s">
        <v>8</v>
      </c>
      <c r="E6" s="6" t="s">
        <v>9</v>
      </c>
      <c r="F6" s="6" t="s">
        <v>10</v>
      </c>
      <c r="G6" s="8" t="s">
        <v>11</v>
      </c>
      <c r="H6" s="6" t="s">
        <v>12</v>
      </c>
      <c r="I6" s="4"/>
    </row>
    <row r="7" spans="1:12" s="9" customFormat="1" x14ac:dyDescent="0.25">
      <c r="A7" s="10" t="s">
        <v>13</v>
      </c>
      <c r="B7" s="11">
        <v>9000000</v>
      </c>
      <c r="C7" s="11">
        <v>3000000</v>
      </c>
      <c r="D7" s="12">
        <v>1</v>
      </c>
      <c r="E7" s="11">
        <f>D7*9000000</f>
        <v>9000000</v>
      </c>
      <c r="F7" s="13">
        <f>E7-B7</f>
        <v>0</v>
      </c>
      <c r="G7" s="14">
        <v>0.05</v>
      </c>
      <c r="H7" s="15">
        <v>0</v>
      </c>
      <c r="I7" s="4"/>
    </row>
    <row r="8" spans="1:12" s="22" customFormat="1" x14ac:dyDescent="0.25">
      <c r="A8" s="16" t="s">
        <v>14</v>
      </c>
      <c r="B8" s="17">
        <v>27000000</v>
      </c>
      <c r="C8" s="17">
        <v>3000000</v>
      </c>
      <c r="D8" s="16">
        <v>3</v>
      </c>
      <c r="E8" s="18">
        <f t="shared" ref="E8:E10" si="0">D8*9000000</f>
        <v>27000000</v>
      </c>
      <c r="F8" s="19">
        <f t="shared" ref="F8:F10" si="1">E8-B8</f>
        <v>0</v>
      </c>
      <c r="G8" s="20">
        <v>0.15</v>
      </c>
      <c r="H8" s="21">
        <v>0</v>
      </c>
      <c r="I8" s="4"/>
    </row>
    <row r="9" spans="1:12" x14ac:dyDescent="0.25">
      <c r="A9" s="23" t="s">
        <v>15</v>
      </c>
      <c r="B9" s="24">
        <v>45000000</v>
      </c>
      <c r="C9" s="24">
        <v>3000000</v>
      </c>
      <c r="D9" s="23">
        <v>6</v>
      </c>
      <c r="E9" s="25">
        <f t="shared" si="0"/>
        <v>54000000</v>
      </c>
      <c r="F9" s="26">
        <f t="shared" si="1"/>
        <v>9000000</v>
      </c>
      <c r="G9" s="27">
        <v>0.2</v>
      </c>
      <c r="H9" s="28">
        <v>0.01</v>
      </c>
      <c r="I9" s="4"/>
      <c r="L9"/>
    </row>
    <row r="10" spans="1:12" s="1" customFormat="1" x14ac:dyDescent="0.25">
      <c r="A10" s="67" t="s">
        <v>16</v>
      </c>
      <c r="B10" s="68">
        <v>90000000</v>
      </c>
      <c r="C10" s="68">
        <v>3000000</v>
      </c>
      <c r="D10" s="67">
        <v>12</v>
      </c>
      <c r="E10" s="29">
        <f t="shared" si="0"/>
        <v>108000000</v>
      </c>
      <c r="F10" s="30">
        <f t="shared" si="1"/>
        <v>18000000</v>
      </c>
      <c r="G10" s="31">
        <v>0.26</v>
      </c>
      <c r="H10" s="32">
        <v>0.02</v>
      </c>
      <c r="I10" s="4"/>
    </row>
    <row r="11" spans="1:12" s="61" customFormat="1" x14ac:dyDescent="0.25">
      <c r="A11" s="45"/>
      <c r="B11" s="55"/>
      <c r="C11" s="55"/>
      <c r="D11" s="45"/>
      <c r="E11" s="56"/>
      <c r="F11" s="57"/>
      <c r="G11" s="58"/>
      <c r="H11" s="59"/>
      <c r="I11" s="60"/>
    </row>
    <row r="12" spans="1:12" s="61" customFormat="1" x14ac:dyDescent="0.25">
      <c r="A12" s="45"/>
      <c r="B12" s="55"/>
      <c r="C12" s="55"/>
      <c r="D12" s="45"/>
      <c r="E12" s="56"/>
      <c r="F12" s="57"/>
      <c r="G12" s="58"/>
      <c r="H12" s="59"/>
      <c r="I12" s="60"/>
    </row>
    <row r="13" spans="1:12" s="1" customFormat="1" x14ac:dyDescent="0.25">
      <c r="A13"/>
      <c r="B13"/>
      <c r="C13"/>
      <c r="D13"/>
      <c r="E13"/>
      <c r="F13" s="3"/>
      <c r="G13"/>
      <c r="H13"/>
      <c r="I13"/>
      <c r="J13" s="33"/>
      <c r="K13"/>
      <c r="L13" s="4"/>
    </row>
    <row r="14" spans="1:12" ht="25.15" customHeight="1" x14ac:dyDescent="0.25">
      <c r="A14" s="78" t="s">
        <v>17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1:12" ht="25.15" customHeight="1" x14ac:dyDescent="0.25">
      <c r="A15" s="71" t="s">
        <v>5</v>
      </c>
      <c r="B15" s="73" t="s">
        <v>6</v>
      </c>
      <c r="C15" s="73" t="s">
        <v>7</v>
      </c>
      <c r="D15" s="79" t="s">
        <v>18</v>
      </c>
      <c r="E15" s="79"/>
      <c r="F15" s="79"/>
      <c r="G15" s="79"/>
      <c r="H15" s="79"/>
      <c r="I15" s="75" t="s">
        <v>28</v>
      </c>
      <c r="J15" s="76"/>
      <c r="K15" s="76"/>
      <c r="L15" s="77"/>
    </row>
    <row r="16" spans="1:12" s="9" customFormat="1" x14ac:dyDescent="0.25">
      <c r="A16" s="72"/>
      <c r="B16" s="74"/>
      <c r="C16" s="74"/>
      <c r="D16" s="54" t="s">
        <v>19</v>
      </c>
      <c r="E16" s="54" t="s">
        <v>13</v>
      </c>
      <c r="F16" s="54" t="s">
        <v>14</v>
      </c>
      <c r="G16" s="8" t="s">
        <v>15</v>
      </c>
      <c r="H16" s="54" t="s">
        <v>16</v>
      </c>
      <c r="I16" s="54" t="s">
        <v>13</v>
      </c>
      <c r="J16" s="54" t="s">
        <v>14</v>
      </c>
      <c r="K16" s="8" t="s">
        <v>15</v>
      </c>
      <c r="L16" s="54" t="s">
        <v>16</v>
      </c>
    </row>
    <row r="17" spans="1:12" s="9" customFormat="1" x14ac:dyDescent="0.25">
      <c r="A17" s="10" t="s">
        <v>13</v>
      </c>
      <c r="B17" s="11">
        <v>9000000</v>
      </c>
      <c r="C17" s="11">
        <v>3000000</v>
      </c>
      <c r="D17" s="34">
        <f>C17*80%</f>
        <v>2400000</v>
      </c>
      <c r="E17" s="11">
        <f>$B$17*8%</f>
        <v>720000</v>
      </c>
      <c r="F17" s="13">
        <f>$B$18*8%</f>
        <v>2160000</v>
      </c>
      <c r="G17" s="35">
        <f>$B$19*8%</f>
        <v>3600000</v>
      </c>
      <c r="H17" s="62">
        <f>$B$20*8%</f>
        <v>7200000</v>
      </c>
      <c r="I17" s="11">
        <f>$D$17+E17</f>
        <v>3120000</v>
      </c>
      <c r="J17" s="13">
        <f>$D$17+F17</f>
        <v>4560000</v>
      </c>
      <c r="K17" s="13">
        <f t="shared" ref="K17:L20" si="2">$D$17+G17</f>
        <v>6000000</v>
      </c>
      <c r="L17" s="13">
        <f t="shared" si="2"/>
        <v>9600000</v>
      </c>
    </row>
    <row r="18" spans="1:12" s="22" customFormat="1" x14ac:dyDescent="0.25">
      <c r="A18" s="16" t="s">
        <v>14</v>
      </c>
      <c r="B18" s="17">
        <v>27000000</v>
      </c>
      <c r="C18" s="17">
        <v>3000000</v>
      </c>
      <c r="D18" s="36">
        <f t="shared" ref="D18:D20" si="3">C18*80%</f>
        <v>2400000</v>
      </c>
      <c r="E18" s="18">
        <f>$B$17*15%</f>
        <v>1350000</v>
      </c>
      <c r="F18" s="19">
        <f>$B$18*15%</f>
        <v>4050000</v>
      </c>
      <c r="G18" s="37">
        <f>$B$19*15%</f>
        <v>6750000</v>
      </c>
      <c r="H18" s="63">
        <f>$B$20*15%</f>
        <v>13500000</v>
      </c>
      <c r="I18" s="18">
        <f t="shared" ref="I18:I20" si="4">$D$17+E18</f>
        <v>3750000</v>
      </c>
      <c r="J18" s="19">
        <f t="shared" ref="J18:J20" si="5">$D$17+F18</f>
        <v>6450000</v>
      </c>
      <c r="K18" s="19">
        <f t="shared" si="2"/>
        <v>9150000</v>
      </c>
      <c r="L18" s="19">
        <f t="shared" si="2"/>
        <v>15900000</v>
      </c>
    </row>
    <row r="19" spans="1:12" x14ac:dyDescent="0.25">
      <c r="A19" s="23" t="s">
        <v>15</v>
      </c>
      <c r="B19" s="24">
        <v>45000000</v>
      </c>
      <c r="C19" s="24">
        <v>3000000</v>
      </c>
      <c r="D19" s="38">
        <f t="shared" si="3"/>
        <v>2400000</v>
      </c>
      <c r="E19" s="25">
        <f>$B$17*20%</f>
        <v>1800000</v>
      </c>
      <c r="F19" s="26">
        <f>$B$18*20%</f>
        <v>5400000</v>
      </c>
      <c r="G19" s="39">
        <f>$B$19*20%</f>
        <v>9000000</v>
      </c>
      <c r="H19" s="64">
        <f>$B$20*20%</f>
        <v>18000000</v>
      </c>
      <c r="I19" s="25">
        <f t="shared" si="4"/>
        <v>4200000</v>
      </c>
      <c r="J19" s="26">
        <f t="shared" si="5"/>
        <v>7800000</v>
      </c>
      <c r="K19" s="26">
        <f t="shared" si="2"/>
        <v>11400000</v>
      </c>
      <c r="L19" s="26">
        <f t="shared" si="2"/>
        <v>20400000</v>
      </c>
    </row>
    <row r="20" spans="1:12" s="1" customFormat="1" x14ac:dyDescent="0.25">
      <c r="A20" s="66" t="s">
        <v>16</v>
      </c>
      <c r="B20" s="40">
        <v>90000000</v>
      </c>
      <c r="C20" s="40">
        <v>3000000</v>
      </c>
      <c r="D20" s="41">
        <f t="shared" si="3"/>
        <v>2400000</v>
      </c>
      <c r="E20" s="42">
        <f>$B$17*26%</f>
        <v>2340000</v>
      </c>
      <c r="F20" s="43">
        <f>$B$18*26%</f>
        <v>7020000</v>
      </c>
      <c r="G20" s="44">
        <f>$B$19*26%</f>
        <v>11700000</v>
      </c>
      <c r="H20" s="65">
        <f>$B$20*26%</f>
        <v>23400000</v>
      </c>
      <c r="I20" s="42">
        <f t="shared" si="4"/>
        <v>4740000</v>
      </c>
      <c r="J20" s="43">
        <f t="shared" si="5"/>
        <v>9420000</v>
      </c>
      <c r="K20" s="43">
        <f t="shared" si="2"/>
        <v>14100000</v>
      </c>
      <c r="L20" s="43">
        <f t="shared" si="2"/>
        <v>25800000</v>
      </c>
    </row>
    <row r="21" spans="1:12" x14ac:dyDescent="0.25">
      <c r="A21" s="45"/>
      <c r="B21" s="46"/>
      <c r="C21" s="46"/>
      <c r="J21" s="33"/>
    </row>
    <row r="22" spans="1:12" x14ac:dyDescent="0.25">
      <c r="A22" s="45"/>
      <c r="B22" s="46"/>
      <c r="C22" s="46"/>
      <c r="J22" s="33"/>
    </row>
    <row r="23" spans="1:12" x14ac:dyDescent="0.25">
      <c r="J23" s="47"/>
    </row>
    <row r="24" spans="1:12" x14ac:dyDescent="0.25">
      <c r="A24" s="69" t="s">
        <v>20</v>
      </c>
      <c r="B24" s="70"/>
      <c r="C24" s="70"/>
      <c r="D24" s="70"/>
      <c r="E24" s="70"/>
      <c r="F24" s="70"/>
      <c r="G24" s="70"/>
      <c r="H24" s="70"/>
      <c r="K24" s="4"/>
      <c r="L24"/>
    </row>
    <row r="25" spans="1:12" x14ac:dyDescent="0.25">
      <c r="A25" s="71" t="s">
        <v>5</v>
      </c>
      <c r="B25" s="73" t="s">
        <v>6</v>
      </c>
      <c r="C25" s="73" t="s">
        <v>21</v>
      </c>
      <c r="D25" s="71" t="s">
        <v>22</v>
      </c>
      <c r="E25" s="48" t="s">
        <v>23</v>
      </c>
      <c r="F25" s="49"/>
      <c r="G25" s="50" t="s">
        <v>24</v>
      </c>
      <c r="H25" s="49"/>
      <c r="L25"/>
    </row>
    <row r="26" spans="1:12" ht="45" x14ac:dyDescent="0.25">
      <c r="A26" s="72"/>
      <c r="B26" s="74"/>
      <c r="C26" s="74"/>
      <c r="D26" s="72"/>
      <c r="E26" s="51" t="s">
        <v>25</v>
      </c>
      <c r="F26" s="52" t="s">
        <v>26</v>
      </c>
      <c r="G26" s="51" t="s">
        <v>25</v>
      </c>
      <c r="H26" s="52" t="s">
        <v>26</v>
      </c>
      <c r="L26"/>
    </row>
    <row r="27" spans="1:12" ht="18.75" customHeight="1" x14ac:dyDescent="0.25">
      <c r="A27" s="16" t="s">
        <v>27</v>
      </c>
      <c r="B27" s="17">
        <v>299000000</v>
      </c>
      <c r="C27" s="17">
        <v>3000000</v>
      </c>
      <c r="D27" s="16">
        <v>60</v>
      </c>
      <c r="E27" s="17">
        <f>D27*9000000</f>
        <v>540000000</v>
      </c>
      <c r="F27" s="53">
        <f>((60*9000000)+(60*C27*80%))</f>
        <v>684000000</v>
      </c>
      <c r="G27" s="17">
        <f>E27-B27-C27</f>
        <v>238000000</v>
      </c>
      <c r="H27" s="53">
        <f>F27-B27-C27</f>
        <v>382000000</v>
      </c>
      <c r="L27"/>
    </row>
    <row r="28" spans="1:12" ht="15" customHeight="1" x14ac:dyDescent="0.25"/>
  </sheetData>
  <mergeCells count="12">
    <mergeCell ref="I15:L15"/>
    <mergeCell ref="A5:H5"/>
    <mergeCell ref="A15:A16"/>
    <mergeCell ref="B15:B16"/>
    <mergeCell ref="C15:C16"/>
    <mergeCell ref="D15:H15"/>
    <mergeCell ref="A14:L14"/>
    <mergeCell ref="A24:H24"/>
    <mergeCell ref="A25:A26"/>
    <mergeCell ref="B25:B26"/>
    <mergeCell ref="C25:C26"/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Cơ chế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2023-09-25T08:25:40Z</dcterms:created>
  <dcterms:modified xsi:type="dcterms:W3CDTF">2023-09-25T08:33:09Z</dcterms:modified>
</cp:coreProperties>
</file>