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e_miliarakis_wur_nl/Documents/Documents/Thesis/figures/"/>
    </mc:Choice>
  </mc:AlternateContent>
  <xr:revisionPtr revIDLastSave="1" documentId="8_{5BF1B327-ACA7-6145-871E-464D8F7F278F}" xr6:coauthVersionLast="47" xr6:coauthVersionMax="47" xr10:uidLastSave="{1DFB1326-2B46-D949-B4B0-867C60152D81}"/>
  <bookViews>
    <workbookView xWindow="9160" yWindow="6040" windowWidth="28040" windowHeight="17440" xr2:uid="{B86BFE5C-ABFF-CF45-AE24-93BE6EC86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3" i="1"/>
  <c r="G13" i="1" s="1"/>
  <c r="F14" i="1"/>
  <c r="F11" i="1"/>
  <c r="G11" i="1" s="1"/>
  <c r="G14" i="1"/>
  <c r="D11" i="1"/>
  <c r="C12" i="1"/>
  <c r="D12" i="1" s="1"/>
  <c r="C13" i="1"/>
  <c r="D13" i="1" s="1"/>
  <c r="C14" i="1"/>
  <c r="D14" i="1" s="1"/>
  <c r="C11" i="1"/>
  <c r="E10" i="1"/>
  <c r="E9" i="1"/>
  <c r="E8" i="1"/>
  <c r="B10" i="1"/>
  <c r="B9" i="1"/>
  <c r="C9" i="1" s="1"/>
  <c r="B8" i="1"/>
  <c r="C8" i="1" s="1"/>
  <c r="C3" i="1"/>
  <c r="C4" i="1"/>
  <c r="C5" i="1"/>
  <c r="C6" i="1"/>
  <c r="C7" i="1"/>
  <c r="C2" i="1"/>
  <c r="G6" i="1"/>
  <c r="G7" i="1"/>
  <c r="F4" i="1"/>
  <c r="G4" i="1" s="1"/>
  <c r="F5" i="1"/>
  <c r="G5" i="1" s="1"/>
  <c r="F6" i="1"/>
  <c r="F7" i="1"/>
  <c r="F3" i="1"/>
  <c r="G3" i="1" s="1"/>
  <c r="E15" i="1"/>
  <c r="F2" i="1" s="1"/>
  <c r="G2" i="1" s="1"/>
  <c r="B15" i="1"/>
  <c r="D7" i="1" s="1"/>
  <c r="H3" i="1"/>
  <c r="H9" i="1" s="1"/>
  <c r="H4" i="1"/>
  <c r="H10" i="1" s="1"/>
  <c r="H5" i="1"/>
  <c r="H6" i="1"/>
  <c r="H7" i="1"/>
  <c r="I7" i="1" s="1"/>
  <c r="J7" i="1" s="1"/>
  <c r="H11" i="1"/>
  <c r="I11" i="1" s="1"/>
  <c r="H12" i="1"/>
  <c r="H13" i="1"/>
  <c r="H14" i="1"/>
  <c r="I14" i="1" s="1"/>
  <c r="H2" i="1"/>
  <c r="H8" i="1" s="1"/>
  <c r="I10" i="1" l="1"/>
  <c r="J10" i="1"/>
  <c r="D10" i="1"/>
  <c r="I9" i="1"/>
  <c r="J9" i="1"/>
  <c r="G9" i="1"/>
  <c r="I8" i="1"/>
  <c r="J8" i="1" s="1"/>
  <c r="I13" i="1"/>
  <c r="J13" i="1" s="1"/>
  <c r="D9" i="1"/>
  <c r="I12" i="1"/>
  <c r="J12" i="1" s="1"/>
  <c r="D8" i="1"/>
  <c r="I6" i="1"/>
  <c r="J6" i="1" s="1"/>
  <c r="J14" i="1"/>
  <c r="F8" i="1"/>
  <c r="G8" i="1" s="1"/>
  <c r="F9" i="1"/>
  <c r="F10" i="1"/>
  <c r="G10" i="1" s="1"/>
  <c r="J11" i="1"/>
  <c r="C10" i="1"/>
  <c r="H15" i="1"/>
  <c r="C15" i="1" s="1"/>
  <c r="I5" i="1"/>
  <c r="J5" i="1" s="1"/>
  <c r="I4" i="1"/>
  <c r="J4" i="1" s="1"/>
  <c r="I3" i="1"/>
  <c r="J3" i="1" s="1"/>
  <c r="I2" i="1"/>
  <c r="J2" i="1" s="1"/>
  <c r="D4" i="1"/>
  <c r="D2" i="1"/>
  <c r="D3" i="1"/>
  <c r="D5" i="1"/>
  <c r="D6" i="1"/>
  <c r="F15" i="1" l="1"/>
</calcChain>
</file>

<file path=xl/sharedStrings.xml><?xml version="1.0" encoding="utf-8"?>
<sst xmlns="http://schemas.openxmlformats.org/spreadsheetml/2006/main" count="18" uniqueCount="18">
  <si>
    <t>e2</t>
  </si>
  <si>
    <t>e3</t>
  </si>
  <si>
    <t>e4</t>
  </si>
  <si>
    <t>24 (10.0%)</t>
  </si>
  <si>
    <t>179 (74.6%)</t>
  </si>
  <si>
    <t>37 (15.4%)</t>
  </si>
  <si>
    <t>5 (2.0%)</t>
  </si>
  <si>
    <t>136 (53.5%)</t>
  </si>
  <si>
    <t>113 (44.5%)</t>
  </si>
  <si>
    <t>29 (6%)</t>
  </si>
  <si>
    <t>315 (64%)</t>
  </si>
  <si>
    <t>150 (30%)</t>
  </si>
  <si>
    <t>ε2/ε2</t>
  </si>
  <si>
    <t>ε3/ε3</t>
  </si>
  <si>
    <t>ε4/ε4</t>
  </si>
  <si>
    <t>ε2/ε3</t>
  </si>
  <si>
    <t>ε3/ε4</t>
  </si>
  <si>
    <t>ε2/ε4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</si>
</sst>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53F3-19AB-774F-A801-3A9667F4EA94}">
  <dimension ref="A2:M15"/>
  <sheetViews>
    <sheetView tabSelected="1" workbookViewId="0">
      <selection activeCell="A2" sqref="A2:A7"/>
    </sheetView>
  </sheetViews>
  <sheetFormatPr baseColWidth="10" defaultRowHeight="16" x14ac:dyDescent="0.2"/>
  <cols>
    <col min="3" max="3" width="8.33203125" customWidth="1"/>
    <col min="9" max="9" width="7" customWidth="1"/>
    <col min="10" max="10" width="12.6640625" customWidth="1"/>
  </cols>
  <sheetData>
    <row r="2" spans="1:13" x14ac:dyDescent="0.2">
      <c r="A2" s="3" t="s">
        <v>12</v>
      </c>
      <c r="B2">
        <v>2</v>
      </c>
      <c r="C2" s="1">
        <f>B2/120</f>
        <v>1.6666666666666666E-2</v>
      </c>
      <c r="D2" t="str">
        <f>_xlfn.CONCAT(TEXT(B2,"0")," (", TEXT(C2,"0.0%"),")")</f>
        <v>2 (1.7%)</v>
      </c>
      <c r="E2">
        <v>0</v>
      </c>
      <c r="F2" s="1">
        <f>E2/E15</f>
        <v>0</v>
      </c>
      <c r="G2" t="str">
        <f>_xlfn.CONCAT(TEXT(E2,"0")," (", TEXT(F2,"0.0%"),")")</f>
        <v>0 (0.0%)</v>
      </c>
      <c r="H2">
        <f t="shared" ref="H2:H7" si="0">B2+E2</f>
        <v>2</v>
      </c>
      <c r="I2" s="1">
        <f>H2/247</f>
        <v>8.0971659919028341E-3</v>
      </c>
      <c r="J2" t="str">
        <f>_xlfn.CONCAT(TEXT(H2,"0")," (", TEXT(I2,"0.0%"),")")</f>
        <v>2 (0.8%)</v>
      </c>
    </row>
    <row r="3" spans="1:13" x14ac:dyDescent="0.2">
      <c r="A3" s="3" t="s">
        <v>13</v>
      </c>
      <c r="B3">
        <v>15</v>
      </c>
      <c r="C3" s="1">
        <f t="shared" ref="C3:C7" si="1">B3/120</f>
        <v>0.125</v>
      </c>
      <c r="D3" t="str">
        <f t="shared" ref="D3:D10" si="2">_xlfn.CONCAT(TEXT(B3,"0")," (", TEXT(C3,"0.0%"),")")</f>
        <v>15 (12.5%)</v>
      </c>
      <c r="E3">
        <v>3</v>
      </c>
      <c r="F3" s="1">
        <f>E3/127</f>
        <v>2.3622047244094488E-2</v>
      </c>
      <c r="G3" t="str">
        <f t="shared" ref="G3:G10" si="3">_xlfn.CONCAT(TEXT(E3,"0")," (", TEXT(F3,"0.0%"),")")</f>
        <v>3 (2.4%)</v>
      </c>
      <c r="H3">
        <f t="shared" si="0"/>
        <v>18</v>
      </c>
      <c r="I3" s="1">
        <f t="shared" ref="I3:I7" si="4">H3/247</f>
        <v>7.28744939271255E-2</v>
      </c>
      <c r="J3" t="str">
        <f t="shared" ref="J3:J7" si="5">_xlfn.CONCAT(TEXT(H3,"0")," (", TEXT(I3,"0.0%"),")")</f>
        <v>18 (7.3%)</v>
      </c>
    </row>
    <row r="4" spans="1:13" x14ac:dyDescent="0.2">
      <c r="A4" s="3" t="s">
        <v>14</v>
      </c>
      <c r="B4">
        <v>5</v>
      </c>
      <c r="C4" s="1">
        <f t="shared" si="1"/>
        <v>4.1666666666666664E-2</v>
      </c>
      <c r="D4" t="str">
        <f t="shared" si="2"/>
        <v>5 (4.2%)</v>
      </c>
      <c r="E4">
        <v>2</v>
      </c>
      <c r="F4" s="1">
        <f t="shared" ref="F4:F7" si="6">E4/127</f>
        <v>1.5748031496062992E-2</v>
      </c>
      <c r="G4" t="str">
        <f t="shared" si="3"/>
        <v>2 (1.6%)</v>
      </c>
      <c r="H4">
        <f t="shared" si="0"/>
        <v>7</v>
      </c>
      <c r="I4" s="1">
        <f t="shared" si="4"/>
        <v>2.8340080971659919E-2</v>
      </c>
      <c r="J4" t="str">
        <f t="shared" si="5"/>
        <v>7 (2.8%)</v>
      </c>
    </row>
    <row r="5" spans="1:13" x14ac:dyDescent="0.2">
      <c r="A5" s="3" t="s">
        <v>15</v>
      </c>
      <c r="B5">
        <v>69</v>
      </c>
      <c r="C5" s="1">
        <f t="shared" si="1"/>
        <v>0.57499999999999996</v>
      </c>
      <c r="D5" t="str">
        <f t="shared" si="2"/>
        <v>69 (57.5%)</v>
      </c>
      <c r="E5">
        <v>37</v>
      </c>
      <c r="F5" s="1">
        <f t="shared" si="6"/>
        <v>0.29133858267716534</v>
      </c>
      <c r="G5" t="str">
        <f t="shared" si="3"/>
        <v>37 (29.1%)</v>
      </c>
      <c r="H5">
        <f t="shared" si="0"/>
        <v>106</v>
      </c>
      <c r="I5" s="1">
        <f t="shared" si="4"/>
        <v>0.4291497975708502</v>
      </c>
      <c r="J5" t="str">
        <f t="shared" si="5"/>
        <v>106 (42.9%)</v>
      </c>
    </row>
    <row r="6" spans="1:13" x14ac:dyDescent="0.2">
      <c r="A6" s="3" t="s">
        <v>16</v>
      </c>
      <c r="B6">
        <v>26</v>
      </c>
      <c r="C6" s="1">
        <f t="shared" si="1"/>
        <v>0.21666666666666667</v>
      </c>
      <c r="D6" t="str">
        <f t="shared" si="2"/>
        <v>26 (21.7%)</v>
      </c>
      <c r="E6">
        <v>59</v>
      </c>
      <c r="F6" s="1">
        <f t="shared" si="6"/>
        <v>0.46456692913385828</v>
      </c>
      <c r="G6" t="str">
        <f t="shared" si="3"/>
        <v>59 (46.5%)</v>
      </c>
      <c r="H6">
        <f t="shared" si="0"/>
        <v>85</v>
      </c>
      <c r="I6" s="1">
        <f t="shared" si="4"/>
        <v>0.34412955465587042</v>
      </c>
      <c r="J6" t="str">
        <f t="shared" si="5"/>
        <v>85 (34.4%)</v>
      </c>
    </row>
    <row r="7" spans="1:13" x14ac:dyDescent="0.2">
      <c r="A7" s="3" t="s">
        <v>17</v>
      </c>
      <c r="B7">
        <v>3</v>
      </c>
      <c r="C7" s="1">
        <f t="shared" si="1"/>
        <v>2.5000000000000001E-2</v>
      </c>
      <c r="D7" t="str">
        <f t="shared" si="2"/>
        <v>3 (2.5%)</v>
      </c>
      <c r="E7">
        <v>26</v>
      </c>
      <c r="F7" s="1">
        <f t="shared" si="6"/>
        <v>0.20472440944881889</v>
      </c>
      <c r="G7" t="str">
        <f t="shared" si="3"/>
        <v>26 (20.5%)</v>
      </c>
      <c r="H7">
        <f t="shared" si="0"/>
        <v>29</v>
      </c>
      <c r="I7" s="1">
        <f t="shared" si="4"/>
        <v>0.11740890688259109</v>
      </c>
      <c r="J7" t="str">
        <f t="shared" si="5"/>
        <v>29 (11.7%)</v>
      </c>
    </row>
    <row r="8" spans="1:13" x14ac:dyDescent="0.2">
      <c r="A8" t="s">
        <v>0</v>
      </c>
      <c r="B8">
        <f>2*B2+B3+B4</f>
        <v>24</v>
      </c>
      <c r="C8" s="2">
        <f>B8/(2*120)</f>
        <v>0.1</v>
      </c>
      <c r="D8" t="str">
        <f t="shared" si="2"/>
        <v>24 (10.0%)</v>
      </c>
      <c r="E8">
        <f>2*E2+E3+E4</f>
        <v>5</v>
      </c>
      <c r="F8" s="1">
        <f>E8/(2*127)</f>
        <v>1.968503937007874E-2</v>
      </c>
      <c r="G8" t="str">
        <f t="shared" si="3"/>
        <v>5 (2.0%)</v>
      </c>
      <c r="H8">
        <f>2*H2+H3+H4</f>
        <v>29</v>
      </c>
      <c r="I8" s="1">
        <f>H8/(247*2)</f>
        <v>5.8704453441295545E-2</v>
      </c>
      <c r="J8" t="str">
        <f>_xlfn.CONCAT(TEXT(H8,"0")," (", TEXT(I8,"0%"),")")</f>
        <v>29 (6%)</v>
      </c>
      <c r="K8" t="s">
        <v>3</v>
      </c>
      <c r="L8" t="s">
        <v>6</v>
      </c>
      <c r="M8" t="s">
        <v>9</v>
      </c>
    </row>
    <row r="9" spans="1:13" x14ac:dyDescent="0.2">
      <c r="A9" t="s">
        <v>1</v>
      </c>
      <c r="B9">
        <f>B3+2*B5+B6</f>
        <v>179</v>
      </c>
      <c r="C9" s="2">
        <f t="shared" ref="C9:C10" si="7">B9/(2*120)</f>
        <v>0.74583333333333335</v>
      </c>
      <c r="D9" t="str">
        <f t="shared" si="2"/>
        <v>179 (74.6%)</v>
      </c>
      <c r="E9">
        <f>E3+2*E5+E6</f>
        <v>136</v>
      </c>
      <c r="F9" s="1">
        <f t="shared" ref="F9:F10" si="8">E9/(2*127)</f>
        <v>0.53543307086614178</v>
      </c>
      <c r="G9" t="str">
        <f t="shared" si="3"/>
        <v>136 (53.5%)</v>
      </c>
      <c r="H9">
        <f>H3+2*H5+H6</f>
        <v>315</v>
      </c>
      <c r="I9" s="1">
        <f t="shared" ref="I9:I10" si="9">H9/(247*2)</f>
        <v>0.63765182186234814</v>
      </c>
      <c r="J9" t="str">
        <f t="shared" ref="J9:J10" si="10">_xlfn.CONCAT(TEXT(H9,"0")," (", TEXT(I9,"0%"),")")</f>
        <v>315 (64%)</v>
      </c>
      <c r="K9" t="s">
        <v>4</v>
      </c>
      <c r="L9" t="s">
        <v>7</v>
      </c>
      <c r="M9" t="s">
        <v>10</v>
      </c>
    </row>
    <row r="10" spans="1:13" x14ac:dyDescent="0.2">
      <c r="A10" t="s">
        <v>2</v>
      </c>
      <c r="B10">
        <f>B4+B6+2*B7</f>
        <v>37</v>
      </c>
      <c r="C10" s="2">
        <f t="shared" si="7"/>
        <v>0.15416666666666667</v>
      </c>
      <c r="D10" t="str">
        <f t="shared" si="2"/>
        <v>37 (15.4%)</v>
      </c>
      <c r="E10">
        <f>E4+E6+2*E7</f>
        <v>113</v>
      </c>
      <c r="F10" s="1">
        <f t="shared" si="8"/>
        <v>0.44488188976377951</v>
      </c>
      <c r="G10" t="str">
        <f t="shared" si="3"/>
        <v>113 (44.5%)</v>
      </c>
      <c r="H10">
        <f>H4+H6+2*H7</f>
        <v>150</v>
      </c>
      <c r="I10" s="1">
        <f t="shared" si="9"/>
        <v>0.30364372469635625</v>
      </c>
      <c r="J10" t="str">
        <f t="shared" si="10"/>
        <v>150 (30%)</v>
      </c>
      <c r="K10" t="s">
        <v>5</v>
      </c>
      <c r="L10" t="s">
        <v>8</v>
      </c>
      <c r="M10" t="s">
        <v>11</v>
      </c>
    </row>
    <row r="11" spans="1:13" x14ac:dyDescent="0.2">
      <c r="B11">
        <v>31</v>
      </c>
      <c r="C11">
        <f>B11/120</f>
        <v>0.25833333333333336</v>
      </c>
      <c r="D11" t="str">
        <f>_xlfn.CONCAT(TEXT(B11,"0")," (", TEXT(C11,"0.0"),")")</f>
        <v>31 (0.3)</v>
      </c>
      <c r="E11">
        <v>61</v>
      </c>
      <c r="F11">
        <f>E11/127</f>
        <v>0.48031496062992124</v>
      </c>
      <c r="G11" t="str">
        <f t="shared" ref="G11:G14" si="11">_xlfn.CONCAT(TEXT(E11,"0")," (", TEXT(F11,"0.0%"),")")</f>
        <v>61 (48.0%)</v>
      </c>
      <c r="H11">
        <f>B11+E11</f>
        <v>92</v>
      </c>
      <c r="I11">
        <f>H11/247</f>
        <v>0.37246963562753038</v>
      </c>
      <c r="J11" t="str">
        <f t="shared" ref="J11:J14" si="12">_xlfn.CONCAT(TEXT(H11,"0")," (", TEXT(I11,"0.0%"),")")</f>
        <v>92 (37.2%)</v>
      </c>
    </row>
    <row r="12" spans="1:13" x14ac:dyDescent="0.2">
      <c r="B12">
        <v>3</v>
      </c>
      <c r="C12">
        <f t="shared" ref="C12:C14" si="13">B12/120</f>
        <v>2.5000000000000001E-2</v>
      </c>
      <c r="D12" t="str">
        <f t="shared" ref="D12:D14" si="14">_xlfn.CONCAT(TEXT(B12,"0")," (", TEXT(C12,"0.0%"),")")</f>
        <v>3 (2.5%)</v>
      </c>
      <c r="E12">
        <v>26</v>
      </c>
      <c r="F12">
        <f t="shared" ref="F12:F14" si="15">E12/127</f>
        <v>0.20472440944881889</v>
      </c>
      <c r="G12" t="str">
        <f t="shared" si="11"/>
        <v>26 (20.5%)</v>
      </c>
      <c r="H12">
        <f>B12+E12</f>
        <v>29</v>
      </c>
      <c r="I12">
        <f t="shared" ref="I12:I14" si="16">H12/247</f>
        <v>0.11740890688259109</v>
      </c>
      <c r="J12" t="str">
        <f t="shared" si="12"/>
        <v>29 (11.7%)</v>
      </c>
    </row>
    <row r="13" spans="1:13" x14ac:dyDescent="0.2">
      <c r="B13">
        <v>34</v>
      </c>
      <c r="C13">
        <f t="shared" si="13"/>
        <v>0.28333333333333333</v>
      </c>
      <c r="D13" t="str">
        <f t="shared" si="14"/>
        <v>34 (28.3%)</v>
      </c>
      <c r="E13">
        <v>87</v>
      </c>
      <c r="F13">
        <f t="shared" si="15"/>
        <v>0.68503937007874016</v>
      </c>
      <c r="G13" t="str">
        <f t="shared" si="11"/>
        <v>87 (68.5%)</v>
      </c>
      <c r="H13">
        <f>B13+E13</f>
        <v>121</v>
      </c>
      <c r="I13">
        <f t="shared" si="16"/>
        <v>0.48987854251012147</v>
      </c>
      <c r="J13" t="str">
        <f t="shared" si="12"/>
        <v>121 (49.0%)</v>
      </c>
    </row>
    <row r="14" spans="1:13" x14ac:dyDescent="0.2">
      <c r="B14">
        <v>86</v>
      </c>
      <c r="C14">
        <f t="shared" si="13"/>
        <v>0.71666666666666667</v>
      </c>
      <c r="D14" t="str">
        <f t="shared" si="14"/>
        <v>86 (71.7%)</v>
      </c>
      <c r="E14">
        <v>40</v>
      </c>
      <c r="F14">
        <f t="shared" si="15"/>
        <v>0.31496062992125984</v>
      </c>
      <c r="G14" t="str">
        <f t="shared" si="11"/>
        <v>40 (31.5%)</v>
      </c>
      <c r="H14">
        <f>B14+E14</f>
        <v>126</v>
      </c>
      <c r="I14">
        <f t="shared" si="16"/>
        <v>0.51012145748987858</v>
      </c>
      <c r="J14" t="str">
        <f t="shared" si="12"/>
        <v>126 (51.0%)</v>
      </c>
    </row>
    <row r="15" spans="1:13" x14ac:dyDescent="0.2">
      <c r="B15">
        <f>SUM(B2:B7)</f>
        <v>120</v>
      </c>
      <c r="C15" s="2">
        <f>B15/H15</f>
        <v>0.48582995951417002</v>
      </c>
      <c r="E15">
        <f>SUM(E2:E7)</f>
        <v>127</v>
      </c>
      <c r="F15" s="1">
        <f>E15/H15</f>
        <v>0.51417004048582993</v>
      </c>
      <c r="H15">
        <f>SUM(H2:H7)</f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Miliarakis, George</dc:creator>
  <cp:lastModifiedBy>Miliarakis, George</cp:lastModifiedBy>
  <dcterms:created xsi:type="dcterms:W3CDTF">2024-02-06T15:42:15Z</dcterms:created>
  <dcterms:modified xsi:type="dcterms:W3CDTF">2024-02-09T12:48:10Z</dcterms:modified>
</cp:coreProperties>
</file>