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D7A0747-9CFF-4B4B-AE9A-41012B460831}" xr6:coauthVersionLast="47" xr6:coauthVersionMax="47" xr10:uidLastSave="{00000000-0000-0000-0000-000000000000}"/>
  <bookViews>
    <workbookView xWindow="-108" yWindow="-108" windowWidth="23256" windowHeight="12456" activeTab="1" xr2:uid="{79ACF6F4-3348-48E3-BB20-5C79E02A492D}"/>
  </bookViews>
  <sheets>
    <sheet name="January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I18" i="4"/>
  <c r="I16" i="4"/>
  <c r="E25" i="4"/>
  <c r="E22" i="4"/>
  <c r="E20" i="4"/>
  <c r="E18" i="4"/>
  <c r="E16" i="4"/>
  <c r="D12" i="4"/>
  <c r="I12" i="4"/>
  <c r="I10" i="4"/>
  <c r="I8" i="4"/>
  <c r="D8" i="4"/>
  <c r="D10" i="4"/>
  <c r="D6" i="4"/>
  <c r="I25" i="4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4" i="3"/>
  <c r="G5" i="3"/>
  <c r="G6" i="3"/>
  <c r="G7" i="3"/>
  <c r="L7" i="3" s="1"/>
  <c r="G8" i="3"/>
  <c r="L8" i="3" s="1"/>
  <c r="G9" i="3"/>
  <c r="L9" i="3" s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4" i="3"/>
  <c r="L22" i="3" l="1"/>
  <c r="L28" i="3"/>
  <c r="L16" i="3"/>
  <c r="L15" i="3"/>
  <c r="L26" i="3"/>
  <c r="L14" i="3"/>
  <c r="L24" i="3"/>
  <c r="L12" i="3"/>
  <c r="L11" i="3"/>
  <c r="L29" i="3"/>
  <c r="L30" i="3"/>
  <c r="L13" i="3"/>
  <c r="L4" i="3"/>
  <c r="L21" i="3"/>
  <c r="L20" i="3"/>
  <c r="L31" i="3"/>
  <c r="L18" i="3"/>
  <c r="L5" i="3"/>
  <c r="L10" i="3"/>
  <c r="L33" i="3"/>
  <c r="L32" i="3"/>
  <c r="L19" i="3"/>
  <c r="L17" i="3"/>
  <c r="L27" i="3"/>
  <c r="L25" i="3"/>
  <c r="L23" i="3"/>
  <c r="L6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<sst xmlns="http://schemas.openxmlformats.org/spreadsheetml/2006/main" count="287" uniqueCount="155">
  <si>
    <t>Deductions</t>
  </si>
  <si>
    <t>Tax</t>
  </si>
  <si>
    <t>Name</t>
  </si>
  <si>
    <t>Title</t>
  </si>
  <si>
    <t>Directorate</t>
  </si>
  <si>
    <t>BS</t>
  </si>
  <si>
    <t>TA</t>
  </si>
  <si>
    <t>MA</t>
  </si>
  <si>
    <t>RI</t>
  </si>
  <si>
    <t>Bank_Name</t>
  </si>
  <si>
    <t>Account_Holder</t>
  </si>
  <si>
    <t>Attendance Sheet of January</t>
  </si>
  <si>
    <t>Dept</t>
  </si>
  <si>
    <t>Emp_Id</t>
  </si>
  <si>
    <t>MEAL_ALLOW</t>
  </si>
  <si>
    <t>Gs</t>
  </si>
  <si>
    <t>Ns</t>
  </si>
  <si>
    <t>Pay_Date</t>
  </si>
  <si>
    <t>Bank_No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</si>
  <si>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</si>
  <si>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</si>
  <si>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</si>
  <si>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</si>
  <si>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</si>
  <si>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</si>
  <si>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</si>
  <si>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</si>
  <si>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</si>
  <si>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</si>
  <si>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</si>
  <si>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</si>
  <si>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</si>
  <si>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</si>
  <si>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</si>
  <si>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</si>
  <si>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</si>
  <si>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</si>
  <si>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</si>
  <si>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</si>
  <si>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</si>
  <si>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</si>
  <si>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</si>
  <si>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</si>
  <si>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</si>
  <si>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</si>
  <si>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</si>
  <si>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</si>
  <si>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</si>
  <si>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</si>
  <si>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SANDY</t>
  </si>
  <si>
    <t>WENDY</t>
  </si>
  <si>
    <t>IRINE</t>
  </si>
  <si>
    <t>EMILIE</t>
  </si>
  <si>
    <t>KRISTINA</t>
  </si>
  <si>
    <t>CHRISTOPHER</t>
  </si>
  <si>
    <t>CHRISTIAN</t>
  </si>
  <si>
    <t>MR. GREY</t>
  </si>
  <si>
    <t>HARRY</t>
  </si>
  <si>
    <t>TOM</t>
  </si>
  <si>
    <t>MEDDY</t>
  </si>
  <si>
    <t>SOPHIA</t>
  </si>
  <si>
    <t>MIA</t>
  </si>
  <si>
    <t>HALU</t>
  </si>
  <si>
    <t>BRUNO MARS</t>
  </si>
  <si>
    <t>CHARLIE PUTH</t>
  </si>
  <si>
    <t>ARIANA GRANDE</t>
  </si>
  <si>
    <t>SHIRLEY SETIA</t>
  </si>
  <si>
    <t>TAYLOR SWIFT</t>
  </si>
  <si>
    <t>SELENA GOMEZ</t>
  </si>
  <si>
    <t>ROSE</t>
  </si>
  <si>
    <t>NOAH</t>
  </si>
  <si>
    <t>LIAM</t>
  </si>
  <si>
    <t>OLIVER</t>
  </si>
  <si>
    <t>AMELIA</t>
  </si>
  <si>
    <t>JOHN</t>
  </si>
  <si>
    <t>DAVID</t>
  </si>
  <si>
    <t>JAMES</t>
  </si>
  <si>
    <t>JOSIE</t>
  </si>
  <si>
    <t>MADISON</t>
  </si>
  <si>
    <t>SOFTWARE ENGINEER</t>
  </si>
  <si>
    <t>MARKETING MANAGER</t>
  </si>
  <si>
    <t>SALES MANAGER</t>
  </si>
  <si>
    <t>EXECUTIVE ASSISTANT</t>
  </si>
  <si>
    <t>OFFICE ASSISTANT</t>
  </si>
  <si>
    <t>IT MANAGER</t>
  </si>
  <si>
    <t>DATA ENTRY CLERK</t>
  </si>
  <si>
    <t>WEB DESIGNER</t>
  </si>
  <si>
    <t>MARKETING COORDINATOR</t>
  </si>
  <si>
    <t>ACCOUNT EXECUTIVE</t>
  </si>
  <si>
    <t>SALES PRESIDENT</t>
  </si>
  <si>
    <t>PRODUCT MANAGER</t>
  </si>
  <si>
    <t>BRAND MANAGER</t>
  </si>
  <si>
    <t>SEO MANAGER</t>
  </si>
  <si>
    <t>DATA SCIENTIST</t>
  </si>
  <si>
    <t>AUDITING CLERK</t>
  </si>
  <si>
    <t>FILE CLERK</t>
  </si>
  <si>
    <t>OFFICE CLERK</t>
  </si>
  <si>
    <t>PROGRAM MANAGER</t>
  </si>
  <si>
    <t>FINANCE MANAGER</t>
  </si>
  <si>
    <t>WEB DEVELOPER</t>
  </si>
  <si>
    <t>CLOUD  ARCHITECT</t>
  </si>
  <si>
    <t>TECHNICAL SPECIALIST</t>
  </si>
  <si>
    <t>SALES ASSOCIATE</t>
  </si>
  <si>
    <t>SALES ANALYST</t>
  </si>
  <si>
    <t>STOCK MANAGER</t>
  </si>
  <si>
    <t>ACCOUNTANT</t>
  </si>
  <si>
    <t>AUDITOR</t>
  </si>
  <si>
    <t>PRODUCTION MANAGER</t>
  </si>
  <si>
    <t>COO</t>
  </si>
  <si>
    <t>CHRO</t>
  </si>
  <si>
    <t>CFO</t>
  </si>
  <si>
    <t>CMO</t>
  </si>
  <si>
    <t>CEO</t>
  </si>
  <si>
    <t>IT</t>
  </si>
  <si>
    <t>MARKETING</t>
  </si>
  <si>
    <t>SALES</t>
  </si>
  <si>
    <t>OPERATIONS</t>
  </si>
  <si>
    <t>HR</t>
  </si>
  <si>
    <t>CUSTOMER SERVICE</t>
  </si>
  <si>
    <t>ACCOUNT</t>
  </si>
  <si>
    <t>LEGAL</t>
  </si>
  <si>
    <t>HDFC</t>
  </si>
  <si>
    <t>BOI</t>
  </si>
  <si>
    <t>AXIS BANK</t>
  </si>
  <si>
    <t>ICICI</t>
  </si>
  <si>
    <t>PNB</t>
  </si>
  <si>
    <t>SBI</t>
  </si>
  <si>
    <t>Ns in words</t>
  </si>
  <si>
    <t>Fourty Nine Thousand Five Hundred</t>
  </si>
  <si>
    <t>Fourty Four Thousand Seven Hundred Fifty</t>
  </si>
  <si>
    <t>Fifty Three Thousand Seven Hundred</t>
  </si>
  <si>
    <t>Thirty Five Thousand Eight Hundred</t>
  </si>
  <si>
    <t>Sixty Two Thousand Six Hundred Fifty</t>
  </si>
  <si>
    <t>HUBNET</t>
  </si>
  <si>
    <t>Salary slip</t>
  </si>
  <si>
    <t>EMP ID</t>
  </si>
  <si>
    <t>Employee name</t>
  </si>
  <si>
    <t>Earning</t>
  </si>
  <si>
    <t>Basic</t>
  </si>
  <si>
    <t>Travelling allowance</t>
  </si>
  <si>
    <t>Amount</t>
  </si>
  <si>
    <t>Incentive</t>
  </si>
  <si>
    <t>TOTAL EARNING</t>
  </si>
  <si>
    <t xml:space="preserve"> Bank  A/C number</t>
  </si>
  <si>
    <t>www.hubnettech.net</t>
  </si>
  <si>
    <t xml:space="preserve">id </t>
  </si>
  <si>
    <t>Department</t>
  </si>
  <si>
    <t>Total Deductions</t>
  </si>
  <si>
    <t>Net salary</t>
  </si>
  <si>
    <t>Pay date</t>
  </si>
  <si>
    <t>Meal allowance</t>
  </si>
  <si>
    <t>Medical allowance</t>
  </si>
  <si>
    <t xml:space="preserve">J.J complex Boring Road ,Patna </t>
  </si>
  <si>
    <t>Employee's Signature</t>
  </si>
  <si>
    <t>Manager's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</si>
</sst>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8"/>
      <color theme="1"/>
      <name val="Algerian"/>
      <family val="5"/>
    </font>
    <font>
      <b/>
      <sz val="48"/>
      <color theme="9" tint="0.59999389629810485"/>
      <name val="Arial Rounded MT Bold"/>
      <family val="2"/>
    </font>
    <font>
      <sz val="48"/>
      <color theme="9" tint="0.59999389629810485"/>
      <name val="Calibri"/>
      <family val="2"/>
      <scheme val="minor"/>
    </font>
    <font>
      <b/>
      <sz val="14"/>
      <color theme="1"/>
      <name val="Californian FB"/>
      <family val="1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Arial Black"/>
      <family val="2"/>
    </font>
    <font>
      <b/>
      <sz val="14"/>
      <color theme="1"/>
      <name val="Algerian"/>
      <family val="5"/>
    </font>
    <font>
      <b/>
      <sz val="18"/>
      <color theme="1"/>
      <name val="Arial Rounded MT Bold"/>
      <family val="2"/>
    </font>
    <font>
      <b/>
      <sz val="14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6" xfId="0" applyFont="1" applyBorder="1"/>
    <xf numFmtId="0" fontId="12" fillId="0" borderId="1" xfId="0" applyFont="1" applyBorder="1"/>
    <xf numFmtId="0" fontId="7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0" xfId="0" applyFont="1"/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 vertical="center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Alignment="1"/>
    <xf numFmtId="0" fontId="0" fillId="0" borderId="10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 applyAlignment="1">
      <alignment horizontal="right" vertical="center"/>
    </xf>
    <xf numFmtId="0" fontId="8" fillId="6" borderId="14" xfId="0" applyFont="1" applyFill="1" applyBorder="1" applyAlignment="1">
      <alignment horizontal="center" vertical="center"/>
    </xf>
    <xf numFmtId="0" fontId="0" fillId="6" borderId="15" xfId="0" applyFill="1" applyBorder="1"/>
    <xf numFmtId="0" fontId="5" fillId="6" borderId="16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/>
    <xf numFmtId="0" fontId="7" fillId="0" borderId="0" xfId="0" applyFont="1" applyAlignment="1">
      <alignment vertical="center"/>
    </xf>
    <xf numFmtId="0" fontId="14" fillId="8" borderId="0" xfId="0" applyFont="1" applyFill="1" applyAlignment="1">
      <alignment horizontal="center" vertical="center"/>
    </xf>
    <xf numFmtId="0" fontId="11" fillId="0" borderId="0" xfId="1" applyFont="1" applyAlignment="1">
      <alignment horizontal="left" indent="9"/>
    </xf>
    <xf numFmtId="0" fontId="5" fillId="0" borderId="0" xfId="0" applyFont="1" applyAlignment="1">
      <alignment horizontal="left" indent="9"/>
    </xf>
    <xf numFmtId="0" fontId="12" fillId="6" borderId="1" xfId="0" applyFont="1" applyFill="1" applyBorder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2A4B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195416</xdr:colOff>
      <xdr:row>3</xdr:row>
      <xdr:rowOff>30480</xdr:rowOff>
    </xdr:from>
    <xdr:to>
      <xdr:col>4</xdr:col>
      <xdr:colOff>736190</xdr:colOff>
      <xdr:row>3</xdr:row>
      <xdr:rowOff>182880</xdr:rowOff>
    </xdr:to>
    <xdr:pic>
      <xdr:nvPicPr>
        <xdr:cNvPr id="3" name="Graphic 2" descr="Speaker phone with solid fill">
          <a:extLst>
            <a:ext uri="{FF2B5EF4-FFF2-40B4-BE49-F238E27FC236}">
              <a16:creationId xmlns:a16="http://schemas.microsoft.com/office/drawing/2014/main" id="{1EFA4BA1-BF9B-C8B7-6B30-B765526EB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10956" y="594360"/>
          <a:ext cx="540774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243841</xdr:colOff>
      <xdr:row>3</xdr:row>
      <xdr:rowOff>213360</xdr:rowOff>
    </xdr:from>
    <xdr:to>
      <xdr:col>4</xdr:col>
      <xdr:colOff>586740</xdr:colOff>
      <xdr:row>4</xdr:row>
      <xdr:rowOff>160020</xdr:rowOff>
    </xdr:to>
    <xdr:pic>
      <xdr:nvPicPr>
        <xdr:cNvPr id="5" name="Graphic 4" descr="Email with solid fill">
          <a:extLst>
            <a:ext uri="{FF2B5EF4-FFF2-40B4-BE49-F238E27FC236}">
              <a16:creationId xmlns:a16="http://schemas.microsoft.com/office/drawing/2014/main" id="{C35BC0EE-7943-66EC-6B86-92929DF65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59381" y="777240"/>
          <a:ext cx="342899" cy="17526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ubnettech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06BD-545F-4BF6-B9D1-8EA3D8230016}">
  <dimension ref="A1:R33"/>
  <sheetViews>
    <sheetView topLeftCell="J1" workbookViewId="0">
      <selection activeCell="O4" sqref="O4"/>
    </sheetView>
  </sheetViews>
  <sheetFormatPr defaultRowHeight="14.4" x14ac:dyDescent="0.3"/>
  <cols>
    <col min="1" max="1" width="12.6640625" bestFit="1" customWidth="1"/>
    <col min="2" max="2" width="19" bestFit="1" customWidth="1"/>
    <col min="3" max="3" width="36.21875" bestFit="1" customWidth="1"/>
    <col min="4" max="4" width="23.5546875" bestFit="1" customWidth="1"/>
    <col min="5" max="5" width="26.33203125" bestFit="1" customWidth="1"/>
    <col min="6" max="6" width="8.44140625" bestFit="1" customWidth="1"/>
    <col min="7" max="7" width="23.21875" bestFit="1" customWidth="1"/>
    <col min="8" max="8" width="9.88671875" customWidth="1"/>
    <col min="9" max="10" width="10" customWidth="1"/>
    <col min="11" max="11" width="19.21875" customWidth="1"/>
    <col min="12" max="12" width="8.21875" bestFit="1" customWidth="1"/>
    <col min="13" max="13" width="13" customWidth="1"/>
    <col min="14" max="14" width="47.88671875" customWidth="1"/>
    <col min="15" max="15" width="18.5546875" bestFit="1" customWidth="1"/>
    <col min="16" max="16" width="21.33203125" bestFit="1" customWidth="1"/>
    <col min="17" max="17" width="30.21875" bestFit="1" customWidth="1"/>
    <col min="18" max="18" width="24.109375" customWidth="1"/>
  </cols>
  <sheetData>
    <row r="1" spans="1:18" ht="22.2" customHeight="1" x14ac:dyDescent="0.3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37.799999999999997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25.2" x14ac:dyDescent="0.3">
      <c r="A3" s="1" t="s">
        <v>13</v>
      </c>
      <c r="B3" s="1" t="s">
        <v>2</v>
      </c>
      <c r="C3" s="1" t="s">
        <v>3</v>
      </c>
      <c r="D3" s="1" t="s">
        <v>4</v>
      </c>
      <c r="E3" s="1" t="s">
        <v>12</v>
      </c>
      <c r="F3" s="1" t="s">
        <v>5</v>
      </c>
      <c r="G3" s="1" t="s">
        <v>14</v>
      </c>
      <c r="H3" s="1" t="s">
        <v>6</v>
      </c>
      <c r="I3" s="1" t="s">
        <v>7</v>
      </c>
      <c r="J3" s="1" t="s">
        <v>8</v>
      </c>
      <c r="K3" s="1" t="s">
        <v>15</v>
      </c>
      <c r="L3" s="1" t="s">
        <v>1</v>
      </c>
      <c r="M3" s="1" t="s">
        <v>16</v>
      </c>
      <c r="N3" s="1" t="s">
        <v>127</v>
      </c>
      <c r="O3" s="1" t="s">
        <v>17</v>
      </c>
      <c r="P3" s="1" t="s">
        <v>9</v>
      </c>
      <c r="Q3" s="1" t="s">
        <v>10</v>
      </c>
      <c r="R3" s="1" t="s">
        <v>18</v>
      </c>
    </row>
    <row r="4" spans="1:18" ht="23.4" customHeight="1" x14ac:dyDescent="0.3">
      <c r="A4" s="2" t="s">
        <v>19</v>
      </c>
      <c r="B4" s="2" t="s">
        <v>49</v>
      </c>
      <c r="C4" s="2" t="s">
        <v>79</v>
      </c>
      <c r="D4" s="2" t="s">
        <v>108</v>
      </c>
      <c r="E4" s="2" t="s">
        <v>113</v>
      </c>
      <c r="F4" s="2">
        <v>25000</v>
      </c>
      <c r="G4" s="2">
        <f>40%*F4</f>
        <v>10000</v>
      </c>
      <c r="H4" s="2">
        <f>30%*F4</f>
        <v>7500</v>
      </c>
      <c r="I4" s="2">
        <f>40%*F4</f>
        <v>10000</v>
      </c>
      <c r="J4" s="2">
        <f>10%*F4</f>
        <v>2500</v>
      </c>
      <c r="K4" s="2">
        <f>SUM(F4:I4)</f>
        <v>52500</v>
      </c>
      <c r="L4" s="2">
        <f>10%*K4</f>
        <v>5250</v>
      </c>
      <c r="M4" s="2">
        <f>K4-L4-J4</f>
        <v>44750</v>
      </c>
      <c r="N4" s="2" t="s">
        <v>129</v>
      </c>
      <c r="O4" s="3">
        <v>45292</v>
      </c>
      <c r="P4" s="2" t="s">
        <v>121</v>
      </c>
      <c r="Q4" s="2" t="s">
        <v>49</v>
      </c>
      <c r="R4" s="4">
        <v>405007899556</v>
      </c>
    </row>
    <row r="5" spans="1:18" ht="23.4" customHeight="1" x14ac:dyDescent="0.3">
      <c r="A5" s="2" t="s">
        <v>20</v>
      </c>
      <c r="B5" s="2" t="s">
        <v>50</v>
      </c>
      <c r="C5" s="2" t="s">
        <v>80</v>
      </c>
      <c r="D5" s="2" t="s">
        <v>108</v>
      </c>
      <c r="E5" s="2" t="s">
        <v>114</v>
      </c>
      <c r="F5" s="2">
        <v>30000</v>
      </c>
      <c r="G5" s="2">
        <f t="shared" ref="G5:G33" si="0">40%*F5</f>
        <v>12000</v>
      </c>
      <c r="H5" s="2">
        <f t="shared" ref="H5:H33" si="1">30%*F5</f>
        <v>9000</v>
      </c>
      <c r="I5" s="2">
        <f t="shared" ref="I5:I33" si="2">40%*F5</f>
        <v>12000</v>
      </c>
      <c r="J5" s="2">
        <f t="shared" ref="J5:J33" si="3">10%*F5</f>
        <v>3000</v>
      </c>
      <c r="K5" s="2">
        <f t="shared" ref="K5:K33" si="4">SUM(F5:I5)</f>
        <v>63000</v>
      </c>
      <c r="L5" s="2">
        <f t="shared" ref="L5:L33" si="5">10%*K5</f>
        <v>6300</v>
      </c>
      <c r="M5" s="2">
        <f t="shared" ref="M5:M33" si="6">K5-L5-J5</f>
        <v>53700</v>
      </c>
      <c r="N5" s="2" t="s">
        <v>130</v>
      </c>
      <c r="O5" s="3">
        <v>45292</v>
      </c>
      <c r="P5" s="2" t="s">
        <v>122</v>
      </c>
      <c r="Q5" s="2" t="s">
        <v>50</v>
      </c>
      <c r="R5" s="4">
        <v>667665433556</v>
      </c>
    </row>
    <row r="6" spans="1:18" ht="23.4" customHeight="1" x14ac:dyDescent="0.3">
      <c r="A6" s="2" t="s">
        <v>21</v>
      </c>
      <c r="B6" s="2" t="s">
        <v>51</v>
      </c>
      <c r="C6" s="2" t="s">
        <v>84</v>
      </c>
      <c r="D6" s="2" t="s">
        <v>109</v>
      </c>
      <c r="E6" s="2" t="s">
        <v>113</v>
      </c>
      <c r="F6" s="2">
        <v>20000</v>
      </c>
      <c r="G6" s="2">
        <f t="shared" si="0"/>
        <v>8000</v>
      </c>
      <c r="H6" s="2">
        <f t="shared" si="1"/>
        <v>6000</v>
      </c>
      <c r="I6" s="2">
        <f t="shared" si="2"/>
        <v>8000</v>
      </c>
      <c r="J6" s="2">
        <f t="shared" si="3"/>
        <v>2000</v>
      </c>
      <c r="K6" s="2">
        <f t="shared" si="4"/>
        <v>42000</v>
      </c>
      <c r="L6" s="2">
        <f t="shared" si="5"/>
        <v>4200</v>
      </c>
      <c r="M6" s="2">
        <f t="shared" si="6"/>
        <v>35800</v>
      </c>
      <c r="N6" s="2" t="s">
        <v>131</v>
      </c>
      <c r="O6" s="3">
        <v>45292</v>
      </c>
      <c r="P6" s="2" t="s">
        <v>123</v>
      </c>
      <c r="Q6" s="2" t="s">
        <v>51</v>
      </c>
      <c r="R6" s="4">
        <v>566778998777</v>
      </c>
    </row>
    <row r="7" spans="1:18" ht="23.4" customHeight="1" x14ac:dyDescent="0.3">
      <c r="A7" s="2" t="s">
        <v>22</v>
      </c>
      <c r="B7" s="2" t="s">
        <v>52</v>
      </c>
      <c r="C7" s="2" t="s">
        <v>81</v>
      </c>
      <c r="D7" s="2" t="s">
        <v>110</v>
      </c>
      <c r="E7" s="2" t="s">
        <v>115</v>
      </c>
      <c r="F7" s="2">
        <v>25000</v>
      </c>
      <c r="G7" s="2">
        <f t="shared" si="0"/>
        <v>10000</v>
      </c>
      <c r="H7" s="2">
        <f t="shared" si="1"/>
        <v>7500</v>
      </c>
      <c r="I7" s="2">
        <f t="shared" si="2"/>
        <v>10000</v>
      </c>
      <c r="J7" s="2">
        <f t="shared" si="3"/>
        <v>2500</v>
      </c>
      <c r="K7" s="2">
        <f t="shared" si="4"/>
        <v>52500</v>
      </c>
      <c r="L7" s="2">
        <f t="shared" si="5"/>
        <v>5250</v>
      </c>
      <c r="M7" s="2">
        <f t="shared" si="6"/>
        <v>44750</v>
      </c>
      <c r="N7" s="2" t="s">
        <v>129</v>
      </c>
      <c r="O7" s="3">
        <v>45292</v>
      </c>
      <c r="P7" s="2" t="s">
        <v>124</v>
      </c>
      <c r="Q7" s="2" t="s">
        <v>52</v>
      </c>
      <c r="R7" s="4">
        <v>987766656677</v>
      </c>
    </row>
    <row r="8" spans="1:18" ht="23.4" customHeight="1" x14ac:dyDescent="0.3">
      <c r="A8" s="2" t="s">
        <v>23</v>
      </c>
      <c r="B8" s="2" t="s">
        <v>53</v>
      </c>
      <c r="C8" s="2" t="s">
        <v>82</v>
      </c>
      <c r="D8" s="2" t="s">
        <v>111</v>
      </c>
      <c r="E8" s="2" t="s">
        <v>116</v>
      </c>
      <c r="F8" s="2">
        <v>30000</v>
      </c>
      <c r="G8" s="2">
        <f t="shared" si="0"/>
        <v>12000</v>
      </c>
      <c r="H8" s="2">
        <f t="shared" si="1"/>
        <v>9000</v>
      </c>
      <c r="I8" s="2">
        <f t="shared" si="2"/>
        <v>12000</v>
      </c>
      <c r="J8" s="2">
        <f t="shared" si="3"/>
        <v>3000</v>
      </c>
      <c r="K8" s="2">
        <f t="shared" si="4"/>
        <v>63000</v>
      </c>
      <c r="L8" s="2">
        <f t="shared" si="5"/>
        <v>6300</v>
      </c>
      <c r="M8" s="2">
        <f t="shared" si="6"/>
        <v>53700</v>
      </c>
      <c r="N8" s="2" t="s">
        <v>130</v>
      </c>
      <c r="O8" s="3">
        <v>45292</v>
      </c>
      <c r="P8" s="2" t="s">
        <v>122</v>
      </c>
      <c r="Q8" s="2" t="s">
        <v>53</v>
      </c>
      <c r="R8" s="4">
        <v>899899000997</v>
      </c>
    </row>
    <row r="9" spans="1:18" ht="23.4" customHeight="1" x14ac:dyDescent="0.3">
      <c r="A9" s="2" t="s">
        <v>24</v>
      </c>
      <c r="B9" s="2" t="s">
        <v>54</v>
      </c>
      <c r="C9" s="2" t="s">
        <v>83</v>
      </c>
      <c r="D9" s="2" t="s">
        <v>111</v>
      </c>
      <c r="E9" s="2" t="s">
        <v>117</v>
      </c>
      <c r="F9" s="2">
        <v>30000</v>
      </c>
      <c r="G9" s="2">
        <f t="shared" si="0"/>
        <v>12000</v>
      </c>
      <c r="H9" s="2">
        <f t="shared" si="1"/>
        <v>9000</v>
      </c>
      <c r="I9" s="2">
        <f t="shared" si="2"/>
        <v>12000</v>
      </c>
      <c r="J9" s="2">
        <f t="shared" si="3"/>
        <v>3000</v>
      </c>
      <c r="K9" s="2">
        <f t="shared" si="4"/>
        <v>63000</v>
      </c>
      <c r="L9" s="2">
        <f t="shared" si="5"/>
        <v>6300</v>
      </c>
      <c r="M9" s="2">
        <f t="shared" si="6"/>
        <v>53700</v>
      </c>
      <c r="N9" s="2" t="s">
        <v>130</v>
      </c>
      <c r="O9" s="3">
        <v>45292</v>
      </c>
      <c r="P9" s="2" t="s">
        <v>123</v>
      </c>
      <c r="Q9" s="2" t="s">
        <v>54</v>
      </c>
      <c r="R9" s="4">
        <v>877656788765</v>
      </c>
    </row>
    <row r="10" spans="1:18" ht="23.4" customHeight="1" x14ac:dyDescent="0.3">
      <c r="A10" s="2" t="s">
        <v>25</v>
      </c>
      <c r="B10" s="2" t="s">
        <v>55</v>
      </c>
      <c r="C10" s="2" t="s">
        <v>85</v>
      </c>
      <c r="D10" s="2" t="s">
        <v>112</v>
      </c>
      <c r="E10" s="2" t="s">
        <v>118</v>
      </c>
      <c r="F10" s="2">
        <v>25000</v>
      </c>
      <c r="G10" s="2">
        <f t="shared" si="0"/>
        <v>10000</v>
      </c>
      <c r="H10" s="2">
        <f t="shared" si="1"/>
        <v>7500</v>
      </c>
      <c r="I10" s="2">
        <f t="shared" si="2"/>
        <v>10000</v>
      </c>
      <c r="J10" s="2">
        <f t="shared" si="3"/>
        <v>2500</v>
      </c>
      <c r="K10" s="2">
        <f t="shared" si="4"/>
        <v>52500</v>
      </c>
      <c r="L10" s="2">
        <f t="shared" si="5"/>
        <v>5250</v>
      </c>
      <c r="M10" s="2">
        <f t="shared" si="6"/>
        <v>44750</v>
      </c>
      <c r="N10" s="2" t="s">
        <v>128</v>
      </c>
      <c r="O10" s="3">
        <v>45292</v>
      </c>
      <c r="P10" s="2" t="s">
        <v>125</v>
      </c>
      <c r="Q10" s="2" t="s">
        <v>55</v>
      </c>
      <c r="R10" s="4">
        <v>987654675889</v>
      </c>
    </row>
    <row r="11" spans="1:18" ht="23.4" customHeight="1" x14ac:dyDescent="0.3">
      <c r="A11" s="2" t="s">
        <v>26</v>
      </c>
      <c r="B11" s="2" t="s">
        <v>56</v>
      </c>
      <c r="C11" s="2" t="s">
        <v>86</v>
      </c>
      <c r="D11" s="2" t="s">
        <v>109</v>
      </c>
      <c r="E11" s="2" t="s">
        <v>113</v>
      </c>
      <c r="F11" s="2">
        <v>30000</v>
      </c>
      <c r="G11" s="2">
        <f t="shared" si="0"/>
        <v>12000</v>
      </c>
      <c r="H11" s="2">
        <f t="shared" si="1"/>
        <v>9000</v>
      </c>
      <c r="I11" s="2">
        <f t="shared" si="2"/>
        <v>12000</v>
      </c>
      <c r="J11" s="2">
        <f t="shared" si="3"/>
        <v>3000</v>
      </c>
      <c r="K11" s="2">
        <f t="shared" si="4"/>
        <v>63000</v>
      </c>
      <c r="L11" s="2">
        <f t="shared" si="5"/>
        <v>6300</v>
      </c>
      <c r="M11" s="2">
        <f t="shared" si="6"/>
        <v>53700</v>
      </c>
      <c r="N11" s="2" t="s">
        <v>130</v>
      </c>
      <c r="O11" s="3">
        <v>45292</v>
      </c>
      <c r="P11" s="2" t="s">
        <v>126</v>
      </c>
      <c r="Q11" s="2" t="s">
        <v>56</v>
      </c>
      <c r="R11" s="4">
        <v>876543567899</v>
      </c>
    </row>
    <row r="12" spans="1:18" ht="23.4" customHeight="1" x14ac:dyDescent="0.3">
      <c r="A12" s="2" t="s">
        <v>27</v>
      </c>
      <c r="B12" s="2" t="s">
        <v>57</v>
      </c>
      <c r="C12" s="2" t="s">
        <v>87</v>
      </c>
      <c r="D12" s="2" t="s">
        <v>108</v>
      </c>
      <c r="E12" s="2" t="s">
        <v>114</v>
      </c>
      <c r="F12" s="2">
        <v>30000</v>
      </c>
      <c r="G12" s="2">
        <f t="shared" si="0"/>
        <v>12000</v>
      </c>
      <c r="H12" s="2">
        <f t="shared" si="1"/>
        <v>9000</v>
      </c>
      <c r="I12" s="2">
        <f t="shared" si="2"/>
        <v>12000</v>
      </c>
      <c r="J12" s="2">
        <f t="shared" si="3"/>
        <v>3000</v>
      </c>
      <c r="K12" s="2">
        <f t="shared" si="4"/>
        <v>63000</v>
      </c>
      <c r="L12" s="2">
        <f t="shared" si="5"/>
        <v>6300</v>
      </c>
      <c r="M12" s="2">
        <f t="shared" si="6"/>
        <v>53700</v>
      </c>
      <c r="N12" s="2" t="s">
        <v>130</v>
      </c>
      <c r="O12" s="3">
        <v>45292</v>
      </c>
      <c r="P12" s="2" t="s">
        <v>121</v>
      </c>
      <c r="Q12" s="2" t="s">
        <v>57</v>
      </c>
      <c r="R12" s="4">
        <v>456788888888</v>
      </c>
    </row>
    <row r="13" spans="1:18" ht="23.4" customHeight="1" x14ac:dyDescent="0.3">
      <c r="A13" s="2" t="s">
        <v>28</v>
      </c>
      <c r="B13" s="2" t="s">
        <v>58</v>
      </c>
      <c r="C13" s="2" t="s">
        <v>88</v>
      </c>
      <c r="D13" s="2" t="s">
        <v>111</v>
      </c>
      <c r="E13" s="2" t="s">
        <v>119</v>
      </c>
      <c r="F13" s="2">
        <v>35000</v>
      </c>
      <c r="G13" s="2">
        <f t="shared" si="0"/>
        <v>14000</v>
      </c>
      <c r="H13" s="2">
        <f t="shared" si="1"/>
        <v>10500</v>
      </c>
      <c r="I13" s="2">
        <f t="shared" si="2"/>
        <v>14000</v>
      </c>
      <c r="J13" s="2">
        <f t="shared" si="3"/>
        <v>3500</v>
      </c>
      <c r="K13" s="2">
        <f t="shared" si="4"/>
        <v>73500</v>
      </c>
      <c r="L13" s="2">
        <f t="shared" si="5"/>
        <v>7350</v>
      </c>
      <c r="M13" s="2">
        <f t="shared" si="6"/>
        <v>62650</v>
      </c>
      <c r="N13" s="2" t="s">
        <v>132</v>
      </c>
      <c r="O13" s="3">
        <v>45292</v>
      </c>
      <c r="P13" s="2" t="s">
        <v>124</v>
      </c>
      <c r="Q13" s="2" t="s">
        <v>58</v>
      </c>
      <c r="R13" s="4">
        <v>987654567890</v>
      </c>
    </row>
    <row r="14" spans="1:18" ht="23.4" customHeight="1" x14ac:dyDescent="0.3">
      <c r="A14" s="2" t="s">
        <v>29</v>
      </c>
      <c r="B14" s="2" t="s">
        <v>59</v>
      </c>
      <c r="C14" s="2" t="s">
        <v>89</v>
      </c>
      <c r="D14" s="2" t="s">
        <v>110</v>
      </c>
      <c r="E14" s="2" t="s">
        <v>115</v>
      </c>
      <c r="F14" s="2">
        <v>25000</v>
      </c>
      <c r="G14" s="2">
        <f t="shared" si="0"/>
        <v>10000</v>
      </c>
      <c r="H14" s="2">
        <f t="shared" si="1"/>
        <v>7500</v>
      </c>
      <c r="I14" s="2">
        <f t="shared" si="2"/>
        <v>10000</v>
      </c>
      <c r="J14" s="2">
        <f t="shared" si="3"/>
        <v>2500</v>
      </c>
      <c r="K14" s="2">
        <f t="shared" si="4"/>
        <v>52500</v>
      </c>
      <c r="L14" s="2">
        <f t="shared" si="5"/>
        <v>5250</v>
      </c>
      <c r="M14" s="2">
        <f t="shared" si="6"/>
        <v>44750</v>
      </c>
      <c r="N14" s="2" t="s">
        <v>129</v>
      </c>
      <c r="O14" s="3">
        <v>45292</v>
      </c>
      <c r="P14" s="2" t="s">
        <v>122</v>
      </c>
      <c r="Q14" s="2" t="s">
        <v>59</v>
      </c>
      <c r="R14" s="4">
        <v>89765435678</v>
      </c>
    </row>
    <row r="15" spans="1:18" ht="23.4" customHeight="1" x14ac:dyDescent="0.3">
      <c r="A15" s="2" t="s">
        <v>30</v>
      </c>
      <c r="B15" s="2" t="s">
        <v>60</v>
      </c>
      <c r="C15" s="2" t="s">
        <v>90</v>
      </c>
      <c r="D15" s="2" t="s">
        <v>112</v>
      </c>
      <c r="E15" s="2" t="s">
        <v>120</v>
      </c>
      <c r="F15" s="2">
        <v>25000</v>
      </c>
      <c r="G15" s="2">
        <f t="shared" si="0"/>
        <v>10000</v>
      </c>
      <c r="H15" s="2">
        <f t="shared" si="1"/>
        <v>7500</v>
      </c>
      <c r="I15" s="2">
        <f t="shared" si="2"/>
        <v>10000</v>
      </c>
      <c r="J15" s="2">
        <f t="shared" si="3"/>
        <v>2500</v>
      </c>
      <c r="K15" s="2">
        <f t="shared" si="4"/>
        <v>52500</v>
      </c>
      <c r="L15" s="2">
        <f t="shared" si="5"/>
        <v>5250</v>
      </c>
      <c r="M15" s="2">
        <f t="shared" si="6"/>
        <v>44750</v>
      </c>
      <c r="N15" s="2" t="s">
        <v>129</v>
      </c>
      <c r="O15" s="3">
        <v>45292</v>
      </c>
      <c r="P15" s="2" t="s">
        <v>123</v>
      </c>
      <c r="Q15" s="2" t="s">
        <v>60</v>
      </c>
      <c r="R15" s="4">
        <v>23456784564</v>
      </c>
    </row>
    <row r="16" spans="1:18" ht="23.4" customHeight="1" x14ac:dyDescent="0.3">
      <c r="A16" s="2" t="s">
        <v>31</v>
      </c>
      <c r="B16" s="2" t="s">
        <v>61</v>
      </c>
      <c r="C16" s="2" t="s">
        <v>91</v>
      </c>
      <c r="D16" s="2" t="s">
        <v>111</v>
      </c>
      <c r="E16" s="2" t="s">
        <v>120</v>
      </c>
      <c r="F16" s="2">
        <v>25000</v>
      </c>
      <c r="G16" s="2">
        <f t="shared" si="0"/>
        <v>10000</v>
      </c>
      <c r="H16" s="2">
        <f t="shared" si="1"/>
        <v>7500</v>
      </c>
      <c r="I16" s="2">
        <f t="shared" si="2"/>
        <v>10000</v>
      </c>
      <c r="J16" s="2">
        <f t="shared" si="3"/>
        <v>2500</v>
      </c>
      <c r="K16" s="2">
        <f t="shared" si="4"/>
        <v>52500</v>
      </c>
      <c r="L16" s="2">
        <f t="shared" si="5"/>
        <v>5250</v>
      </c>
      <c r="M16" s="2">
        <f t="shared" si="6"/>
        <v>44750</v>
      </c>
      <c r="N16" s="2" t="s">
        <v>129</v>
      </c>
      <c r="O16" s="3">
        <v>45292</v>
      </c>
      <c r="P16" s="2" t="s">
        <v>121</v>
      </c>
      <c r="Q16" s="2" t="s">
        <v>61</v>
      </c>
      <c r="R16" s="4">
        <v>23456789098</v>
      </c>
    </row>
    <row r="17" spans="1:18" ht="23.4" customHeight="1" x14ac:dyDescent="0.3">
      <c r="A17" s="2" t="s">
        <v>32</v>
      </c>
      <c r="B17" s="2" t="s">
        <v>62</v>
      </c>
      <c r="C17" s="2" t="s">
        <v>92</v>
      </c>
      <c r="D17" s="2" t="s">
        <v>109</v>
      </c>
      <c r="E17" s="2" t="s">
        <v>117</v>
      </c>
      <c r="F17" s="2">
        <v>30000</v>
      </c>
      <c r="G17" s="2">
        <f t="shared" si="0"/>
        <v>12000</v>
      </c>
      <c r="H17" s="2">
        <f t="shared" si="1"/>
        <v>9000</v>
      </c>
      <c r="I17" s="2">
        <f t="shared" si="2"/>
        <v>12000</v>
      </c>
      <c r="J17" s="2">
        <f t="shared" si="3"/>
        <v>3000</v>
      </c>
      <c r="K17" s="2">
        <f t="shared" si="4"/>
        <v>63000</v>
      </c>
      <c r="L17" s="2">
        <f t="shared" si="5"/>
        <v>6300</v>
      </c>
      <c r="M17" s="2">
        <f t="shared" si="6"/>
        <v>53700</v>
      </c>
      <c r="N17" s="2" t="s">
        <v>130</v>
      </c>
      <c r="O17" s="3">
        <v>45292</v>
      </c>
      <c r="P17" s="2" t="s">
        <v>121</v>
      </c>
      <c r="Q17" s="2" t="s">
        <v>62</v>
      </c>
      <c r="R17" s="4">
        <v>87654345678</v>
      </c>
    </row>
    <row r="18" spans="1:18" ht="23.4" customHeight="1" x14ac:dyDescent="0.3">
      <c r="A18" s="2" t="s">
        <v>33</v>
      </c>
      <c r="B18" s="2" t="s">
        <v>63</v>
      </c>
      <c r="C18" s="2" t="s">
        <v>93</v>
      </c>
      <c r="D18" s="2" t="s">
        <v>111</v>
      </c>
      <c r="E18" s="2" t="s">
        <v>113</v>
      </c>
      <c r="F18" s="2">
        <v>30000</v>
      </c>
      <c r="G18" s="2">
        <f t="shared" si="0"/>
        <v>12000</v>
      </c>
      <c r="H18" s="2">
        <f t="shared" si="1"/>
        <v>9000</v>
      </c>
      <c r="I18" s="2">
        <f t="shared" si="2"/>
        <v>12000</v>
      </c>
      <c r="J18" s="2">
        <f t="shared" si="3"/>
        <v>3000</v>
      </c>
      <c r="K18" s="2">
        <f t="shared" si="4"/>
        <v>63000</v>
      </c>
      <c r="L18" s="2">
        <f t="shared" si="5"/>
        <v>6300</v>
      </c>
      <c r="M18" s="2">
        <f t="shared" si="6"/>
        <v>53700</v>
      </c>
      <c r="N18" s="2" t="s">
        <v>130</v>
      </c>
      <c r="O18" s="3">
        <v>45292</v>
      </c>
      <c r="P18" s="2" t="s">
        <v>125</v>
      </c>
      <c r="Q18" s="2" t="s">
        <v>63</v>
      </c>
      <c r="R18" s="4">
        <v>34567898765</v>
      </c>
    </row>
    <row r="19" spans="1:18" ht="23.4" customHeight="1" x14ac:dyDescent="0.3">
      <c r="A19" s="2" t="s">
        <v>34</v>
      </c>
      <c r="B19" s="2" t="s">
        <v>64</v>
      </c>
      <c r="C19" s="2" t="s">
        <v>94</v>
      </c>
      <c r="D19" s="2" t="s">
        <v>110</v>
      </c>
      <c r="E19" s="2" t="s">
        <v>119</v>
      </c>
      <c r="F19" s="2">
        <v>25000</v>
      </c>
      <c r="G19" s="2">
        <f t="shared" si="0"/>
        <v>10000</v>
      </c>
      <c r="H19" s="2">
        <f t="shared" si="1"/>
        <v>7500</v>
      </c>
      <c r="I19" s="2">
        <f t="shared" si="2"/>
        <v>10000</v>
      </c>
      <c r="J19" s="2">
        <f t="shared" si="3"/>
        <v>2500</v>
      </c>
      <c r="K19" s="2">
        <f t="shared" si="4"/>
        <v>52500</v>
      </c>
      <c r="L19" s="2">
        <f t="shared" si="5"/>
        <v>5250</v>
      </c>
      <c r="M19" s="2">
        <f t="shared" si="6"/>
        <v>44750</v>
      </c>
      <c r="N19" s="2" t="s">
        <v>129</v>
      </c>
      <c r="O19" s="3">
        <v>45292</v>
      </c>
      <c r="P19" s="2" t="s">
        <v>122</v>
      </c>
      <c r="Q19" s="2" t="s">
        <v>64</v>
      </c>
      <c r="R19" s="4">
        <v>45678900987</v>
      </c>
    </row>
    <row r="20" spans="1:18" ht="23.4" customHeight="1" x14ac:dyDescent="0.3">
      <c r="A20" s="2" t="s">
        <v>35</v>
      </c>
      <c r="B20" s="2" t="s">
        <v>65</v>
      </c>
      <c r="C20" s="2" t="s">
        <v>95</v>
      </c>
      <c r="D20" s="2" t="s">
        <v>111</v>
      </c>
      <c r="E20" s="2" t="s">
        <v>120</v>
      </c>
      <c r="F20" s="2">
        <v>25000</v>
      </c>
      <c r="G20" s="2">
        <f t="shared" si="0"/>
        <v>10000</v>
      </c>
      <c r="H20" s="2">
        <f t="shared" si="1"/>
        <v>7500</v>
      </c>
      <c r="I20" s="2">
        <f t="shared" si="2"/>
        <v>10000</v>
      </c>
      <c r="J20" s="2">
        <f t="shared" si="3"/>
        <v>2500</v>
      </c>
      <c r="K20" s="2">
        <f t="shared" si="4"/>
        <v>52500</v>
      </c>
      <c r="L20" s="2">
        <f t="shared" si="5"/>
        <v>5250</v>
      </c>
      <c r="M20" s="2">
        <f t="shared" si="6"/>
        <v>44750</v>
      </c>
      <c r="N20" s="2" t="s">
        <v>129</v>
      </c>
      <c r="O20" s="3">
        <v>45292</v>
      </c>
      <c r="P20" s="2" t="s">
        <v>126</v>
      </c>
      <c r="Q20" s="2" t="s">
        <v>65</v>
      </c>
      <c r="R20" s="4">
        <v>34567899876</v>
      </c>
    </row>
    <row r="21" spans="1:18" ht="23.4" customHeight="1" x14ac:dyDescent="0.3">
      <c r="A21" s="2" t="s">
        <v>36</v>
      </c>
      <c r="B21" s="2" t="s">
        <v>66</v>
      </c>
      <c r="C21" s="2" t="s">
        <v>96</v>
      </c>
      <c r="D21" s="2" t="s">
        <v>109</v>
      </c>
      <c r="E21" s="2" t="s">
        <v>117</v>
      </c>
      <c r="F21" s="2">
        <v>30000</v>
      </c>
      <c r="G21" s="2">
        <f t="shared" si="0"/>
        <v>12000</v>
      </c>
      <c r="H21" s="2">
        <f t="shared" si="1"/>
        <v>9000</v>
      </c>
      <c r="I21" s="2">
        <f t="shared" si="2"/>
        <v>12000</v>
      </c>
      <c r="J21" s="2">
        <f t="shared" si="3"/>
        <v>3000</v>
      </c>
      <c r="K21" s="2">
        <f t="shared" si="4"/>
        <v>63000</v>
      </c>
      <c r="L21" s="2">
        <f t="shared" si="5"/>
        <v>6300</v>
      </c>
      <c r="M21" s="2">
        <f t="shared" si="6"/>
        <v>53700</v>
      </c>
      <c r="N21" s="2" t="s">
        <v>130</v>
      </c>
      <c r="O21" s="3">
        <v>45292</v>
      </c>
      <c r="P21" s="2" t="s">
        <v>123</v>
      </c>
      <c r="Q21" s="2" t="s">
        <v>66</v>
      </c>
      <c r="R21" s="4">
        <v>34567899765</v>
      </c>
    </row>
    <row r="22" spans="1:18" ht="23.4" customHeight="1" x14ac:dyDescent="0.3">
      <c r="A22" s="2" t="s">
        <v>37</v>
      </c>
      <c r="B22" s="2" t="s">
        <v>67</v>
      </c>
      <c r="C22" s="2" t="s">
        <v>97</v>
      </c>
      <c r="D22" s="2" t="s">
        <v>112</v>
      </c>
      <c r="E22" s="2" t="s">
        <v>116</v>
      </c>
      <c r="F22" s="2">
        <v>30000</v>
      </c>
      <c r="G22" s="2">
        <f t="shared" si="0"/>
        <v>12000</v>
      </c>
      <c r="H22" s="2">
        <f t="shared" si="1"/>
        <v>9000</v>
      </c>
      <c r="I22" s="2">
        <f t="shared" si="2"/>
        <v>12000</v>
      </c>
      <c r="J22" s="2">
        <f t="shared" si="3"/>
        <v>3000</v>
      </c>
      <c r="K22" s="2">
        <f t="shared" si="4"/>
        <v>63000</v>
      </c>
      <c r="L22" s="2">
        <f t="shared" si="5"/>
        <v>6300</v>
      </c>
      <c r="M22" s="2">
        <f t="shared" si="6"/>
        <v>53700</v>
      </c>
      <c r="N22" s="2" t="s">
        <v>130</v>
      </c>
      <c r="O22" s="3">
        <v>45292</v>
      </c>
      <c r="P22" s="2" t="s">
        <v>122</v>
      </c>
      <c r="Q22" s="2" t="s">
        <v>67</v>
      </c>
      <c r="R22" s="4">
        <v>56789987654</v>
      </c>
    </row>
    <row r="23" spans="1:18" ht="23.4" customHeight="1" x14ac:dyDescent="0.3">
      <c r="A23" s="2" t="s">
        <v>38</v>
      </c>
      <c r="B23" s="2" t="s">
        <v>68</v>
      </c>
      <c r="C23" s="2" t="s">
        <v>105</v>
      </c>
      <c r="D23" s="2" t="s">
        <v>110</v>
      </c>
      <c r="E23" s="2" t="s">
        <v>119</v>
      </c>
      <c r="F23" s="2">
        <v>35000</v>
      </c>
      <c r="G23" s="2">
        <f t="shared" si="0"/>
        <v>14000</v>
      </c>
      <c r="H23" s="2">
        <f t="shared" si="1"/>
        <v>10500</v>
      </c>
      <c r="I23" s="2">
        <f t="shared" si="2"/>
        <v>14000</v>
      </c>
      <c r="J23" s="2">
        <f t="shared" si="3"/>
        <v>3500</v>
      </c>
      <c r="K23" s="2">
        <f t="shared" si="4"/>
        <v>73500</v>
      </c>
      <c r="L23" s="2">
        <f t="shared" si="5"/>
        <v>7350</v>
      </c>
      <c r="M23" s="2">
        <f t="shared" si="6"/>
        <v>62650</v>
      </c>
      <c r="N23" s="2" t="s">
        <v>132</v>
      </c>
      <c r="O23" s="3">
        <v>45292</v>
      </c>
      <c r="P23" s="2" t="s">
        <v>125</v>
      </c>
      <c r="Q23" s="2" t="s">
        <v>68</v>
      </c>
      <c r="R23" s="4">
        <v>98345454566</v>
      </c>
    </row>
    <row r="24" spans="1:18" ht="23.4" customHeight="1" x14ac:dyDescent="0.3">
      <c r="A24" s="2" t="s">
        <v>39</v>
      </c>
      <c r="B24" s="2" t="s">
        <v>69</v>
      </c>
      <c r="C24" s="2" t="s">
        <v>106</v>
      </c>
      <c r="D24" s="2" t="s">
        <v>108</v>
      </c>
      <c r="E24" s="2" t="s">
        <v>119</v>
      </c>
      <c r="F24" s="2">
        <v>35000</v>
      </c>
      <c r="G24" s="2">
        <f t="shared" si="0"/>
        <v>14000</v>
      </c>
      <c r="H24" s="2">
        <f t="shared" si="1"/>
        <v>10500</v>
      </c>
      <c r="I24" s="2">
        <f t="shared" si="2"/>
        <v>14000</v>
      </c>
      <c r="J24" s="2">
        <f t="shared" si="3"/>
        <v>3500</v>
      </c>
      <c r="K24" s="2">
        <f t="shared" si="4"/>
        <v>73500</v>
      </c>
      <c r="L24" s="2">
        <f t="shared" si="5"/>
        <v>7350</v>
      </c>
      <c r="M24" s="2">
        <f t="shared" si="6"/>
        <v>62650</v>
      </c>
      <c r="N24" s="2" t="s">
        <v>132</v>
      </c>
      <c r="O24" s="3">
        <v>45292</v>
      </c>
      <c r="P24" s="2" t="s">
        <v>121</v>
      </c>
      <c r="Q24" s="2" t="s">
        <v>69</v>
      </c>
      <c r="R24" s="4">
        <v>12345678954</v>
      </c>
    </row>
    <row r="25" spans="1:18" ht="23.4" customHeight="1" x14ac:dyDescent="0.3">
      <c r="A25" s="2" t="s">
        <v>40</v>
      </c>
      <c r="B25" s="2" t="s">
        <v>70</v>
      </c>
      <c r="C25" s="2" t="s">
        <v>81</v>
      </c>
      <c r="D25" s="2" t="s">
        <v>111</v>
      </c>
      <c r="E25" s="2" t="s">
        <v>115</v>
      </c>
      <c r="F25" s="2">
        <v>25000</v>
      </c>
      <c r="G25" s="2">
        <f t="shared" si="0"/>
        <v>10000</v>
      </c>
      <c r="H25" s="2">
        <f t="shared" si="1"/>
        <v>7500</v>
      </c>
      <c r="I25" s="2">
        <f t="shared" si="2"/>
        <v>10000</v>
      </c>
      <c r="J25" s="2">
        <f t="shared" si="3"/>
        <v>2500</v>
      </c>
      <c r="K25" s="2">
        <f t="shared" si="4"/>
        <v>52500</v>
      </c>
      <c r="L25" s="2">
        <f t="shared" si="5"/>
        <v>5250</v>
      </c>
      <c r="M25" s="2">
        <f t="shared" si="6"/>
        <v>44750</v>
      </c>
      <c r="N25" s="2" t="s">
        <v>129</v>
      </c>
      <c r="O25" s="3">
        <v>45292</v>
      </c>
      <c r="P25" s="2" t="s">
        <v>121</v>
      </c>
      <c r="Q25" s="2" t="s">
        <v>70</v>
      </c>
      <c r="R25" s="4">
        <v>56787457898</v>
      </c>
    </row>
    <row r="26" spans="1:18" ht="23.4" customHeight="1" x14ac:dyDescent="0.3">
      <c r="A26" s="2" t="s">
        <v>41</v>
      </c>
      <c r="B26" s="2" t="s">
        <v>71</v>
      </c>
      <c r="C26" s="2" t="s">
        <v>98</v>
      </c>
      <c r="D26" s="2" t="s">
        <v>111</v>
      </c>
      <c r="E26" s="2" t="s">
        <v>119</v>
      </c>
      <c r="F26" s="2">
        <v>35000</v>
      </c>
      <c r="G26" s="2">
        <f t="shared" si="0"/>
        <v>14000</v>
      </c>
      <c r="H26" s="2">
        <f t="shared" si="1"/>
        <v>10500</v>
      </c>
      <c r="I26" s="2">
        <f t="shared" si="2"/>
        <v>14000</v>
      </c>
      <c r="J26" s="2">
        <f t="shared" si="3"/>
        <v>3500</v>
      </c>
      <c r="K26" s="2">
        <f t="shared" si="4"/>
        <v>73500</v>
      </c>
      <c r="L26" s="2">
        <f t="shared" si="5"/>
        <v>7350</v>
      </c>
      <c r="M26" s="2">
        <f t="shared" si="6"/>
        <v>62650</v>
      </c>
      <c r="N26" s="2" t="s">
        <v>132</v>
      </c>
      <c r="O26" s="3">
        <v>45292</v>
      </c>
      <c r="P26" s="2" t="s">
        <v>125</v>
      </c>
      <c r="Q26" s="2" t="s">
        <v>71</v>
      </c>
      <c r="R26" s="4">
        <v>77654567887</v>
      </c>
    </row>
    <row r="27" spans="1:18" ht="23.4" customHeight="1" x14ac:dyDescent="0.3">
      <c r="A27" s="2" t="s">
        <v>42</v>
      </c>
      <c r="B27" s="2" t="s">
        <v>72</v>
      </c>
      <c r="C27" s="2" t="s">
        <v>107</v>
      </c>
      <c r="D27" s="2" t="s">
        <v>109</v>
      </c>
      <c r="E27" s="2" t="s">
        <v>118</v>
      </c>
      <c r="F27" s="2">
        <v>30000</v>
      </c>
      <c r="G27" s="2">
        <f t="shared" si="0"/>
        <v>12000</v>
      </c>
      <c r="H27" s="2">
        <f t="shared" si="1"/>
        <v>9000</v>
      </c>
      <c r="I27" s="2">
        <f t="shared" si="2"/>
        <v>12000</v>
      </c>
      <c r="J27" s="2">
        <f t="shared" si="3"/>
        <v>3000</v>
      </c>
      <c r="K27" s="2">
        <f t="shared" si="4"/>
        <v>63000</v>
      </c>
      <c r="L27" s="2">
        <f t="shared" si="5"/>
        <v>6300</v>
      </c>
      <c r="M27" s="2">
        <f t="shared" si="6"/>
        <v>53700</v>
      </c>
      <c r="N27" s="2" t="s">
        <v>130</v>
      </c>
      <c r="O27" s="3">
        <v>45292</v>
      </c>
      <c r="P27" s="2" t="s">
        <v>123</v>
      </c>
      <c r="Q27" s="2" t="s">
        <v>72</v>
      </c>
      <c r="R27" s="4">
        <v>43456789098</v>
      </c>
    </row>
    <row r="28" spans="1:18" ht="23.4" customHeight="1" x14ac:dyDescent="0.3">
      <c r="A28" s="2" t="s">
        <v>43</v>
      </c>
      <c r="B28" s="2" t="s">
        <v>73</v>
      </c>
      <c r="C28" s="2" t="s">
        <v>99</v>
      </c>
      <c r="D28" s="2" t="s">
        <v>110</v>
      </c>
      <c r="E28" s="2" t="s">
        <v>113</v>
      </c>
      <c r="F28" s="2">
        <v>30000</v>
      </c>
      <c r="G28" s="2">
        <f t="shared" si="0"/>
        <v>12000</v>
      </c>
      <c r="H28" s="2">
        <f t="shared" si="1"/>
        <v>9000</v>
      </c>
      <c r="I28" s="2">
        <f t="shared" si="2"/>
        <v>12000</v>
      </c>
      <c r="J28" s="2">
        <f t="shared" si="3"/>
        <v>3000</v>
      </c>
      <c r="K28" s="2">
        <f t="shared" si="4"/>
        <v>63000</v>
      </c>
      <c r="L28" s="2">
        <f t="shared" si="5"/>
        <v>6300</v>
      </c>
      <c r="M28" s="2">
        <f t="shared" si="6"/>
        <v>53700</v>
      </c>
      <c r="N28" s="2" t="s">
        <v>130</v>
      </c>
      <c r="O28" s="3">
        <v>45292</v>
      </c>
      <c r="P28" s="2" t="s">
        <v>123</v>
      </c>
      <c r="Q28" s="2" t="s">
        <v>73</v>
      </c>
      <c r="R28" s="4">
        <v>65445677566</v>
      </c>
    </row>
    <row r="29" spans="1:18" ht="23.4" customHeight="1" x14ac:dyDescent="0.3">
      <c r="A29" s="2" t="s">
        <v>44</v>
      </c>
      <c r="B29" s="2" t="s">
        <v>74</v>
      </c>
      <c r="C29" s="2" t="s">
        <v>100</v>
      </c>
      <c r="D29" s="2" t="s">
        <v>112</v>
      </c>
      <c r="E29" s="2" t="s">
        <v>113</v>
      </c>
      <c r="F29" s="2">
        <v>30000</v>
      </c>
      <c r="G29" s="2">
        <f t="shared" si="0"/>
        <v>12000</v>
      </c>
      <c r="H29" s="2">
        <f t="shared" si="1"/>
        <v>9000</v>
      </c>
      <c r="I29" s="2">
        <f t="shared" si="2"/>
        <v>12000</v>
      </c>
      <c r="J29" s="2">
        <f t="shared" si="3"/>
        <v>3000</v>
      </c>
      <c r="K29" s="2">
        <f t="shared" si="4"/>
        <v>63000</v>
      </c>
      <c r="L29" s="2">
        <f t="shared" si="5"/>
        <v>6300</v>
      </c>
      <c r="M29" s="2">
        <f t="shared" si="6"/>
        <v>53700</v>
      </c>
      <c r="N29" s="2" t="s">
        <v>130</v>
      </c>
      <c r="O29" s="3">
        <v>45292</v>
      </c>
      <c r="P29" s="2" t="s">
        <v>121</v>
      </c>
      <c r="Q29" s="2" t="s">
        <v>74</v>
      </c>
      <c r="R29" s="4">
        <v>45678767678</v>
      </c>
    </row>
    <row r="30" spans="1:18" ht="23.4" customHeight="1" x14ac:dyDescent="0.3">
      <c r="A30" s="2" t="s">
        <v>45</v>
      </c>
      <c r="B30" s="2" t="s">
        <v>75</v>
      </c>
      <c r="C30" s="2" t="s">
        <v>101</v>
      </c>
      <c r="D30" s="2" t="s">
        <v>111</v>
      </c>
      <c r="E30" s="2" t="s">
        <v>113</v>
      </c>
      <c r="F30" s="2">
        <v>30000</v>
      </c>
      <c r="G30" s="2">
        <f t="shared" si="0"/>
        <v>12000</v>
      </c>
      <c r="H30" s="2">
        <f t="shared" si="1"/>
        <v>9000</v>
      </c>
      <c r="I30" s="2">
        <f t="shared" si="2"/>
        <v>12000</v>
      </c>
      <c r="J30" s="2">
        <f t="shared" si="3"/>
        <v>3000</v>
      </c>
      <c r="K30" s="2">
        <f t="shared" si="4"/>
        <v>63000</v>
      </c>
      <c r="L30" s="2">
        <f t="shared" si="5"/>
        <v>6300</v>
      </c>
      <c r="M30" s="2">
        <f t="shared" si="6"/>
        <v>53700</v>
      </c>
      <c r="N30" s="2" t="s">
        <v>130</v>
      </c>
      <c r="O30" s="3">
        <v>45292</v>
      </c>
      <c r="P30" s="2" t="s">
        <v>122</v>
      </c>
      <c r="Q30" s="2" t="s">
        <v>75</v>
      </c>
      <c r="R30" s="4">
        <v>56789976776</v>
      </c>
    </row>
    <row r="31" spans="1:18" ht="23.4" customHeight="1" x14ac:dyDescent="0.3">
      <c r="A31" s="2" t="s">
        <v>46</v>
      </c>
      <c r="B31" s="2" t="s">
        <v>76</v>
      </c>
      <c r="C31" s="2" t="s">
        <v>102</v>
      </c>
      <c r="D31" s="2" t="s">
        <v>109</v>
      </c>
      <c r="E31" s="2" t="s">
        <v>120</v>
      </c>
      <c r="F31" s="2">
        <v>25000</v>
      </c>
      <c r="G31" s="2">
        <f t="shared" si="0"/>
        <v>10000</v>
      </c>
      <c r="H31" s="2">
        <f t="shared" si="1"/>
        <v>7500</v>
      </c>
      <c r="I31" s="2">
        <f t="shared" si="2"/>
        <v>10000</v>
      </c>
      <c r="J31" s="2">
        <f t="shared" si="3"/>
        <v>2500</v>
      </c>
      <c r="K31" s="2">
        <f t="shared" si="4"/>
        <v>52500</v>
      </c>
      <c r="L31" s="2">
        <f t="shared" si="5"/>
        <v>5250</v>
      </c>
      <c r="M31" s="2">
        <f t="shared" si="6"/>
        <v>44750</v>
      </c>
      <c r="N31" s="2" t="s">
        <v>129</v>
      </c>
      <c r="O31" s="3">
        <v>45292</v>
      </c>
      <c r="P31" s="2" t="s">
        <v>121</v>
      </c>
      <c r="Q31" s="2" t="s">
        <v>76</v>
      </c>
      <c r="R31" s="4">
        <v>56789987667</v>
      </c>
    </row>
    <row r="32" spans="1:18" ht="23.4" customHeight="1" x14ac:dyDescent="0.3">
      <c r="A32" s="2" t="s">
        <v>47</v>
      </c>
      <c r="B32" s="2" t="s">
        <v>77</v>
      </c>
      <c r="C32" s="2" t="s">
        <v>103</v>
      </c>
      <c r="D32" s="2" t="s">
        <v>111</v>
      </c>
      <c r="E32" s="2" t="s">
        <v>115</v>
      </c>
      <c r="F32" s="2">
        <v>25000</v>
      </c>
      <c r="G32" s="2">
        <f t="shared" si="0"/>
        <v>10000</v>
      </c>
      <c r="H32" s="2">
        <f t="shared" si="1"/>
        <v>7500</v>
      </c>
      <c r="I32" s="2">
        <f t="shared" si="2"/>
        <v>10000</v>
      </c>
      <c r="J32" s="2">
        <f t="shared" si="3"/>
        <v>2500</v>
      </c>
      <c r="K32" s="2">
        <f t="shared" si="4"/>
        <v>52500</v>
      </c>
      <c r="L32" s="2">
        <f t="shared" si="5"/>
        <v>5250</v>
      </c>
      <c r="M32" s="2">
        <f t="shared" si="6"/>
        <v>44750</v>
      </c>
      <c r="N32" s="2" t="s">
        <v>129</v>
      </c>
      <c r="O32" s="3">
        <v>45292</v>
      </c>
      <c r="P32" s="2" t="s">
        <v>123</v>
      </c>
      <c r="Q32" s="2" t="s">
        <v>77</v>
      </c>
      <c r="R32" s="4">
        <v>45678956789</v>
      </c>
    </row>
    <row r="33" spans="1:18" ht="23.4" customHeight="1" x14ac:dyDescent="0.3">
      <c r="A33" s="2" t="s">
        <v>48</v>
      </c>
      <c r="B33" s="2" t="s">
        <v>78</v>
      </c>
      <c r="C33" s="2" t="s">
        <v>104</v>
      </c>
      <c r="D33" s="2" t="s">
        <v>108</v>
      </c>
      <c r="E33" s="2" t="s">
        <v>114</v>
      </c>
      <c r="F33" s="2">
        <v>30000</v>
      </c>
      <c r="G33" s="2">
        <f t="shared" si="0"/>
        <v>12000</v>
      </c>
      <c r="H33" s="2">
        <f t="shared" si="1"/>
        <v>9000</v>
      </c>
      <c r="I33" s="2">
        <f t="shared" si="2"/>
        <v>12000</v>
      </c>
      <c r="J33" s="2">
        <f t="shared" si="3"/>
        <v>3000</v>
      </c>
      <c r="K33" s="2">
        <f t="shared" si="4"/>
        <v>63000</v>
      </c>
      <c r="L33" s="2">
        <f t="shared" si="5"/>
        <v>6300</v>
      </c>
      <c r="M33" s="2">
        <f t="shared" si="6"/>
        <v>53700</v>
      </c>
      <c r="N33" s="2" t="s">
        <v>130</v>
      </c>
      <c r="O33" s="3">
        <v>45292</v>
      </c>
      <c r="P33" s="2" t="s">
        <v>122</v>
      </c>
      <c r="Q33" s="2" t="s">
        <v>78</v>
      </c>
      <c r="R33" s="4">
        <v>34567894567</v>
      </c>
    </row>
  </sheetData>
  <mergeCells count="1">
    <mergeCell ref="A1:R2"/>
  </mergeCells>
  <dataValidations count="3">
    <dataValidation type="list" allowBlank="1" showInputMessage="1" showErrorMessage="1" sqref="D4:D33" xr:uid="{2854B363-CE63-4409-8714-398A476E6DE1}">
      <formula1>"CEO,CFO,COO,CMO,CHRO"</formula1>
    </dataValidation>
    <dataValidation type="list" allowBlank="1" showInputMessage="1" showErrorMessage="1" sqref="E4:E33" xr:uid="{54F8835F-455D-4711-9500-AE246C9EFE6C}">
      <formula1>"ACCOUNT,HR,IT,MARKETING,OPERATIONS,SALES,LEGAL,CUSTOMER SERVICE"</formula1>
    </dataValidation>
    <dataValidation type="list" allowBlank="1" showInputMessage="1" showErrorMessage="1" sqref="P4:P33" xr:uid="{5BF52706-1362-4970-9154-19359718DFC6}">
      <formula1>"SBI, PNB,BOI,AXIS BANK,HDFC,ICICI"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2E69-3074-4BD7-92F5-082081FD3D5D}">
  <dimension ref="A1:N35"/>
  <sheetViews>
    <sheetView showGridLines="0" tabSelected="1" zoomScale="85" zoomScaleNormal="85" workbookViewId="0">
      <selection activeCell="Q18" sqref="Q18"/>
    </sheetView>
  </sheetViews>
  <sheetFormatPr defaultRowHeight="14.4" x14ac:dyDescent="0.3"/>
  <cols>
    <col min="1" max="1" width="1.77734375" customWidth="1"/>
    <col min="2" max="2" width="15.33203125" customWidth="1"/>
    <col min="3" max="3" width="4.33203125" customWidth="1"/>
    <col min="4" max="4" width="8.33203125" customWidth="1"/>
    <col min="5" max="5" width="25.5546875" customWidth="1"/>
    <col min="6" max="6" width="1.77734375" customWidth="1"/>
    <col min="7" max="7" width="17.6640625" customWidth="1"/>
    <col min="8" max="8" width="13.21875" customWidth="1"/>
    <col min="10" max="10" width="16.6640625" customWidth="1"/>
    <col min="11" max="11" width="0.6640625" customWidth="1"/>
    <col min="12" max="12" width="1.77734375" customWidth="1"/>
  </cols>
  <sheetData>
    <row r="1" spans="1:14" ht="9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4" ht="21" customHeight="1" x14ac:dyDescent="0.3">
      <c r="A2" s="36"/>
      <c r="B2" s="19" t="s">
        <v>133</v>
      </c>
      <c r="C2" s="19"/>
      <c r="D2" s="19"/>
      <c r="E2" s="62" t="s">
        <v>134</v>
      </c>
      <c r="F2" s="62"/>
      <c r="G2" s="62"/>
      <c r="I2" s="38" t="e" vm="1">
        <v>#VALUE!</v>
      </c>
      <c r="J2" s="38"/>
      <c r="K2" s="38"/>
      <c r="L2" s="36"/>
    </row>
    <row r="3" spans="1:14" x14ac:dyDescent="0.3">
      <c r="A3" s="36"/>
      <c r="B3" s="19"/>
      <c r="C3" s="19"/>
      <c r="D3" s="19"/>
      <c r="E3" s="62"/>
      <c r="F3" s="62"/>
      <c r="G3" s="62"/>
      <c r="I3" s="38"/>
      <c r="J3" s="38"/>
      <c r="K3" s="38"/>
      <c r="L3" s="36"/>
    </row>
    <row r="4" spans="1:14" ht="18" x14ac:dyDescent="0.3">
      <c r="A4" s="36"/>
      <c r="B4" s="39" t="s">
        <v>152</v>
      </c>
      <c r="C4" s="39"/>
      <c r="D4" s="39"/>
      <c r="E4" s="16">
        <v>9696315001</v>
      </c>
      <c r="I4" s="38"/>
      <c r="J4" s="38"/>
      <c r="K4" s="38"/>
      <c r="L4" s="36"/>
    </row>
    <row r="5" spans="1:14" ht="21.6" customHeight="1" x14ac:dyDescent="0.3">
      <c r="A5" s="36"/>
      <c r="B5" s="39"/>
      <c r="C5" s="39"/>
      <c r="D5" s="39"/>
      <c r="E5" s="63" t="s">
        <v>144</v>
      </c>
      <c r="F5" s="64"/>
      <c r="G5" s="64"/>
      <c r="L5" s="36"/>
    </row>
    <row r="6" spans="1:14" ht="27.6" customHeight="1" x14ac:dyDescent="0.45">
      <c r="A6" s="36"/>
      <c r="B6" s="68" t="s">
        <v>135</v>
      </c>
      <c r="C6" s="68"/>
      <c r="D6" s="49" t="str">
        <f>VLOOKUP($N$7,January!A3:R33,1,FALSE)</f>
        <v>E107</v>
      </c>
      <c r="E6" s="50"/>
      <c r="L6" s="36"/>
      <c r="N6" t="s">
        <v>145</v>
      </c>
    </row>
    <row r="7" spans="1:14" x14ac:dyDescent="0.3">
      <c r="A7" s="36"/>
      <c r="L7" s="36"/>
      <c r="N7" t="s">
        <v>25</v>
      </c>
    </row>
    <row r="8" spans="1:14" x14ac:dyDescent="0.3">
      <c r="A8" s="36"/>
      <c r="B8" s="5" t="s">
        <v>136</v>
      </c>
      <c r="D8" s="23" t="str">
        <f>VLOOKUP($N$7,January!A3:R33,2,FALSE)</f>
        <v>CHRISTIAN</v>
      </c>
      <c r="E8" s="23"/>
      <c r="F8" s="44"/>
      <c r="H8" s="5" t="s">
        <v>4</v>
      </c>
      <c r="I8" s="22" t="str">
        <f>VLOOKUP($N$7,January!A3:R33,4,FALSE)</f>
        <v>CEO</v>
      </c>
      <c r="J8" s="22"/>
      <c r="K8" s="22"/>
      <c r="L8" s="36"/>
    </row>
    <row r="9" spans="1:14" ht="7.2" customHeight="1" x14ac:dyDescent="0.3">
      <c r="A9" s="36"/>
      <c r="L9" s="36"/>
    </row>
    <row r="10" spans="1:14" ht="19.8" customHeight="1" x14ac:dyDescent="0.3">
      <c r="A10" s="36"/>
      <c r="B10" s="5" t="s">
        <v>149</v>
      </c>
      <c r="D10" s="23">
        <f>VLOOKUP($N$7,January!A3:R33,15,FALSE)</f>
        <v>45292</v>
      </c>
      <c r="E10" s="23"/>
      <c r="F10" s="44"/>
      <c r="H10" s="5" t="s">
        <v>3</v>
      </c>
      <c r="I10" s="26" t="str">
        <f>VLOOKUP($N$7,January!A3:R33,3,FALSE)</f>
        <v>DATA ENTRY CLERK</v>
      </c>
      <c r="J10" s="27"/>
      <c r="K10" s="28"/>
      <c r="L10" s="36"/>
    </row>
    <row r="11" spans="1:14" ht="6.6" customHeight="1" x14ac:dyDescent="0.3">
      <c r="A11" s="36"/>
      <c r="L11" s="36"/>
    </row>
    <row r="12" spans="1:14" x14ac:dyDescent="0.3">
      <c r="A12" s="36"/>
      <c r="B12" s="5" t="s">
        <v>143</v>
      </c>
      <c r="D12" s="24">
        <f>VLOOKUP($N$7,January!A3:R33,18,FALSE)</f>
        <v>987654675889</v>
      </c>
      <c r="E12" s="25"/>
      <c r="F12" s="45"/>
      <c r="H12" s="5" t="s">
        <v>146</v>
      </c>
      <c r="I12" s="26" t="str">
        <f>VLOOKUP($N$7,January!A3:R33,5,FALSE)</f>
        <v>CUSTOMER SERVICE</v>
      </c>
      <c r="J12" s="27"/>
      <c r="K12" s="28"/>
      <c r="L12" s="36"/>
    </row>
    <row r="13" spans="1:14" ht="15" thickBot="1" x14ac:dyDescent="0.35">
      <c r="A13" s="36"/>
      <c r="L13" s="36"/>
    </row>
    <row r="14" spans="1:14" ht="21" x14ac:dyDescent="0.3">
      <c r="A14" s="36"/>
      <c r="B14" s="20" t="s">
        <v>137</v>
      </c>
      <c r="C14" s="21"/>
      <c r="D14" s="21"/>
      <c r="E14" s="51" t="s">
        <v>140</v>
      </c>
      <c r="F14" s="56"/>
      <c r="G14" s="52" t="s">
        <v>0</v>
      </c>
      <c r="H14" s="21"/>
      <c r="I14" s="20" t="s">
        <v>140</v>
      </c>
      <c r="J14" s="29"/>
      <c r="L14" s="36"/>
      <c r="N14" s="6"/>
    </row>
    <row r="15" spans="1:14" ht="7.2" customHeight="1" x14ac:dyDescent="0.3">
      <c r="A15" s="36"/>
      <c r="B15" s="8"/>
      <c r="C15" s="9"/>
      <c r="D15" s="10"/>
      <c r="E15" s="8"/>
      <c r="F15" s="57"/>
      <c r="G15" s="9"/>
      <c r="H15" s="10"/>
      <c r="I15" s="8"/>
      <c r="J15" s="10"/>
      <c r="L15" s="36"/>
    </row>
    <row r="16" spans="1:14" x14ac:dyDescent="0.3">
      <c r="A16" s="36"/>
      <c r="B16" s="14" t="s">
        <v>138</v>
      </c>
      <c r="D16" s="11"/>
      <c r="E16" s="46">
        <f>VLOOKUP($N$7,January!A3:R33,6,FALSE)</f>
        <v>25000</v>
      </c>
      <c r="F16" s="58"/>
      <c r="G16" s="53" t="s">
        <v>141</v>
      </c>
      <c r="H16" s="31"/>
      <c r="I16" s="41">
        <f>VLOOKUP($N$7,January!A3:R33,10,FALSE)</f>
        <v>2500</v>
      </c>
      <c r="J16" s="41"/>
      <c r="L16" s="36"/>
    </row>
    <row r="17" spans="1:12" ht="5.4" customHeight="1" x14ac:dyDescent="0.3">
      <c r="A17" s="36"/>
      <c r="B17" s="7"/>
      <c r="D17" s="11"/>
      <c r="E17" s="47"/>
      <c r="F17" s="59"/>
      <c r="G17" s="54"/>
      <c r="H17" s="11"/>
      <c r="I17" s="37"/>
      <c r="J17" s="40"/>
      <c r="L17" s="36"/>
    </row>
    <row r="18" spans="1:12" x14ac:dyDescent="0.3">
      <c r="A18" s="36"/>
      <c r="B18" s="14" t="s">
        <v>150</v>
      </c>
      <c r="D18" s="11"/>
      <c r="E18" s="46">
        <f>VLOOKUP($N$7,January!A3:R33,7,FALSE)</f>
        <v>10000</v>
      </c>
      <c r="F18" s="58"/>
      <c r="G18" s="53" t="s">
        <v>1</v>
      </c>
      <c r="H18" s="31"/>
      <c r="I18" s="42">
        <f>VLOOKUP($N$7,January!A3:R33,12,FALSE)</f>
        <v>5250</v>
      </c>
      <c r="J18" s="43"/>
      <c r="L18" s="36"/>
    </row>
    <row r="19" spans="1:12" ht="4.8" customHeight="1" x14ac:dyDescent="0.3">
      <c r="A19" s="36"/>
      <c r="B19" s="7"/>
      <c r="D19" s="11"/>
      <c r="E19" s="48"/>
      <c r="F19" s="59"/>
      <c r="G19" s="54"/>
      <c r="H19" s="11"/>
      <c r="I19" s="37"/>
      <c r="J19" s="40"/>
      <c r="L19" s="36"/>
    </row>
    <row r="20" spans="1:12" x14ac:dyDescent="0.3">
      <c r="A20" s="36"/>
      <c r="B20" s="14" t="s">
        <v>151</v>
      </c>
      <c r="D20" s="11"/>
      <c r="E20" s="46">
        <f>VLOOKUP($N$7,January!A3:R33,9,FALSE)</f>
        <v>10000</v>
      </c>
      <c r="F20" s="58"/>
      <c r="G20" s="54"/>
      <c r="H20" s="11"/>
      <c r="I20" s="37"/>
      <c r="J20" s="40"/>
      <c r="L20" s="36"/>
    </row>
    <row r="21" spans="1:12" ht="7.8" customHeight="1" x14ac:dyDescent="0.3">
      <c r="A21" s="36"/>
      <c r="B21" s="7"/>
      <c r="D21" s="11"/>
      <c r="E21" s="48"/>
      <c r="F21" s="59"/>
      <c r="G21" s="54"/>
      <c r="H21" s="11"/>
      <c r="I21" s="37"/>
      <c r="J21" s="40"/>
      <c r="L21" s="36"/>
    </row>
    <row r="22" spans="1:12" x14ac:dyDescent="0.3">
      <c r="A22" s="36"/>
      <c r="B22" s="14" t="s">
        <v>139</v>
      </c>
      <c r="D22" s="11"/>
      <c r="E22" s="46">
        <f>VLOOKUP($N$7,January!A3:R33,8,FALSE)</f>
        <v>7500</v>
      </c>
      <c r="F22" s="58"/>
      <c r="G22" s="54"/>
      <c r="H22" s="11"/>
      <c r="I22" s="37"/>
      <c r="J22" s="40"/>
      <c r="L22" s="36"/>
    </row>
    <row r="23" spans="1:12" ht="5.4" customHeight="1" x14ac:dyDescent="0.3">
      <c r="A23" s="36"/>
      <c r="B23" s="7"/>
      <c r="D23" s="11"/>
      <c r="E23" s="48"/>
      <c r="F23" s="59"/>
      <c r="H23" s="11"/>
      <c r="I23" s="37"/>
      <c r="J23" s="40"/>
      <c r="L23" s="36"/>
    </row>
    <row r="24" spans="1:12" x14ac:dyDescent="0.3">
      <c r="A24" s="36"/>
      <c r="B24" s="7"/>
      <c r="D24" s="11"/>
      <c r="E24" s="48"/>
      <c r="F24" s="59"/>
      <c r="H24" s="11"/>
      <c r="I24" s="37"/>
      <c r="J24" s="40"/>
      <c r="L24" s="36"/>
    </row>
    <row r="25" spans="1:12" x14ac:dyDescent="0.3">
      <c r="A25" s="36"/>
      <c r="B25" s="32" t="s">
        <v>142</v>
      </c>
      <c r="C25" s="35"/>
      <c r="D25" s="33"/>
      <c r="E25" s="46">
        <f>VLOOKUP($N$7,January!A3:R33,11,FALSE)</f>
        <v>52500</v>
      </c>
      <c r="F25" s="58"/>
      <c r="G25" s="55" t="s">
        <v>147</v>
      </c>
      <c r="H25" s="33"/>
      <c r="I25" s="42">
        <f>I16+I18</f>
        <v>7750</v>
      </c>
      <c r="J25" s="43"/>
      <c r="L25" s="36"/>
    </row>
    <row r="26" spans="1:12" ht="15" thickBot="1" x14ac:dyDescent="0.35">
      <c r="A26" s="36"/>
      <c r="B26" s="12"/>
      <c r="C26" s="6"/>
      <c r="D26" s="13"/>
      <c r="E26" s="6"/>
      <c r="F26" s="60"/>
      <c r="G26" s="6"/>
      <c r="H26" s="13"/>
      <c r="I26" s="6"/>
      <c r="J26" s="13"/>
      <c r="L26" s="36"/>
    </row>
    <row r="27" spans="1:12" x14ac:dyDescent="0.3">
      <c r="A27" s="36"/>
      <c r="L27" s="36"/>
    </row>
    <row r="28" spans="1:12" ht="18.600000000000001" x14ac:dyDescent="0.45">
      <c r="A28" s="36"/>
      <c r="E28" s="15" t="s">
        <v>148</v>
      </c>
      <c r="F28" s="65"/>
      <c r="G28" s="34">
        <f>VLOOKUP($N$7,January!A3:R33,13,FALSE)</f>
        <v>44750</v>
      </c>
      <c r="H28" s="34"/>
      <c r="L28" s="36"/>
    </row>
    <row r="29" spans="1:12" x14ac:dyDescent="0.3">
      <c r="A29" s="36"/>
      <c r="L29" s="36"/>
    </row>
    <row r="30" spans="1:12" ht="18" x14ac:dyDescent="0.35">
      <c r="A30" s="36"/>
      <c r="B30" s="67" t="s">
        <v>154</v>
      </c>
      <c r="C30" s="66"/>
      <c r="D30" s="66"/>
      <c r="F30" s="67" t="s">
        <v>153</v>
      </c>
      <c r="G30" s="67"/>
      <c r="H30" s="67"/>
      <c r="I30" s="61"/>
      <c r="J30" s="61"/>
      <c r="L30" s="36"/>
    </row>
    <row r="31" spans="1:12" ht="9" customHeight="1" x14ac:dyDescent="0.3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5" spans="2:7" x14ac:dyDescent="0.3">
      <c r="B35" s="30"/>
      <c r="C35" s="30"/>
      <c r="D35" s="30"/>
      <c r="G35" s="5"/>
    </row>
  </sheetData>
  <mergeCells count="26">
    <mergeCell ref="I2:K4"/>
    <mergeCell ref="B6:C6"/>
    <mergeCell ref="D6:E6"/>
    <mergeCell ref="E2:G3"/>
    <mergeCell ref="F30:H30"/>
    <mergeCell ref="B30:D30"/>
    <mergeCell ref="B35:D35"/>
    <mergeCell ref="E5:G5"/>
    <mergeCell ref="G16:H16"/>
    <mergeCell ref="G18:H18"/>
    <mergeCell ref="G25:H25"/>
    <mergeCell ref="I25:J25"/>
    <mergeCell ref="G28:H28"/>
    <mergeCell ref="B25:D25"/>
    <mergeCell ref="I16:J16"/>
    <mergeCell ref="I18:J18"/>
    <mergeCell ref="B14:D14"/>
    <mergeCell ref="I8:K8"/>
    <mergeCell ref="D10:E10"/>
    <mergeCell ref="D12:E12"/>
    <mergeCell ref="I10:K10"/>
    <mergeCell ref="I12:K12"/>
    <mergeCell ref="D8:E8"/>
    <mergeCell ref="G14:H14"/>
    <mergeCell ref="I14:J14"/>
    <mergeCell ref="B2:D3"/>
  </mergeCells>
  <hyperlinks>
    <hyperlink ref="E5" r:id="rId1" xr:uid="{3B5391B5-696D-4040-9398-BC130F20E75B}"/>
  </hyperlinks>
  <pageMargins left="0.25" right="0.25" top="0.75" bottom="0.75" header="0.3" footer="0.3"/>
  <pageSetup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75434D-8A09-475A-ABD7-DD1870797FD9}">
          <x14:formula1>
            <xm:f>January!$A$4:$A$33</xm:f>
          </x14:formula1>
          <xm:sqref>N7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priya.261796@outlook.com</dc:creator>
  <cp:lastModifiedBy>gulshan kumar</cp:lastModifiedBy>
  <cp:lastPrinted>2024-12-23T08:44:38Z</cp:lastPrinted>
  <dcterms:created xsi:type="dcterms:W3CDTF">2024-12-19T07:47:41Z</dcterms:created>
  <dcterms:modified xsi:type="dcterms:W3CDTF">2024-12-24T06:09:24Z</dcterms:modified>
</cp:coreProperties>
</file>