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eci\Desktop\BOOTCAMP\EXCEL-CHALLENGE\Module 01 Challenge - Due 10-21-2024\"/>
    </mc:Choice>
  </mc:AlternateContent>
  <xr:revisionPtr revIDLastSave="0" documentId="13_ncr:1_{B5B6045A-7E32-4945-BBE8-79470C4DB607}" xr6:coauthVersionLast="47" xr6:coauthVersionMax="47" xr10:uidLastSave="{00000000-0000-0000-0000-000000000000}"/>
  <bookViews>
    <workbookView xWindow="-110" yWindow="-110" windowWidth="19420" windowHeight="10300" tabRatio="900" xr2:uid="{00000000-000D-0000-FFFF-FFFF00000000}"/>
  </bookViews>
  <sheets>
    <sheet name="Crowdfunding" sheetId="1" r:id="rId1"/>
    <sheet name="Category Pivot table" sheetId="2" r:id="rId2"/>
    <sheet name="Subcategory Pivot Table" sheetId="4" r:id="rId3"/>
    <sheet name="Third Pivot Table" sheetId="6" r:id="rId4"/>
    <sheet name="GOALPERCENTAGE" sheetId="8" r:id="rId5"/>
    <sheet name="STATISTICS" sheetId="9" r:id="rId6"/>
  </sheets>
  <definedNames>
    <definedName name="_xlnm._FilterDatabase" localSheetId="0" hidden="1">Crowdfunding!$A$1:$T$1001</definedName>
    <definedName name="_xlchart.v1.0" hidden="1">STATISTICS!$B$1</definedName>
    <definedName name="_xlchart.v1.1" hidden="1">STATISTICS!$B$2:$B$566</definedName>
    <definedName name="_xlchart.v1.2" hidden="1">STATISTICS!$D$1</definedName>
    <definedName name="_xlchart.v1.3" hidden="1">STATISTICS!$D$2:$D$566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L3" i="9"/>
  <c r="M2" i="9"/>
  <c r="L2" i="9"/>
  <c r="K3" i="9"/>
  <c r="J3" i="9"/>
  <c r="I3" i="9"/>
  <c r="K2" i="9"/>
  <c r="J2" i="9"/>
  <c r="I2" i="9"/>
  <c r="H3" i="9"/>
  <c r="H2" i="9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B13" i="8"/>
  <c r="B12" i="8"/>
  <c r="B11" i="8"/>
  <c r="B10" i="8"/>
  <c r="B9" i="8"/>
  <c r="B8" i="8"/>
  <c r="B7" i="8"/>
  <c r="B6" i="8"/>
  <c r="D5" i="8"/>
  <c r="C5" i="8"/>
  <c r="B5" i="8"/>
  <c r="D4" i="8"/>
  <c r="C4" i="8"/>
  <c r="B4" i="8"/>
  <c r="D3" i="8"/>
  <c r="C3" i="8"/>
  <c r="B3" i="8"/>
  <c r="B2" i="8"/>
  <c r="D2" i="8"/>
  <c r="C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8" l="1"/>
  <c r="H2" i="8" s="1"/>
  <c r="E3" i="8"/>
  <c r="G3" i="8" s="1"/>
  <c r="E12" i="8"/>
  <c r="F12" i="8" s="1"/>
  <c r="E11" i="8"/>
  <c r="F11" i="8" s="1"/>
  <c r="E10" i="8"/>
  <c r="F10" i="8" s="1"/>
  <c r="E9" i="8"/>
  <c r="F9" i="8" s="1"/>
  <c r="E7" i="8"/>
  <c r="F7" i="8" s="1"/>
  <c r="E6" i="8"/>
  <c r="F6" i="8" s="1"/>
  <c r="E13" i="8"/>
  <c r="G11" i="8"/>
  <c r="H10" i="8"/>
  <c r="G10" i="8"/>
  <c r="E8" i="8"/>
  <c r="E5" i="8"/>
  <c r="G5" i="8" s="1"/>
  <c r="G6" i="8"/>
  <c r="E4" i="8"/>
  <c r="F2" i="8"/>
  <c r="H6" i="8" l="1"/>
  <c r="H5" i="8"/>
  <c r="G2" i="8"/>
  <c r="F3" i="8"/>
  <c r="H3" i="8"/>
  <c r="F5" i="8"/>
  <c r="H12" i="8"/>
  <c r="G12" i="8"/>
  <c r="H11" i="8"/>
  <c r="G9" i="8"/>
  <c r="H9" i="8"/>
  <c r="H7" i="8"/>
  <c r="G7" i="8"/>
  <c r="G13" i="8"/>
  <c r="H13" i="8"/>
  <c r="F13" i="8"/>
  <c r="G8" i="8"/>
  <c r="H8" i="8"/>
  <c r="F8" i="8"/>
  <c r="G4" i="8"/>
  <c r="H4" i="8"/>
  <c r="F4" i="8"/>
</calcChain>
</file>

<file path=xl/sharedStrings.xml><?xml version="1.0" encoding="utf-8"?>
<sst xmlns="http://schemas.openxmlformats.org/spreadsheetml/2006/main" count="9065" uniqueCount="2116">
  <si>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</si>
  <si>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</si>
  <si>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</si>
  <si>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</si>
  <si>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</si>
  <si>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</si>
  <si>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</si>
  <si>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</si>
  <si>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</si>
  <si>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</si>
  <si>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</si>
  <si>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</si>
  <si>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</si>
  <si>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</si>
  <si>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</si>
  <si>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</si>
  <si>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</si>
  <si>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</si>
  <si>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</si>
  <si>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</si>
  <si>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</si>
  <si>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</si>
  <si>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</si>
  <si>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</si>
  <si>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</si>
  <si>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</si>
  <si>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</si>
  <si>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</si>
  <si>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</si>
  <si>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</si>
  <si>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</si>
  <si>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</si>
  <si>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</si>
  <si>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</si>
  <si>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</si>
  <si>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</si>
  <si>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</si>
  <si>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</si>
  <si>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</si>
  <si>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</si>
  <si>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</si>
  <si>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</si>
  <si>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</si>
  <si>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</si>
  <si>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</si>
  <si>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</si>
  <si>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</si>
  <si>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</si>
  <si>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</si>
  <si>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</si>
  <si>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</si>
  <si>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</si>
  <si>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</si>
  <si>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</si>
  <si>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</si>
  <si>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</si>
  <si>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</si>
  <si>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</si>
  <si>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</si>
  <si>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</si>
  <si>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</si>
  <si>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</si>
  <si>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</si>
  <si>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</si>
  <si>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</si>
  <si>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</si>
  <si>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</si>
  <si>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</si>
  <si>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</si>
  <si>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</si>
  <si>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</si>
  <si>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</si>
  <si>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</si>
  <si>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</si>
  <si>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</si>
  <si>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</si>
  <si>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</si>
  <si>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</si>
  <si>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</si>
  <si>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</si>
  <si>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</si>
  <si>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</si>
  <si>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</si>
  <si>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</si>
  <si>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</si>
  <si>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</si>
  <si>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</si>
  <si>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</si>
  <si>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</si>
  <si>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</si>
  <si>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</si>
  <si>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</si>
  <si>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</si>
  <si>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</si>
  <si>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</si>
  <si>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</si>
  <si>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</si>
  <si>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</si>
  <si>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</si>
  <si>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</si>
  <si>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</si>
  <si>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</si>
  <si>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</si>
  <si>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</si>
  <si>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</si>
  <si>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</si>
  <si>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</si>
  <si>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</si>
  <si>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</si>
  <si>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</si>
  <si>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</si>
  <si>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</si>
  <si>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</si>
  <si>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</si>
  <si>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</si>
  <si>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</si>
  <si>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</si>
  <si>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</si>
  <si>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</si>
  <si>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</si>
  <si>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</si>
  <si>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</si>
  <si>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</si>
  <si>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</si>
  <si>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</si>
  <si>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</si>
  <si>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</si>
  <si>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</si>
  <si>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</si>
  <si>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</si>
  <si>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</si>
  <si>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</si>
  <si>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</si>
  <si>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</si>
  <si>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</si>
  <si>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</si>
  <si>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</si>
  <si>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</si>
  <si>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</si>
  <si>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</si>
  <si>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</si>
  <si>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</si>
  <si>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</si>
  <si>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</si>
  <si>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</si>
  <si>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</si>
  <si>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</si>
  <si>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</si>
  <si>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</si>
  <si>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</si>
  <si>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</si>
  <si>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</si>
  <si>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</si>
  <si>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</si>
  <si>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</si>
  <si>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</si>
  <si>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</si>
  <si>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</si>
  <si>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</si>
  <si>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</si>
  <si>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</si>
  <si>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</si>
  <si>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</si>
  <si>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</si>
  <si>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</si>
  <si>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</si>
  <si>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</si>
  <si>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</si>
  <si>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</si>
  <si>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</si>
  <si>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</si>
  <si>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</si>
  <si>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</si>
  <si>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</si>
  <si>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</si>
  <si>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</si>
  <si>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</si>
  <si>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</si>
  <si>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</si>
  <si>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</si>
  <si>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</si>
  <si>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</si>
  <si>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</si>
  <si>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</si>
  <si>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</si>
  <si>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</si>
  <si>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</si>
  <si>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</si>
  <si>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</si>
  <si>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</si>
  <si>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</si>
  <si>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</si>
  <si>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</si>
  <si>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</si>
  <si>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</si>
  <si>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</si>
  <si>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</si>
  <si>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</si>
  <si>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</si>
  <si>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</si>
  <si>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</si>
  <si>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</si>
  <si>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</si>
  <si>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</si>
  <si>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</si>
  <si>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</si>
  <si>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</si>
  <si>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</si>
  <si>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</si>
  <si>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</si>
  <si>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</si>
  <si>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</si>
  <si>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</si>
  <si>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</si>
  <si>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</si>
  <si>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</si>
  <si>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</si>
  <si>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</si>
  <si>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</si>
  <si>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</si>
  <si>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</si>
  <si>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</si>
  <si>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</si>
  <si>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</si>
  <si>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</si>
  <si>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</si>
  <si>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</si>
  <si>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</si>
  <si>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</si>
  <si>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</si>
  <si>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</si>
  <si>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</si>
  <si>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</si>
  <si>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</si>
  <si>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</si>
  <si>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</si>
  <si>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</si>
  <si>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</si>
  <si>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</si>
  <si>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</si>
  <si>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</si>
  <si>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</si>
  <si>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</si>
  <si>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</si>
  <si>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</si>
  <si>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</si>
  <si>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</si>
  <si>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</si>
  <si>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</si>
  <si>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</si>
  <si>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</si>
  <si>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</si>
  <si>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</si>
  <si>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</si>
  <si>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</si>
  <si>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</si>
  <si>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</si>
  <si>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</si>
  <si>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</si>
  <si>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</si>
  <si>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</si>
  <si>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</si>
  <si>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</si>
  <si>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</si>
  <si>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</si>
  <si>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</si>
  <si>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</si>
  <si>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</si>
  <si>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</si>
  <si>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</si>
  <si>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</si>
  <si>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</si>
  <si>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</si>
  <si>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</si>
  <si>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</si>
  <si>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</si>
  <si>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</si>
  <si>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</si>
  <si>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</si>
  <si>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</si>
  <si>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</si>
  <si>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</si>
  <si>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</si>
  <si>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</si>
  <si>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</si>
  <si>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</si>
  <si>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</si>
  <si>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</si>
  <si>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</si>
  <si>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</si>
  <si>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</si>
  <si>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</si>
  <si>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</si>
  <si>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</si>
  <si>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</si>
  <si>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</si>
  <si>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</si>
  <si>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</si>
  <si>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</si>
  <si>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</si>
  <si>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</si>
  <si>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</si>
  <si>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</si>
  <si>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</si>
  <si>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</si>
  <si>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</si>
  <si>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</si>
  <si>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</si>
  <si>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</si>
  <si>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</si>
  <si>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</si>
  <si>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</si>
  <si>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</si>
  <si>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</si>
  <si>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</si>
  <si>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</si>
  <si>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</si>
  <si>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</si>
  <si>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</si>
  <si>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</si>
  <si>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</si>
  <si>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</si>
  <si>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</si>
  <si>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</si>
  <si>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</si>
  <si>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</si>
  <si>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</si>
  <si>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</si>
  <si>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</si>
  <si>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</si>
  <si>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</si>
  <si>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</si>
  <si>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</si>
  <si>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</si>
  <si>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</si>
  <si>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</si>
  <si>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</si>
  <si>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</si>
  <si>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</si>
  <si>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</si>
  <si>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</si>
  <si>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</si>
  <si>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</si>
  <si>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</si>
  <si>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</si>
  <si>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</si>
  <si>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</si>
  <si>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</si>
  <si>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</si>
  <si>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</si>
  <si>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</si>
  <si>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</si>
  <si>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</si>
  <si>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</si>
  <si>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</si>
  <si>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</si>
  <si>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</si>
  <si>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</si>
  <si>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</si>
  <si>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</si>
  <si>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</si>
  <si>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</si>
  <si>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</si>
  <si>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</si>
  <si>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</si>
  <si>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</si>
  <si>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</si>
  <si>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</si>
  <si>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</si>
  <si>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</si>
  <si>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</si>
  <si>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</si>
  <si>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</si>
  <si>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</si>
  <si>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</si>
  <si>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</si>
  <si>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</si>
  <si>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</si>
  <si>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</si>
  <si>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</si>
  <si>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</si>
  <si>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</si>
  <si>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</si>
  <si>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</si>
  <si>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</si>
  <si>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</si>
  <si>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</si>
  <si>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</si>
  <si>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</si>
  <si>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</si>
  <si>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</si>
  <si>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</si>
  <si>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</si>
  <si>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</si>
  <si>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</si>
  <si>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</si>
  <si>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</si>
  <si>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</si>
  <si>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</si>
  <si>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</si>
  <si>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</si>
  <si>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</si>
  <si>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</si>
  <si>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</si>
  <si>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</si>
  <si>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</si>
  <si>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</si>
  <si>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</si>
  <si>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</si>
  <si>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</si>
  <si>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</si>
  <si>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</si>
  <si>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</si>
  <si>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</si>
  <si>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</si>
  <si>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</si>
  <si>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</si>
  <si>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</si>
  <si>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</si>
  <si>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</si>
  <si>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</si>
  <si>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</si>
  <si>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</si>
  <si>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</si>
  <si>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</si>
  <si>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</si>
  <si>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</si>
  <si>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</si>
  <si>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</si>
  <si>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</si>
  <si>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</si>
  <si>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</si>
  <si>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</si>
  <si>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</si>
  <si>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</si>
  <si>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</si>
  <si>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</si>
  <si>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</si>
  <si>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</si>
  <si>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</si>
  <si>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</si>
  <si>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</si>
  <si>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</si>
  <si>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</si>
  <si>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</si>
  <si>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</si>
  <si>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</si>
  <si>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</si>
  <si>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</si>
  <si>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</si>
  <si>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</si>
  <si>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</si>
  <si>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</si>
  <si>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</si>
  <si>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</si>
  <si>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</si>
  <si>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</si>
  <si>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</si>
  <si>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</si>
  <si>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</si>
  <si>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</si>
  <si>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</si>
  <si>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</si>
  <si>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</si>
  <si>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</si>
  <si>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</si>
  <si>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</si>
  <si>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</si>
  <si>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</si>
  <si>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</si>
  <si>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</si>
  <si>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</si>
  <si>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</si>
  <si>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</si>
  <si>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</si>
  <si>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</si>
  <si>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</si>
  <si>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</si>
  <si>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</si>
  <si>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</si>
  <si>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</si>
  <si>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</si>
  <si>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</si>
  <si>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</si>
  <si>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</si>
  <si>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</si>
  <si>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</si>
  <si>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</si>
  <si>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</si>
  <si>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</si>
  <si>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</si>
  <si>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</si>
  <si>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</si>
  <si>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</si>
  <si>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</si>
  <si>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</si>
  <si>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</si>
  <si>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</si>
  <si>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</si>
  <si>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</si>
  <si>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</si>
  <si>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</si>
  <si>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</si>
  <si>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</si>
  <si>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</si>
  <si>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</si>
  <si>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</si>
  <si>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</si>
  <si>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</si>
  <si>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</si>
  <si>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</si>
  <si>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</si>
  <si>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</si>
  <si>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</si>
  <si>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</si>
  <si>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</si>
  <si>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</si>
  <si>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</si>
  <si>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</si>
  <si>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</si>
  <si>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</si>
  <si>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</si>
  <si>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</si>
  <si>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</si>
  <si>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</si>
  <si>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</si>
  <si>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</si>
  <si>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</si>
  <si>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</si>
  <si>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</si>
  <si>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</si>
  <si>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</si>
  <si>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</si>
  <si>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</si>
  <si>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</si>
  <si>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</si>
  <si>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</si>
  <si>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</si>
  <si>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</si>
  <si>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</si>
  <si>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</si>
  <si>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</si>
  <si>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</si>
  <si>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</si>
  <si>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</si>
  <si>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</si>
  <si>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</si>
  <si>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</si>
  <si>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</si>
  <si>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</si>
  <si>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</si>
  <si>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</si>
  <si>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</si>
  <si>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</si>
  <si>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</si>
  <si>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</si>
  <si>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</si>
  <si>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</si>
  <si>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</si>
  <si>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</si>
  <si>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</si>
  <si>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</si>
  <si>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</si>
  <si>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</si>
  <si>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</si>
  <si>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</si>
  <si>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</si>
  <si>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</si>
  <si>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</si>
  <si>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</si>
  <si>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</si>
  <si>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</si>
  <si>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</si>
  <si>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</si>
  <si>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</si>
  <si>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</si>
  <si>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</si>
  <si>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</si>
  <si>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</si>
  <si>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</si>
  <si>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</si>
  <si>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</si>
  <si>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</si>
  <si>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</si>
  <si>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</si>
  <si>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</si>
  <si>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</si>
  <si>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</si>
  <si>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</si>
  <si>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</si>
  <si>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</si>
  <si>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</si>
  <si>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</si>
  <si>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</si>
  <si>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</si>
  <si>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</si>
  <si>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</si>
  <si>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</si>
  <si>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</si>
  <si>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</si>
  <si>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</si>
  <si>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</si>
  <si>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</si>
  <si>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</si>
  <si>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</si>
  <si>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</si>
  <si>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</si>
  <si>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</si>
  <si>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</si>
  <si>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</si>
  <si>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</si>
  <si>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</si>
  <si>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</si>
  <si>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</si>
  <si>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</si>
  <si>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</si>
  <si>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</si>
  <si>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</si>
  <si>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</si>
  <si>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</si>
  <si>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</si>
  <si>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</si>
  <si>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</si>
  <si>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</si>
  <si>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</si>
  <si>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</si>
  <si>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</si>
  <si>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</si>
  <si>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</si>
  <si>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</si>
  <si>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</si>
  <si>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</si>
  <si>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</si>
  <si>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</si>
  <si>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</si>
  <si>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</si>
  <si>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</si>
  <si>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</si>
  <si>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</si>
  <si>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</si>
  <si>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</si>
  <si>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</si>
  <si>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</si>
  <si>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</si>
  <si>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</si>
  <si>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</si>
  <si>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</si>
  <si>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</si>
  <si>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</si>
  <si>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</si>
  <si>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</si>
  <si>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</si>
  <si>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</si>
  <si>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</si>
  <si>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</si>
  <si>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</si>
  <si>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</si>
  <si>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</si>
  <si>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</si>
  <si>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</si>
  <si>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</si>
  <si>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</si>
  <si>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</si>
  <si>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</si>
  <si>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</si>
  <si>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</si>
  <si>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</si>
  <si>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</si>
  <si>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</si>
  <si>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</si>
  <si>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</si>
  <si>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</si>
  <si>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</si>
  <si>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</si>
  <si>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</si>
  <si>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</si>
  <si>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</si>
  <si>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</si>
  <si>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</si>
  <si>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</si>
  <si>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</si>
  <si>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</si>
  <si>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</si>
  <si>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</si>
  <si>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</si>
  <si>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</si>
  <si>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</si>
  <si>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</si>
  <si>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</si>
  <si>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</si>
  <si>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</si>
  <si>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</si>
  <si>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</si>
  <si>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</si>
  <si>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</si>
  <si>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</si>
  <si>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</si>
  <si>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</si>
  <si>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</si>
  <si>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</si>
  <si>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</si>
  <si>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</si>
  <si>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</si>
  <si>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</si>
  <si>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</si>
  <si>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</si>
  <si>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</si>
  <si>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</si>
  <si>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</si>
  <si>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</si>
  <si>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</si>
  <si>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</si>
  <si>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</si>
  <si>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</si>
  <si>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</si>
  <si>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</si>
  <si>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</si>
  <si>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</si>
  <si>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</si>
  <si>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</si>
  <si>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</si>
  <si>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</si>
  <si>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</si>
  <si>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</si>
  <si>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</si>
  <si>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</si>
  <si>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</si>
  <si>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</si>
  <si>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</si>
  <si>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</si>
  <si>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</si>
  <si>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</si>
  <si>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</si>
  <si>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</si>
  <si>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</si>
  <si>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</si>
  <si>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</si>
  <si>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</si>
  <si>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</si>
  <si>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</si>
  <si>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</si>
  <si>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</si>
  <si>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</si>
  <si>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</si>
  <si>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</si>
  <si>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</si>
  <si>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</si>
  <si>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</si>
  <si>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</si>
  <si>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</si>
  <si>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</si>
  <si>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</si>
  <si>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</si>
  <si>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</si>
  <si>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</si>
  <si>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</si>
  <si>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</si>
  <si>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</si>
  <si>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</si>
  <si>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</si>
  <si>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</si>
  <si>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</si>
  <si>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</si>
  <si>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</si>
  <si>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</si>
  <si>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</si>
  <si>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</si>
  <si>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</si>
  <si>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</si>
  <si>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</si>
  <si>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</si>
  <si>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</si>
  <si>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</si>
  <si>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</si>
  <si>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</si>
  <si>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</si>
  <si>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</si>
  <si>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</si>
  <si>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</si>
  <si>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</si>
  <si>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</si>
  <si>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</si>
  <si>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</si>
  <si>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</si>
  <si>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</si>
  <si>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</si>
  <si>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</si>
  <si>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</si>
  <si>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</si>
  <si>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</si>
  <si>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</si>
  <si>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</si>
  <si>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</si>
  <si>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</si>
  <si>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</si>
  <si>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</si>
  <si>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</si>
  <si>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</si>
  <si>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</si>
  <si>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</si>
  <si>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</si>
  <si>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</si>
  <si>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</si>
  <si>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</si>
  <si>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</si>
  <si>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</si>
  <si>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</si>
  <si>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</si>
  <si>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</si>
  <si>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</si>
  <si>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</si>
  <si>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</si>
  <si>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</si>
  <si>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</si>
  <si>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</si>
  <si>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</si>
  <si>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</si>
  <si>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</si>
  <si>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</si>
  <si>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</si>
  <si>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</si>
  <si>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</si>
  <si>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</si>
  <si>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</si>
  <si>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</si>
  <si>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</si>
  <si>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</si>
  <si>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</si>
  <si>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</si>
  <si>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</si>
  <si>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</si>
  <si>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</si>
  <si>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</si>
  <si>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</si>
  <si>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</si>
  <si>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</si>
  <si>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</si>
  <si>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</si>
  <si>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</si>
  <si>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</si>
  <si>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</si>
  <si>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</si>
  <si>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</si>
  <si>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</si>
  <si>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</si>
  <si>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</si>
  <si>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</si>
  <si>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</si>
  <si>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</si>
  <si>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</si>
  <si>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</si>
  <si>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</si>
  <si>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</si>
  <si>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</si>
  <si>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</si>
  <si>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</si>
  <si>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</si>
  <si>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</si>
  <si>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</si>
  <si>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</si>
  <si>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</si>
  <si>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</si>
  <si>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</si>
  <si>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</si>
  <si>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</si>
  <si>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</si>
  <si>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</si>
  <si>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</si>
  <si>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</si>
  <si>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</si>
  <si>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</si>
  <si>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</si>
  <si>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</si>
  <si>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</si>
  <si>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</si>
  <si>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</si>
  <si>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</si>
  <si>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</si>
  <si>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</si>
  <si>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</si>
  <si>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</si>
  <si>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</si>
  <si>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</si>
  <si>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</si>
  <si>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</si>
  <si>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</si>
  <si>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</si>
  <si>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</si>
  <si>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</si>
  <si>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</si>
  <si>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</si>
  <si>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</si>
  <si>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</si>
  <si>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</si>
  <si>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</si>
  <si>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</si>
  <si>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</si>
  <si>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</si>
  <si>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</si>
  <si>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</si>
  <si>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</si>
  <si>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</si>
  <si>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</si>
  <si>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</si>
  <si>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</si>
  <si>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</si>
  <si>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</si>
  <si>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</si>
  <si>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</si>
  <si>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</si>
  <si>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</si>
  <si>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</si>
  <si>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</si>
  <si>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</si>
  <si>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</si>
  <si>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</si>
  <si>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</si>
  <si>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</si>
  <si>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</si>
  <si>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</si>
  <si>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</si>
  <si>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</si>
  <si>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</si>
  <si>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</si>
  <si>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</si>
  <si>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</si>
  <si>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</si>
  <si>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</si>
  <si>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</si>
  <si>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</si>
  <si>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</si>
  <si>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</si>
  <si>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</si>
  <si>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</si>
  <si>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</si>
  <si>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</si>
  <si>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</si>
  <si>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</si>
  <si>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</si>
  <si>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</si>
  <si>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</si>
  <si>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</si>
  <si>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</si>
  <si>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</si>
  <si>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</si>
  <si>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</si>
  <si>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</si>
  <si>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</si>
  <si>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</si>
  <si>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</si>
  <si>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</si>
  <si>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</si>
  <si>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</si>
  <si>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</si>
  <si>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</si>
  <si>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</si>
  <si>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</si>
  <si>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</si>
  <si>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</si>
  <si>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</si>
  <si>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</si>
  <si>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</si>
  <si>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</si>
  <si>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</si>
  <si>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</si>
  <si>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</si>
  <si>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</si>
  <si>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</si>
  <si>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</si>
  <si>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</si>
  <si>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</si>
  <si>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</si>
  <si>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</si>
  <si>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</si>
  <si>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</si>
  <si>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</si>
  <si>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</si>
  <si>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</si>
  <si>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</si>
  <si>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</si>
  <si>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</si>
  <si>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</si>
  <si>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</si>
  <si>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</si>
  <si>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</si>
  <si>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</si>
  <si>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</si>
  <si>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</si>
  <si>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</si>
  <si>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</si>
  <si>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</si>
  <si>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</si>
  <si>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</si>
  <si>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</si>
  <si>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</si>
  <si>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</si>
  <si>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</si>
  <si>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</si>
  <si>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</si>
  <si>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</si>
  <si>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</si>
  <si>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</si>
  <si>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</si>
  <si>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</si>
  <si>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</si>
  <si>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</si>
  <si>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</si>
  <si>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</si>
  <si>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</si>
  <si>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</si>
  <si>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</si>
  <si>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</si>
  <si>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</si>
  <si>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</si>
  <si>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</si>
  <si>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</si>
  <si>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</si>
  <si>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</si>
  <si>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</si>
  <si>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</si>
  <si>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</si>
  <si>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</si>
  <si>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</si>
  <si>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</si>
  <si>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</si>
  <si>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</si>
  <si>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</si>
  <si>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</si>
  <si>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</si>
  <si>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</si>
  <si>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</si>
  <si>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</si>
  <si>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</si>
  <si>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</si>
  <si>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</si>
  <si>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</si>
  <si>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</si>
  <si>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</si>
  <si>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</si>
  <si>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</si>
  <si>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</si>
  <si>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</si>
  <si>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</si>
  <si>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</si>
  <si>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</si>
  <si>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</si>
  <si>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</si>
  <si>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</si>
  <si>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</si>
  <si>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</si>
  <si>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</si>
  <si>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</si>
  <si>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</si>
  <si>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</si>
  <si>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</si>
  <si>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</si>
  <si>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</si>
  <si>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</si>
  <si>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</si>
  <si>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</si>
  <si>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</si>
  <si>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</si>
  <si>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</si>
  <si>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</si>
  <si>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</si>
  <si>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</si>
  <si>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</si>
  <si>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</si>
  <si>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</si>
  <si>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</si>
  <si>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</si>
  <si>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</si>
  <si>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</si>
  <si>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</si>
  <si>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</si>
  <si>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</si>
  <si>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</si>
  <si>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</si>
  <si>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</si>
  <si>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</si>
  <si>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</si>
  <si>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</si>
  <si>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</si>
  <si>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</si>
  <si>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</si>
  <si>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</si>
  <si>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</si>
  <si>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</si>
  <si>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</si>
  <si>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</si>
  <si>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</si>
  <si>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</si>
  <si>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</si>
  <si>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</si>
  <si>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</si>
  <si>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</si>
  <si>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</si>
  <si>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</si>
  <si>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</si>
  <si>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</si>
  <si>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</si>
  <si>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</si>
  <si>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</si>
  <si>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</si>
  <si>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</si>
  <si>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</si>
  <si>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</si>
  <si>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</si>
  <si>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</si>
  <si>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</si>
  <si>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</si>
  <si>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</si>
  <si>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</si>
  <si>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</si>
  <si>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</si>
  <si>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</si>
  <si>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</si>
  <si>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</si>
  <si>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</si>
  <si>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</si>
  <si>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</si>
  <si>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</si>
  <si>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</si>
  <si>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</si>
  <si>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</si>
  <si>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</si>
  <si>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</si>
  <si>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</si>
  <si>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</si>
  <si>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</si>
  <si>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</si>
  <si>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</si>
  <si>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</si>
  <si>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</si>
  <si>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</si>
  <si>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</si>
  <si>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</si>
  <si>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</si>
  <si>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</si>
  <si>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</si>
  <si>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</si>
  <si>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</si>
  <si>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</si>
  <si>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</si>
  <si>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</si>
  <si>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</si>
  <si>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</si>
  <si>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</si>
  <si>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</si>
  <si>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</si>
  <si>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</si>
  <si>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</si>
  <si>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</si>
  <si>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</si>
  <si>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</si>
  <si>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</si>
  <si>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</si>
  <si>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</si>
  <si>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</si>
  <si>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</si>
  <si>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</si>
  <si>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</si>
  <si>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</si>
  <si>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</si>
  <si>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</si>
  <si>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</si>
  <si>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</si>
  <si>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</si>
  <si>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</si>
  <si>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</si>
  <si>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</si>
  <si>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</si>
  <si>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</si>
  <si>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</si>
  <si>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</si>
  <si>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</si>
  <si>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</si>
  <si>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</si>
  <si>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</si>
  <si>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</si>
  <si>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</si>
  <si>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</si>
  <si>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</si>
  <si>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</si>
  <si>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</si>
  <si>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</si>
  <si>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</si>
  <si>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</si>
  <si>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</si>
  <si>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</si>
  <si>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</si>
  <si>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</si>
  <si>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</si>
  <si>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</si>
  <si>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</si>
  <si>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</si>
  <si>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</si>
  <si>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</si>
  <si>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</si>
  <si>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</si>
  <si>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</si>
  <si>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</si>
  <si>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</si>
  <si>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</si>
  <si>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</si>
  <si>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</si>
  <si>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</si>
  <si>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</si>
  <si>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</si>
  <si>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</si>
  <si>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</si>
  <si>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</si>
  <si>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</si>
  <si>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</si>
  <si>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</si>
  <si>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</si>
  <si>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</si>
  <si>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</si>
  <si>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</si>
  <si>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</si>
  <si>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</si>
  <si>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</si>
  <si>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</si>
  <si>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</si>
  <si>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</si>
  <si>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</si>
  <si>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</si>
  <si>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</si>
  <si>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</si>
  <si>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</si>
  <si>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</si>
  <si>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</si>
  <si>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</si>
  <si>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</si>
  <si>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</si>
  <si>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</si>
  <si>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</si>
  <si>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</si>
  <si>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</si>
  <si>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</si>
  <si>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</si>
  <si>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</si>
  <si>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</si>
  <si>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</si>
  <si>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</si>
  <si>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</si>
  <si>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</si>
  <si>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</si>
  <si>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</si>
  <si>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</si>
  <si>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</si>
  <si>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</si>
  <si>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</si>
  <si>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</si>
  <si>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</si>
  <si>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</si>
  <si>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</si>
  <si>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</si>
  <si>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</si>
  <si>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</si>
  <si>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</si>
  <si>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</si>
  <si>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</si>
  <si>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</si>
  <si>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</si>
  <si>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</si>
  <si>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</si>
  <si>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</si>
  <si>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</si>
  <si>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</si>
  <si>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</si>
  <si>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</si>
  <si>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</si>
  <si>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</si>
  <si>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</si>
  <si>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</si>
  <si>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</si>
  <si>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</si>
  <si>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</si>
  <si>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</si>
  <si>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</si>
  <si>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</si>
  <si>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</si>
  <si>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</si>
  <si>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</si>
  <si>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</si>
  <si>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</si>
  <si>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</si>
  <si>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</si>
  <si>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</si>
  <si>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</si>
  <si>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</si>
  <si>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</si>
  <si>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</si>
  <si>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</si>
  <si>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</si>
  <si>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</si>
  <si>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</si>
  <si>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</si>
  <si>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</si>
  <si>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</si>
  <si>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</si>
  <si>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</si>
  <si>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</si>
  <si>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</si>
  <si>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</si>
  <si>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</si>
  <si>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</si>
  <si>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</si>
  <si>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</si>
  <si>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</si>
  <si>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</si>
  <si>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</si>
  <si>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</si>
  <si>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</si>
  <si>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</si>
  <si>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</si>
  <si>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</si>
  <si>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</si>
  <si>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</si>
  <si>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</si>
  <si>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</si>
  <si>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</si>
  <si>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</si>
  <si>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</si>
  <si>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</si>
  <si>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</si>
  <si>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</si>
  <si>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</si>
  <si>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</si>
  <si>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</si>
  <si>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</si>
  <si>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</si>
  <si>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</si>
  <si>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</si>
  <si>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</si>
  <si>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</si>
  <si>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</si>
  <si>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</si>
  <si>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</si>
  <si>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</si>
  <si>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</si>
  <si>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</si>
  <si>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</si>
  <si>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</si>
  <si>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</si>
  <si>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</si>
  <si>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</si>
  <si>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</si>
  <si>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</si>
  <si>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</si>
  <si>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</si>
  <si>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</si>
  <si>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</si>
  <si>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</si>
  <si>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</si>
  <si>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</si>
  <si>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</si>
  <si>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</si>
  <si>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</si>
  <si>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</si>
  <si>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</si>
  <si>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</si>
  <si>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</si>
  <si>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</si>
  <si>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</si>
  <si>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</si>
  <si>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</si>
  <si>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</si>
  <si>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</si>
  <si>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</si>
  <si>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</si>
  <si>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</si>
  <si>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</si>
  <si>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</si>
  <si>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</si>
  <si>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</si>
  <si>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</si>
  <si>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</si>
  <si>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</si>
  <si>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</si>
  <si>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</si>
  <si>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</si>
  <si>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</si>
  <si>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</si>
  <si>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</si>
  <si>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</si>
  <si>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</si>
  <si>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</si>
  <si>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</si>
  <si>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</si>
  <si>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</si>
  <si>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</si>
  <si>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</si>
  <si>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</si>
  <si>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</si>
  <si>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</si>
  <si>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</si>
  <si>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</si>
  <si>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</si>
  <si>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</si>
  <si>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</si>
  <si>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</si>
  <si>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</si>
  <si>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</si>
  <si>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</si>
  <si>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</si>
  <si>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</si>
  <si>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</si>
  <si>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</si>
  <si>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</si>
  <si>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</si>
  <si>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</si>
  <si>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</si>
  <si>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</si>
  <si>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</si>
  <si>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</si>
  <si>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</si>
  <si>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</si>
  <si>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</si>
  <si>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</si>
  <si>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</si>
  <si>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</si>
  <si>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</si>
  <si>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</si>
  <si>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</si>
  <si>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</si>
  <si>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</si>
  <si>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</si>
  <si>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</si>
  <si>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</si>
  <si>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</si>
  <si>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</si>
  <si>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</si>
  <si>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</si>
  <si>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</si>
  <si>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</si>
  <si>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</si>
  <si>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</si>
  <si>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</si>
  <si>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</si>
  <si>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</si>
  <si>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</si>
  <si>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</si>
  <si>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</si>
  <si>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</si>
  <si>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</si>
  <si>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</si>
  <si>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</si>
  <si>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</si>
  <si>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</si>
  <si>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</si>
  <si>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</si>
  <si>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</si>
  <si>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</si>
  <si>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</si>
  <si>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</si>
  <si>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</si>
  <si>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</si>
  <si>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</si>
  <si>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</si>
  <si>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</si>
  <si>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</si>
  <si>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</si>
  <si>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</si>
  <si>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</si>
  <si>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</si>
  <si>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</si>
  <si>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</si>
  <si>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</si>
  <si>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</si>
  <si>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</si>
  <si>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</si>
  <si>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</si>
  <si>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</si>
  <si>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</si>
  <si>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</si>
  <si>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</si>
  <si>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</si>
  <si>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</si>
  <si>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</si>
  <si>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</si>
  <si>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</si>
  <si>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</si>
  <si>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</si>
  <si>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</si>
  <si>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</si>
  <si>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</si>
  <si>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</si>
  <si>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</si>
  <si>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</si>
  <si>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</si>
  <si>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</si>
  <si>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</si>
  <si>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</si>
  <si>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</si>
  <si>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</si>
  <si>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</si>
  <si>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</si>
  <si>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</si>
  <si>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</si>
  <si>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</si>
  <si>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</si>
  <si>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</si>
  <si>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</si>
  <si>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</si>
  <si>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</si>
  <si>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</si>
  <si>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</si>
  <si>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</si>
  <si>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</si>
  <si>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</si>
  <si>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</si>
  <si>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</si>
  <si>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</si>
  <si>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</si>
  <si>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</si>
  <si>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</si>
  <si>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</si>
  <si>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</si>
  <si>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</si>
  <si>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</si>
  <si>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</si>
  <si>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</si>
  <si>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</si>
  <si>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</si>
  <si>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</si>
  <si>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</si>
  <si>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</si>
  <si>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</si>
  <si>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</si>
  <si>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</si>
  <si>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</si>
  <si>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</si>
  <si>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</si>
  <si>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</si>
  <si>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</si>
  <si>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</si>
  <si>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</si>
  <si>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</si>
  <si>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</si>
  <si>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</si>
  <si>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</si>
  <si>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</si>
  <si>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</si>
  <si>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</si>
  <si>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</si>
  <si>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</si>
  <si>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</si>
  <si>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</si>
  <si>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</si>
  <si>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</si>
  <si>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</si>
  <si>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</si>
  <si>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</si>
  <si>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</si>
  <si>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</si>
  <si>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</si>
  <si>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</si>
  <si>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</si>
  <si>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</si>
  <si>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</si>
  <si>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</si>
  <si>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</si>
  <si>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</si>
  <si>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</si>
  <si>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</si>
  <si>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</si>
  <si>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</si>
  <si>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</si>
  <si>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</si>
  <si>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</si>
  <si>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</si>
  <si>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</si>
  <si>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</si>
  <si>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</si>
  <si>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</si>
  <si>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</si>
  <si>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</si>
  <si>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</si>
  <si>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</si>
  <si>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</si>
  <si>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</si>
  <si>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</si>
  <si>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</si>
  <si>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</si>
  <si>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</si>
  <si>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</si>
  <si>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</si>
  <si>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</si>
  <si>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</si>
  <si>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</si>
  <si>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</si>
  <si>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</si>
  <si>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</si>
  <si>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</si>
  <si>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</si>
  <si>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</si>
  <si>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</si>
  <si>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</si>
  <si>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</si>
  <si>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</si>
  <si>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</si>
  <si>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</si>
  <si>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</si>
  <si>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</si>
  <si>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</si>
  <si>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</si>
  <si>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</si>
  <si>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</si>
  <si>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</si>
  <si>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</si>
  <si>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</si>
  <si>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</si>
  <si>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</si>
  <si>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</si>
  <si>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</si>
  <si>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</si>
  <si>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</si>
  <si>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</si>
  <si>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</si>
  <si>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</si>
  <si>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</si>
  <si>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</si>
  <si>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</si>
  <si>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</si>
  <si>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</si>
  <si>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</si>
  <si>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</si>
  <si>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</si>
  <si>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</si>
  <si>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</si>
  <si>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</si>
  <si>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</si>
  <si>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</si>
  <si>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</si>
  <si>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</si>
  <si>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</si>
  <si>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</si>
  <si>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</si>
  <si>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</si>
  <si>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</si>
  <si>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</si>
  <si>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</si>
  <si>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</si>
  <si>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</si>
  <si>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</si>
  <si>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</si>
  <si>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</si>
  <si>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</si>
  <si>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</si>
  <si>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</si>
  <si>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</si>
  <si>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</si>
  <si>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</si>
  <si>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</si>
  <si>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</si>
  <si>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</si>
  <si>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</si>
  <si>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</si>
  <si>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</si>
  <si>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</si>
  <si>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</si>
  <si>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</si>
  <si>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</si>
  <si>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</si>
  <si>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</si>
  <si>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</si>
  <si>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</si>
  <si>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</si>
  <si>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</si>
  <si>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</si>
  <si>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</si>
  <si>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</si>
  <si>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</si>
  <si>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</si>
  <si>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</si>
  <si>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</si>
  <si>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</si>
  <si>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</si>
  <si>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</si>
  <si>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</si>
  <si>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</si>
  <si>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</si>
  <si>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</si>
  <si>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</si>
  <si>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</si>
  <si>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</si>
  <si>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</si>
  <si>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</si>
  <si>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</si>
  <si>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</si>
  <si>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</si>
  <si>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</si>
  <si>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</si>
  <si>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</si>
  <si>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</si>
  <si>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</si>
  <si>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</si>
  <si>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</si>
  <si>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</si>
  <si>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</si>
  <si>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</si>
  <si>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</si>
  <si>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</si>
  <si>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</si>
  <si>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</si>
  <si>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</si>
  <si>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</si>
  <si>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</si>
  <si>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</si>
  <si>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</si>
  <si>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</si>
  <si>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</si>
  <si>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</si>
  <si>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</si>
  <si>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</si>
  <si>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</si>
  <si>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</si>
  <si>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</si>
  <si>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</si>
  <si>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</si>
  <si>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</si>
  <si>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</si>
  <si>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</si>
  <si>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</si>
  <si>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</si>
  <si>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</si>
  <si>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</si>
  <si>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</si>
  <si>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</si>
  <si>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</si>
  <si>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</si>
  <si>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</si>
  <si>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</si>
  <si>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</si>
  <si>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</si>
  <si>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</si>
  <si>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</si>
  <si>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</si>
  <si>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</si>
  <si>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</si>
  <si>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</si>
  <si>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</si>
  <si>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</si>
  <si>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</si>
  <si>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</si>
  <si>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</si>
  <si>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</si>
  <si>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</si>
  <si>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</si>
  <si>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</si>
  <si>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</si>
  <si>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</si>
  <si>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</si>
  <si>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</si>
  <si>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</si>
  <si>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</si>
  <si>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</si>
  <si>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</si>
  <si>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</si>
  <si>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</si>
  <si>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</si>
  <si>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</si>
  <si>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</si>
  <si>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</si>
  <si>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</si>
  <si>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</si>
  <si>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</si>
  <si>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</si>
  <si>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</si>
  <si>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</si>
  <si>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</si>
  <si>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</si>
  <si>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</si>
  <si>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</si>
  <si>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</si>
  <si>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</si>
  <si>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</si>
  <si>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</si>
  <si>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</si>
  <si>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</si>
  <si>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</si>
  <si>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</si>
  <si>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</si>
  <si>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</si>
  <si>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</si>
  <si>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</si>
  <si>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</si>
  <si>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</si>
  <si>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</si>
  <si>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</si>
  <si>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</si>
  <si>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</si>
  <si>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</si>
  <si>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</si>
  <si>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</si>
  <si>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</si>
  <si>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</si>
  <si>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</si>
  <si>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</si>
  <si>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</si>
  <si>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</si>
  <si>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</si>
  <si>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</si>
  <si>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</si>
  <si>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</si>
  <si>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</si>
  <si>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</si>
  <si>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</si>
  <si>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</si>
  <si>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</si>
  <si>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</si>
  <si>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</si>
  <si>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</si>
  <si>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</si>
  <si>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</si>
  <si>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</si>
  <si>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</si>
  <si>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</si>
  <si>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</si>
  <si>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</si>
  <si>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</si>
  <si>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</si>
  <si>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</si>
  <si>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</si>
  <si>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</si>
  <si>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</si>
  <si>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</si>
  <si>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</si>
  <si>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</si>
  <si>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</si>
  <si>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</si>
  <si>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</si>
  <si>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</si>
  <si>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</si>
  <si>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</si>
  <si>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</si>
  <si>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</si>
  <si>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</si>
  <si>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</si>
  <si>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</si>
  <si>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</si>
  <si>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</si>
  <si>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</si>
  <si>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</si>
  <si>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</si>
  <si>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</si>
  <si>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</si>
  <si>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</si>
  <si>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</si>
  <si>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</si>
  <si>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</si>
  <si>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</si>
  <si>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</si>
  <si>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</si>
  <si>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</si>
  <si>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</si>
  <si>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</si>
  <si>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</si>
  <si>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</si>
  <si>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</si>
  <si>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</si>
  <si>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</si>
  <si>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</si>
  <si>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</si>
  <si>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</si>
  <si>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</si>
  <si>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</si>
  <si>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</si>
  <si>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</si>
  <si>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</si>
  <si>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</si>
  <si>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</si>
  <si>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</si>
  <si>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</si>
  <si>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</si>
  <si>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</si>
  <si>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</si>
  <si>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</si>
  <si>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</si>
  <si>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</si>
  <si>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</si>
  <si>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</si>
  <si>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</si>
  <si>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</si>
  <si>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</si>
  <si>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</si>
  <si>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</si>
  <si>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</si>
  <si>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</si>
  <si>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</si>
  <si>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</si>
  <si>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</si>
  <si>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</si>
  <si>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</si>
  <si>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</si>
  <si>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</si>
  <si>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</si>
  <si>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</si>
  <si>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</si>
  <si>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</si>
  <si>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</si>
  <si>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</si>
  <si>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</si>
  <si>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</si>
  <si>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</si>
  <si>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</si>
  <si>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</si>
  <si>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</si>
  <si>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</si>
  <si>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</si>
  <si>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</si>
  <si>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</si>
  <si>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</si>
  <si>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</si>
  <si>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</si>
  <si>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</si>
  <si>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</si>
  <si>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</si>
  <si>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</si>
  <si>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</si>
  <si>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</si>
  <si>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</si>
  <si>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</si>
  <si>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</si>
  <si>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</si>
  <si>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</si>
  <si>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</si>
  <si>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</si>
  <si>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</si>
  <si>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</si>
  <si>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</si>
  <si>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</si>
  <si>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</si>
  <si>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</si>
  <si>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</si>
  <si>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</si>
  <si>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</si>
  <si>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</si>
  <si>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</si>
  <si>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</si>
  <si>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</si>
  <si>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</si>
  <si>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</si>
  <si>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</si>
  <si>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</si>
  <si>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</si>
  <si>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</si>
  <si>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</si>
  <si>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</si>
  <si>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</si>
  <si>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</si>
  <si>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</si>
  <si>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</si>
  <si>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</si>
  <si>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</si>
  <si>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</si>
  <si>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</si>
  <si>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</si>
  <si>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</si>
  <si>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</si>
  <si>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</si>
  <si>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</si>
  <si>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</si>
  <si>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</si>
  <si>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</si>
  <si>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</si>
  <si>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</si>
  <si>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</si>
  <si>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</si>
  <si>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</si>
  <si>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</si>
  <si>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</si>
  <si>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</si>
  <si>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</si>
  <si>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</si>
  <si>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</si>
  <si>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</si>
  <si>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</si>
  <si>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</si>
  <si>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</si>
  <si>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</si>
  <si>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</si>
  <si>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</si>
  <si>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</si>
  <si>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</si>
  <si>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</si>
  <si>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</si>
  <si>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</si>
  <si>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</si>
  <si>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</si>
  <si>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</si>
  <si>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</si>
  <si>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</si>
  <si>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</si>
  <si>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</si>
  <si>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</si>
  <si>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</si>
  <si>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</si>
  <si>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</si>
  <si>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</si>
  <si>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</si>
  <si>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</si>
  <si>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</si>
  <si>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</si>
  <si>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</si>
  <si>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</si>
  <si>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</si>
  <si>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</si>
  <si>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</si>
  <si>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</si>
  <si>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</si>
  <si>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</si>
  <si>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</si>
  <si>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</si>
  <si>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</si>
  <si>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</si>
  <si>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</si>
  <si>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</si>
  <si>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</si>
  <si>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</si>
  <si>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</si>
  <si>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</si>
  <si>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</si>
  <si>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</si>
  <si>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</si>
  <si>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</si>
  <si>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</si>
  <si>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</si>
  <si>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</si>
  <si>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</si>
  <si>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</si>
  <si>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</si>
  <si>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</si>
  <si>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</si>
  <si>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</si>
  <si>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</si>
  <si>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</si>
  <si>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</si>
  <si>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</si>
  <si>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</si>
  <si>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</si>
  <si>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</si>
  <si>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</si>
  <si>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</si>
  <si>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</si>
  <si>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</si>
  <si>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</si>
  <si>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</si>
  <si>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</si>
  <si>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</si>
  <si>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</si>
  <si>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</si>
  <si>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</si>
  <si>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</si>
  <si>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</si>
  <si>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</si>
  <si>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</si>
  <si>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</si>
  <si>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</si>
  <si>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</si>
  <si>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</si>
  <si>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Sub-category</t>
  </si>
  <si>
    <t>Percent funded</t>
  </si>
  <si>
    <t>Average donation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</si>
  <si>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</si>
  <si>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</si>
  <si>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</si>
  <si>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</si>
  <si>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</si>
  <si>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</si>
  <si>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</si>
  <si>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</si>
  <si>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</si>
  <si>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</si>
  <si>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</si>
  <si>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</si>
  <si>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</si>
  <si>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</si>
  <si>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</si>
  <si>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</si>
  <si>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</si>
  <si>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</si>
  <si>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</si>
  <si>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</si>
  <si>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</si>
  <si>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</si>
  <si>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</si>
  <si>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</si>
  <si>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</si>
  <si>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</si>
  <si>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</si>
  <si>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</si>
  <si>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</si>
  <si>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</si>
  <si>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</si>
  <si>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</si>
  <si>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</si>
  <si>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</si>
  <si>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</si>
  <si>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</si>
  <si>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</si>
  <si>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</si>
  <si>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</si>
  <si>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</si>
  <si>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</si>
  <si>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MEDIAN</t>
  </si>
  <si>
    <t>MEAN</t>
  </si>
  <si>
    <t>MIN</t>
  </si>
  <si>
    <t>MAX</t>
  </si>
  <si>
    <t>succesful</t>
  </si>
  <si>
    <t>VARIANCE</t>
  </si>
  <si>
    <t>STANDARD DEVIATION</t>
  </si>
  <si>
    <t>In this scenario, the median better summarizes the data due to there being a large skew thanks to outliers- nothing there are more outliers on the successful plot than the unsuccessful.</t>
  </si>
  <si>
    <t>It makes sense because there has been a better success rates within the crowdfunding campaigns as it was expected as supposed to non successful goals.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</si>
</sst>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9" fontId="0" fillId="0" borderId="0" xfId="42" applyFont="1"/>
    <xf numFmtId="0" fontId="16" fillId="0" borderId="0" xfId="0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[CrowdfundingBook2.xlsx]Category 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8-42C1-8026-89FC423792BD}"/>
            </c:ext>
          </c:extLst>
        </c:ser>
        <c:ser>
          <c:idx val="1"/>
          <c:order val="1"/>
          <c:tx>
            <c:strRef>
              <c:f>'Category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strRef>
              <c:f>'Category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8-42C1-8026-89FC423792BD}"/>
            </c:ext>
          </c:extLst>
        </c:ser>
        <c:ser>
          <c:idx val="2"/>
          <c:order val="2"/>
          <c:tx>
            <c:strRef>
              <c:f>'Category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8-42C1-8026-89FC423792BD}"/>
            </c:ext>
          </c:extLst>
        </c:ser>
        <c:ser>
          <c:idx val="3"/>
          <c:order val="3"/>
          <c:tx>
            <c:strRef>
              <c:f>'Category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8-42C1-8026-89FC42379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60170144"/>
        <c:axId val="360168704"/>
      </c:barChart>
      <c:catAx>
        <c:axId val="3601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68704"/>
        <c:crosses val="autoZero"/>
        <c:auto val="1"/>
        <c:lblAlgn val="ctr"/>
        <c:lblOffset val="100"/>
        <c:noMultiLvlLbl val="0"/>
      </c:catAx>
      <c:valAx>
        <c:axId val="3601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[CrowdfundingBook2.xlsx]Subcategory Pivot 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B-4A9E-8824-5A1C6DA52F77}"/>
            </c:ext>
          </c:extLst>
        </c:ser>
        <c:ser>
          <c:idx val="1"/>
          <c:order val="1"/>
          <c:tx>
            <c:strRef>
              <c:f>'Subcategory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'Subcategory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B-4A9E-8824-5A1C6DA52F77}"/>
            </c:ext>
          </c:extLst>
        </c:ser>
        <c:ser>
          <c:idx val="2"/>
          <c:order val="2"/>
          <c:tx>
            <c:strRef>
              <c:f>'Subcategory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CB-4A9E-8824-5A1C6DA52F77}"/>
            </c:ext>
          </c:extLst>
        </c:ser>
        <c:ser>
          <c:idx val="3"/>
          <c:order val="3"/>
          <c:tx>
            <c:strRef>
              <c:f>'Subcategory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CB-4A9E-8824-5A1C6DA52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63840960"/>
        <c:axId val="363840480"/>
      </c:barChart>
      <c:catAx>
        <c:axId val="3638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40480"/>
        <c:crosses val="autoZero"/>
        <c:auto val="1"/>
        <c:lblAlgn val="ctr"/>
        <c:lblOffset val="100"/>
        <c:noMultiLvlLbl val="0"/>
      </c:catAx>
      <c:valAx>
        <c:axId val="3638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[CrowdfundingBook2.xlsx]Third Pivot Table!PivotTable7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40000"/>
                <a:lumOff val="60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7C8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'Third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'Third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'Third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3-4BCA-A7AE-CF9CEA2E653A}"/>
            </c:ext>
          </c:extLst>
        </c:ser>
        <c:ser>
          <c:idx val="1"/>
          <c:order val="1"/>
          <c:tx>
            <c:strRef>
              <c:f>'Third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'Third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'Third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3-4BCA-A7AE-CF9CEA2E653A}"/>
            </c:ext>
          </c:extLst>
        </c:ser>
        <c:ser>
          <c:idx val="2"/>
          <c:order val="2"/>
          <c:tx>
            <c:strRef>
              <c:f>'Third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'Third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'Third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A3-4BCA-A7AE-CF9CEA2E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15663"/>
        <c:axId val="588317103"/>
      </c:lineChart>
      <c:catAx>
        <c:axId val="58831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17103"/>
        <c:crosses val="autoZero"/>
        <c:auto val="1"/>
        <c:lblAlgn val="ctr"/>
        <c:lblOffset val="100"/>
        <c:noMultiLvlLbl val="0"/>
      </c:catAx>
      <c:valAx>
        <c:axId val="5883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1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GOALPERCENTAGE!$F$1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GOALPERCENTAGE!$F$2:$F$13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D-4B12-ACFC-52E1B3D3ADE3}"/>
            </c:ext>
          </c:extLst>
        </c:ser>
        <c:ser>
          <c:idx val="1"/>
          <c:order val="1"/>
          <c:tx>
            <c:strRef>
              <c:f>GOALPERCENTAGE!$G$1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GOALPERCENTAGE!$G$2:$G$13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D-4B12-ACFC-52E1B3D3ADE3}"/>
            </c:ext>
          </c:extLst>
        </c:ser>
        <c:ser>
          <c:idx val="2"/>
          <c:order val="2"/>
          <c:tx>
            <c:strRef>
              <c:f>GOALPERCENTAGE!$H$1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GOALPERCENTAGE!$H$2:$H$13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D-4B12-ACFC-52E1B3D3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874944"/>
        <c:axId val="568873984"/>
      </c:lineChart>
      <c:catAx>
        <c:axId val="5688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73984"/>
        <c:crosses val="autoZero"/>
        <c:auto val="1"/>
        <c:lblAlgn val="ctr"/>
        <c:lblOffset val="100"/>
        <c:noMultiLvlLbl val="0"/>
      </c:catAx>
      <c:valAx>
        <c:axId val="5688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#of backers (successful and unsuccessful campaign)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2E122502-CF6C-429D-BB86-145343DE186B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FA1A755-3537-442B-8068-6775C4615439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SUCCESFUL VS UNSUCCESFUL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SUCCESFUL VS UNSUCCESFUL</a:t>
              </a:r>
            </a:p>
          </cx:txPr>
        </cx:title>
        <cx:tickLabels/>
      </cx:axis>
      <cx:axis id="1">
        <cx:valScaling/>
        <cx:title>
          <cx:tx>
            <cx:txData>
              <cx:v>COUNT OF THE 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OF THE NUMBER OF BACKERS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0</xdr:rowOff>
    </xdr:from>
    <xdr:to>
      <xdr:col>14</xdr:col>
      <xdr:colOff>241300</xdr:colOff>
      <xdr:row>15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1C025-ECAF-DF5C-BB79-E4A18EAB6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4</xdr:row>
      <xdr:rowOff>177800</xdr:rowOff>
    </xdr:from>
    <xdr:to>
      <xdr:col>17</xdr:col>
      <xdr:colOff>133350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93D59-CCC9-4A65-039F-135523071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96613</xdr:colOff>
      <xdr:row>2</xdr:row>
      <xdr:rowOff>169635</xdr:rowOff>
    </xdr:from>
    <xdr:to>
      <xdr:col>13</xdr:col>
      <xdr:colOff>417286</xdr:colOff>
      <xdr:row>20</xdr:row>
      <xdr:rowOff>99785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1B544-4E07-3839-6261-8F538EF8B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920750</xdr:colOff>
      <xdr:row>14</xdr:row>
      <xdr:rowOff>11288</xdr:rowOff>
    </xdr:from>
    <xdr:to>
      <xdr:col>5</xdr:col>
      <xdr:colOff>490361</xdr:colOff>
      <xdr:row>27</xdr:row>
      <xdr:rowOff>186266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2FBAA-0C6E-3D70-B8F6-11B649305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4</xdr:row>
      <xdr:rowOff>69850</xdr:rowOff>
    </xdr:from>
    <xdr:to>
      <xdr:col>13</xdr:col>
      <xdr:colOff>361950</xdr:colOff>
      <xdr:row>21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D19410-3F5A-C2A2-5570-7099C91FD9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1600" y="857250"/>
              <a:ext cx="5969000" cy="346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cia López" refreshedDate="45583.440019097223" createdVersion="8" refreshedVersion="8" minRefreshableVersion="3" recordCount="1000" xr:uid="{ED1CBCD4-AFA8-45D8-AF18-31C1FEB8F2A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6A9D6-558C-498E-A155-6AAC3C92154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20B2C-734C-4172-AF2B-6C1BD30C4ED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8B54C-AFA7-40D9-ADBD-077779D026F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80" zoomScaleNormal="80" workbookViewId="0">
      <selection activeCell="D6" sqref="D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75" bestFit="1" customWidth="1"/>
    <col min="8" max="8" width="13" bestFit="1" customWidth="1"/>
    <col min="9" max="9" width="20.9140625" bestFit="1" customWidth="1"/>
    <col min="12" max="13" width="11.1640625" bestFit="1" customWidth="1"/>
    <col min="14" max="15" width="11.1640625" style="9" customWidth="1"/>
    <col min="18" max="18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2064</v>
      </c>
      <c r="G1" s="1" t="s">
        <v>4</v>
      </c>
      <c r="H1" s="1" t="s">
        <v>5</v>
      </c>
      <c r="I1" s="1" t="s">
        <v>2065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2062</v>
      </c>
      <c r="T1" s="1" t="s">
        <v>2063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6" t="str">
        <f>IF(E2=0,"0",(E2/H2))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2029</v>
      </c>
      <c r="T2" t="s">
        <v>2030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IF(E3=0,"0",(E3/H3))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2031</v>
      </c>
      <c r="T3" t="s">
        <v>2032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2033</v>
      </c>
      <c r="T4" t="s">
        <v>2034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2031</v>
      </c>
      <c r="T5" t="s">
        <v>2032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2035</v>
      </c>
      <c r="T6" t="s">
        <v>2036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2035</v>
      </c>
      <c r="T7" t="s">
        <v>2036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2038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2035</v>
      </c>
      <c r="T9" t="s">
        <v>2036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2035</v>
      </c>
      <c r="T10" t="s">
        <v>2036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2031</v>
      </c>
      <c r="T11" t="s">
        <v>2039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2040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2035</v>
      </c>
      <c r="T13" t="s">
        <v>2036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2040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2031</v>
      </c>
      <c r="T15" t="s">
        <v>2041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2031</v>
      </c>
      <c r="T16" t="s">
        <v>2041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2033</v>
      </c>
      <c r="T17" t="s">
        <v>2042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2043</v>
      </c>
      <c r="T18" t="s">
        <v>2044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2045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2035</v>
      </c>
      <c r="T20" t="s">
        <v>2036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2035</v>
      </c>
      <c r="T21" t="s">
        <v>2036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2040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2035</v>
      </c>
      <c r="T23" t="s">
        <v>2036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2035</v>
      </c>
      <c r="T24" t="s">
        <v>2036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2038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2033</v>
      </c>
      <c r="T26" t="s">
        <v>2042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2046</v>
      </c>
      <c r="T27" t="s">
        <v>2047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2035</v>
      </c>
      <c r="T28" t="s">
        <v>2036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2031</v>
      </c>
      <c r="T29" t="s">
        <v>2032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2035</v>
      </c>
      <c r="T30" t="s">
        <v>2036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2048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2045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2046</v>
      </c>
      <c r="T33" t="s">
        <v>2047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2038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2035</v>
      </c>
      <c r="T35" t="s">
        <v>2036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2038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2040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2035</v>
      </c>
      <c r="T38" t="s">
        <v>2036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2043</v>
      </c>
      <c r="T39" t="s">
        <v>2049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2050</v>
      </c>
      <c r="T40" t="s">
        <v>2051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2035</v>
      </c>
      <c r="T41" t="s">
        <v>2036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2033</v>
      </c>
      <c r="T42" t="s">
        <v>2042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2031</v>
      </c>
      <c r="T43" t="s">
        <v>2032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2029</v>
      </c>
      <c r="T44" t="s">
        <v>2030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2043</v>
      </c>
      <c r="T45" t="s">
        <v>2052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2043</v>
      </c>
      <c r="T46" t="s">
        <v>2049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2035</v>
      </c>
      <c r="T47" t="s">
        <v>2036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2031</v>
      </c>
      <c r="T48" t="s">
        <v>2032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2035</v>
      </c>
      <c r="T49" t="s">
        <v>2036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2035</v>
      </c>
      <c r="T50" t="s">
        <v>2036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2031</v>
      </c>
      <c r="T51" t="s">
        <v>2032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2031</v>
      </c>
      <c r="T52" t="s">
        <v>2053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2033</v>
      </c>
      <c r="T53" t="s">
        <v>2042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2035</v>
      </c>
      <c r="T54" t="s">
        <v>2036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2040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2033</v>
      </c>
      <c r="T56" t="s">
        <v>2042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2031</v>
      </c>
      <c r="T57" t="s">
        <v>2054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2033</v>
      </c>
      <c r="T58" t="s">
        <v>2042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2046</v>
      </c>
      <c r="T59" t="s">
        <v>2047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2035</v>
      </c>
      <c r="T60" t="s">
        <v>2036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2035</v>
      </c>
      <c r="T61" t="s">
        <v>2036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2035</v>
      </c>
      <c r="T62" t="s">
        <v>2036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2035</v>
      </c>
      <c r="T63" t="s">
        <v>2036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2033</v>
      </c>
      <c r="T64" t="s">
        <v>2034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2035</v>
      </c>
      <c r="T65" t="s">
        <v>2036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2033</v>
      </c>
      <c r="T66" t="s">
        <v>2034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4">
        <f t="shared" ref="I67:I130" si="5">IF(E67=0,"0",(E67/H67))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2035</v>
      </c>
      <c r="T67" t="s">
        <v>2036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2035</v>
      </c>
      <c r="T68" t="s">
        <v>2036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2033</v>
      </c>
      <c r="T69" t="s">
        <v>2042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2035</v>
      </c>
      <c r="T70" t="s">
        <v>2036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2035</v>
      </c>
      <c r="T71" t="s">
        <v>2036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2035</v>
      </c>
      <c r="T72" t="s">
        <v>2036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2035</v>
      </c>
      <c r="T73" t="s">
        <v>2036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2045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2031</v>
      </c>
      <c r="T75" t="s">
        <v>2054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2031</v>
      </c>
      <c r="T76" t="s">
        <v>2053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2050</v>
      </c>
      <c r="T77" t="s">
        <v>2051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2035</v>
      </c>
      <c r="T78" t="s">
        <v>2036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2045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2043</v>
      </c>
      <c r="T80" t="s">
        <v>2055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2035</v>
      </c>
      <c r="T81" t="s">
        <v>2036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2046</v>
      </c>
      <c r="T82" t="s">
        <v>2047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2031</v>
      </c>
      <c r="T83" t="s">
        <v>2032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2046</v>
      </c>
      <c r="T84" t="s">
        <v>2047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2031</v>
      </c>
      <c r="T85" t="s">
        <v>2039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2033</v>
      </c>
      <c r="T86" t="s">
        <v>2042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2031</v>
      </c>
      <c r="T87" t="s">
        <v>2041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2035</v>
      </c>
      <c r="T88" t="s">
        <v>2036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2031</v>
      </c>
      <c r="T89" t="s">
        <v>2032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2043</v>
      </c>
      <c r="T90" t="s">
        <v>2055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2035</v>
      </c>
      <c r="T91" t="s">
        <v>2036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2035</v>
      </c>
      <c r="T92" t="s">
        <v>2036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2043</v>
      </c>
      <c r="T93" t="s">
        <v>2055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2046</v>
      </c>
      <c r="T94" t="s">
        <v>2047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2035</v>
      </c>
      <c r="T95" t="s">
        <v>2036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2033</v>
      </c>
      <c r="T96" t="s">
        <v>2034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2038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2035</v>
      </c>
      <c r="T98" t="s">
        <v>2036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2029</v>
      </c>
      <c r="T99" t="s">
        <v>2030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2046</v>
      </c>
      <c r="T100" t="s">
        <v>2047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2035</v>
      </c>
      <c r="T101" t="s">
        <v>2036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2035</v>
      </c>
      <c r="T102" t="s">
        <v>2036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2031</v>
      </c>
      <c r="T103" t="s">
        <v>2039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2033</v>
      </c>
      <c r="T104" t="s">
        <v>2042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2031</v>
      </c>
      <c r="T105" t="s">
        <v>2039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2031</v>
      </c>
      <c r="T106" t="s">
        <v>2041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2033</v>
      </c>
      <c r="T107" t="s">
        <v>2034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2035</v>
      </c>
      <c r="T108" t="s">
        <v>2036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2035</v>
      </c>
      <c r="T109" t="s">
        <v>2036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2038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2056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2029</v>
      </c>
      <c r="T112" t="s">
        <v>2030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2043</v>
      </c>
      <c r="T113" t="s">
        <v>2052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2033</v>
      </c>
      <c r="T114" t="s">
        <v>2034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2029</v>
      </c>
      <c r="T115" t="s">
        <v>2030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2033</v>
      </c>
      <c r="T116" t="s">
        <v>2042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2043</v>
      </c>
      <c r="T117" t="s">
        <v>2049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2035</v>
      </c>
      <c r="T118" t="s">
        <v>2036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2056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2050</v>
      </c>
      <c r="T120" t="s">
        <v>2051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2038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2046</v>
      </c>
      <c r="T122" t="s">
        <v>2057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2046</v>
      </c>
      <c r="T123" t="s">
        <v>2047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2043</v>
      </c>
      <c r="T124" t="s">
        <v>2049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2035</v>
      </c>
      <c r="T125" t="s">
        <v>2036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2050</v>
      </c>
      <c r="T126" t="s">
        <v>2051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2035</v>
      </c>
      <c r="T127" t="s">
        <v>2036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2035</v>
      </c>
      <c r="T128" t="s">
        <v>2036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2035</v>
      </c>
      <c r="T129" t="s">
        <v>2036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2031</v>
      </c>
      <c r="T130" t="s">
        <v>2032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4">
        <f t="shared" ref="I131:I194" si="9">IF(E131=0,"0",(E131/H131))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2029</v>
      </c>
      <c r="T131" t="s">
        <v>2030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2040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2033</v>
      </c>
      <c r="T133" t="s">
        <v>2034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2035</v>
      </c>
      <c r="T134" t="s">
        <v>2036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2031</v>
      </c>
      <c r="T135" t="s">
        <v>2058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2038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2035</v>
      </c>
      <c r="T137" t="s">
        <v>2036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2040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2043</v>
      </c>
      <c r="T139" t="s">
        <v>2044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2046</v>
      </c>
      <c r="T140" t="s">
        <v>2057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2033</v>
      </c>
      <c r="T141" t="s">
        <v>2042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2038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2033</v>
      </c>
      <c r="T143" t="s">
        <v>2034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2033</v>
      </c>
      <c r="T144" t="s">
        <v>2034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2031</v>
      </c>
      <c r="T145" t="s">
        <v>2041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2035</v>
      </c>
      <c r="T146" t="s">
        <v>2036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2033</v>
      </c>
      <c r="T147" t="s">
        <v>2042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2035</v>
      </c>
      <c r="T148" t="s">
        <v>2036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2035</v>
      </c>
      <c r="T149" t="s">
        <v>2036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2033</v>
      </c>
      <c r="T150" t="s">
        <v>2042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2031</v>
      </c>
      <c r="T151" t="s">
        <v>2041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2031</v>
      </c>
      <c r="T152" t="s">
        <v>2032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2031</v>
      </c>
      <c r="T153" t="s">
        <v>2039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2031</v>
      </c>
      <c r="T154" t="s">
        <v>2041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2035</v>
      </c>
      <c r="T155" t="s">
        <v>2036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2031</v>
      </c>
      <c r="T156" t="s">
        <v>2041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2035</v>
      </c>
      <c r="T157" t="s">
        <v>2036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2031</v>
      </c>
      <c r="T158" t="s">
        <v>2032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2050</v>
      </c>
      <c r="T159" t="s">
        <v>2051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2031</v>
      </c>
      <c r="T160" t="s">
        <v>2032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2035</v>
      </c>
      <c r="T161" t="s">
        <v>2036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2033</v>
      </c>
      <c r="T162" t="s">
        <v>2042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2033</v>
      </c>
      <c r="T163" t="s">
        <v>2034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2031</v>
      </c>
      <c r="T164" t="s">
        <v>2032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2050</v>
      </c>
      <c r="T165" t="s">
        <v>2051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2035</v>
      </c>
      <c r="T166" t="s">
        <v>2036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2033</v>
      </c>
      <c r="T167" t="s">
        <v>2034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2050</v>
      </c>
      <c r="T168" t="s">
        <v>2051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2035</v>
      </c>
      <c r="T169" t="s">
        <v>2036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2031</v>
      </c>
      <c r="T170" t="s">
        <v>2041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2048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2031</v>
      </c>
      <c r="T172" t="s">
        <v>2041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2043</v>
      </c>
      <c r="T173" t="s">
        <v>2055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2038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2035</v>
      </c>
      <c r="T175" t="s">
        <v>2036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2033</v>
      </c>
      <c r="T176" t="s">
        <v>2042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2035</v>
      </c>
      <c r="T177" t="s">
        <v>2036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2035</v>
      </c>
      <c r="T178" t="s">
        <v>2036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2035</v>
      </c>
      <c r="T179" t="s">
        <v>2036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2029</v>
      </c>
      <c r="T180" t="s">
        <v>2030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2035</v>
      </c>
      <c r="T181" t="s">
        <v>2036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2033</v>
      </c>
      <c r="T182" t="s">
        <v>2042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2033</v>
      </c>
      <c r="T183" t="s">
        <v>2034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2035</v>
      </c>
      <c r="T184" t="s">
        <v>2036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2031</v>
      </c>
      <c r="T185" t="s">
        <v>2032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2035</v>
      </c>
      <c r="T186" t="s">
        <v>2036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2056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2035</v>
      </c>
      <c r="T188" t="s">
        <v>2036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2048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2035</v>
      </c>
      <c r="T190" t="s">
        <v>2036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2035</v>
      </c>
      <c r="T191" t="s">
        <v>2036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2035</v>
      </c>
      <c r="T192" t="s">
        <v>2036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2035</v>
      </c>
      <c r="T193" t="s">
        <v>2036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2031</v>
      </c>
      <c r="T194" t="s">
        <v>2032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4">
        <f t="shared" ref="I195:I258" si="13">IF(E195=0,"0",(E195/H195))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2031</v>
      </c>
      <c r="T195" t="s">
        <v>2041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2031</v>
      </c>
      <c r="T196" t="s">
        <v>2053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2031</v>
      </c>
      <c r="T197" t="s">
        <v>2039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2033</v>
      </c>
      <c r="T198" t="s">
        <v>2042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2040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2031</v>
      </c>
      <c r="T200" t="s">
        <v>2039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2031</v>
      </c>
      <c r="T201" t="s">
        <v>2032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2035</v>
      </c>
      <c r="T202" t="s">
        <v>2036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2033</v>
      </c>
      <c r="T203" t="s">
        <v>2034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2029</v>
      </c>
      <c r="T204" t="s">
        <v>2030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2035</v>
      </c>
      <c r="T205" t="s">
        <v>2036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2031</v>
      </c>
      <c r="T206" t="s">
        <v>2054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2035</v>
      </c>
      <c r="T207" t="s">
        <v>2036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2043</v>
      </c>
      <c r="T208" t="s">
        <v>2049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2031</v>
      </c>
      <c r="T209" t="s">
        <v>2032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2038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2038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2059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2035</v>
      </c>
      <c r="T213" t="s">
        <v>2036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2035</v>
      </c>
      <c r="T214" t="s">
        <v>2036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2031</v>
      </c>
      <c r="T215" t="s">
        <v>2041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2031</v>
      </c>
      <c r="T216" t="s">
        <v>2032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2035</v>
      </c>
      <c r="T217" t="s">
        <v>2036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2035</v>
      </c>
      <c r="T218" t="s">
        <v>2036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2059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2048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2045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2035</v>
      </c>
      <c r="T222" t="s">
        <v>2036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2029</v>
      </c>
      <c r="T223" t="s">
        <v>2030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2050</v>
      </c>
      <c r="T224" t="s">
        <v>2051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2035</v>
      </c>
      <c r="T225" t="s">
        <v>2036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2059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2031</v>
      </c>
      <c r="T227" t="s">
        <v>2032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2050</v>
      </c>
      <c r="T228" t="s">
        <v>2051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2046</v>
      </c>
      <c r="T229" t="s">
        <v>2057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2045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2046</v>
      </c>
      <c r="T231" t="s">
        <v>2057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2046</v>
      </c>
      <c r="T232" t="s">
        <v>2047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2035</v>
      </c>
      <c r="T233" t="s">
        <v>2036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2035</v>
      </c>
      <c r="T234" t="s">
        <v>2036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2045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2046</v>
      </c>
      <c r="T236" t="s">
        <v>2047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2045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2031</v>
      </c>
      <c r="T238" t="s">
        <v>2032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2045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2035</v>
      </c>
      <c r="T240" t="s">
        <v>2036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2033</v>
      </c>
      <c r="T241" t="s">
        <v>2042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2035</v>
      </c>
      <c r="T242" t="s">
        <v>2036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2043</v>
      </c>
      <c r="T243" t="s">
        <v>2044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2031</v>
      </c>
      <c r="T244" t="s">
        <v>2032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2035</v>
      </c>
      <c r="T245" t="s">
        <v>2036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2035</v>
      </c>
      <c r="T246" t="s">
        <v>2036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2035</v>
      </c>
      <c r="T247" t="s">
        <v>2036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2033</v>
      </c>
      <c r="T248" t="s">
        <v>2034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2043</v>
      </c>
      <c r="T249" t="s">
        <v>2049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2046</v>
      </c>
      <c r="T250" t="s">
        <v>2057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2043</v>
      </c>
      <c r="T251" t="s">
        <v>2055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2031</v>
      </c>
      <c r="T252" t="s">
        <v>2032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2035</v>
      </c>
      <c r="T253" t="s">
        <v>2036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2035</v>
      </c>
      <c r="T254" t="s">
        <v>2036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2040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2043</v>
      </c>
      <c r="T256" t="s">
        <v>2044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2031</v>
      </c>
      <c r="T257" t="s">
        <v>2032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2031</v>
      </c>
      <c r="T258" t="s">
        <v>2032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4">
        <f t="shared" ref="I259:I322" si="17">IF(E259=0,"0",(E259/H259))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2035</v>
      </c>
      <c r="T259" t="s">
        <v>2036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2035</v>
      </c>
      <c r="T260" t="s">
        <v>2036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2050</v>
      </c>
      <c r="T261" t="s">
        <v>2051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2031</v>
      </c>
      <c r="T262" t="s">
        <v>2032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2031</v>
      </c>
      <c r="T263" t="s">
        <v>2032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2031</v>
      </c>
      <c r="T264" t="s">
        <v>2041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2050</v>
      </c>
      <c r="T265" t="s">
        <v>2051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2035</v>
      </c>
      <c r="T266" t="s">
        <v>2036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2035</v>
      </c>
      <c r="T267" t="s">
        <v>2036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2031</v>
      </c>
      <c r="T268" t="s">
        <v>2054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2035</v>
      </c>
      <c r="T269" t="s">
        <v>2036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2038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2056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2046</v>
      </c>
      <c r="T272" t="s">
        <v>2047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2050</v>
      </c>
      <c r="T273" t="s">
        <v>2051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2035</v>
      </c>
      <c r="T274" t="s">
        <v>2036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2035</v>
      </c>
      <c r="T275" t="s">
        <v>2036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2035</v>
      </c>
      <c r="T276" t="s">
        <v>2036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2043</v>
      </c>
      <c r="T277" t="s">
        <v>2055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2046</v>
      </c>
      <c r="T278" t="s">
        <v>2047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2035</v>
      </c>
      <c r="T279" t="s">
        <v>2036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2033</v>
      </c>
      <c r="T280" t="s">
        <v>2034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2035</v>
      </c>
      <c r="T281" t="s">
        <v>2036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2045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2035</v>
      </c>
      <c r="T283" t="s">
        <v>2036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2056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2031</v>
      </c>
      <c r="T285" t="s">
        <v>2032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2033</v>
      </c>
      <c r="T286" t="s">
        <v>2034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2035</v>
      </c>
      <c r="T287" t="s">
        <v>2036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2035</v>
      </c>
      <c r="T288" t="s">
        <v>2036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2031</v>
      </c>
      <c r="T289" t="s">
        <v>2039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2031</v>
      </c>
      <c r="T290" t="s">
        <v>2053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2035</v>
      </c>
      <c r="T291" t="s">
        <v>2036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2038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2033</v>
      </c>
      <c r="T293" t="s">
        <v>2034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2029</v>
      </c>
      <c r="T294" t="s">
        <v>2030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2035</v>
      </c>
      <c r="T295" t="s">
        <v>2036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2035</v>
      </c>
      <c r="T296" t="s">
        <v>2036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2035</v>
      </c>
      <c r="T297" t="s">
        <v>2036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2035</v>
      </c>
      <c r="T298" t="s">
        <v>2036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2035</v>
      </c>
      <c r="T299" t="s">
        <v>2036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2031</v>
      </c>
      <c r="T300" t="s">
        <v>2032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2029</v>
      </c>
      <c r="T301" t="s">
        <v>2030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2043</v>
      </c>
      <c r="T302" t="s">
        <v>2044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2038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2035</v>
      </c>
      <c r="T304" t="s">
        <v>2036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2031</v>
      </c>
      <c r="T305" t="s">
        <v>2041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2038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2035</v>
      </c>
      <c r="T307" t="s">
        <v>2036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2035</v>
      </c>
      <c r="T308" t="s">
        <v>2036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2043</v>
      </c>
      <c r="T309" t="s">
        <v>2049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2035</v>
      </c>
      <c r="T310" t="s">
        <v>2036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2031</v>
      </c>
      <c r="T311" t="s">
        <v>2041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2046</v>
      </c>
      <c r="T312" t="s">
        <v>2047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2035</v>
      </c>
      <c r="T313" t="s">
        <v>2036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2035</v>
      </c>
      <c r="T314" t="s">
        <v>2036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2031</v>
      </c>
      <c r="T315" t="s">
        <v>2032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2038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2035</v>
      </c>
      <c r="T317" t="s">
        <v>2036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2029</v>
      </c>
      <c r="T318" t="s">
        <v>2030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2035</v>
      </c>
      <c r="T319" t="s">
        <v>2036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2031</v>
      </c>
      <c r="T320" t="s">
        <v>2032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2033</v>
      </c>
      <c r="T321" t="s">
        <v>2034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2043</v>
      </c>
      <c r="T322" t="s">
        <v>2049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4">
        <f t="shared" ref="I323:I386" si="21">IF(E323=0,"0",(E323/H323))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2048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2035</v>
      </c>
      <c r="T324" t="s">
        <v>2036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2038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2035</v>
      </c>
      <c r="T326" t="s">
        <v>2036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2035</v>
      </c>
      <c r="T327" t="s">
        <v>2036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2045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2035</v>
      </c>
      <c r="T329" t="s">
        <v>2036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2031</v>
      </c>
      <c r="T330" t="s">
        <v>2032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2046</v>
      </c>
      <c r="T331" t="s">
        <v>2047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2038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2029</v>
      </c>
      <c r="T333" t="s">
        <v>2030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2033</v>
      </c>
      <c r="T334" t="s">
        <v>2042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2035</v>
      </c>
      <c r="T335" t="s">
        <v>2036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2031</v>
      </c>
      <c r="T336" t="s">
        <v>2032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2031</v>
      </c>
      <c r="T337" t="s">
        <v>2032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2031</v>
      </c>
      <c r="T338" t="s">
        <v>2032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2035</v>
      </c>
      <c r="T339" t="s">
        <v>2036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2035</v>
      </c>
      <c r="T340" t="s">
        <v>2036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2035</v>
      </c>
      <c r="T341" t="s">
        <v>2036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2050</v>
      </c>
      <c r="T342" t="s">
        <v>2051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2031</v>
      </c>
      <c r="T343" t="s">
        <v>2041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2035</v>
      </c>
      <c r="T344" t="s">
        <v>2036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2035</v>
      </c>
      <c r="T345" t="s">
        <v>2036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2046</v>
      </c>
      <c r="T346" t="s">
        <v>2047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2040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2031</v>
      </c>
      <c r="T348" t="s">
        <v>2041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2033</v>
      </c>
      <c r="T349" t="s">
        <v>2034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2029</v>
      </c>
      <c r="T350" t="s">
        <v>2030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2035</v>
      </c>
      <c r="T351" t="s">
        <v>2036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2031</v>
      </c>
      <c r="T352" t="s">
        <v>2054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2031</v>
      </c>
      <c r="T353" t="s">
        <v>2032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2035</v>
      </c>
      <c r="T354" t="s">
        <v>2036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2035</v>
      </c>
      <c r="T355" t="s">
        <v>2036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2038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2033</v>
      </c>
      <c r="T357" t="s">
        <v>2042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2035</v>
      </c>
      <c r="T358" t="s">
        <v>2036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2046</v>
      </c>
      <c r="T359" t="s">
        <v>2047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2050</v>
      </c>
      <c r="T360" t="s">
        <v>2051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2045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2035</v>
      </c>
      <c r="T362" t="s">
        <v>2036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2035</v>
      </c>
      <c r="T363" t="s">
        <v>2036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2031</v>
      </c>
      <c r="T364" t="s">
        <v>2032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2031</v>
      </c>
      <c r="T365" t="s">
        <v>2032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2031</v>
      </c>
      <c r="T366" t="s">
        <v>2041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2035</v>
      </c>
      <c r="T367" t="s">
        <v>2036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2035</v>
      </c>
      <c r="T368" t="s">
        <v>2036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2035</v>
      </c>
      <c r="T369" t="s">
        <v>2036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2038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2056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2035</v>
      </c>
      <c r="T372" t="s">
        <v>2036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2035</v>
      </c>
      <c r="T373" t="s">
        <v>2036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2038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2035</v>
      </c>
      <c r="T375" t="s">
        <v>2036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2038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2031</v>
      </c>
      <c r="T377" t="s">
        <v>2041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2031</v>
      </c>
      <c r="T378" t="s">
        <v>2032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2035</v>
      </c>
      <c r="T379" t="s">
        <v>2036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2038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2035</v>
      </c>
      <c r="T381" t="s">
        <v>2036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2035</v>
      </c>
      <c r="T382" t="s">
        <v>2036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2035</v>
      </c>
      <c r="T383" t="s">
        <v>2036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2050</v>
      </c>
      <c r="T384" t="s">
        <v>2051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2029</v>
      </c>
      <c r="T385" t="s">
        <v>2030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2038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4">
        <f t="shared" ref="I387:I450" si="25">IF(E387=0,"0",(E387/H387))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2043</v>
      </c>
      <c r="T387" t="s">
        <v>2044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2035</v>
      </c>
      <c r="T388" t="s">
        <v>2036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2033</v>
      </c>
      <c r="T389" t="s">
        <v>2042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2031</v>
      </c>
      <c r="T390" t="s">
        <v>2041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2035</v>
      </c>
      <c r="T391" t="s">
        <v>2036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2050</v>
      </c>
      <c r="T392" t="s">
        <v>2051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2043</v>
      </c>
      <c r="T393" t="s">
        <v>2044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2033</v>
      </c>
      <c r="T394" t="s">
        <v>2042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2031</v>
      </c>
      <c r="T395" t="s">
        <v>2054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2038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2035</v>
      </c>
      <c r="T397" t="s">
        <v>2036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2040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2031</v>
      </c>
      <c r="T399" t="s">
        <v>2032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2045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2031</v>
      </c>
      <c r="T401" t="s">
        <v>2041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2050</v>
      </c>
      <c r="T402" t="s">
        <v>2051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2035</v>
      </c>
      <c r="T403" t="s">
        <v>2036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2048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2035</v>
      </c>
      <c r="T405" t="s">
        <v>2036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2035</v>
      </c>
      <c r="T406" t="s">
        <v>2036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2035</v>
      </c>
      <c r="T407" t="s">
        <v>2036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2038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2035</v>
      </c>
      <c r="T409" t="s">
        <v>2036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2038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2031</v>
      </c>
      <c r="T411" t="s">
        <v>2032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2046</v>
      </c>
      <c r="T412" t="s">
        <v>2057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2035</v>
      </c>
      <c r="T413" t="s">
        <v>2036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2043</v>
      </c>
      <c r="T414" t="s">
        <v>2049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2045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2029</v>
      </c>
      <c r="T416" t="s">
        <v>2030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2035</v>
      </c>
      <c r="T417" t="s">
        <v>2036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2038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2035</v>
      </c>
      <c r="T419" t="s">
        <v>2036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2038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2033</v>
      </c>
      <c r="T421" t="s">
        <v>2034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2035</v>
      </c>
      <c r="T422" t="s">
        <v>2036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2033</v>
      </c>
      <c r="T423" t="s">
        <v>2042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2035</v>
      </c>
      <c r="T424" t="s">
        <v>2036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2029</v>
      </c>
      <c r="T425" t="s">
        <v>2030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2031</v>
      </c>
      <c r="T426" t="s">
        <v>2041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2050</v>
      </c>
      <c r="T427" t="s">
        <v>2051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2035</v>
      </c>
      <c r="T428" t="s">
        <v>2036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2035</v>
      </c>
      <c r="T429" t="s">
        <v>2036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2045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2050</v>
      </c>
      <c r="T431" t="s">
        <v>2051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2035</v>
      </c>
      <c r="T432" t="s">
        <v>2036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2035</v>
      </c>
      <c r="T433" t="s">
        <v>2036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2035</v>
      </c>
      <c r="T434" t="s">
        <v>2036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2038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2035</v>
      </c>
      <c r="T436" t="s">
        <v>2036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2035</v>
      </c>
      <c r="T437" t="s">
        <v>2036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2031</v>
      </c>
      <c r="T438" t="s">
        <v>2054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2045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2035</v>
      </c>
      <c r="T440" t="s">
        <v>2036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2059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2056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2033</v>
      </c>
      <c r="T443" t="s">
        <v>2042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2035</v>
      </c>
      <c r="T444" t="s">
        <v>2036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2035</v>
      </c>
      <c r="T445" t="s">
        <v>2036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2031</v>
      </c>
      <c r="T446" t="s">
        <v>2041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2035</v>
      </c>
      <c r="T447" t="s">
        <v>2036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2033</v>
      </c>
      <c r="T448" t="s">
        <v>2042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2056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2046</v>
      </c>
      <c r="T450" t="s">
        <v>2047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4">
        <f t="shared" ref="I451:I514" si="29">IF(E451=0,"0",(E451/H451))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2046</v>
      </c>
      <c r="T451" t="s">
        <v>2047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2045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2031</v>
      </c>
      <c r="T453" t="s">
        <v>2032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2040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2059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2040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2035</v>
      </c>
      <c r="T457" t="s">
        <v>2036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2031</v>
      </c>
      <c r="T458" t="s">
        <v>2041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2035</v>
      </c>
      <c r="T459" t="s">
        <v>2036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2035</v>
      </c>
      <c r="T460" t="s">
        <v>2036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2038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2035</v>
      </c>
      <c r="T462" t="s">
        <v>2036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2040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2046</v>
      </c>
      <c r="T464" t="s">
        <v>2057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2045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2035</v>
      </c>
      <c r="T466" t="s">
        <v>2036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2043</v>
      </c>
      <c r="T467" t="s">
        <v>2055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2033</v>
      </c>
      <c r="T468" t="s">
        <v>2042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2033</v>
      </c>
      <c r="T469" t="s">
        <v>2034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2035</v>
      </c>
      <c r="T470" t="s">
        <v>2036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2040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2033</v>
      </c>
      <c r="T472" t="s">
        <v>2042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2029</v>
      </c>
      <c r="T473" t="s">
        <v>2030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2031</v>
      </c>
      <c r="T474" t="s">
        <v>2032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2031</v>
      </c>
      <c r="T475" t="s">
        <v>2039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2056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2043</v>
      </c>
      <c r="T477" t="s">
        <v>2055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2043</v>
      </c>
      <c r="T478" t="s">
        <v>2049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2059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2033</v>
      </c>
      <c r="T480" t="s">
        <v>2042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2029</v>
      </c>
      <c r="T481" t="s">
        <v>2030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2050</v>
      </c>
      <c r="T482" t="s">
        <v>2051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2035</v>
      </c>
      <c r="T483" t="s">
        <v>2036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2043</v>
      </c>
      <c r="T484" t="s">
        <v>2049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2035</v>
      </c>
      <c r="T485" t="s">
        <v>2036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2029</v>
      </c>
      <c r="T486" t="s">
        <v>2030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2035</v>
      </c>
      <c r="T487" t="s">
        <v>2036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2043</v>
      </c>
      <c r="T488" t="s">
        <v>2055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2035</v>
      </c>
      <c r="T489" t="s">
        <v>2036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2035</v>
      </c>
      <c r="T490" t="s">
        <v>2036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2033</v>
      </c>
      <c r="T491" t="s">
        <v>2042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2060</v>
      </c>
      <c r="T492" t="s">
        <v>2061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2029</v>
      </c>
      <c r="T493" t="s">
        <v>2030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2048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2050</v>
      </c>
      <c r="T495" t="s">
        <v>2051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2033</v>
      </c>
      <c r="T496" t="s">
        <v>2042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2035</v>
      </c>
      <c r="T497" t="s">
        <v>2036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2045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2033</v>
      </c>
      <c r="T499" t="s">
        <v>2042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2033</v>
      </c>
      <c r="T500" t="s">
        <v>2034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2038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str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2035</v>
      </c>
      <c r="T502" t="s">
        <v>2036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2038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2046</v>
      </c>
      <c r="T504" t="s">
        <v>2047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2040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2031</v>
      </c>
      <c r="T506" t="s">
        <v>2032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2043</v>
      </c>
      <c r="T507" t="s">
        <v>2052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2035</v>
      </c>
      <c r="T508" t="s">
        <v>2036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2033</v>
      </c>
      <c r="T509" t="s">
        <v>2034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2035</v>
      </c>
      <c r="T510" t="s">
        <v>2036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2035</v>
      </c>
      <c r="T511" t="s">
        <v>2036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2040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2035</v>
      </c>
      <c r="T513" t="s">
        <v>2036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2046</v>
      </c>
      <c r="T514" t="s">
        <v>2047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4">
        <f t="shared" ref="I515:I578" si="33">IF(E515=0,"0",(E515/H515))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2056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2031</v>
      </c>
      <c r="T516" t="s">
        <v>2032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2035</v>
      </c>
      <c r="T517" t="s">
        <v>2036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2043</v>
      </c>
      <c r="T518" t="s">
        <v>2044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2029</v>
      </c>
      <c r="T519" t="s">
        <v>2030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2045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2031</v>
      </c>
      <c r="T521" t="s">
        <v>2032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2035</v>
      </c>
      <c r="T522" t="s">
        <v>2036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2040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2048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2048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2035</v>
      </c>
      <c r="T526" t="s">
        <v>2036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2033</v>
      </c>
      <c r="T527" t="s">
        <v>2042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2035</v>
      </c>
      <c r="T528" t="s">
        <v>2036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2045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2031</v>
      </c>
      <c r="T530" t="s">
        <v>2041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2046</v>
      </c>
      <c r="T531" t="s">
        <v>2047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2043</v>
      </c>
      <c r="T532" t="s">
        <v>2049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2046</v>
      </c>
      <c r="T533" t="s">
        <v>2047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2035</v>
      </c>
      <c r="T534" t="s">
        <v>2036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2031</v>
      </c>
      <c r="T535" t="s">
        <v>2041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2040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2035</v>
      </c>
      <c r="T537" t="s">
        <v>2036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2043</v>
      </c>
      <c r="T538" t="s">
        <v>2049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2038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2046</v>
      </c>
      <c r="T540" t="s">
        <v>2057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2029</v>
      </c>
      <c r="T541" t="s">
        <v>2030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2050</v>
      </c>
      <c r="T542" t="s">
        <v>2051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2046</v>
      </c>
      <c r="T543" t="s">
        <v>2057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2031</v>
      </c>
      <c r="T544" t="s">
        <v>2041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2046</v>
      </c>
      <c r="T545" t="s">
        <v>2047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2031</v>
      </c>
      <c r="T546" t="s">
        <v>2032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2035</v>
      </c>
      <c r="T547" t="s">
        <v>2036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2035</v>
      </c>
      <c r="T548" t="s">
        <v>2036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2040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2035</v>
      </c>
      <c r="T550" t="s">
        <v>2036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2033</v>
      </c>
      <c r="T551" t="s">
        <v>2042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2031</v>
      </c>
      <c r="T552" t="s">
        <v>2041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2033</v>
      </c>
      <c r="T553" t="s">
        <v>2034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2035</v>
      </c>
      <c r="T554" t="s">
        <v>2036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2031</v>
      </c>
      <c r="T555" t="s">
        <v>2032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2031</v>
      </c>
      <c r="T556" t="s">
        <v>2041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2031</v>
      </c>
      <c r="T557" t="s">
        <v>2032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2043</v>
      </c>
      <c r="T558" t="s">
        <v>2055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2059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2035</v>
      </c>
      <c r="T560" t="s">
        <v>2036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2035</v>
      </c>
      <c r="T561" t="s">
        <v>2036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2045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2035</v>
      </c>
      <c r="T563" t="s">
        <v>2036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2031</v>
      </c>
      <c r="T564" t="s">
        <v>2032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2038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2035</v>
      </c>
      <c r="T566" t="s">
        <v>2036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2035</v>
      </c>
      <c r="T567" t="s">
        <v>2036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2031</v>
      </c>
      <c r="T568" t="s">
        <v>2039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2031</v>
      </c>
      <c r="T569" t="s">
        <v>2032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2035</v>
      </c>
      <c r="T570" t="s">
        <v>2036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2045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2031</v>
      </c>
      <c r="T572" t="s">
        <v>2032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2048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2031</v>
      </c>
      <c r="T574" t="s">
        <v>2032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2060</v>
      </c>
      <c r="T575" t="s">
        <v>2061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2029</v>
      </c>
      <c r="T576" t="s">
        <v>2030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2035</v>
      </c>
      <c r="T577" t="s">
        <v>2036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2035</v>
      </c>
      <c r="T578" t="s">
        <v>2036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4">
        <f t="shared" ref="I579:I642" si="37">IF(E579=0,"0",(E579/H579))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2031</v>
      </c>
      <c r="T579" t="s">
        <v>2054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2059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2031</v>
      </c>
      <c r="T581" t="s">
        <v>2054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2035</v>
      </c>
      <c r="T582" t="s">
        <v>2036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2033</v>
      </c>
      <c r="T583" t="s">
        <v>2034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2046</v>
      </c>
      <c r="T584" t="s">
        <v>2047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2038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2033</v>
      </c>
      <c r="T586" t="s">
        <v>2034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2043</v>
      </c>
      <c r="T587" t="s">
        <v>2055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2031</v>
      </c>
      <c r="T588" t="s">
        <v>2032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2029</v>
      </c>
      <c r="T589" t="s">
        <v>2030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2035</v>
      </c>
      <c r="T590" t="s">
        <v>2036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2038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2043</v>
      </c>
      <c r="T592" t="s">
        <v>2052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2046</v>
      </c>
      <c r="T593" t="s">
        <v>2047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2035</v>
      </c>
      <c r="T594" t="s">
        <v>2036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2045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2035</v>
      </c>
      <c r="T596" t="s">
        <v>2036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2035</v>
      </c>
      <c r="T597" t="s">
        <v>2036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2040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2035</v>
      </c>
      <c r="T599" t="s">
        <v>2036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2031</v>
      </c>
      <c r="T600" t="s">
        <v>2032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2038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2029</v>
      </c>
      <c r="T602" t="s">
        <v>2030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2033</v>
      </c>
      <c r="T603" t="s">
        <v>2042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2035</v>
      </c>
      <c r="T604" t="s">
        <v>2036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2035</v>
      </c>
      <c r="T605" t="s">
        <v>2036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2035</v>
      </c>
      <c r="T606" t="s">
        <v>2036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2043</v>
      </c>
      <c r="T607" t="s">
        <v>2044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2031</v>
      </c>
      <c r="T608" t="s">
        <v>2032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2029</v>
      </c>
      <c r="T609" t="s">
        <v>2030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2031</v>
      </c>
      <c r="T610" t="s">
        <v>2054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2059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2035</v>
      </c>
      <c r="T612" t="s">
        <v>2036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2035</v>
      </c>
      <c r="T613" t="s">
        <v>2036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2031</v>
      </c>
      <c r="T614" t="s">
        <v>2039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2035</v>
      </c>
      <c r="T615" t="s">
        <v>2036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2035</v>
      </c>
      <c r="T616" t="s">
        <v>2036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2035</v>
      </c>
      <c r="T617" t="s">
        <v>2036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2031</v>
      </c>
      <c r="T618" t="s">
        <v>2041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2035</v>
      </c>
      <c r="T619" t="s">
        <v>2036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2043</v>
      </c>
      <c r="T620" t="s">
        <v>2044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2035</v>
      </c>
      <c r="T621" t="s">
        <v>2036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2050</v>
      </c>
      <c r="T622" t="s">
        <v>2051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2035</v>
      </c>
      <c r="T623" t="s">
        <v>2036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2031</v>
      </c>
      <c r="T624" t="s">
        <v>2041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2035</v>
      </c>
      <c r="T625" t="s">
        <v>2036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2050</v>
      </c>
      <c r="T626" t="s">
        <v>2051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2035</v>
      </c>
      <c r="T627" t="s">
        <v>2036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2035</v>
      </c>
      <c r="T628" t="s">
        <v>2036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2029</v>
      </c>
      <c r="T629" t="s">
        <v>2030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2031</v>
      </c>
      <c r="T630" t="s">
        <v>2041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2035</v>
      </c>
      <c r="T631" t="s">
        <v>2036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2035</v>
      </c>
      <c r="T632" t="s">
        <v>2036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2035</v>
      </c>
      <c r="T633" t="s">
        <v>2036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2035</v>
      </c>
      <c r="T634" t="s">
        <v>2036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2045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2056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2056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2045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2035</v>
      </c>
      <c r="T639" t="s">
        <v>2036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2035</v>
      </c>
      <c r="T640" t="s">
        <v>2036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2040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2035</v>
      </c>
      <c r="T642" t="s">
        <v>2036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4">
        <f t="shared" ref="I643:I706" si="41">IF(E643=0,"0",(E643/H643))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2035</v>
      </c>
      <c r="T643" t="s">
        <v>2036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2033</v>
      </c>
      <c r="T644" t="s">
        <v>2042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2035</v>
      </c>
      <c r="T645" t="s">
        <v>2036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2035</v>
      </c>
      <c r="T646" t="s">
        <v>2036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2031</v>
      </c>
      <c r="T647" t="s">
        <v>2032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2046</v>
      </c>
      <c r="T648" t="s">
        <v>2047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2043</v>
      </c>
      <c r="T649" t="s">
        <v>2055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2029</v>
      </c>
      <c r="T650" t="s">
        <v>2030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2035</v>
      </c>
      <c r="T651" t="s">
        <v>2036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2031</v>
      </c>
      <c r="T652" t="s">
        <v>2054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2048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2033</v>
      </c>
      <c r="T654" t="s">
        <v>2034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2033</v>
      </c>
      <c r="T655" t="s">
        <v>2034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2031</v>
      </c>
      <c r="T656" t="s">
        <v>2053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2050</v>
      </c>
      <c r="T657" t="s">
        <v>2051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2029</v>
      </c>
      <c r="T658" t="s">
        <v>2030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2059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2031</v>
      </c>
      <c r="T660" t="s">
        <v>2032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2038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2035</v>
      </c>
      <c r="T662" t="s">
        <v>2036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2031</v>
      </c>
      <c r="T663" t="s">
        <v>2054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2035</v>
      </c>
      <c r="T664" t="s">
        <v>2036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2035</v>
      </c>
      <c r="T665" t="s">
        <v>2036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2031</v>
      </c>
      <c r="T666" t="s">
        <v>2054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2038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2035</v>
      </c>
      <c r="T668" t="s">
        <v>2036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2060</v>
      </c>
      <c r="T669" t="s">
        <v>2061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2035</v>
      </c>
      <c r="T670" t="s">
        <v>2036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2035</v>
      </c>
      <c r="T671" t="s">
        <v>2036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2031</v>
      </c>
      <c r="T672" t="s">
        <v>2041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2035</v>
      </c>
      <c r="T673" t="s">
        <v>2036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2035</v>
      </c>
      <c r="T674" t="s">
        <v>2036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2031</v>
      </c>
      <c r="T675" t="s">
        <v>2041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2050</v>
      </c>
      <c r="T676" t="s">
        <v>2051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2060</v>
      </c>
      <c r="T677" t="s">
        <v>2061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2050</v>
      </c>
      <c r="T678" t="s">
        <v>2051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2043</v>
      </c>
      <c r="T679" t="s">
        <v>2049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2040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2029</v>
      </c>
      <c r="T681" t="s">
        <v>2030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2046</v>
      </c>
      <c r="T682" t="s">
        <v>2057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2035</v>
      </c>
      <c r="T683" t="s">
        <v>2036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2035</v>
      </c>
      <c r="T684" t="s">
        <v>2036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2035</v>
      </c>
      <c r="T685" t="s">
        <v>2036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2043</v>
      </c>
      <c r="T686" t="s">
        <v>2044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2035</v>
      </c>
      <c r="T687" t="s">
        <v>2036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2033</v>
      </c>
      <c r="T688" t="s">
        <v>2042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2035</v>
      </c>
      <c r="T689" t="s">
        <v>2036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2056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2033</v>
      </c>
      <c r="T691" t="s">
        <v>2034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2038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2038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2031</v>
      </c>
      <c r="T694" t="s">
        <v>2032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2035</v>
      </c>
      <c r="T695" t="s">
        <v>2036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2035</v>
      </c>
      <c r="T696" t="s">
        <v>2036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2031</v>
      </c>
      <c r="T697" t="s">
        <v>2032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2035</v>
      </c>
      <c r="T698" t="s">
        <v>2036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2031</v>
      </c>
      <c r="T699" t="s">
        <v>2039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2033</v>
      </c>
      <c r="T700" t="s">
        <v>2042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2040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2033</v>
      </c>
      <c r="T702" t="s">
        <v>2042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2035</v>
      </c>
      <c r="T703" t="s">
        <v>2036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2033</v>
      </c>
      <c r="T704" t="s">
        <v>2042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2043</v>
      </c>
      <c r="T705" t="s">
        <v>2055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2045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4">
        <f t="shared" ref="I707:I770" si="45">IF(E707=0,"0",(E707/H707))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2043</v>
      </c>
      <c r="T707" t="s">
        <v>2044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2033</v>
      </c>
      <c r="T708" t="s">
        <v>2034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2040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2035</v>
      </c>
      <c r="T710" t="s">
        <v>2036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2035</v>
      </c>
      <c r="T711" t="s">
        <v>2036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2035</v>
      </c>
      <c r="T712" t="s">
        <v>2036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2035</v>
      </c>
      <c r="T713" t="s">
        <v>2036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2035</v>
      </c>
      <c r="T714" t="s">
        <v>2036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2043</v>
      </c>
      <c r="T715" t="s">
        <v>2052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2031</v>
      </c>
      <c r="T716" t="s">
        <v>2032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2046</v>
      </c>
      <c r="T717" t="s">
        <v>2057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2035</v>
      </c>
      <c r="T718" t="s">
        <v>2036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2038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2033</v>
      </c>
      <c r="T720" t="s">
        <v>2042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2043</v>
      </c>
      <c r="T721" t="s">
        <v>2049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2035</v>
      </c>
      <c r="T722" t="s">
        <v>2036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2031</v>
      </c>
      <c r="T723" t="s">
        <v>2032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2038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2035</v>
      </c>
      <c r="T725" t="s">
        <v>2036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2035</v>
      </c>
      <c r="T726" t="s">
        <v>2036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2046</v>
      </c>
      <c r="T727" t="s">
        <v>2057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2035</v>
      </c>
      <c r="T728" t="s">
        <v>2036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2033</v>
      </c>
      <c r="T729" t="s">
        <v>2034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2035</v>
      </c>
      <c r="T730" t="s">
        <v>2036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2040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2033</v>
      </c>
      <c r="T732" t="s">
        <v>2042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2033</v>
      </c>
      <c r="T733" t="s">
        <v>2034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2031</v>
      </c>
      <c r="T734" t="s">
        <v>2032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2031</v>
      </c>
      <c r="T735" t="s">
        <v>2053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2035</v>
      </c>
      <c r="T736" t="s">
        <v>2036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2050</v>
      </c>
      <c r="T737" t="s">
        <v>2051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2043</v>
      </c>
      <c r="T738" t="s">
        <v>2044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2031</v>
      </c>
      <c r="T739" t="s">
        <v>2041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2035</v>
      </c>
      <c r="T740" t="s">
        <v>2036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2031</v>
      </c>
      <c r="T741" t="s">
        <v>2041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2035</v>
      </c>
      <c r="T742" t="s">
        <v>2036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2035</v>
      </c>
      <c r="T743" t="s">
        <v>2036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2031</v>
      </c>
      <c r="T744" t="s">
        <v>2039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2035</v>
      </c>
      <c r="T745" t="s">
        <v>2036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2035</v>
      </c>
      <c r="T746" t="s">
        <v>2036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2033</v>
      </c>
      <c r="T747" t="s">
        <v>2042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2033</v>
      </c>
      <c r="T748" t="s">
        <v>2034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2035</v>
      </c>
      <c r="T749" t="s">
        <v>2036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2045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2033</v>
      </c>
      <c r="T751" t="s">
        <v>2042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2031</v>
      </c>
      <c r="T752" t="s">
        <v>2039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2043</v>
      </c>
      <c r="T753" t="s">
        <v>2044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2035</v>
      </c>
      <c r="T754" t="s">
        <v>2036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2050</v>
      </c>
      <c r="T755" t="s">
        <v>2051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2035</v>
      </c>
      <c r="T756" t="s">
        <v>2036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2035</v>
      </c>
      <c r="T757" t="s">
        <v>2036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2035</v>
      </c>
      <c r="T758" t="s">
        <v>2036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2040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2031</v>
      </c>
      <c r="T760" t="s">
        <v>2032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2031</v>
      </c>
      <c r="T761" t="s">
        <v>2039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2046</v>
      </c>
      <c r="T762" t="s">
        <v>2047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2031</v>
      </c>
      <c r="T763" t="s">
        <v>2032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2031</v>
      </c>
      <c r="T764" t="s">
        <v>2054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2035</v>
      </c>
      <c r="T765" t="s">
        <v>2036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2031</v>
      </c>
      <c r="T766" t="s">
        <v>2032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2031</v>
      </c>
      <c r="T767" t="s">
        <v>2041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2059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2043</v>
      </c>
      <c r="T769" t="s">
        <v>2055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2035</v>
      </c>
      <c r="T770" t="s">
        <v>2036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4">
        <f t="shared" ref="I771:I834" si="49">IF(E771=0,"0",(E771/H771))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2046</v>
      </c>
      <c r="T771" t="s">
        <v>2047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2035</v>
      </c>
      <c r="T772" t="s">
        <v>2036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2035</v>
      </c>
      <c r="T773" t="s">
        <v>2036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2031</v>
      </c>
      <c r="T774" t="s">
        <v>2041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2035</v>
      </c>
      <c r="T775" t="s">
        <v>2036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2033</v>
      </c>
      <c r="T776" t="s">
        <v>2034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2031</v>
      </c>
      <c r="T777" t="s">
        <v>2032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2035</v>
      </c>
      <c r="T778" t="s">
        <v>2036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2035</v>
      </c>
      <c r="T779" t="s">
        <v>2036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2045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2035</v>
      </c>
      <c r="T781" t="s">
        <v>2036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2040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2035</v>
      </c>
      <c r="T783" t="s">
        <v>2036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2045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2031</v>
      </c>
      <c r="T785" t="s">
        <v>2032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2033</v>
      </c>
      <c r="T786" t="s">
        <v>2034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2045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2031</v>
      </c>
      <c r="T788" t="s">
        <v>2054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2031</v>
      </c>
      <c r="T789" t="s">
        <v>2032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2045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2035</v>
      </c>
      <c r="T791" t="s">
        <v>2036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2035</v>
      </c>
      <c r="T792" t="s">
        <v>2036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2029</v>
      </c>
      <c r="T793" t="s">
        <v>2030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2035</v>
      </c>
      <c r="T794" t="s">
        <v>2036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2043</v>
      </c>
      <c r="T795" t="s">
        <v>2044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2031</v>
      </c>
      <c r="T796" t="s">
        <v>2032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2040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2046</v>
      </c>
      <c r="T798" t="s">
        <v>2057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2033</v>
      </c>
      <c r="T799" t="s">
        <v>2034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2035</v>
      </c>
      <c r="T800" t="s">
        <v>2036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2035</v>
      </c>
      <c r="T801" t="s">
        <v>2036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2031</v>
      </c>
      <c r="T802" t="s">
        <v>2032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2050</v>
      </c>
      <c r="T803" t="s">
        <v>2051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2050</v>
      </c>
      <c r="T804" t="s">
        <v>2051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2035</v>
      </c>
      <c r="T805" t="s">
        <v>2036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2031</v>
      </c>
      <c r="T806" t="s">
        <v>2032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2038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2040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2035</v>
      </c>
      <c r="T809" t="s">
        <v>2036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2029</v>
      </c>
      <c r="T810" t="s">
        <v>2030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2038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2035</v>
      </c>
      <c r="T812" t="s">
        <v>2036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2046</v>
      </c>
      <c r="T813" t="s">
        <v>2047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2043</v>
      </c>
      <c r="T814" t="s">
        <v>2044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2046</v>
      </c>
      <c r="T815" t="s">
        <v>2047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2031</v>
      </c>
      <c r="T816" t="s">
        <v>2032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2031</v>
      </c>
      <c r="T817" t="s">
        <v>2032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2035</v>
      </c>
      <c r="T818" t="s">
        <v>2036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2043</v>
      </c>
      <c r="T819" t="s">
        <v>2044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2035</v>
      </c>
      <c r="T820" t="s">
        <v>2036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2046</v>
      </c>
      <c r="T821" t="s">
        <v>2047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2031</v>
      </c>
      <c r="T822" t="s">
        <v>2032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2038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2031</v>
      </c>
      <c r="T824" t="s">
        <v>2032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2031</v>
      </c>
      <c r="T825" t="s">
        <v>2032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2043</v>
      </c>
      <c r="T826" t="s">
        <v>2044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2048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2035</v>
      </c>
      <c r="T828" t="s">
        <v>2036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2040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2035</v>
      </c>
      <c r="T830" t="s">
        <v>2036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2035</v>
      </c>
      <c r="T831" t="s">
        <v>2036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2035</v>
      </c>
      <c r="T832" t="s">
        <v>2036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2050</v>
      </c>
      <c r="T833" t="s">
        <v>2051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2043</v>
      </c>
      <c r="T834" t="s">
        <v>2055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4">
        <f t="shared" ref="I835:I898" si="53">IF(E835=0,"0",(E835/H835))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2043</v>
      </c>
      <c r="T835" t="s">
        <v>2055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2035</v>
      </c>
      <c r="T836" t="s">
        <v>2036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2033</v>
      </c>
      <c r="T837" t="s">
        <v>2034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2031</v>
      </c>
      <c r="T838" t="s">
        <v>2041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2031</v>
      </c>
      <c r="T839" t="s">
        <v>2054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2035</v>
      </c>
      <c r="T840" t="s">
        <v>2036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2038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2035</v>
      </c>
      <c r="T842" t="s">
        <v>2036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2033</v>
      </c>
      <c r="T843" t="s">
        <v>2034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2033</v>
      </c>
      <c r="T844" t="s">
        <v>2042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2050</v>
      </c>
      <c r="T845" t="s">
        <v>2051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2038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2033</v>
      </c>
      <c r="T847" t="s">
        <v>2034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2033</v>
      </c>
      <c r="T848" t="s">
        <v>2034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2029</v>
      </c>
      <c r="T849" t="s">
        <v>2030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2040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2031</v>
      </c>
      <c r="T851" t="s">
        <v>2041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2031</v>
      </c>
      <c r="T852" t="s">
        <v>2032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2031</v>
      </c>
      <c r="T853" t="s">
        <v>2039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2046</v>
      </c>
      <c r="T854" t="s">
        <v>2047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2031</v>
      </c>
      <c r="T855" t="s">
        <v>2041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2043</v>
      </c>
      <c r="T856" t="s">
        <v>2049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2035</v>
      </c>
      <c r="T857" t="s">
        <v>2036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2029</v>
      </c>
      <c r="T858" t="s">
        <v>2030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2048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2029</v>
      </c>
      <c r="T860" t="s">
        <v>2030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2035</v>
      </c>
      <c r="T861" t="s">
        <v>2036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2033</v>
      </c>
      <c r="T862" t="s">
        <v>2042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2035</v>
      </c>
      <c r="T863" t="s">
        <v>2036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2035</v>
      </c>
      <c r="T864" t="s">
        <v>2036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2056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2048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2035</v>
      </c>
      <c r="T867" t="s">
        <v>2036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2050</v>
      </c>
      <c r="T868" t="s">
        <v>2051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2029</v>
      </c>
      <c r="T869" t="s">
        <v>2030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2035</v>
      </c>
      <c r="T870" t="s">
        <v>2036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2040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2035</v>
      </c>
      <c r="T872" t="s">
        <v>2036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2035</v>
      </c>
      <c r="T873" t="s">
        <v>2036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2059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2050</v>
      </c>
      <c r="T875" t="s">
        <v>2051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2050</v>
      </c>
      <c r="T876" t="s">
        <v>2051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2031</v>
      </c>
      <c r="T877" t="s">
        <v>2032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2050</v>
      </c>
      <c r="T878" t="s">
        <v>2051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2029</v>
      </c>
      <c r="T879" t="s">
        <v>2030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2031</v>
      </c>
      <c r="T880" t="s">
        <v>2053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2043</v>
      </c>
      <c r="T881" t="s">
        <v>2044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2031</v>
      </c>
      <c r="T882" t="s">
        <v>2039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2035</v>
      </c>
      <c r="T883" t="s">
        <v>2036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2035</v>
      </c>
      <c r="T884" t="s">
        <v>2036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2048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2035</v>
      </c>
      <c r="T886" t="s">
        <v>2036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2035</v>
      </c>
      <c r="T887" t="s">
        <v>2036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2031</v>
      </c>
      <c r="T888" t="s">
        <v>2041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2035</v>
      </c>
      <c r="T889" t="s">
        <v>2036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2035</v>
      </c>
      <c r="T890" t="s">
        <v>2036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2031</v>
      </c>
      <c r="T891" t="s">
        <v>2039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2031</v>
      </c>
      <c r="T892" t="s">
        <v>2041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2038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2043</v>
      </c>
      <c r="T894" t="s">
        <v>2055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2038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2056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2035</v>
      </c>
      <c r="T897" t="s">
        <v>2036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2029</v>
      </c>
      <c r="T898" t="s">
        <v>2030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4">
        <f t="shared" ref="I899:I962" si="57">IF(E899=0,"0",(E899/H899))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2035</v>
      </c>
      <c r="T899" t="s">
        <v>2036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2038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2031</v>
      </c>
      <c r="T901" t="s">
        <v>2054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2033</v>
      </c>
      <c r="T902" t="s">
        <v>2034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2031</v>
      </c>
      <c r="T903" t="s">
        <v>2032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2033</v>
      </c>
      <c r="T904" t="s">
        <v>2034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2043</v>
      </c>
      <c r="T905" t="s">
        <v>2044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2043</v>
      </c>
      <c r="T906" t="s">
        <v>2052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2035</v>
      </c>
      <c r="T907" t="s">
        <v>2036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2038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2035</v>
      </c>
      <c r="T909" t="s">
        <v>2036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2046</v>
      </c>
      <c r="T910" t="s">
        <v>2047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2035</v>
      </c>
      <c r="T911" t="s">
        <v>2036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2035</v>
      </c>
      <c r="T912" t="s">
        <v>2036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2033</v>
      </c>
      <c r="T913" t="s">
        <v>2034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2040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2040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2035</v>
      </c>
      <c r="T916" t="s">
        <v>2036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2056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2050</v>
      </c>
      <c r="T918" t="s">
        <v>2051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2048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2043</v>
      </c>
      <c r="T920" t="s">
        <v>2052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2035</v>
      </c>
      <c r="T921" t="s">
        <v>2036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2045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2033</v>
      </c>
      <c r="T923" t="s">
        <v>2034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2031</v>
      </c>
      <c r="T924" t="s">
        <v>2058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2035</v>
      </c>
      <c r="T925" t="s">
        <v>2036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2035</v>
      </c>
      <c r="T926" t="s">
        <v>2036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2035</v>
      </c>
      <c r="T927" t="s">
        <v>2036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2029</v>
      </c>
      <c r="T928" t="s">
        <v>2030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2035</v>
      </c>
      <c r="T929" t="s">
        <v>2036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2033</v>
      </c>
      <c r="T930" t="s">
        <v>2034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2035</v>
      </c>
      <c r="T931" t="s">
        <v>2036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2035</v>
      </c>
      <c r="T932" t="s">
        <v>2036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2035</v>
      </c>
      <c r="T933" t="s">
        <v>2036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2031</v>
      </c>
      <c r="T934" t="s">
        <v>2032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2035</v>
      </c>
      <c r="T935" t="s">
        <v>2036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2035</v>
      </c>
      <c r="T936" t="s">
        <v>2036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2035</v>
      </c>
      <c r="T937" t="s">
        <v>2036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2035</v>
      </c>
      <c r="T938" t="s">
        <v>2036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2038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2043</v>
      </c>
      <c r="T940" t="s">
        <v>2049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2046</v>
      </c>
      <c r="T941" t="s">
        <v>2047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2033</v>
      </c>
      <c r="T942" t="s">
        <v>2034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2035</v>
      </c>
      <c r="T943" t="s">
        <v>2036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2035</v>
      </c>
      <c r="T944" t="s">
        <v>2036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2029</v>
      </c>
      <c r="T945" t="s">
        <v>2030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2050</v>
      </c>
      <c r="T946" t="s">
        <v>2051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2050</v>
      </c>
      <c r="T947" t="s">
        <v>2051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2035</v>
      </c>
      <c r="T948" t="s">
        <v>2036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2035</v>
      </c>
      <c r="T949" t="s">
        <v>2036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2038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2033</v>
      </c>
      <c r="T951" t="s">
        <v>2034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2035</v>
      </c>
      <c r="T952" t="s">
        <v>2036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2031</v>
      </c>
      <c r="T953" t="s">
        <v>2032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2038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2059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2033</v>
      </c>
      <c r="T956" t="s">
        <v>2034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2035</v>
      </c>
      <c r="T957" t="s">
        <v>2036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2059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2035</v>
      </c>
      <c r="T959" t="s">
        <v>2036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2045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2043</v>
      </c>
      <c r="T961" t="s">
        <v>2055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2033</v>
      </c>
      <c r="T962" t="s">
        <v>2034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4">
        <f t="shared" ref="I963:I1001" si="61">IF(E963=0,"0",(E963/H963))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2043</v>
      </c>
      <c r="T963" t="s">
        <v>2055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2029</v>
      </c>
      <c r="T964" t="s">
        <v>2030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2050</v>
      </c>
      <c r="T965" t="s">
        <v>2051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2035</v>
      </c>
      <c r="T966" t="s">
        <v>2036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2031</v>
      </c>
      <c r="T967" t="s">
        <v>2032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2035</v>
      </c>
      <c r="T968" t="s">
        <v>2036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2031</v>
      </c>
      <c r="T969" t="s">
        <v>2058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2029</v>
      </c>
      <c r="T970" t="s">
        <v>2030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2035</v>
      </c>
      <c r="T971" t="s">
        <v>2036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2035</v>
      </c>
      <c r="T972" t="s">
        <v>2036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2056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2033</v>
      </c>
      <c r="T974" t="s">
        <v>2034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2035</v>
      </c>
      <c r="T975" t="s">
        <v>2036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2031</v>
      </c>
      <c r="T976" t="s">
        <v>2041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2035</v>
      </c>
      <c r="T977" t="s">
        <v>2036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2035</v>
      </c>
      <c r="T978" t="s">
        <v>2036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2029</v>
      </c>
      <c r="T979" t="s">
        <v>2030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2046</v>
      </c>
      <c r="T980" t="s">
        <v>2047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2035</v>
      </c>
      <c r="T981" t="s">
        <v>2036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2043</v>
      </c>
      <c r="T982" t="s">
        <v>2044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2033</v>
      </c>
      <c r="T983" t="s">
        <v>2034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2038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2038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2035</v>
      </c>
      <c r="T986" t="s">
        <v>2036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2031</v>
      </c>
      <c r="T987" t="s">
        <v>2032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2031</v>
      </c>
      <c r="T988" t="s">
        <v>2032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2038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2043</v>
      </c>
      <c r="T990" t="s">
        <v>2052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2043</v>
      </c>
      <c r="T991" t="s">
        <v>2055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2040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2031</v>
      </c>
      <c r="T993" t="s">
        <v>2032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2040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2050</v>
      </c>
      <c r="T995" t="s">
        <v>2051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2043</v>
      </c>
      <c r="T996" t="s">
        <v>2055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2029</v>
      </c>
      <c r="T997" t="s">
        <v>2030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2035</v>
      </c>
      <c r="T998" t="s">
        <v>2036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2035</v>
      </c>
      <c r="T999" t="s">
        <v>2036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2031</v>
      </c>
      <c r="T1000" t="s">
        <v>2041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2029</v>
      </c>
      <c r="T1001" t="s">
        <v>2030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conditionalFormatting sqref="G2:G1001">
    <cfRule type="containsText" dxfId="11" priority="2" operator="containsText" text="canceled">
      <formula>NOT(ISERROR(SEARCH("canceled",G2)))</formula>
    </cfRule>
    <cfRule type="containsText" dxfId="10" priority="3" operator="containsText" text="live">
      <formula>NOT(ISERROR(SEARCH("live",G2)))</formula>
    </cfRule>
    <cfRule type="containsText" dxfId="9" priority="4" operator="containsText" text="successful">
      <formula>NOT(ISERROR(SEARCH("successful",G2)))</formula>
    </cfRule>
    <cfRule type="containsText" dxfId="8" priority="5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97B1-61CA-4A4E-BF7E-86AD44D81B1B}">
  <sheetPr codeName="Sheet2"/>
  <dimension ref="A2:F15"/>
  <sheetViews>
    <sheetView workbookViewId="0">
      <selection activeCell="H13" sqref="H1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2" spans="1:6" x14ac:dyDescent="0.35">
      <c r="A2" s="7" t="s">
        <v>6</v>
      </c>
      <c r="B2" t="s">
        <v>2068</v>
      </c>
    </row>
    <row r="4" spans="1:6" x14ac:dyDescent="0.35">
      <c r="A4" s="7" t="s">
        <v>2069</v>
      </c>
      <c r="B4" s="7" t="s">
        <v>2070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2037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8" t="s">
        <v>2029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8" t="s">
        <v>2046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8" t="s">
        <v>2060</v>
      </c>
      <c r="E9">
        <v>4</v>
      </c>
      <c r="F9">
        <v>4</v>
      </c>
    </row>
    <row r="10" spans="1:6" x14ac:dyDescent="0.35">
      <c r="A10" s="8" t="s">
        <v>2031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8" t="s">
        <v>2050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8" t="s">
        <v>2043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8" t="s">
        <v>2033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8" t="s">
        <v>2035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8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7FB4-B7B8-4CF3-A665-EBBF26084341}">
  <sheetPr codeName="Sheet3"/>
  <dimension ref="A1:F30"/>
  <sheetViews>
    <sheetView topLeftCell="A3" zoomScale="80" zoomScaleNormal="80" workbookViewId="0"/>
  </sheetViews>
  <sheetFormatPr defaultRowHeight="15.5" x14ac:dyDescent="0.35"/>
  <cols>
    <col min="1" max="1" width="16.9140625" bestFit="1" customWidth="1"/>
    <col min="2" max="2" width="15.4140625" bestFit="1" customWidth="1"/>
    <col min="3" max="3" width="5.58203125" bestFit="1" customWidth="1"/>
    <col min="4" max="4" width="3.9140625" bestFit="1" customWidth="1"/>
    <col min="5" max="5" width="9.33203125" bestFit="1" customWidth="1"/>
    <col min="6" max="6" width="10.58203125" bestFit="1" customWidth="1"/>
  </cols>
  <sheetData>
    <row r="1" spans="1:6" x14ac:dyDescent="0.35">
      <c r="A1" s="7" t="s">
        <v>6</v>
      </c>
      <c r="B1" t="s">
        <v>2068</v>
      </c>
    </row>
    <row r="2" spans="1:6" x14ac:dyDescent="0.35">
      <c r="A2" s="7" t="s">
        <v>2062</v>
      </c>
      <c r="B2" t="s">
        <v>2068</v>
      </c>
    </row>
    <row r="4" spans="1:6" x14ac:dyDescent="0.35">
      <c r="A4" s="7" t="s">
        <v>2069</v>
      </c>
      <c r="B4" s="7" t="s">
        <v>2070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2045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2061</v>
      </c>
      <c r="E7">
        <v>4</v>
      </c>
      <c r="F7">
        <v>4</v>
      </c>
    </row>
    <row r="8" spans="1:6" x14ac:dyDescent="0.35">
      <c r="A8" s="8" t="s">
        <v>2038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2040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2039</v>
      </c>
      <c r="C10">
        <v>8</v>
      </c>
      <c r="E10">
        <v>10</v>
      </c>
      <c r="F10">
        <v>18</v>
      </c>
    </row>
    <row r="11" spans="1:6" x14ac:dyDescent="0.35">
      <c r="A11" s="8" t="s">
        <v>2049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2030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2041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2053</v>
      </c>
      <c r="C15">
        <v>3</v>
      </c>
      <c r="E15">
        <v>4</v>
      </c>
      <c r="F15">
        <v>7</v>
      </c>
    </row>
    <row r="16" spans="1:6" x14ac:dyDescent="0.3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2044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2051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2036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2052</v>
      </c>
      <c r="C20">
        <v>4</v>
      </c>
      <c r="E20">
        <v>4</v>
      </c>
      <c r="F20">
        <v>8</v>
      </c>
    </row>
    <row r="21" spans="1:6" x14ac:dyDescent="0.35">
      <c r="A21" s="8" t="s">
        <v>2032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2059</v>
      </c>
      <c r="C22">
        <v>9</v>
      </c>
      <c r="E22">
        <v>5</v>
      </c>
      <c r="F22">
        <v>14</v>
      </c>
    </row>
    <row r="23" spans="1:6" x14ac:dyDescent="0.35">
      <c r="A23" s="8" t="s">
        <v>2048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2056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2055</v>
      </c>
      <c r="C25">
        <v>7</v>
      </c>
      <c r="E25">
        <v>14</v>
      </c>
      <c r="F25">
        <v>21</v>
      </c>
    </row>
    <row r="26" spans="1:6" x14ac:dyDescent="0.35">
      <c r="A26" s="8" t="s">
        <v>2047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2042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2034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2058</v>
      </c>
      <c r="E29">
        <v>3</v>
      </c>
      <c r="F29">
        <v>3</v>
      </c>
    </row>
    <row r="30" spans="1:6" x14ac:dyDescent="0.3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DD26-A7B8-4673-BB21-510087D45B84}">
  <sheetPr codeName="Sheet4"/>
  <dimension ref="A1:E18"/>
  <sheetViews>
    <sheetView zoomScale="73" zoomScaleNormal="73" workbookViewId="0">
      <selection activeCell="E13" sqref="E13"/>
    </sheetView>
  </sheetViews>
  <sheetFormatPr defaultRowHeight="15.5" x14ac:dyDescent="0.35"/>
  <cols>
    <col min="1" max="1" width="28.08203125" bestFit="1" customWidth="1"/>
    <col min="2" max="2" width="16.5" bestFit="1" customWidth="1"/>
    <col min="3" max="3" width="5.75" bestFit="1" customWidth="1"/>
    <col min="4" max="4" width="9.6640625" bestFit="1" customWidth="1"/>
    <col min="5" max="6" width="11.08203125" bestFit="1" customWidth="1"/>
    <col min="8" max="8" width="12.25" bestFit="1" customWidth="1"/>
  </cols>
  <sheetData>
    <row r="1" spans="1:5" x14ac:dyDescent="0.35">
      <c r="A1" s="7" t="s">
        <v>2062</v>
      </c>
      <c r="B1" t="s">
        <v>2068</v>
      </c>
    </row>
    <row r="2" spans="1:5" x14ac:dyDescent="0.35">
      <c r="A2" s="7" t="s">
        <v>2085</v>
      </c>
      <c r="B2" t="s">
        <v>2068</v>
      </c>
    </row>
    <row r="4" spans="1:5" x14ac:dyDescent="0.35">
      <c r="A4" s="7" t="s">
        <v>2069</v>
      </c>
      <c r="B4" s="7" t="s">
        <v>2070</v>
      </c>
    </row>
    <row r="5" spans="1:5" x14ac:dyDescent="0.3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8" t="s">
        <v>2073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35">
      <c r="A7" s="8" t="s">
        <v>2074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35">
      <c r="A8" s="8" t="s">
        <v>2075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35">
      <c r="A9" s="8" t="s">
        <v>2076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35">
      <c r="A10" s="8" t="s">
        <v>2077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35">
      <c r="A11" s="8" t="s">
        <v>2078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35">
      <c r="A12" s="8" t="s">
        <v>2079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35">
      <c r="A13" s="8" t="s">
        <v>2080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35">
      <c r="A14" s="8" t="s">
        <v>2081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35">
      <c r="A15" s="8" t="s">
        <v>2082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35">
      <c r="A16" s="8" t="s">
        <v>2083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35">
      <c r="A17" s="8" t="s">
        <v>2084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35">
      <c r="A18" s="8" t="s">
        <v>2067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77C3-D921-4F5F-9E64-B3C39DE064E6}">
  <sheetPr codeName="Sheet6"/>
  <dimension ref="A1:H13"/>
  <sheetViews>
    <sheetView zoomScale="80" zoomScaleNormal="80" workbookViewId="0">
      <selection activeCell="A6" sqref="A6:C7"/>
    </sheetView>
  </sheetViews>
  <sheetFormatPr defaultRowHeight="15.5" x14ac:dyDescent="0.35"/>
  <cols>
    <col min="1" max="1" width="31.6640625" customWidth="1"/>
    <col min="2" max="2" width="19" bestFit="1" customWidth="1"/>
    <col min="3" max="3" width="14.4140625" bestFit="1" customWidth="1"/>
    <col min="4" max="4" width="17.58203125" bestFit="1" customWidth="1"/>
    <col min="5" max="5" width="14.6640625" bestFit="1" customWidth="1"/>
    <col min="6" max="6" width="22.5" bestFit="1" customWidth="1"/>
    <col min="7" max="7" width="17.9140625" bestFit="1" customWidth="1"/>
    <col min="8" max="8" width="21.082031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COUNTIFS(Crowdfunding!$G$2:$G$1001, "successful",Crowdfunding!$D$2:$D$1001, "&lt;1000")</f>
        <v>30</v>
      </c>
      <c r="C2">
        <f>COUNTIFS(Crowdfunding!$G$2:$G$1001, "FAILED",Crowdfunding!$D$2:$D$1001, "&lt;1000")</f>
        <v>20</v>
      </c>
      <c r="D2">
        <f>COUNTIFS(Crowdfunding!$G$2:$G$1001, "canceled",Crowdfunding!$D$2:$D$1001, "&lt;1000")</f>
        <v>1</v>
      </c>
      <c r="E2">
        <f>SUM(B2:D2)</f>
        <v>51</v>
      </c>
      <c r="F2" s="11">
        <f>(B2/E2)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5">
      <c r="A3" t="s">
        <v>2095</v>
      </c>
      <c r="B3">
        <f>COUNTIFS(Crowdfunding!$G$2:$G$1001, "successful", Crowdfunding!$D$2:$D$1001, "&gt;=1000", Crowdfunding!$D$2:$D$1001, "&lt;=4999")</f>
        <v>191</v>
      </c>
      <c r="C3">
        <f>COUNTIFS(Crowdfunding!$G$2:$G$1001, "failed", Crowdfunding!$D$2:$D$1001, "&gt;=1000", Crowdfunding!$D$2:$D$1001, "&lt;=4999")</f>
        <v>38</v>
      </c>
      <c r="D3">
        <f>COUNTIFS(Crowdfunding!$G$2:$G$1001, "canceled", Crowdfunding!$D$2:$D$1001, "&gt;=1000", Crowdfunding!$D$2:$D$1001, "&lt;=4999")</f>
        <v>2</v>
      </c>
      <c r="E3">
        <f t="shared" ref="E3:E13" si="0">SUM(B3:D3)</f>
        <v>231</v>
      </c>
      <c r="F3" s="11">
        <f t="shared" ref="F3:F13" si="1">(B3/E3)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5">
      <c r="A4" t="s">
        <v>2096</v>
      </c>
      <c r="B4">
        <f>COUNTIFS(Crowdfunding!$G$2:$G$1001, "successful", Crowdfunding!$D$2:$D$1001, "&gt;=5000", Crowdfunding!$D$2:$D$1001, "&lt;=9999")</f>
        <v>164</v>
      </c>
      <c r="C4">
        <f>COUNTIFS(Crowdfunding!$G$2:$G$1001, "failed", Crowdfunding!$D$2:$D$1001, "&gt;=5000", Crowdfunding!$D$2:$D$1001, "&lt;=9999")</f>
        <v>126</v>
      </c>
      <c r="D4">
        <f>COUNTIFS(Crowdfunding!$G$2:$G$1001, "canceled", Crowdfunding!$D$2:$D$1001, "&gt;=5000", Crowdfunding!$D$2:$D$1001, 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5">
      <c r="A5" t="s">
        <v>2097</v>
      </c>
      <c r="B5">
        <f>COUNTIFS(Crowdfunding!$G$2:$G$1001, "successful", Crowdfunding!$D$2:$D$1001, "&gt;=10000", Crowdfunding!$D$2:$D$1001, "&lt;=14999")</f>
        <v>4</v>
      </c>
      <c r="C5">
        <f>COUNTIFS(Crowdfunding!$G$2:$G$1001, "failed", Crowdfunding!$D$2:$D$1001, "&gt;=10000", Crowdfunding!$D$2:$D$1001, "&lt;=14999")</f>
        <v>5</v>
      </c>
      <c r="D5">
        <f>COUNTIFS(Crowdfunding!$G$2:$G$1001, "canceled", Crowdfunding!$D$2:$D$1001, "&gt;=10000", Crowdfunding!$D$2:$D$1001, 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5">
      <c r="A6" t="s">
        <v>2098</v>
      </c>
      <c r="B6">
        <f>COUNTIFS(Crowdfunding!$G$2:$G$1001, "successful", Crowdfunding!$D$2:$D$1001, "&gt;=15000", Crowdfunding!$D$2:$D$1001, "&lt;=19999")</f>
        <v>10</v>
      </c>
      <c r="C6">
        <f>COUNTIFS(Crowdfunding!$G$2:$G$1001, "failed", Crowdfunding!$D$2:$D$1001, "&gt;=15000", Crowdfunding!$D$2:$D$1001, "&lt;=19999")</f>
        <v>0</v>
      </c>
      <c r="D6">
        <f>COUNTIFS(Crowdfunding!$G$2:$G$1001, "canceled", Crowdfunding!$D$2:$D$1001, "&gt;=15000", Crowdfunding!$D$2:$D$1001, 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5">
      <c r="A7" t="s">
        <v>2099</v>
      </c>
      <c r="B7">
        <f>COUNTIFS(Crowdfunding!$G$2:$G$1001, "successful", Crowdfunding!$D$2:$D$1001, "&gt;=20000", Crowdfunding!$D$2:$D$1001, "&lt;=24999")</f>
        <v>7</v>
      </c>
      <c r="C7">
        <f>COUNTIFS(Crowdfunding!$G$2:$G$1001, "failed", Crowdfunding!$D$2:$D$1001, "&gt;=20000", Crowdfunding!$D$2:$D$1001, "&lt;=24999")</f>
        <v>0</v>
      </c>
      <c r="D7">
        <f>COUNTIFS(Crowdfunding!$G$2:$G$1001, "canceled", Crowdfunding!$D$2:$D$1001, "&gt;=20000", Crowdfunding!$D$2:$D$1001, 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5">
      <c r="A8" t="s">
        <v>2100</v>
      </c>
      <c r="B8">
        <f>COUNTIFS(Crowdfunding!$G$2:$G$1001, "successful", Crowdfunding!$D$2:$D$1001, "&gt;=25000", Crowdfunding!$D$2:$D$1001, "&lt;=29999")</f>
        <v>11</v>
      </c>
      <c r="C8">
        <f>COUNTIFS(Crowdfunding!$G$2:$G$1001, "failed", Crowdfunding!$D$2:$D$1001, "&gt;=25000", Crowdfunding!$D$2:$D$1001, "&lt;=29999")</f>
        <v>3</v>
      </c>
      <c r="D8">
        <f>COUNTIFS(Crowdfunding!$G$2:$G$1001, "canceled", Crowdfunding!$D$2:$D$1001, "&gt;=25000", Crowdfunding!$D$2:$D$1001, 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5">
      <c r="A9" t="s">
        <v>2101</v>
      </c>
      <c r="B9">
        <f>COUNTIFS(Crowdfunding!$G$2:$G$1001, "successful", Crowdfunding!$D$2:$D$1001, "&gt;=30000", Crowdfunding!$D$2:$D$1001, "&lt;=34999")</f>
        <v>7</v>
      </c>
      <c r="C9">
        <f>COUNTIFS(Crowdfunding!$G$2:$G$1001, "failed", Crowdfunding!$D$2:$D$1001, "&gt;=30000", Crowdfunding!$D$2:$D$1001, "&lt;=34999")</f>
        <v>0</v>
      </c>
      <c r="D9">
        <f>COUNTIFS(Crowdfunding!$G$2:$G$1001, "canceled", Crowdfunding!$D$2:$D$1001, "&gt;=30000", Crowdfunding!$D$2:$D$1001, 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5">
      <c r="A10" t="s">
        <v>2102</v>
      </c>
      <c r="B10">
        <f>COUNTIFS(Crowdfunding!$G$2:$G$1001, "successful", Crowdfunding!$D$2:$D$1001, "&gt;=35000", Crowdfunding!$D$2:$D$1001, "&lt;=39999")</f>
        <v>8</v>
      </c>
      <c r="C10">
        <f>COUNTIFS(Crowdfunding!$G$2:$G$1001, "failed", Crowdfunding!$D$2:$D$1001, "&gt;=35000", Crowdfunding!$D$2:$D$1001, "&lt;=39999")</f>
        <v>3</v>
      </c>
      <c r="D10">
        <f>COUNTIFS(Crowdfunding!$G$2:$G$1001, "canceled", Crowdfunding!$D$2:$D$1001, "&gt;=35000", Crowdfunding!$D$2:$D$1001, 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5">
      <c r="A11" t="s">
        <v>2103</v>
      </c>
      <c r="B11">
        <f>COUNTIFS(Crowdfunding!$G$2:$G$1001, "successful", Crowdfunding!$D$2:$D$1001, "&gt;=40000", Crowdfunding!$D$2:$D$1001, "&lt;=44999")</f>
        <v>11</v>
      </c>
      <c r="C11">
        <f>COUNTIFS(Crowdfunding!$G$2:$G$1001, "failed", Crowdfunding!$D$2:$D$1001, "&gt;=40000", Crowdfunding!$D$2:$D$1001, "&lt;=44999")</f>
        <v>3</v>
      </c>
      <c r="D11">
        <f>COUNTIFS(Crowdfunding!$G$2:$G$1001, "canceled", Crowdfunding!$D$2:$D$1001, "&gt;=40000", Crowdfunding!$D$2:$D$1001, 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5">
      <c r="A12" t="s">
        <v>2104</v>
      </c>
      <c r="B12">
        <f>COUNTIFS(Crowdfunding!$G$2:$G$1001, "successful", Crowdfunding!$D$2:$D$1001, "&gt;=45000", Crowdfunding!$D$2:$D$1001, "&lt;=49999")</f>
        <v>8</v>
      </c>
      <c r="C12">
        <f>COUNTIFS(Crowdfunding!$G$2:$G$1001, "failed", Crowdfunding!$D$2:$D$1001, "&gt;=45000", Crowdfunding!$D$2:$D$1001, "&lt;=49999")</f>
        <v>3</v>
      </c>
      <c r="D12">
        <f>COUNTIFS(Crowdfunding!$G$2:$G$1001, "canceled", Crowdfunding!$D$2:$D$1001, "&gt;=45000", Crowdfunding!$D$2:$D$1001, 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5">
      <c r="A13" t="s">
        <v>2105</v>
      </c>
      <c r="B13">
        <f>COUNTIFS(Crowdfunding!$G$2:$G$1001, "successful",Crowdfunding!$D$2:$D$1001, "&gt;=50000")</f>
        <v>114</v>
      </c>
      <c r="C13">
        <f>COUNTIFS(Crowdfunding!$G$2:$G$1001, "failed",Crowdfunding!$D$2:$D$1001, "&gt;=50000")</f>
        <v>163</v>
      </c>
      <c r="D13">
        <f>COUNTIFS(Crowdfunding!$G$2:$G$1001, "canceled",Crowdfunding!$D$2:$D$1001, 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1139-B091-4108-9ADA-7EDDFA99973F}">
  <sheetPr codeName="Sheet7"/>
  <dimension ref="A1:M566"/>
  <sheetViews>
    <sheetView zoomScale="70" zoomScaleNormal="70" workbookViewId="0">
      <selection activeCell="G26" sqref="G26"/>
    </sheetView>
  </sheetViews>
  <sheetFormatPr defaultRowHeight="15.5" x14ac:dyDescent="0.35"/>
  <cols>
    <col min="12" max="12" width="9.5" bestFit="1" customWidth="1"/>
    <col min="13" max="13" width="20.08203125" bestFit="1" customWidth="1"/>
  </cols>
  <sheetData>
    <row r="1" spans="1:13" x14ac:dyDescent="0.35">
      <c r="A1" s="1" t="s">
        <v>4</v>
      </c>
      <c r="B1" s="1" t="s">
        <v>5</v>
      </c>
      <c r="C1" s="1" t="s">
        <v>4</v>
      </c>
      <c r="D1" s="1" t="s">
        <v>5</v>
      </c>
      <c r="G1" s="1" t="s">
        <v>2106</v>
      </c>
      <c r="H1" s="1" t="s">
        <v>2107</v>
      </c>
      <c r="I1" s="1" t="s">
        <v>2108</v>
      </c>
      <c r="J1" s="1" t="s">
        <v>2109</v>
      </c>
      <c r="K1" s="1" t="s">
        <v>2110</v>
      </c>
      <c r="L1" s="12" t="s">
        <v>2112</v>
      </c>
      <c r="M1" s="12" t="s">
        <v>2113</v>
      </c>
    </row>
    <row r="2" spans="1:13" x14ac:dyDescent="0.35">
      <c r="A2" t="s">
        <v>20</v>
      </c>
      <c r="B2">
        <v>158</v>
      </c>
      <c r="C2" t="s">
        <v>14</v>
      </c>
      <c r="D2">
        <v>0</v>
      </c>
      <c r="G2" t="s">
        <v>2111</v>
      </c>
      <c r="H2">
        <f>MEDIAN(B2:B566)</f>
        <v>201</v>
      </c>
      <c r="I2">
        <f>AVERAGE(B2:B566)</f>
        <v>851.14690265486729</v>
      </c>
      <c r="J2">
        <f>MIN(B2:B566)</f>
        <v>16</v>
      </c>
      <c r="K2">
        <f>MAX(B2:B566)</f>
        <v>7295</v>
      </c>
      <c r="L2">
        <f>_xlfn.VAR.P(B2:B566)</f>
        <v>1603373.7324019109</v>
      </c>
      <c r="M2">
        <f>_xlfn.STDEV.P(B2:B566)</f>
        <v>1266.2439466397898</v>
      </c>
    </row>
    <row r="3" spans="1:13" x14ac:dyDescent="0.35">
      <c r="A3" t="s">
        <v>20</v>
      </c>
      <c r="B3">
        <v>1425</v>
      </c>
      <c r="C3" t="s">
        <v>14</v>
      </c>
      <c r="D3">
        <v>24</v>
      </c>
      <c r="G3" t="s">
        <v>14</v>
      </c>
      <c r="H3">
        <f>MEDIAN(D2:D365)</f>
        <v>114.5</v>
      </c>
      <c r="I3">
        <f>AVERAGE(D2:D365)</f>
        <v>585.61538461538464</v>
      </c>
      <c r="J3">
        <f>MIN(D2:D365)</f>
        <v>0</v>
      </c>
      <c r="K3">
        <f>MAX(D2:D365)</f>
        <v>6080</v>
      </c>
      <c r="L3">
        <f>_xlfn.VAR.P(D2:D365)</f>
        <v>921574.68174133555</v>
      </c>
      <c r="M3">
        <f>_xlfn.STDEV.P(D2:D365)</f>
        <v>959.98681331637863</v>
      </c>
    </row>
    <row r="4" spans="1:13" x14ac:dyDescent="0.35">
      <c r="A4" t="s">
        <v>20</v>
      </c>
      <c r="B4">
        <v>174</v>
      </c>
      <c r="C4" t="s">
        <v>14</v>
      </c>
      <c r="D4">
        <v>53</v>
      </c>
    </row>
    <row r="5" spans="1:13" x14ac:dyDescent="0.35">
      <c r="A5" t="s">
        <v>20</v>
      </c>
      <c r="B5">
        <v>227</v>
      </c>
      <c r="C5" t="s">
        <v>14</v>
      </c>
      <c r="D5">
        <v>18</v>
      </c>
    </row>
    <row r="6" spans="1:13" x14ac:dyDescent="0.35">
      <c r="A6" t="s">
        <v>20</v>
      </c>
      <c r="B6">
        <v>220</v>
      </c>
      <c r="C6" t="s">
        <v>14</v>
      </c>
      <c r="D6">
        <v>44</v>
      </c>
    </row>
    <row r="7" spans="1:13" x14ac:dyDescent="0.35">
      <c r="A7" t="s">
        <v>20</v>
      </c>
      <c r="B7">
        <v>98</v>
      </c>
      <c r="C7" t="s">
        <v>14</v>
      </c>
      <c r="D7">
        <v>27</v>
      </c>
    </row>
    <row r="8" spans="1:13" x14ac:dyDescent="0.35">
      <c r="A8" t="s">
        <v>20</v>
      </c>
      <c r="B8">
        <v>100</v>
      </c>
      <c r="C8" t="s">
        <v>14</v>
      </c>
      <c r="D8">
        <v>55</v>
      </c>
    </row>
    <row r="9" spans="1:13" x14ac:dyDescent="0.35">
      <c r="A9" t="s">
        <v>20</v>
      </c>
      <c r="B9">
        <v>1249</v>
      </c>
      <c r="C9" t="s">
        <v>14</v>
      </c>
      <c r="D9">
        <v>200</v>
      </c>
    </row>
    <row r="10" spans="1:13" x14ac:dyDescent="0.35">
      <c r="A10" t="s">
        <v>20</v>
      </c>
      <c r="B10">
        <v>1396</v>
      </c>
      <c r="C10" t="s">
        <v>14</v>
      </c>
      <c r="D10">
        <v>452</v>
      </c>
    </row>
    <row r="11" spans="1:13" x14ac:dyDescent="0.35">
      <c r="A11" t="s">
        <v>20</v>
      </c>
      <c r="B11">
        <v>890</v>
      </c>
      <c r="C11" t="s">
        <v>14</v>
      </c>
      <c r="D11">
        <v>674</v>
      </c>
    </row>
    <row r="12" spans="1:13" x14ac:dyDescent="0.35">
      <c r="A12" t="s">
        <v>20</v>
      </c>
      <c r="B12">
        <v>142</v>
      </c>
      <c r="C12" t="s">
        <v>14</v>
      </c>
      <c r="D12">
        <v>558</v>
      </c>
    </row>
    <row r="13" spans="1:13" x14ac:dyDescent="0.35">
      <c r="A13" t="s">
        <v>20</v>
      </c>
      <c r="B13">
        <v>2673</v>
      </c>
      <c r="C13" t="s">
        <v>14</v>
      </c>
      <c r="D13">
        <v>15</v>
      </c>
    </row>
    <row r="14" spans="1:13" x14ac:dyDescent="0.35">
      <c r="A14" t="s">
        <v>20</v>
      </c>
      <c r="B14">
        <v>163</v>
      </c>
      <c r="C14" t="s">
        <v>14</v>
      </c>
      <c r="D14">
        <v>2307</v>
      </c>
    </row>
    <row r="15" spans="1:13" x14ac:dyDescent="0.35">
      <c r="A15" t="s">
        <v>20</v>
      </c>
      <c r="B15">
        <v>2220</v>
      </c>
      <c r="C15" t="s">
        <v>14</v>
      </c>
      <c r="D15">
        <v>88</v>
      </c>
    </row>
    <row r="16" spans="1:13" x14ac:dyDescent="0.35">
      <c r="A16" t="s">
        <v>20</v>
      </c>
      <c r="B16">
        <v>1606</v>
      </c>
      <c r="C16" t="s">
        <v>14</v>
      </c>
      <c r="D16">
        <v>48</v>
      </c>
    </row>
    <row r="17" spans="1:7" x14ac:dyDescent="0.35">
      <c r="A17" t="s">
        <v>20</v>
      </c>
      <c r="B17">
        <v>129</v>
      </c>
      <c r="C17" t="s">
        <v>14</v>
      </c>
      <c r="D17">
        <v>1</v>
      </c>
    </row>
    <row r="18" spans="1:7" x14ac:dyDescent="0.35">
      <c r="A18" t="s">
        <v>20</v>
      </c>
      <c r="B18">
        <v>226</v>
      </c>
      <c r="C18" t="s">
        <v>14</v>
      </c>
      <c r="D18">
        <v>1467</v>
      </c>
    </row>
    <row r="19" spans="1:7" x14ac:dyDescent="0.35">
      <c r="A19" t="s">
        <v>20</v>
      </c>
      <c r="B19">
        <v>5419</v>
      </c>
      <c r="C19" t="s">
        <v>14</v>
      </c>
      <c r="D19">
        <v>75</v>
      </c>
    </row>
    <row r="20" spans="1:7" x14ac:dyDescent="0.35">
      <c r="A20" t="s">
        <v>20</v>
      </c>
      <c r="B20">
        <v>165</v>
      </c>
      <c r="C20" t="s">
        <v>14</v>
      </c>
      <c r="D20">
        <v>120</v>
      </c>
    </row>
    <row r="21" spans="1:7" x14ac:dyDescent="0.35">
      <c r="A21" t="s">
        <v>20</v>
      </c>
      <c r="B21">
        <v>1965</v>
      </c>
      <c r="C21" t="s">
        <v>14</v>
      </c>
      <c r="D21">
        <v>2253</v>
      </c>
    </row>
    <row r="22" spans="1:7" x14ac:dyDescent="0.35">
      <c r="A22" t="s">
        <v>20</v>
      </c>
      <c r="B22">
        <v>16</v>
      </c>
      <c r="C22" t="s">
        <v>14</v>
      </c>
      <c r="D22">
        <v>5</v>
      </c>
    </row>
    <row r="23" spans="1:7" x14ac:dyDescent="0.35">
      <c r="A23" t="s">
        <v>20</v>
      </c>
      <c r="B23">
        <v>107</v>
      </c>
      <c r="C23" t="s">
        <v>14</v>
      </c>
      <c r="D23">
        <v>38</v>
      </c>
    </row>
    <row r="24" spans="1:7" x14ac:dyDescent="0.35">
      <c r="A24" t="s">
        <v>20</v>
      </c>
      <c r="B24">
        <v>134</v>
      </c>
      <c r="C24" t="s">
        <v>14</v>
      </c>
      <c r="D24">
        <v>12</v>
      </c>
      <c r="G24" t="s">
        <v>2114</v>
      </c>
    </row>
    <row r="25" spans="1:7" x14ac:dyDescent="0.35">
      <c r="A25" t="s">
        <v>20</v>
      </c>
      <c r="B25">
        <v>198</v>
      </c>
      <c r="C25" t="s">
        <v>14</v>
      </c>
      <c r="D25">
        <v>1684</v>
      </c>
      <c r="G25" t="s">
        <v>2115</v>
      </c>
    </row>
    <row r="26" spans="1:7" x14ac:dyDescent="0.35">
      <c r="A26" t="s">
        <v>20</v>
      </c>
      <c r="B26">
        <v>111</v>
      </c>
      <c r="C26" t="s">
        <v>14</v>
      </c>
      <c r="D26">
        <v>56</v>
      </c>
    </row>
    <row r="27" spans="1:7" x14ac:dyDescent="0.35">
      <c r="A27" t="s">
        <v>20</v>
      </c>
      <c r="B27">
        <v>222</v>
      </c>
      <c r="C27" t="s">
        <v>14</v>
      </c>
      <c r="D27">
        <v>838</v>
      </c>
    </row>
    <row r="28" spans="1:7" x14ac:dyDescent="0.35">
      <c r="A28" t="s">
        <v>20</v>
      </c>
      <c r="B28">
        <v>6212</v>
      </c>
      <c r="C28" t="s">
        <v>14</v>
      </c>
      <c r="D28">
        <v>1000</v>
      </c>
    </row>
    <row r="29" spans="1:7" x14ac:dyDescent="0.35">
      <c r="A29" t="s">
        <v>20</v>
      </c>
      <c r="B29">
        <v>98</v>
      </c>
      <c r="C29" t="s">
        <v>14</v>
      </c>
      <c r="D29">
        <v>1482</v>
      </c>
    </row>
    <row r="30" spans="1:7" x14ac:dyDescent="0.35">
      <c r="A30" t="s">
        <v>20</v>
      </c>
      <c r="B30">
        <v>92</v>
      </c>
      <c r="C30" t="s">
        <v>14</v>
      </c>
      <c r="D30">
        <v>106</v>
      </c>
    </row>
    <row r="31" spans="1:7" x14ac:dyDescent="0.35">
      <c r="A31" t="s">
        <v>20</v>
      </c>
      <c r="B31">
        <v>149</v>
      </c>
      <c r="C31" t="s">
        <v>14</v>
      </c>
      <c r="D31">
        <v>679</v>
      </c>
    </row>
    <row r="32" spans="1:7" x14ac:dyDescent="0.35">
      <c r="A32" t="s">
        <v>20</v>
      </c>
      <c r="B32">
        <v>2431</v>
      </c>
      <c r="C32" t="s">
        <v>14</v>
      </c>
      <c r="D32">
        <v>1220</v>
      </c>
    </row>
    <row r="33" spans="1:4" x14ac:dyDescent="0.35">
      <c r="A33" t="s">
        <v>20</v>
      </c>
      <c r="B33">
        <v>303</v>
      </c>
      <c r="C33" t="s">
        <v>14</v>
      </c>
      <c r="D33">
        <v>1</v>
      </c>
    </row>
    <row r="34" spans="1:4" x14ac:dyDescent="0.35">
      <c r="A34" t="s">
        <v>20</v>
      </c>
      <c r="B34">
        <v>209</v>
      </c>
      <c r="C34" t="s">
        <v>14</v>
      </c>
      <c r="D34">
        <v>37</v>
      </c>
    </row>
    <row r="35" spans="1:4" x14ac:dyDescent="0.35">
      <c r="A35" t="s">
        <v>20</v>
      </c>
      <c r="B35">
        <v>131</v>
      </c>
      <c r="C35" t="s">
        <v>14</v>
      </c>
      <c r="D35">
        <v>60</v>
      </c>
    </row>
    <row r="36" spans="1:4" x14ac:dyDescent="0.35">
      <c r="A36" t="s">
        <v>20</v>
      </c>
      <c r="B36">
        <v>164</v>
      </c>
      <c r="C36" t="s">
        <v>14</v>
      </c>
      <c r="D36">
        <v>296</v>
      </c>
    </row>
    <row r="37" spans="1:4" x14ac:dyDescent="0.35">
      <c r="A37" t="s">
        <v>20</v>
      </c>
      <c r="B37">
        <v>201</v>
      </c>
      <c r="C37" t="s">
        <v>14</v>
      </c>
      <c r="D37">
        <v>3304</v>
      </c>
    </row>
    <row r="38" spans="1:4" x14ac:dyDescent="0.35">
      <c r="A38" t="s">
        <v>20</v>
      </c>
      <c r="B38">
        <v>211</v>
      </c>
      <c r="C38" t="s">
        <v>14</v>
      </c>
      <c r="D38">
        <v>73</v>
      </c>
    </row>
    <row r="39" spans="1:4" x14ac:dyDescent="0.35">
      <c r="A39" t="s">
        <v>20</v>
      </c>
      <c r="B39">
        <v>128</v>
      </c>
      <c r="C39" t="s">
        <v>14</v>
      </c>
      <c r="D39">
        <v>3387</v>
      </c>
    </row>
    <row r="40" spans="1:4" x14ac:dyDescent="0.35">
      <c r="A40" t="s">
        <v>20</v>
      </c>
      <c r="B40">
        <v>1600</v>
      </c>
      <c r="C40" t="s">
        <v>14</v>
      </c>
      <c r="D40">
        <v>662</v>
      </c>
    </row>
    <row r="41" spans="1:4" x14ac:dyDescent="0.35">
      <c r="A41" t="s">
        <v>20</v>
      </c>
      <c r="B41">
        <v>249</v>
      </c>
      <c r="C41" t="s">
        <v>14</v>
      </c>
      <c r="D41">
        <v>774</v>
      </c>
    </row>
    <row r="42" spans="1:4" x14ac:dyDescent="0.35">
      <c r="A42" t="s">
        <v>20</v>
      </c>
      <c r="B42">
        <v>236</v>
      </c>
      <c r="C42" t="s">
        <v>14</v>
      </c>
      <c r="D42">
        <v>672</v>
      </c>
    </row>
    <row r="43" spans="1:4" x14ac:dyDescent="0.35">
      <c r="A43" t="s">
        <v>20</v>
      </c>
      <c r="B43">
        <v>4065</v>
      </c>
      <c r="C43" t="s">
        <v>14</v>
      </c>
      <c r="D43">
        <v>940</v>
      </c>
    </row>
    <row r="44" spans="1:4" x14ac:dyDescent="0.35">
      <c r="A44" t="s">
        <v>20</v>
      </c>
      <c r="B44">
        <v>246</v>
      </c>
      <c r="C44" t="s">
        <v>14</v>
      </c>
      <c r="D44">
        <v>117</v>
      </c>
    </row>
    <row r="45" spans="1:4" x14ac:dyDescent="0.35">
      <c r="A45" t="s">
        <v>20</v>
      </c>
      <c r="B45">
        <v>2475</v>
      </c>
      <c r="C45" t="s">
        <v>14</v>
      </c>
      <c r="D45">
        <v>115</v>
      </c>
    </row>
    <row r="46" spans="1:4" x14ac:dyDescent="0.35">
      <c r="A46" t="s">
        <v>20</v>
      </c>
      <c r="B46">
        <v>76</v>
      </c>
      <c r="C46" t="s">
        <v>14</v>
      </c>
      <c r="D46">
        <v>326</v>
      </c>
    </row>
    <row r="47" spans="1:4" x14ac:dyDescent="0.35">
      <c r="A47" t="s">
        <v>20</v>
      </c>
      <c r="B47">
        <v>54</v>
      </c>
      <c r="C47" t="s">
        <v>14</v>
      </c>
      <c r="D47">
        <v>1</v>
      </c>
    </row>
    <row r="48" spans="1:4" x14ac:dyDescent="0.35">
      <c r="A48" t="s">
        <v>20</v>
      </c>
      <c r="B48">
        <v>88</v>
      </c>
      <c r="C48" t="s">
        <v>14</v>
      </c>
      <c r="D48">
        <v>1467</v>
      </c>
    </row>
    <row r="49" spans="1:4" x14ac:dyDescent="0.35">
      <c r="A49" t="s">
        <v>20</v>
      </c>
      <c r="B49">
        <v>85</v>
      </c>
      <c r="C49" t="s">
        <v>14</v>
      </c>
      <c r="D49">
        <v>5681</v>
      </c>
    </row>
    <row r="50" spans="1:4" x14ac:dyDescent="0.35">
      <c r="A50" t="s">
        <v>20</v>
      </c>
      <c r="B50">
        <v>170</v>
      </c>
      <c r="C50" t="s">
        <v>14</v>
      </c>
      <c r="D50">
        <v>1059</v>
      </c>
    </row>
    <row r="51" spans="1:4" x14ac:dyDescent="0.35">
      <c r="A51" t="s">
        <v>20</v>
      </c>
      <c r="B51">
        <v>330</v>
      </c>
      <c r="C51" t="s">
        <v>14</v>
      </c>
      <c r="D51">
        <v>1194</v>
      </c>
    </row>
    <row r="52" spans="1:4" x14ac:dyDescent="0.35">
      <c r="A52" t="s">
        <v>20</v>
      </c>
      <c r="B52">
        <v>127</v>
      </c>
      <c r="C52" t="s">
        <v>14</v>
      </c>
      <c r="D52">
        <v>30</v>
      </c>
    </row>
    <row r="53" spans="1:4" x14ac:dyDescent="0.35">
      <c r="A53" t="s">
        <v>20</v>
      </c>
      <c r="B53">
        <v>411</v>
      </c>
      <c r="C53" t="s">
        <v>14</v>
      </c>
      <c r="D53">
        <v>75</v>
      </c>
    </row>
    <row r="54" spans="1:4" x14ac:dyDescent="0.35">
      <c r="A54" t="s">
        <v>20</v>
      </c>
      <c r="B54">
        <v>180</v>
      </c>
      <c r="C54" t="s">
        <v>14</v>
      </c>
      <c r="D54">
        <v>955</v>
      </c>
    </row>
    <row r="55" spans="1:4" x14ac:dyDescent="0.35">
      <c r="A55" t="s">
        <v>20</v>
      </c>
      <c r="B55">
        <v>374</v>
      </c>
      <c r="C55" t="s">
        <v>14</v>
      </c>
      <c r="D55">
        <v>67</v>
      </c>
    </row>
    <row r="56" spans="1:4" x14ac:dyDescent="0.35">
      <c r="A56" t="s">
        <v>20</v>
      </c>
      <c r="B56">
        <v>71</v>
      </c>
      <c r="C56" t="s">
        <v>14</v>
      </c>
      <c r="D56">
        <v>5</v>
      </c>
    </row>
    <row r="57" spans="1:4" x14ac:dyDescent="0.35">
      <c r="A57" t="s">
        <v>20</v>
      </c>
      <c r="B57">
        <v>203</v>
      </c>
      <c r="C57" t="s">
        <v>14</v>
      </c>
      <c r="D57">
        <v>26</v>
      </c>
    </row>
    <row r="58" spans="1:4" x14ac:dyDescent="0.35">
      <c r="A58" t="s">
        <v>20</v>
      </c>
      <c r="B58">
        <v>113</v>
      </c>
      <c r="C58" t="s">
        <v>14</v>
      </c>
      <c r="D58">
        <v>1130</v>
      </c>
    </row>
    <row r="59" spans="1:4" x14ac:dyDescent="0.35">
      <c r="A59" t="s">
        <v>20</v>
      </c>
      <c r="B59">
        <v>96</v>
      </c>
      <c r="C59" t="s">
        <v>14</v>
      </c>
      <c r="D59">
        <v>782</v>
      </c>
    </row>
    <row r="60" spans="1:4" x14ac:dyDescent="0.35">
      <c r="A60" t="s">
        <v>20</v>
      </c>
      <c r="B60">
        <v>498</v>
      </c>
      <c r="C60" t="s">
        <v>14</v>
      </c>
      <c r="D60">
        <v>210</v>
      </c>
    </row>
    <row r="61" spans="1:4" x14ac:dyDescent="0.35">
      <c r="A61" t="s">
        <v>20</v>
      </c>
      <c r="B61">
        <v>180</v>
      </c>
      <c r="C61" t="s">
        <v>14</v>
      </c>
      <c r="D61">
        <v>136</v>
      </c>
    </row>
    <row r="62" spans="1:4" x14ac:dyDescent="0.35">
      <c r="A62" t="s">
        <v>20</v>
      </c>
      <c r="B62">
        <v>27</v>
      </c>
      <c r="C62" t="s">
        <v>14</v>
      </c>
      <c r="D62">
        <v>86</v>
      </c>
    </row>
    <row r="63" spans="1:4" x14ac:dyDescent="0.35">
      <c r="A63" t="s">
        <v>20</v>
      </c>
      <c r="B63">
        <v>2331</v>
      </c>
      <c r="C63" t="s">
        <v>14</v>
      </c>
      <c r="D63">
        <v>19</v>
      </c>
    </row>
    <row r="64" spans="1:4" x14ac:dyDescent="0.35">
      <c r="A64" t="s">
        <v>20</v>
      </c>
      <c r="B64">
        <v>113</v>
      </c>
      <c r="C64" t="s">
        <v>14</v>
      </c>
      <c r="D64">
        <v>886</v>
      </c>
    </row>
    <row r="65" spans="1:4" x14ac:dyDescent="0.35">
      <c r="A65" t="s">
        <v>20</v>
      </c>
      <c r="B65">
        <v>164</v>
      </c>
      <c r="C65" t="s">
        <v>14</v>
      </c>
      <c r="D65">
        <v>35</v>
      </c>
    </row>
    <row r="66" spans="1:4" x14ac:dyDescent="0.35">
      <c r="A66" t="s">
        <v>20</v>
      </c>
      <c r="B66">
        <v>164</v>
      </c>
      <c r="C66" t="s">
        <v>14</v>
      </c>
      <c r="D66">
        <v>24</v>
      </c>
    </row>
    <row r="67" spans="1:4" x14ac:dyDescent="0.35">
      <c r="A67" t="s">
        <v>20</v>
      </c>
      <c r="B67">
        <v>336</v>
      </c>
      <c r="C67" t="s">
        <v>14</v>
      </c>
      <c r="D67">
        <v>86</v>
      </c>
    </row>
    <row r="68" spans="1:4" x14ac:dyDescent="0.35">
      <c r="A68" t="s">
        <v>20</v>
      </c>
      <c r="B68">
        <v>1917</v>
      </c>
      <c r="C68" t="s">
        <v>14</v>
      </c>
      <c r="D68">
        <v>243</v>
      </c>
    </row>
    <row r="69" spans="1:4" x14ac:dyDescent="0.35">
      <c r="A69" t="s">
        <v>20</v>
      </c>
      <c r="B69">
        <v>95</v>
      </c>
      <c r="C69" t="s">
        <v>14</v>
      </c>
      <c r="D69">
        <v>65</v>
      </c>
    </row>
    <row r="70" spans="1:4" x14ac:dyDescent="0.35">
      <c r="A70" t="s">
        <v>20</v>
      </c>
      <c r="B70">
        <v>147</v>
      </c>
      <c r="C70" t="s">
        <v>14</v>
      </c>
      <c r="D70">
        <v>100</v>
      </c>
    </row>
    <row r="71" spans="1:4" x14ac:dyDescent="0.35">
      <c r="A71" t="s">
        <v>20</v>
      </c>
      <c r="B71">
        <v>86</v>
      </c>
      <c r="C71" t="s">
        <v>14</v>
      </c>
      <c r="D71">
        <v>168</v>
      </c>
    </row>
    <row r="72" spans="1:4" x14ac:dyDescent="0.35">
      <c r="A72" t="s">
        <v>20</v>
      </c>
      <c r="B72">
        <v>83</v>
      </c>
      <c r="C72" t="s">
        <v>14</v>
      </c>
      <c r="D72">
        <v>13</v>
      </c>
    </row>
    <row r="73" spans="1:4" x14ac:dyDescent="0.35">
      <c r="A73" t="s">
        <v>20</v>
      </c>
      <c r="B73">
        <v>676</v>
      </c>
      <c r="C73" t="s">
        <v>14</v>
      </c>
      <c r="D73">
        <v>1</v>
      </c>
    </row>
    <row r="74" spans="1:4" x14ac:dyDescent="0.35">
      <c r="A74" t="s">
        <v>20</v>
      </c>
      <c r="B74">
        <v>361</v>
      </c>
      <c r="C74" t="s">
        <v>14</v>
      </c>
      <c r="D74">
        <v>40</v>
      </c>
    </row>
    <row r="75" spans="1:4" x14ac:dyDescent="0.35">
      <c r="A75" t="s">
        <v>20</v>
      </c>
      <c r="B75">
        <v>131</v>
      </c>
      <c r="C75" t="s">
        <v>14</v>
      </c>
      <c r="D75">
        <v>226</v>
      </c>
    </row>
    <row r="76" spans="1:4" x14ac:dyDescent="0.35">
      <c r="A76" t="s">
        <v>20</v>
      </c>
      <c r="B76">
        <v>126</v>
      </c>
      <c r="C76" t="s">
        <v>14</v>
      </c>
      <c r="D76">
        <v>1625</v>
      </c>
    </row>
    <row r="77" spans="1:4" x14ac:dyDescent="0.35">
      <c r="A77" t="s">
        <v>20</v>
      </c>
      <c r="B77">
        <v>275</v>
      </c>
      <c r="C77" t="s">
        <v>14</v>
      </c>
      <c r="D77">
        <v>143</v>
      </c>
    </row>
    <row r="78" spans="1:4" x14ac:dyDescent="0.35">
      <c r="A78" t="s">
        <v>20</v>
      </c>
      <c r="B78">
        <v>67</v>
      </c>
      <c r="C78" t="s">
        <v>14</v>
      </c>
      <c r="D78">
        <v>934</v>
      </c>
    </row>
    <row r="79" spans="1:4" x14ac:dyDescent="0.35">
      <c r="A79" t="s">
        <v>20</v>
      </c>
      <c r="B79">
        <v>154</v>
      </c>
      <c r="C79" t="s">
        <v>14</v>
      </c>
      <c r="D79">
        <v>17</v>
      </c>
    </row>
    <row r="80" spans="1:4" x14ac:dyDescent="0.35">
      <c r="A80" t="s">
        <v>20</v>
      </c>
      <c r="B80">
        <v>1782</v>
      </c>
      <c r="C80" t="s">
        <v>14</v>
      </c>
      <c r="D80">
        <v>2179</v>
      </c>
    </row>
    <row r="81" spans="1:4" x14ac:dyDescent="0.35">
      <c r="A81" t="s">
        <v>20</v>
      </c>
      <c r="B81">
        <v>903</v>
      </c>
      <c r="C81" t="s">
        <v>14</v>
      </c>
      <c r="D81">
        <v>931</v>
      </c>
    </row>
    <row r="82" spans="1:4" x14ac:dyDescent="0.35">
      <c r="A82" t="s">
        <v>20</v>
      </c>
      <c r="B82">
        <v>94</v>
      </c>
      <c r="C82" t="s">
        <v>14</v>
      </c>
      <c r="D82">
        <v>92</v>
      </c>
    </row>
    <row r="83" spans="1:4" x14ac:dyDescent="0.35">
      <c r="A83" t="s">
        <v>20</v>
      </c>
      <c r="B83">
        <v>180</v>
      </c>
      <c r="C83" t="s">
        <v>14</v>
      </c>
      <c r="D83">
        <v>57</v>
      </c>
    </row>
    <row r="84" spans="1:4" x14ac:dyDescent="0.35">
      <c r="A84" t="s">
        <v>20</v>
      </c>
      <c r="B84">
        <v>533</v>
      </c>
      <c r="C84" t="s">
        <v>14</v>
      </c>
      <c r="D84">
        <v>41</v>
      </c>
    </row>
    <row r="85" spans="1:4" x14ac:dyDescent="0.35">
      <c r="A85" t="s">
        <v>20</v>
      </c>
      <c r="B85">
        <v>2443</v>
      </c>
      <c r="C85" t="s">
        <v>14</v>
      </c>
      <c r="D85">
        <v>1</v>
      </c>
    </row>
    <row r="86" spans="1:4" x14ac:dyDescent="0.35">
      <c r="A86" t="s">
        <v>20</v>
      </c>
      <c r="B86">
        <v>89</v>
      </c>
      <c r="C86" t="s">
        <v>14</v>
      </c>
      <c r="D86">
        <v>101</v>
      </c>
    </row>
    <row r="87" spans="1:4" x14ac:dyDescent="0.35">
      <c r="A87" t="s">
        <v>20</v>
      </c>
      <c r="B87">
        <v>159</v>
      </c>
      <c r="C87" t="s">
        <v>14</v>
      </c>
      <c r="D87">
        <v>1335</v>
      </c>
    </row>
    <row r="88" spans="1:4" x14ac:dyDescent="0.35">
      <c r="A88" t="s">
        <v>20</v>
      </c>
      <c r="B88">
        <v>50</v>
      </c>
      <c r="C88" t="s">
        <v>14</v>
      </c>
      <c r="D88">
        <v>15</v>
      </c>
    </row>
    <row r="89" spans="1:4" x14ac:dyDescent="0.35">
      <c r="A89" t="s">
        <v>20</v>
      </c>
      <c r="B89">
        <v>186</v>
      </c>
      <c r="C89" t="s">
        <v>14</v>
      </c>
      <c r="D89">
        <v>454</v>
      </c>
    </row>
    <row r="90" spans="1:4" x14ac:dyDescent="0.35">
      <c r="A90" t="s">
        <v>20</v>
      </c>
      <c r="B90">
        <v>1071</v>
      </c>
      <c r="C90" t="s">
        <v>14</v>
      </c>
      <c r="D90">
        <v>3182</v>
      </c>
    </row>
    <row r="91" spans="1:4" x14ac:dyDescent="0.35">
      <c r="A91" t="s">
        <v>20</v>
      </c>
      <c r="B91">
        <v>117</v>
      </c>
      <c r="C91" t="s">
        <v>14</v>
      </c>
      <c r="D91">
        <v>15</v>
      </c>
    </row>
    <row r="92" spans="1:4" x14ac:dyDescent="0.35">
      <c r="A92" t="s">
        <v>20</v>
      </c>
      <c r="B92">
        <v>70</v>
      </c>
      <c r="C92" t="s">
        <v>14</v>
      </c>
      <c r="D92">
        <v>133</v>
      </c>
    </row>
    <row r="93" spans="1:4" x14ac:dyDescent="0.35">
      <c r="A93" t="s">
        <v>20</v>
      </c>
      <c r="B93">
        <v>135</v>
      </c>
      <c r="C93" t="s">
        <v>14</v>
      </c>
      <c r="D93">
        <v>2062</v>
      </c>
    </row>
    <row r="94" spans="1:4" x14ac:dyDescent="0.35">
      <c r="A94" t="s">
        <v>20</v>
      </c>
      <c r="B94">
        <v>768</v>
      </c>
      <c r="C94" t="s">
        <v>14</v>
      </c>
      <c r="D94">
        <v>29</v>
      </c>
    </row>
    <row r="95" spans="1:4" x14ac:dyDescent="0.35">
      <c r="A95" t="s">
        <v>20</v>
      </c>
      <c r="B95">
        <v>199</v>
      </c>
      <c r="C95" t="s">
        <v>14</v>
      </c>
      <c r="D95">
        <v>132</v>
      </c>
    </row>
    <row r="96" spans="1:4" x14ac:dyDescent="0.35">
      <c r="A96" t="s">
        <v>20</v>
      </c>
      <c r="B96">
        <v>107</v>
      </c>
      <c r="C96" t="s">
        <v>14</v>
      </c>
      <c r="D96">
        <v>137</v>
      </c>
    </row>
    <row r="97" spans="1:4" x14ac:dyDescent="0.35">
      <c r="A97" t="s">
        <v>20</v>
      </c>
      <c r="B97">
        <v>195</v>
      </c>
      <c r="C97" t="s">
        <v>14</v>
      </c>
      <c r="D97">
        <v>908</v>
      </c>
    </row>
    <row r="98" spans="1:4" x14ac:dyDescent="0.35">
      <c r="A98" t="s">
        <v>20</v>
      </c>
      <c r="B98">
        <v>3376</v>
      </c>
      <c r="C98" t="s">
        <v>14</v>
      </c>
      <c r="D98">
        <v>10</v>
      </c>
    </row>
    <row r="99" spans="1:4" x14ac:dyDescent="0.35">
      <c r="A99" t="s">
        <v>20</v>
      </c>
      <c r="B99">
        <v>41</v>
      </c>
      <c r="C99" t="s">
        <v>14</v>
      </c>
      <c r="D99">
        <v>1910</v>
      </c>
    </row>
    <row r="100" spans="1:4" x14ac:dyDescent="0.35">
      <c r="A100" t="s">
        <v>20</v>
      </c>
      <c r="B100">
        <v>1821</v>
      </c>
      <c r="C100" t="s">
        <v>14</v>
      </c>
      <c r="D100">
        <v>38</v>
      </c>
    </row>
    <row r="101" spans="1:4" x14ac:dyDescent="0.35">
      <c r="A101" t="s">
        <v>20</v>
      </c>
      <c r="B101">
        <v>164</v>
      </c>
      <c r="C101" t="s">
        <v>14</v>
      </c>
      <c r="D101">
        <v>104</v>
      </c>
    </row>
    <row r="102" spans="1:4" x14ac:dyDescent="0.35">
      <c r="A102" t="s">
        <v>20</v>
      </c>
      <c r="B102">
        <v>157</v>
      </c>
      <c r="C102" t="s">
        <v>14</v>
      </c>
      <c r="D102">
        <v>49</v>
      </c>
    </row>
    <row r="103" spans="1:4" x14ac:dyDescent="0.35">
      <c r="A103" t="s">
        <v>20</v>
      </c>
      <c r="B103">
        <v>246</v>
      </c>
      <c r="C103" t="s">
        <v>14</v>
      </c>
      <c r="D103">
        <v>1</v>
      </c>
    </row>
    <row r="104" spans="1:4" x14ac:dyDescent="0.35">
      <c r="A104" t="s">
        <v>20</v>
      </c>
      <c r="B104">
        <v>1396</v>
      </c>
      <c r="C104" t="s">
        <v>14</v>
      </c>
      <c r="D104">
        <v>245</v>
      </c>
    </row>
    <row r="105" spans="1:4" x14ac:dyDescent="0.35">
      <c r="A105" t="s">
        <v>20</v>
      </c>
      <c r="B105">
        <v>2506</v>
      </c>
      <c r="C105" t="s">
        <v>14</v>
      </c>
      <c r="D105">
        <v>32</v>
      </c>
    </row>
    <row r="106" spans="1:4" x14ac:dyDescent="0.35">
      <c r="A106" t="s">
        <v>20</v>
      </c>
      <c r="B106">
        <v>244</v>
      </c>
      <c r="C106" t="s">
        <v>14</v>
      </c>
      <c r="D106">
        <v>7</v>
      </c>
    </row>
    <row r="107" spans="1:4" x14ac:dyDescent="0.35">
      <c r="A107" t="s">
        <v>20</v>
      </c>
      <c r="B107">
        <v>146</v>
      </c>
      <c r="C107" t="s">
        <v>14</v>
      </c>
      <c r="D107">
        <v>803</v>
      </c>
    </row>
    <row r="108" spans="1:4" x14ac:dyDescent="0.35">
      <c r="A108" t="s">
        <v>20</v>
      </c>
      <c r="B108">
        <v>1267</v>
      </c>
      <c r="C108" t="s">
        <v>14</v>
      </c>
      <c r="D108">
        <v>16</v>
      </c>
    </row>
    <row r="109" spans="1:4" x14ac:dyDescent="0.35">
      <c r="A109" t="s">
        <v>20</v>
      </c>
      <c r="B109">
        <v>1561</v>
      </c>
      <c r="C109" t="s">
        <v>14</v>
      </c>
      <c r="D109">
        <v>31</v>
      </c>
    </row>
    <row r="110" spans="1:4" x14ac:dyDescent="0.35">
      <c r="A110" t="s">
        <v>20</v>
      </c>
      <c r="B110">
        <v>48</v>
      </c>
      <c r="C110" t="s">
        <v>14</v>
      </c>
      <c r="D110">
        <v>108</v>
      </c>
    </row>
    <row r="111" spans="1:4" x14ac:dyDescent="0.35">
      <c r="A111" t="s">
        <v>20</v>
      </c>
      <c r="B111">
        <v>2739</v>
      </c>
      <c r="C111" t="s">
        <v>14</v>
      </c>
      <c r="D111">
        <v>30</v>
      </c>
    </row>
    <row r="112" spans="1:4" x14ac:dyDescent="0.35">
      <c r="A112" t="s">
        <v>20</v>
      </c>
      <c r="B112">
        <v>3537</v>
      </c>
      <c r="C112" t="s">
        <v>14</v>
      </c>
      <c r="D112">
        <v>17</v>
      </c>
    </row>
    <row r="113" spans="1:4" x14ac:dyDescent="0.35">
      <c r="A113" t="s">
        <v>20</v>
      </c>
      <c r="B113">
        <v>2107</v>
      </c>
      <c r="C113" t="s">
        <v>14</v>
      </c>
      <c r="D113">
        <v>80</v>
      </c>
    </row>
    <row r="114" spans="1:4" x14ac:dyDescent="0.35">
      <c r="A114" t="s">
        <v>20</v>
      </c>
      <c r="B114">
        <v>3318</v>
      </c>
      <c r="C114" t="s">
        <v>14</v>
      </c>
      <c r="D114">
        <v>2468</v>
      </c>
    </row>
    <row r="115" spans="1:4" x14ac:dyDescent="0.35">
      <c r="A115" t="s">
        <v>20</v>
      </c>
      <c r="B115">
        <v>340</v>
      </c>
      <c r="C115" t="s">
        <v>14</v>
      </c>
      <c r="D115">
        <v>26</v>
      </c>
    </row>
    <row r="116" spans="1:4" x14ac:dyDescent="0.35">
      <c r="A116" t="s">
        <v>20</v>
      </c>
      <c r="B116">
        <v>1442</v>
      </c>
      <c r="C116" t="s">
        <v>14</v>
      </c>
      <c r="D116">
        <v>73</v>
      </c>
    </row>
    <row r="117" spans="1:4" x14ac:dyDescent="0.35">
      <c r="A117" t="s">
        <v>20</v>
      </c>
      <c r="B117">
        <v>126</v>
      </c>
      <c r="C117" t="s">
        <v>14</v>
      </c>
      <c r="D117">
        <v>128</v>
      </c>
    </row>
    <row r="118" spans="1:4" x14ac:dyDescent="0.35">
      <c r="A118" t="s">
        <v>20</v>
      </c>
      <c r="B118">
        <v>524</v>
      </c>
      <c r="C118" t="s">
        <v>14</v>
      </c>
      <c r="D118">
        <v>33</v>
      </c>
    </row>
    <row r="119" spans="1:4" x14ac:dyDescent="0.35">
      <c r="A119" t="s">
        <v>20</v>
      </c>
      <c r="B119">
        <v>1989</v>
      </c>
      <c r="C119" t="s">
        <v>14</v>
      </c>
      <c r="D119">
        <v>1072</v>
      </c>
    </row>
    <row r="120" spans="1:4" x14ac:dyDescent="0.35">
      <c r="A120" t="s">
        <v>20</v>
      </c>
      <c r="B120">
        <v>157</v>
      </c>
      <c r="C120" t="s">
        <v>14</v>
      </c>
      <c r="D120">
        <v>393</v>
      </c>
    </row>
    <row r="121" spans="1:4" x14ac:dyDescent="0.35">
      <c r="A121" t="s">
        <v>20</v>
      </c>
      <c r="B121">
        <v>4498</v>
      </c>
      <c r="C121" t="s">
        <v>14</v>
      </c>
      <c r="D121">
        <v>1257</v>
      </c>
    </row>
    <row r="122" spans="1:4" x14ac:dyDescent="0.35">
      <c r="A122" t="s">
        <v>20</v>
      </c>
      <c r="B122">
        <v>80</v>
      </c>
      <c r="C122" t="s">
        <v>14</v>
      </c>
      <c r="D122">
        <v>328</v>
      </c>
    </row>
    <row r="123" spans="1:4" x14ac:dyDescent="0.35">
      <c r="A123" t="s">
        <v>20</v>
      </c>
      <c r="B123">
        <v>43</v>
      </c>
      <c r="C123" t="s">
        <v>14</v>
      </c>
      <c r="D123">
        <v>147</v>
      </c>
    </row>
    <row r="124" spans="1:4" x14ac:dyDescent="0.35">
      <c r="A124" t="s">
        <v>20</v>
      </c>
      <c r="B124">
        <v>2053</v>
      </c>
      <c r="C124" t="s">
        <v>14</v>
      </c>
      <c r="D124">
        <v>830</v>
      </c>
    </row>
    <row r="125" spans="1:4" x14ac:dyDescent="0.35">
      <c r="A125" t="s">
        <v>20</v>
      </c>
      <c r="B125">
        <v>168</v>
      </c>
      <c r="C125" t="s">
        <v>14</v>
      </c>
      <c r="D125">
        <v>331</v>
      </c>
    </row>
    <row r="126" spans="1:4" x14ac:dyDescent="0.35">
      <c r="A126" t="s">
        <v>20</v>
      </c>
      <c r="B126">
        <v>4289</v>
      </c>
      <c r="C126" t="s">
        <v>14</v>
      </c>
      <c r="D126">
        <v>25</v>
      </c>
    </row>
    <row r="127" spans="1:4" x14ac:dyDescent="0.35">
      <c r="A127" t="s">
        <v>20</v>
      </c>
      <c r="B127">
        <v>165</v>
      </c>
      <c r="C127" t="s">
        <v>14</v>
      </c>
      <c r="D127">
        <v>3483</v>
      </c>
    </row>
    <row r="128" spans="1:4" x14ac:dyDescent="0.35">
      <c r="A128" t="s">
        <v>20</v>
      </c>
      <c r="B128">
        <v>1815</v>
      </c>
      <c r="C128" t="s">
        <v>14</v>
      </c>
      <c r="D128">
        <v>923</v>
      </c>
    </row>
    <row r="129" spans="1:4" x14ac:dyDescent="0.35">
      <c r="A129" t="s">
        <v>20</v>
      </c>
      <c r="B129">
        <v>397</v>
      </c>
      <c r="C129" t="s">
        <v>14</v>
      </c>
      <c r="D129">
        <v>1</v>
      </c>
    </row>
    <row r="130" spans="1:4" x14ac:dyDescent="0.35">
      <c r="A130" t="s">
        <v>20</v>
      </c>
      <c r="B130">
        <v>1539</v>
      </c>
      <c r="C130" t="s">
        <v>14</v>
      </c>
      <c r="D130">
        <v>33</v>
      </c>
    </row>
    <row r="131" spans="1:4" x14ac:dyDescent="0.35">
      <c r="A131" t="s">
        <v>20</v>
      </c>
      <c r="B131">
        <v>138</v>
      </c>
      <c r="C131" t="s">
        <v>14</v>
      </c>
      <c r="D131">
        <v>40</v>
      </c>
    </row>
    <row r="132" spans="1:4" x14ac:dyDescent="0.35">
      <c r="A132" t="s">
        <v>20</v>
      </c>
      <c r="B132">
        <v>3594</v>
      </c>
      <c r="C132" t="s">
        <v>14</v>
      </c>
      <c r="D132">
        <v>23</v>
      </c>
    </row>
    <row r="133" spans="1:4" x14ac:dyDescent="0.35">
      <c r="A133" t="s">
        <v>20</v>
      </c>
      <c r="B133">
        <v>5880</v>
      </c>
      <c r="C133" t="s">
        <v>14</v>
      </c>
      <c r="D133">
        <v>75</v>
      </c>
    </row>
    <row r="134" spans="1:4" x14ac:dyDescent="0.35">
      <c r="A134" t="s">
        <v>20</v>
      </c>
      <c r="B134">
        <v>112</v>
      </c>
      <c r="C134" t="s">
        <v>14</v>
      </c>
      <c r="D134">
        <v>2176</v>
      </c>
    </row>
    <row r="135" spans="1:4" x14ac:dyDescent="0.35">
      <c r="A135" t="s">
        <v>20</v>
      </c>
      <c r="B135">
        <v>943</v>
      </c>
      <c r="C135" t="s">
        <v>14</v>
      </c>
      <c r="D135">
        <v>441</v>
      </c>
    </row>
    <row r="136" spans="1:4" x14ac:dyDescent="0.35">
      <c r="A136" t="s">
        <v>20</v>
      </c>
      <c r="B136">
        <v>2468</v>
      </c>
      <c r="C136" t="s">
        <v>14</v>
      </c>
      <c r="D136">
        <v>25</v>
      </c>
    </row>
    <row r="137" spans="1:4" x14ac:dyDescent="0.35">
      <c r="A137" t="s">
        <v>20</v>
      </c>
      <c r="B137">
        <v>2551</v>
      </c>
      <c r="C137" t="s">
        <v>14</v>
      </c>
      <c r="D137">
        <v>127</v>
      </c>
    </row>
    <row r="138" spans="1:4" x14ac:dyDescent="0.35">
      <c r="A138" t="s">
        <v>20</v>
      </c>
      <c r="B138">
        <v>101</v>
      </c>
      <c r="C138" t="s">
        <v>14</v>
      </c>
      <c r="D138">
        <v>355</v>
      </c>
    </row>
    <row r="139" spans="1:4" x14ac:dyDescent="0.35">
      <c r="A139" t="s">
        <v>20</v>
      </c>
      <c r="B139">
        <v>92</v>
      </c>
      <c r="C139" t="s">
        <v>14</v>
      </c>
      <c r="D139">
        <v>44</v>
      </c>
    </row>
    <row r="140" spans="1:4" x14ac:dyDescent="0.35">
      <c r="A140" t="s">
        <v>20</v>
      </c>
      <c r="B140">
        <v>62</v>
      </c>
      <c r="C140" t="s">
        <v>14</v>
      </c>
      <c r="D140">
        <v>67</v>
      </c>
    </row>
    <row r="141" spans="1:4" x14ac:dyDescent="0.35">
      <c r="A141" t="s">
        <v>20</v>
      </c>
      <c r="B141">
        <v>149</v>
      </c>
      <c r="C141" t="s">
        <v>14</v>
      </c>
      <c r="D141">
        <v>1068</v>
      </c>
    </row>
    <row r="142" spans="1:4" x14ac:dyDescent="0.35">
      <c r="A142" t="s">
        <v>20</v>
      </c>
      <c r="B142">
        <v>329</v>
      </c>
      <c r="C142" t="s">
        <v>14</v>
      </c>
      <c r="D142">
        <v>424</v>
      </c>
    </row>
    <row r="143" spans="1:4" x14ac:dyDescent="0.35">
      <c r="A143" t="s">
        <v>20</v>
      </c>
      <c r="B143">
        <v>97</v>
      </c>
      <c r="C143" t="s">
        <v>14</v>
      </c>
      <c r="D143">
        <v>151</v>
      </c>
    </row>
    <row r="144" spans="1:4" x14ac:dyDescent="0.35">
      <c r="A144" t="s">
        <v>20</v>
      </c>
      <c r="B144">
        <v>1784</v>
      </c>
      <c r="C144" t="s">
        <v>14</v>
      </c>
      <c r="D144">
        <v>1608</v>
      </c>
    </row>
    <row r="145" spans="1:4" x14ac:dyDescent="0.35">
      <c r="A145" t="s">
        <v>20</v>
      </c>
      <c r="B145">
        <v>1684</v>
      </c>
      <c r="C145" t="s">
        <v>14</v>
      </c>
      <c r="D145">
        <v>941</v>
      </c>
    </row>
    <row r="146" spans="1:4" x14ac:dyDescent="0.35">
      <c r="A146" t="s">
        <v>20</v>
      </c>
      <c r="B146">
        <v>250</v>
      </c>
      <c r="C146" t="s">
        <v>14</v>
      </c>
      <c r="D146">
        <v>1</v>
      </c>
    </row>
    <row r="147" spans="1:4" x14ac:dyDescent="0.35">
      <c r="A147" t="s">
        <v>20</v>
      </c>
      <c r="B147">
        <v>238</v>
      </c>
      <c r="C147" t="s">
        <v>14</v>
      </c>
      <c r="D147">
        <v>40</v>
      </c>
    </row>
    <row r="148" spans="1:4" x14ac:dyDescent="0.35">
      <c r="A148" t="s">
        <v>20</v>
      </c>
      <c r="B148">
        <v>53</v>
      </c>
      <c r="C148" t="s">
        <v>14</v>
      </c>
      <c r="D148">
        <v>3015</v>
      </c>
    </row>
    <row r="149" spans="1:4" x14ac:dyDescent="0.35">
      <c r="A149" t="s">
        <v>20</v>
      </c>
      <c r="B149">
        <v>214</v>
      </c>
      <c r="C149" t="s">
        <v>14</v>
      </c>
      <c r="D149">
        <v>435</v>
      </c>
    </row>
    <row r="150" spans="1:4" x14ac:dyDescent="0.35">
      <c r="A150" t="s">
        <v>20</v>
      </c>
      <c r="B150">
        <v>222</v>
      </c>
      <c r="C150" t="s">
        <v>14</v>
      </c>
      <c r="D150">
        <v>714</v>
      </c>
    </row>
    <row r="151" spans="1:4" x14ac:dyDescent="0.35">
      <c r="A151" t="s">
        <v>20</v>
      </c>
      <c r="B151">
        <v>1884</v>
      </c>
      <c r="C151" t="s">
        <v>14</v>
      </c>
      <c r="D151">
        <v>5497</v>
      </c>
    </row>
    <row r="152" spans="1:4" x14ac:dyDescent="0.35">
      <c r="A152" t="s">
        <v>20</v>
      </c>
      <c r="B152">
        <v>218</v>
      </c>
      <c r="C152" t="s">
        <v>14</v>
      </c>
      <c r="D152">
        <v>418</v>
      </c>
    </row>
    <row r="153" spans="1:4" x14ac:dyDescent="0.35">
      <c r="A153" t="s">
        <v>20</v>
      </c>
      <c r="B153">
        <v>6465</v>
      </c>
      <c r="C153" t="s">
        <v>14</v>
      </c>
      <c r="D153">
        <v>1439</v>
      </c>
    </row>
    <row r="154" spans="1:4" x14ac:dyDescent="0.35">
      <c r="A154" t="s">
        <v>20</v>
      </c>
      <c r="B154">
        <v>59</v>
      </c>
      <c r="C154" t="s">
        <v>14</v>
      </c>
      <c r="D154">
        <v>15</v>
      </c>
    </row>
    <row r="155" spans="1:4" x14ac:dyDescent="0.35">
      <c r="A155" t="s">
        <v>20</v>
      </c>
      <c r="B155">
        <v>88</v>
      </c>
      <c r="C155" t="s">
        <v>14</v>
      </c>
      <c r="D155">
        <v>1999</v>
      </c>
    </row>
    <row r="156" spans="1:4" x14ac:dyDescent="0.35">
      <c r="A156" t="s">
        <v>20</v>
      </c>
      <c r="B156">
        <v>1697</v>
      </c>
      <c r="C156" t="s">
        <v>14</v>
      </c>
      <c r="D156">
        <v>118</v>
      </c>
    </row>
    <row r="157" spans="1:4" x14ac:dyDescent="0.35">
      <c r="A157" t="s">
        <v>20</v>
      </c>
      <c r="B157">
        <v>92</v>
      </c>
      <c r="C157" t="s">
        <v>14</v>
      </c>
      <c r="D157">
        <v>162</v>
      </c>
    </row>
    <row r="158" spans="1:4" x14ac:dyDescent="0.35">
      <c r="A158" t="s">
        <v>20</v>
      </c>
      <c r="B158">
        <v>186</v>
      </c>
      <c r="C158" t="s">
        <v>14</v>
      </c>
      <c r="D158">
        <v>83</v>
      </c>
    </row>
    <row r="159" spans="1:4" x14ac:dyDescent="0.35">
      <c r="A159" t="s">
        <v>20</v>
      </c>
      <c r="B159">
        <v>138</v>
      </c>
      <c r="C159" t="s">
        <v>14</v>
      </c>
      <c r="D159">
        <v>747</v>
      </c>
    </row>
    <row r="160" spans="1:4" x14ac:dyDescent="0.35">
      <c r="A160" t="s">
        <v>20</v>
      </c>
      <c r="B160">
        <v>261</v>
      </c>
      <c r="C160" t="s">
        <v>14</v>
      </c>
      <c r="D160">
        <v>84</v>
      </c>
    </row>
    <row r="161" spans="1:4" x14ac:dyDescent="0.35">
      <c r="A161" t="s">
        <v>20</v>
      </c>
      <c r="B161">
        <v>107</v>
      </c>
      <c r="C161" t="s">
        <v>14</v>
      </c>
      <c r="D161">
        <v>91</v>
      </c>
    </row>
    <row r="162" spans="1:4" x14ac:dyDescent="0.35">
      <c r="A162" t="s">
        <v>20</v>
      </c>
      <c r="B162">
        <v>199</v>
      </c>
      <c r="C162" t="s">
        <v>14</v>
      </c>
      <c r="D162">
        <v>792</v>
      </c>
    </row>
    <row r="163" spans="1:4" x14ac:dyDescent="0.35">
      <c r="A163" t="s">
        <v>20</v>
      </c>
      <c r="B163">
        <v>5512</v>
      </c>
      <c r="C163" t="s">
        <v>14</v>
      </c>
      <c r="D163">
        <v>32</v>
      </c>
    </row>
    <row r="164" spans="1:4" x14ac:dyDescent="0.35">
      <c r="A164" t="s">
        <v>20</v>
      </c>
      <c r="B164">
        <v>86</v>
      </c>
      <c r="C164" t="s">
        <v>14</v>
      </c>
      <c r="D164">
        <v>186</v>
      </c>
    </row>
    <row r="165" spans="1:4" x14ac:dyDescent="0.35">
      <c r="A165" t="s">
        <v>20</v>
      </c>
      <c r="B165">
        <v>2768</v>
      </c>
      <c r="C165" t="s">
        <v>14</v>
      </c>
      <c r="D165">
        <v>605</v>
      </c>
    </row>
    <row r="166" spans="1:4" x14ac:dyDescent="0.35">
      <c r="A166" t="s">
        <v>20</v>
      </c>
      <c r="B166">
        <v>48</v>
      </c>
      <c r="C166" t="s">
        <v>14</v>
      </c>
      <c r="D166">
        <v>1</v>
      </c>
    </row>
    <row r="167" spans="1:4" x14ac:dyDescent="0.35">
      <c r="A167" t="s">
        <v>20</v>
      </c>
      <c r="B167">
        <v>87</v>
      </c>
      <c r="C167" t="s">
        <v>14</v>
      </c>
      <c r="D167">
        <v>31</v>
      </c>
    </row>
    <row r="168" spans="1:4" x14ac:dyDescent="0.35">
      <c r="A168" t="s">
        <v>20</v>
      </c>
      <c r="B168">
        <v>1894</v>
      </c>
      <c r="C168" t="s">
        <v>14</v>
      </c>
      <c r="D168">
        <v>1181</v>
      </c>
    </row>
    <row r="169" spans="1:4" x14ac:dyDescent="0.35">
      <c r="A169" t="s">
        <v>20</v>
      </c>
      <c r="B169">
        <v>282</v>
      </c>
      <c r="C169" t="s">
        <v>14</v>
      </c>
      <c r="D169">
        <v>39</v>
      </c>
    </row>
    <row r="170" spans="1:4" x14ac:dyDescent="0.35">
      <c r="A170" t="s">
        <v>20</v>
      </c>
      <c r="B170">
        <v>116</v>
      </c>
      <c r="C170" t="s">
        <v>14</v>
      </c>
      <c r="D170">
        <v>46</v>
      </c>
    </row>
    <row r="171" spans="1:4" x14ac:dyDescent="0.35">
      <c r="A171" t="s">
        <v>20</v>
      </c>
      <c r="B171">
        <v>83</v>
      </c>
      <c r="C171" t="s">
        <v>14</v>
      </c>
      <c r="D171">
        <v>105</v>
      </c>
    </row>
    <row r="172" spans="1:4" x14ac:dyDescent="0.35">
      <c r="A172" t="s">
        <v>20</v>
      </c>
      <c r="B172">
        <v>91</v>
      </c>
      <c r="C172" t="s">
        <v>14</v>
      </c>
      <c r="D172">
        <v>535</v>
      </c>
    </row>
    <row r="173" spans="1:4" x14ac:dyDescent="0.35">
      <c r="A173" t="s">
        <v>20</v>
      </c>
      <c r="B173">
        <v>546</v>
      </c>
      <c r="C173" t="s">
        <v>14</v>
      </c>
      <c r="D173">
        <v>16</v>
      </c>
    </row>
    <row r="174" spans="1:4" x14ac:dyDescent="0.35">
      <c r="A174" t="s">
        <v>20</v>
      </c>
      <c r="B174">
        <v>393</v>
      </c>
      <c r="C174" t="s">
        <v>14</v>
      </c>
      <c r="D174">
        <v>575</v>
      </c>
    </row>
    <row r="175" spans="1:4" x14ac:dyDescent="0.35">
      <c r="A175" t="s">
        <v>20</v>
      </c>
      <c r="B175">
        <v>133</v>
      </c>
      <c r="C175" t="s">
        <v>14</v>
      </c>
      <c r="D175">
        <v>1120</v>
      </c>
    </row>
    <row r="176" spans="1:4" x14ac:dyDescent="0.35">
      <c r="A176" t="s">
        <v>20</v>
      </c>
      <c r="B176">
        <v>254</v>
      </c>
      <c r="C176" t="s">
        <v>14</v>
      </c>
      <c r="D176">
        <v>113</v>
      </c>
    </row>
    <row r="177" spans="1:4" x14ac:dyDescent="0.35">
      <c r="A177" t="s">
        <v>20</v>
      </c>
      <c r="B177">
        <v>176</v>
      </c>
      <c r="C177" t="s">
        <v>14</v>
      </c>
      <c r="D177">
        <v>1538</v>
      </c>
    </row>
    <row r="178" spans="1:4" x14ac:dyDescent="0.35">
      <c r="A178" t="s">
        <v>20</v>
      </c>
      <c r="B178">
        <v>337</v>
      </c>
      <c r="C178" t="s">
        <v>14</v>
      </c>
      <c r="D178">
        <v>9</v>
      </c>
    </row>
    <row r="179" spans="1:4" x14ac:dyDescent="0.35">
      <c r="A179" t="s">
        <v>20</v>
      </c>
      <c r="B179">
        <v>107</v>
      </c>
      <c r="C179" t="s">
        <v>14</v>
      </c>
      <c r="D179">
        <v>554</v>
      </c>
    </row>
    <row r="180" spans="1:4" x14ac:dyDescent="0.35">
      <c r="A180" t="s">
        <v>20</v>
      </c>
      <c r="B180">
        <v>183</v>
      </c>
      <c r="C180" t="s">
        <v>14</v>
      </c>
      <c r="D180">
        <v>648</v>
      </c>
    </row>
    <row r="181" spans="1:4" x14ac:dyDescent="0.35">
      <c r="A181" t="s">
        <v>20</v>
      </c>
      <c r="B181">
        <v>72</v>
      </c>
      <c r="C181" t="s">
        <v>14</v>
      </c>
      <c r="D181">
        <v>21</v>
      </c>
    </row>
    <row r="182" spans="1:4" x14ac:dyDescent="0.35">
      <c r="A182" t="s">
        <v>20</v>
      </c>
      <c r="B182">
        <v>295</v>
      </c>
      <c r="C182" t="s">
        <v>14</v>
      </c>
      <c r="D182">
        <v>54</v>
      </c>
    </row>
    <row r="183" spans="1:4" x14ac:dyDescent="0.35">
      <c r="A183" t="s">
        <v>20</v>
      </c>
      <c r="B183">
        <v>142</v>
      </c>
      <c r="C183" t="s">
        <v>14</v>
      </c>
      <c r="D183">
        <v>120</v>
      </c>
    </row>
    <row r="184" spans="1:4" x14ac:dyDescent="0.35">
      <c r="A184" t="s">
        <v>20</v>
      </c>
      <c r="B184">
        <v>85</v>
      </c>
      <c r="C184" t="s">
        <v>14</v>
      </c>
      <c r="D184">
        <v>579</v>
      </c>
    </row>
    <row r="185" spans="1:4" x14ac:dyDescent="0.35">
      <c r="A185" t="s">
        <v>20</v>
      </c>
      <c r="B185">
        <v>659</v>
      </c>
      <c r="C185" t="s">
        <v>14</v>
      </c>
      <c r="D185">
        <v>2072</v>
      </c>
    </row>
    <row r="186" spans="1:4" x14ac:dyDescent="0.35">
      <c r="A186" t="s">
        <v>20</v>
      </c>
      <c r="B186">
        <v>121</v>
      </c>
      <c r="C186" t="s">
        <v>14</v>
      </c>
      <c r="D186">
        <v>0</v>
      </c>
    </row>
    <row r="187" spans="1:4" x14ac:dyDescent="0.35">
      <c r="A187" t="s">
        <v>20</v>
      </c>
      <c r="B187">
        <v>3742</v>
      </c>
      <c r="C187" t="s">
        <v>14</v>
      </c>
      <c r="D187">
        <v>1796</v>
      </c>
    </row>
    <row r="188" spans="1:4" x14ac:dyDescent="0.35">
      <c r="A188" t="s">
        <v>20</v>
      </c>
      <c r="B188">
        <v>223</v>
      </c>
      <c r="C188" t="s">
        <v>14</v>
      </c>
      <c r="D188">
        <v>62</v>
      </c>
    </row>
    <row r="189" spans="1:4" x14ac:dyDescent="0.35">
      <c r="A189" t="s">
        <v>20</v>
      </c>
      <c r="B189">
        <v>133</v>
      </c>
      <c r="C189" t="s">
        <v>14</v>
      </c>
      <c r="D189">
        <v>347</v>
      </c>
    </row>
    <row r="190" spans="1:4" x14ac:dyDescent="0.35">
      <c r="A190" t="s">
        <v>20</v>
      </c>
      <c r="B190">
        <v>5168</v>
      </c>
      <c r="C190" t="s">
        <v>14</v>
      </c>
      <c r="D190">
        <v>19</v>
      </c>
    </row>
    <row r="191" spans="1:4" x14ac:dyDescent="0.35">
      <c r="A191" t="s">
        <v>20</v>
      </c>
      <c r="B191">
        <v>307</v>
      </c>
      <c r="C191" t="s">
        <v>14</v>
      </c>
      <c r="D191">
        <v>1258</v>
      </c>
    </row>
    <row r="192" spans="1:4" x14ac:dyDescent="0.35">
      <c r="A192" t="s">
        <v>20</v>
      </c>
      <c r="B192">
        <v>2441</v>
      </c>
      <c r="C192" t="s">
        <v>14</v>
      </c>
      <c r="D192">
        <v>362</v>
      </c>
    </row>
    <row r="193" spans="1:4" x14ac:dyDescent="0.35">
      <c r="A193" t="s">
        <v>20</v>
      </c>
      <c r="B193">
        <v>1385</v>
      </c>
      <c r="C193" t="s">
        <v>14</v>
      </c>
      <c r="D193">
        <v>133</v>
      </c>
    </row>
    <row r="194" spans="1:4" x14ac:dyDescent="0.35">
      <c r="A194" t="s">
        <v>20</v>
      </c>
      <c r="B194">
        <v>190</v>
      </c>
      <c r="C194" t="s">
        <v>14</v>
      </c>
      <c r="D194">
        <v>846</v>
      </c>
    </row>
    <row r="195" spans="1:4" x14ac:dyDescent="0.35">
      <c r="A195" t="s">
        <v>20</v>
      </c>
      <c r="B195">
        <v>470</v>
      </c>
      <c r="C195" t="s">
        <v>14</v>
      </c>
      <c r="D195">
        <v>10</v>
      </c>
    </row>
    <row r="196" spans="1:4" x14ac:dyDescent="0.35">
      <c r="A196" t="s">
        <v>20</v>
      </c>
      <c r="B196">
        <v>253</v>
      </c>
      <c r="C196" t="s">
        <v>14</v>
      </c>
      <c r="D196">
        <v>191</v>
      </c>
    </row>
    <row r="197" spans="1:4" x14ac:dyDescent="0.35">
      <c r="A197" t="s">
        <v>20</v>
      </c>
      <c r="B197">
        <v>1113</v>
      </c>
      <c r="C197" t="s">
        <v>14</v>
      </c>
      <c r="D197">
        <v>1979</v>
      </c>
    </row>
    <row r="198" spans="1:4" x14ac:dyDescent="0.35">
      <c r="A198" t="s">
        <v>20</v>
      </c>
      <c r="B198">
        <v>2283</v>
      </c>
      <c r="C198" t="s">
        <v>14</v>
      </c>
      <c r="D198">
        <v>63</v>
      </c>
    </row>
    <row r="199" spans="1:4" x14ac:dyDescent="0.35">
      <c r="A199" t="s">
        <v>20</v>
      </c>
      <c r="B199">
        <v>1095</v>
      </c>
      <c r="C199" t="s">
        <v>14</v>
      </c>
      <c r="D199">
        <v>6080</v>
      </c>
    </row>
    <row r="200" spans="1:4" x14ac:dyDescent="0.35">
      <c r="A200" t="s">
        <v>20</v>
      </c>
      <c r="B200">
        <v>1690</v>
      </c>
      <c r="C200" t="s">
        <v>14</v>
      </c>
      <c r="D200">
        <v>80</v>
      </c>
    </row>
    <row r="201" spans="1:4" x14ac:dyDescent="0.35">
      <c r="A201" t="s">
        <v>20</v>
      </c>
      <c r="B201">
        <v>191</v>
      </c>
      <c r="C201" t="s">
        <v>14</v>
      </c>
      <c r="D201">
        <v>9</v>
      </c>
    </row>
    <row r="202" spans="1:4" x14ac:dyDescent="0.35">
      <c r="A202" t="s">
        <v>20</v>
      </c>
      <c r="B202">
        <v>2013</v>
      </c>
      <c r="C202" t="s">
        <v>14</v>
      </c>
      <c r="D202">
        <v>1784</v>
      </c>
    </row>
    <row r="203" spans="1:4" x14ac:dyDescent="0.35">
      <c r="A203" t="s">
        <v>20</v>
      </c>
      <c r="B203">
        <v>1703</v>
      </c>
      <c r="C203" t="s">
        <v>14</v>
      </c>
      <c r="D203">
        <v>243</v>
      </c>
    </row>
    <row r="204" spans="1:4" x14ac:dyDescent="0.35">
      <c r="A204" t="s">
        <v>20</v>
      </c>
      <c r="B204">
        <v>80</v>
      </c>
      <c r="C204" t="s">
        <v>14</v>
      </c>
      <c r="D204">
        <v>1296</v>
      </c>
    </row>
    <row r="205" spans="1:4" x14ac:dyDescent="0.35">
      <c r="A205" t="s">
        <v>20</v>
      </c>
      <c r="B205">
        <v>41</v>
      </c>
      <c r="C205" t="s">
        <v>14</v>
      </c>
      <c r="D205">
        <v>77</v>
      </c>
    </row>
    <row r="206" spans="1:4" x14ac:dyDescent="0.35">
      <c r="A206" t="s">
        <v>20</v>
      </c>
      <c r="B206">
        <v>187</v>
      </c>
      <c r="C206" t="s">
        <v>14</v>
      </c>
      <c r="D206">
        <v>395</v>
      </c>
    </row>
    <row r="207" spans="1:4" x14ac:dyDescent="0.35">
      <c r="A207" t="s">
        <v>20</v>
      </c>
      <c r="B207">
        <v>2875</v>
      </c>
      <c r="C207" t="s">
        <v>14</v>
      </c>
      <c r="D207">
        <v>49</v>
      </c>
    </row>
    <row r="208" spans="1:4" x14ac:dyDescent="0.35">
      <c r="A208" t="s">
        <v>20</v>
      </c>
      <c r="B208">
        <v>88</v>
      </c>
      <c r="C208" t="s">
        <v>14</v>
      </c>
      <c r="D208">
        <v>180</v>
      </c>
    </row>
    <row r="209" spans="1:4" x14ac:dyDescent="0.35">
      <c r="A209" t="s">
        <v>20</v>
      </c>
      <c r="B209">
        <v>191</v>
      </c>
      <c r="C209" t="s">
        <v>14</v>
      </c>
      <c r="D209">
        <v>2690</v>
      </c>
    </row>
    <row r="210" spans="1:4" x14ac:dyDescent="0.35">
      <c r="A210" t="s">
        <v>20</v>
      </c>
      <c r="B210">
        <v>139</v>
      </c>
      <c r="C210" t="s">
        <v>14</v>
      </c>
      <c r="D210">
        <v>2779</v>
      </c>
    </row>
    <row r="211" spans="1:4" x14ac:dyDescent="0.35">
      <c r="A211" t="s">
        <v>20</v>
      </c>
      <c r="B211">
        <v>186</v>
      </c>
      <c r="C211" t="s">
        <v>14</v>
      </c>
      <c r="D211">
        <v>92</v>
      </c>
    </row>
    <row r="212" spans="1:4" x14ac:dyDescent="0.35">
      <c r="A212" t="s">
        <v>20</v>
      </c>
      <c r="B212">
        <v>112</v>
      </c>
      <c r="C212" t="s">
        <v>14</v>
      </c>
      <c r="D212">
        <v>1028</v>
      </c>
    </row>
    <row r="213" spans="1:4" x14ac:dyDescent="0.35">
      <c r="A213" t="s">
        <v>20</v>
      </c>
      <c r="B213">
        <v>101</v>
      </c>
      <c r="C213" t="s">
        <v>14</v>
      </c>
      <c r="D213">
        <v>26</v>
      </c>
    </row>
    <row r="214" spans="1:4" x14ac:dyDescent="0.35">
      <c r="A214" t="s">
        <v>20</v>
      </c>
      <c r="B214">
        <v>206</v>
      </c>
      <c r="C214" t="s">
        <v>14</v>
      </c>
      <c r="D214">
        <v>1790</v>
      </c>
    </row>
    <row r="215" spans="1:4" x14ac:dyDescent="0.35">
      <c r="A215" t="s">
        <v>20</v>
      </c>
      <c r="B215">
        <v>154</v>
      </c>
      <c r="C215" t="s">
        <v>14</v>
      </c>
      <c r="D215">
        <v>37</v>
      </c>
    </row>
    <row r="216" spans="1:4" x14ac:dyDescent="0.35">
      <c r="A216" t="s">
        <v>20</v>
      </c>
      <c r="B216">
        <v>5966</v>
      </c>
      <c r="C216" t="s">
        <v>14</v>
      </c>
      <c r="D216">
        <v>35</v>
      </c>
    </row>
    <row r="217" spans="1:4" x14ac:dyDescent="0.35">
      <c r="A217" t="s">
        <v>20</v>
      </c>
      <c r="B217">
        <v>169</v>
      </c>
      <c r="C217" t="s">
        <v>14</v>
      </c>
      <c r="D217">
        <v>558</v>
      </c>
    </row>
    <row r="218" spans="1:4" x14ac:dyDescent="0.35">
      <c r="A218" t="s">
        <v>20</v>
      </c>
      <c r="B218">
        <v>2106</v>
      </c>
      <c r="C218" t="s">
        <v>14</v>
      </c>
      <c r="D218">
        <v>64</v>
      </c>
    </row>
    <row r="219" spans="1:4" x14ac:dyDescent="0.35">
      <c r="A219" t="s">
        <v>20</v>
      </c>
      <c r="B219">
        <v>131</v>
      </c>
      <c r="C219" t="s">
        <v>14</v>
      </c>
      <c r="D219">
        <v>245</v>
      </c>
    </row>
    <row r="220" spans="1:4" x14ac:dyDescent="0.35">
      <c r="A220" t="s">
        <v>20</v>
      </c>
      <c r="B220">
        <v>84</v>
      </c>
      <c r="C220" t="s">
        <v>14</v>
      </c>
      <c r="D220">
        <v>71</v>
      </c>
    </row>
    <row r="221" spans="1:4" x14ac:dyDescent="0.35">
      <c r="A221" t="s">
        <v>20</v>
      </c>
      <c r="B221">
        <v>155</v>
      </c>
      <c r="C221" t="s">
        <v>14</v>
      </c>
      <c r="D221">
        <v>42</v>
      </c>
    </row>
    <row r="222" spans="1:4" x14ac:dyDescent="0.35">
      <c r="A222" t="s">
        <v>20</v>
      </c>
      <c r="B222">
        <v>189</v>
      </c>
      <c r="C222" t="s">
        <v>14</v>
      </c>
      <c r="D222">
        <v>156</v>
      </c>
    </row>
    <row r="223" spans="1:4" x14ac:dyDescent="0.35">
      <c r="A223" t="s">
        <v>20</v>
      </c>
      <c r="B223">
        <v>4799</v>
      </c>
      <c r="C223" t="s">
        <v>14</v>
      </c>
      <c r="D223">
        <v>1368</v>
      </c>
    </row>
    <row r="224" spans="1:4" x14ac:dyDescent="0.35">
      <c r="A224" t="s">
        <v>20</v>
      </c>
      <c r="B224">
        <v>1137</v>
      </c>
      <c r="C224" t="s">
        <v>14</v>
      </c>
      <c r="D224">
        <v>102</v>
      </c>
    </row>
    <row r="225" spans="1:4" x14ac:dyDescent="0.35">
      <c r="A225" t="s">
        <v>20</v>
      </c>
      <c r="B225">
        <v>1152</v>
      </c>
      <c r="C225" t="s">
        <v>14</v>
      </c>
      <c r="D225">
        <v>86</v>
      </c>
    </row>
    <row r="226" spans="1:4" x14ac:dyDescent="0.35">
      <c r="A226" t="s">
        <v>20</v>
      </c>
      <c r="B226">
        <v>50</v>
      </c>
      <c r="C226" t="s">
        <v>14</v>
      </c>
      <c r="D226">
        <v>253</v>
      </c>
    </row>
    <row r="227" spans="1:4" x14ac:dyDescent="0.35">
      <c r="A227" t="s">
        <v>20</v>
      </c>
      <c r="B227">
        <v>3059</v>
      </c>
      <c r="C227" t="s">
        <v>14</v>
      </c>
      <c r="D227">
        <v>157</v>
      </c>
    </row>
    <row r="228" spans="1:4" x14ac:dyDescent="0.35">
      <c r="A228" t="s">
        <v>20</v>
      </c>
      <c r="B228">
        <v>34</v>
      </c>
      <c r="C228" t="s">
        <v>14</v>
      </c>
      <c r="D228">
        <v>183</v>
      </c>
    </row>
    <row r="229" spans="1:4" x14ac:dyDescent="0.35">
      <c r="A229" t="s">
        <v>20</v>
      </c>
      <c r="B229">
        <v>220</v>
      </c>
      <c r="C229" t="s">
        <v>14</v>
      </c>
      <c r="D229">
        <v>82</v>
      </c>
    </row>
    <row r="230" spans="1:4" x14ac:dyDescent="0.35">
      <c r="A230" t="s">
        <v>20</v>
      </c>
      <c r="B230">
        <v>1604</v>
      </c>
      <c r="C230" t="s">
        <v>14</v>
      </c>
      <c r="D230">
        <v>1</v>
      </c>
    </row>
    <row r="231" spans="1:4" x14ac:dyDescent="0.35">
      <c r="A231" t="s">
        <v>20</v>
      </c>
      <c r="B231">
        <v>454</v>
      </c>
      <c r="C231" t="s">
        <v>14</v>
      </c>
      <c r="D231">
        <v>1198</v>
      </c>
    </row>
    <row r="232" spans="1:4" x14ac:dyDescent="0.35">
      <c r="A232" t="s">
        <v>20</v>
      </c>
      <c r="B232">
        <v>123</v>
      </c>
      <c r="C232" t="s">
        <v>14</v>
      </c>
      <c r="D232">
        <v>648</v>
      </c>
    </row>
    <row r="233" spans="1:4" x14ac:dyDescent="0.35">
      <c r="A233" t="s">
        <v>20</v>
      </c>
      <c r="B233">
        <v>299</v>
      </c>
      <c r="C233" t="s">
        <v>14</v>
      </c>
      <c r="D233">
        <v>64</v>
      </c>
    </row>
    <row r="234" spans="1:4" x14ac:dyDescent="0.35">
      <c r="A234" t="s">
        <v>20</v>
      </c>
      <c r="B234">
        <v>2237</v>
      </c>
      <c r="C234" t="s">
        <v>14</v>
      </c>
      <c r="D234">
        <v>62</v>
      </c>
    </row>
    <row r="235" spans="1:4" x14ac:dyDescent="0.35">
      <c r="A235" t="s">
        <v>20</v>
      </c>
      <c r="B235">
        <v>645</v>
      </c>
      <c r="C235" t="s">
        <v>14</v>
      </c>
      <c r="D235">
        <v>750</v>
      </c>
    </row>
    <row r="236" spans="1:4" x14ac:dyDescent="0.35">
      <c r="A236" t="s">
        <v>20</v>
      </c>
      <c r="B236">
        <v>484</v>
      </c>
      <c r="C236" t="s">
        <v>14</v>
      </c>
      <c r="D236">
        <v>105</v>
      </c>
    </row>
    <row r="237" spans="1:4" x14ac:dyDescent="0.35">
      <c r="A237" t="s">
        <v>20</v>
      </c>
      <c r="B237">
        <v>154</v>
      </c>
      <c r="C237" t="s">
        <v>14</v>
      </c>
      <c r="D237">
        <v>2604</v>
      </c>
    </row>
    <row r="238" spans="1:4" x14ac:dyDescent="0.35">
      <c r="A238" t="s">
        <v>20</v>
      </c>
      <c r="B238">
        <v>82</v>
      </c>
      <c r="C238" t="s">
        <v>14</v>
      </c>
      <c r="D238">
        <v>65</v>
      </c>
    </row>
    <row r="239" spans="1:4" x14ac:dyDescent="0.35">
      <c r="A239" t="s">
        <v>20</v>
      </c>
      <c r="B239">
        <v>134</v>
      </c>
      <c r="C239" t="s">
        <v>14</v>
      </c>
      <c r="D239">
        <v>94</v>
      </c>
    </row>
    <row r="240" spans="1:4" x14ac:dyDescent="0.35">
      <c r="A240" t="s">
        <v>20</v>
      </c>
      <c r="B240">
        <v>5203</v>
      </c>
      <c r="C240" t="s">
        <v>14</v>
      </c>
      <c r="D240">
        <v>257</v>
      </c>
    </row>
    <row r="241" spans="1:4" x14ac:dyDescent="0.35">
      <c r="A241" t="s">
        <v>20</v>
      </c>
      <c r="B241">
        <v>94</v>
      </c>
      <c r="C241" t="s">
        <v>14</v>
      </c>
      <c r="D241">
        <v>2928</v>
      </c>
    </row>
    <row r="242" spans="1:4" x14ac:dyDescent="0.35">
      <c r="A242" t="s">
        <v>20</v>
      </c>
      <c r="B242">
        <v>205</v>
      </c>
      <c r="C242" t="s">
        <v>14</v>
      </c>
      <c r="D242">
        <v>4697</v>
      </c>
    </row>
    <row r="243" spans="1:4" x14ac:dyDescent="0.35">
      <c r="A243" t="s">
        <v>20</v>
      </c>
      <c r="B243">
        <v>92</v>
      </c>
      <c r="C243" t="s">
        <v>14</v>
      </c>
      <c r="D243">
        <v>2915</v>
      </c>
    </row>
    <row r="244" spans="1:4" x14ac:dyDescent="0.35">
      <c r="A244" t="s">
        <v>20</v>
      </c>
      <c r="B244">
        <v>219</v>
      </c>
      <c r="C244" t="s">
        <v>14</v>
      </c>
      <c r="D244">
        <v>18</v>
      </c>
    </row>
    <row r="245" spans="1:4" x14ac:dyDescent="0.35">
      <c r="A245" t="s">
        <v>20</v>
      </c>
      <c r="B245">
        <v>2526</v>
      </c>
      <c r="C245" t="s">
        <v>14</v>
      </c>
      <c r="D245">
        <v>602</v>
      </c>
    </row>
    <row r="246" spans="1:4" x14ac:dyDescent="0.35">
      <c r="A246" t="s">
        <v>20</v>
      </c>
      <c r="B246">
        <v>94</v>
      </c>
      <c r="C246" t="s">
        <v>14</v>
      </c>
      <c r="D246">
        <v>1</v>
      </c>
    </row>
    <row r="247" spans="1:4" x14ac:dyDescent="0.35">
      <c r="A247" t="s">
        <v>20</v>
      </c>
      <c r="B247">
        <v>1713</v>
      </c>
      <c r="C247" t="s">
        <v>14</v>
      </c>
      <c r="D247">
        <v>3868</v>
      </c>
    </row>
    <row r="248" spans="1:4" x14ac:dyDescent="0.35">
      <c r="A248" t="s">
        <v>20</v>
      </c>
      <c r="B248">
        <v>249</v>
      </c>
      <c r="C248" t="s">
        <v>14</v>
      </c>
      <c r="D248">
        <v>504</v>
      </c>
    </row>
    <row r="249" spans="1:4" x14ac:dyDescent="0.35">
      <c r="A249" t="s">
        <v>20</v>
      </c>
      <c r="B249">
        <v>192</v>
      </c>
      <c r="C249" t="s">
        <v>14</v>
      </c>
      <c r="D249">
        <v>14</v>
      </c>
    </row>
    <row r="250" spans="1:4" x14ac:dyDescent="0.35">
      <c r="A250" t="s">
        <v>20</v>
      </c>
      <c r="B250">
        <v>247</v>
      </c>
      <c r="C250" t="s">
        <v>14</v>
      </c>
      <c r="D250">
        <v>750</v>
      </c>
    </row>
    <row r="251" spans="1:4" x14ac:dyDescent="0.35">
      <c r="A251" t="s">
        <v>20</v>
      </c>
      <c r="B251">
        <v>2293</v>
      </c>
      <c r="C251" t="s">
        <v>14</v>
      </c>
      <c r="D251">
        <v>77</v>
      </c>
    </row>
    <row r="252" spans="1:4" x14ac:dyDescent="0.35">
      <c r="A252" t="s">
        <v>20</v>
      </c>
      <c r="B252">
        <v>3131</v>
      </c>
      <c r="C252" t="s">
        <v>14</v>
      </c>
      <c r="D252">
        <v>752</v>
      </c>
    </row>
    <row r="253" spans="1:4" x14ac:dyDescent="0.35">
      <c r="A253" t="s">
        <v>20</v>
      </c>
      <c r="B253">
        <v>143</v>
      </c>
      <c r="C253" t="s">
        <v>14</v>
      </c>
      <c r="D253">
        <v>131</v>
      </c>
    </row>
    <row r="254" spans="1:4" x14ac:dyDescent="0.35">
      <c r="A254" t="s">
        <v>20</v>
      </c>
      <c r="B254">
        <v>296</v>
      </c>
      <c r="C254" t="s">
        <v>14</v>
      </c>
      <c r="D254">
        <v>87</v>
      </c>
    </row>
    <row r="255" spans="1:4" x14ac:dyDescent="0.35">
      <c r="A255" t="s">
        <v>20</v>
      </c>
      <c r="B255">
        <v>170</v>
      </c>
      <c r="C255" t="s">
        <v>14</v>
      </c>
      <c r="D255">
        <v>1063</v>
      </c>
    </row>
    <row r="256" spans="1:4" x14ac:dyDescent="0.35">
      <c r="A256" t="s">
        <v>20</v>
      </c>
      <c r="B256">
        <v>86</v>
      </c>
      <c r="C256" t="s">
        <v>14</v>
      </c>
      <c r="D256">
        <v>76</v>
      </c>
    </row>
    <row r="257" spans="1:4" x14ac:dyDescent="0.35">
      <c r="A257" t="s">
        <v>20</v>
      </c>
      <c r="B257">
        <v>6286</v>
      </c>
      <c r="C257" t="s">
        <v>14</v>
      </c>
      <c r="D257">
        <v>4428</v>
      </c>
    </row>
    <row r="258" spans="1:4" x14ac:dyDescent="0.35">
      <c r="A258" t="s">
        <v>20</v>
      </c>
      <c r="B258">
        <v>3727</v>
      </c>
      <c r="C258" t="s">
        <v>14</v>
      </c>
      <c r="D258">
        <v>58</v>
      </c>
    </row>
    <row r="259" spans="1:4" x14ac:dyDescent="0.35">
      <c r="A259" t="s">
        <v>20</v>
      </c>
      <c r="B259">
        <v>1605</v>
      </c>
      <c r="C259" t="s">
        <v>14</v>
      </c>
      <c r="D259">
        <v>111</v>
      </c>
    </row>
    <row r="260" spans="1:4" x14ac:dyDescent="0.35">
      <c r="A260" t="s">
        <v>20</v>
      </c>
      <c r="B260">
        <v>2120</v>
      </c>
      <c r="C260" t="s">
        <v>14</v>
      </c>
      <c r="D260">
        <v>2955</v>
      </c>
    </row>
    <row r="261" spans="1:4" x14ac:dyDescent="0.35">
      <c r="A261" t="s">
        <v>20</v>
      </c>
      <c r="B261">
        <v>50</v>
      </c>
      <c r="C261" t="s">
        <v>14</v>
      </c>
      <c r="D261">
        <v>1657</v>
      </c>
    </row>
    <row r="262" spans="1:4" x14ac:dyDescent="0.35">
      <c r="A262" t="s">
        <v>20</v>
      </c>
      <c r="B262">
        <v>2080</v>
      </c>
      <c r="C262" t="s">
        <v>14</v>
      </c>
      <c r="D262">
        <v>926</v>
      </c>
    </row>
    <row r="263" spans="1:4" x14ac:dyDescent="0.35">
      <c r="A263" t="s">
        <v>20</v>
      </c>
      <c r="B263">
        <v>2105</v>
      </c>
      <c r="C263" t="s">
        <v>14</v>
      </c>
      <c r="D263">
        <v>77</v>
      </c>
    </row>
    <row r="264" spans="1:4" x14ac:dyDescent="0.35">
      <c r="A264" t="s">
        <v>20</v>
      </c>
      <c r="B264">
        <v>2436</v>
      </c>
      <c r="C264" t="s">
        <v>14</v>
      </c>
      <c r="D264">
        <v>1748</v>
      </c>
    </row>
    <row r="265" spans="1:4" x14ac:dyDescent="0.35">
      <c r="A265" t="s">
        <v>20</v>
      </c>
      <c r="B265">
        <v>80</v>
      </c>
      <c r="C265" t="s">
        <v>14</v>
      </c>
      <c r="D265">
        <v>79</v>
      </c>
    </row>
    <row r="266" spans="1:4" x14ac:dyDescent="0.35">
      <c r="A266" t="s">
        <v>20</v>
      </c>
      <c r="B266">
        <v>42</v>
      </c>
      <c r="C266" t="s">
        <v>14</v>
      </c>
      <c r="D266">
        <v>889</v>
      </c>
    </row>
    <row r="267" spans="1:4" x14ac:dyDescent="0.35">
      <c r="A267" t="s">
        <v>20</v>
      </c>
      <c r="B267">
        <v>139</v>
      </c>
      <c r="C267" t="s">
        <v>14</v>
      </c>
      <c r="D267">
        <v>56</v>
      </c>
    </row>
    <row r="268" spans="1:4" x14ac:dyDescent="0.35">
      <c r="A268" t="s">
        <v>20</v>
      </c>
      <c r="B268">
        <v>159</v>
      </c>
      <c r="C268" t="s">
        <v>14</v>
      </c>
      <c r="D268">
        <v>1</v>
      </c>
    </row>
    <row r="269" spans="1:4" x14ac:dyDescent="0.35">
      <c r="A269" t="s">
        <v>20</v>
      </c>
      <c r="B269">
        <v>381</v>
      </c>
      <c r="C269" t="s">
        <v>14</v>
      </c>
      <c r="D269">
        <v>83</v>
      </c>
    </row>
    <row r="270" spans="1:4" x14ac:dyDescent="0.35">
      <c r="A270" t="s">
        <v>20</v>
      </c>
      <c r="B270">
        <v>194</v>
      </c>
      <c r="C270" t="s">
        <v>14</v>
      </c>
      <c r="D270">
        <v>2025</v>
      </c>
    </row>
    <row r="271" spans="1:4" x14ac:dyDescent="0.35">
      <c r="A271" t="s">
        <v>20</v>
      </c>
      <c r="B271">
        <v>106</v>
      </c>
      <c r="C271" t="s">
        <v>14</v>
      </c>
      <c r="D271">
        <v>14</v>
      </c>
    </row>
    <row r="272" spans="1:4" x14ac:dyDescent="0.35">
      <c r="A272" t="s">
        <v>20</v>
      </c>
      <c r="B272">
        <v>142</v>
      </c>
      <c r="C272" t="s">
        <v>14</v>
      </c>
      <c r="D272">
        <v>656</v>
      </c>
    </row>
    <row r="273" spans="1:4" x14ac:dyDescent="0.35">
      <c r="A273" t="s">
        <v>20</v>
      </c>
      <c r="B273">
        <v>211</v>
      </c>
      <c r="C273" t="s">
        <v>14</v>
      </c>
      <c r="D273">
        <v>1596</v>
      </c>
    </row>
    <row r="274" spans="1:4" x14ac:dyDescent="0.35">
      <c r="A274" t="s">
        <v>20</v>
      </c>
      <c r="B274">
        <v>2756</v>
      </c>
      <c r="C274" t="s">
        <v>14</v>
      </c>
      <c r="D274">
        <v>10</v>
      </c>
    </row>
    <row r="275" spans="1:4" x14ac:dyDescent="0.35">
      <c r="A275" t="s">
        <v>20</v>
      </c>
      <c r="B275">
        <v>173</v>
      </c>
      <c r="C275" t="s">
        <v>14</v>
      </c>
      <c r="D275">
        <v>1121</v>
      </c>
    </row>
    <row r="276" spans="1:4" x14ac:dyDescent="0.35">
      <c r="A276" t="s">
        <v>20</v>
      </c>
      <c r="B276">
        <v>87</v>
      </c>
      <c r="C276" t="s">
        <v>14</v>
      </c>
      <c r="D276">
        <v>15</v>
      </c>
    </row>
    <row r="277" spans="1:4" x14ac:dyDescent="0.35">
      <c r="A277" t="s">
        <v>20</v>
      </c>
      <c r="B277">
        <v>1572</v>
      </c>
      <c r="C277" t="s">
        <v>14</v>
      </c>
      <c r="D277">
        <v>191</v>
      </c>
    </row>
    <row r="278" spans="1:4" x14ac:dyDescent="0.35">
      <c r="A278" t="s">
        <v>20</v>
      </c>
      <c r="B278">
        <v>2346</v>
      </c>
      <c r="C278" t="s">
        <v>14</v>
      </c>
      <c r="D278">
        <v>16</v>
      </c>
    </row>
    <row r="279" spans="1:4" x14ac:dyDescent="0.35">
      <c r="A279" t="s">
        <v>20</v>
      </c>
      <c r="B279">
        <v>115</v>
      </c>
      <c r="C279" t="s">
        <v>14</v>
      </c>
      <c r="D279">
        <v>17</v>
      </c>
    </row>
    <row r="280" spans="1:4" x14ac:dyDescent="0.35">
      <c r="A280" t="s">
        <v>20</v>
      </c>
      <c r="B280">
        <v>85</v>
      </c>
      <c r="C280" t="s">
        <v>14</v>
      </c>
      <c r="D280">
        <v>34</v>
      </c>
    </row>
    <row r="281" spans="1:4" x14ac:dyDescent="0.35">
      <c r="A281" t="s">
        <v>20</v>
      </c>
      <c r="B281">
        <v>144</v>
      </c>
      <c r="C281" t="s">
        <v>14</v>
      </c>
      <c r="D281">
        <v>1</v>
      </c>
    </row>
    <row r="282" spans="1:4" x14ac:dyDescent="0.35">
      <c r="A282" t="s">
        <v>20</v>
      </c>
      <c r="B282">
        <v>2443</v>
      </c>
      <c r="C282" t="s">
        <v>14</v>
      </c>
      <c r="D282">
        <v>1274</v>
      </c>
    </row>
    <row r="283" spans="1:4" x14ac:dyDescent="0.35">
      <c r="A283" t="s">
        <v>20</v>
      </c>
      <c r="B283">
        <v>64</v>
      </c>
      <c r="C283" t="s">
        <v>14</v>
      </c>
      <c r="D283">
        <v>210</v>
      </c>
    </row>
    <row r="284" spans="1:4" x14ac:dyDescent="0.35">
      <c r="A284" t="s">
        <v>20</v>
      </c>
      <c r="B284">
        <v>268</v>
      </c>
      <c r="C284" t="s">
        <v>14</v>
      </c>
      <c r="D284">
        <v>248</v>
      </c>
    </row>
    <row r="285" spans="1:4" x14ac:dyDescent="0.35">
      <c r="A285" t="s">
        <v>20</v>
      </c>
      <c r="B285">
        <v>195</v>
      </c>
      <c r="C285" t="s">
        <v>14</v>
      </c>
      <c r="D285">
        <v>513</v>
      </c>
    </row>
    <row r="286" spans="1:4" x14ac:dyDescent="0.35">
      <c r="A286" t="s">
        <v>20</v>
      </c>
      <c r="B286">
        <v>186</v>
      </c>
      <c r="C286" t="s">
        <v>14</v>
      </c>
      <c r="D286">
        <v>3410</v>
      </c>
    </row>
    <row r="287" spans="1:4" x14ac:dyDescent="0.35">
      <c r="A287" t="s">
        <v>20</v>
      </c>
      <c r="B287">
        <v>460</v>
      </c>
      <c r="C287" t="s">
        <v>14</v>
      </c>
      <c r="D287">
        <v>10</v>
      </c>
    </row>
    <row r="288" spans="1:4" x14ac:dyDescent="0.35">
      <c r="A288" t="s">
        <v>20</v>
      </c>
      <c r="B288">
        <v>2528</v>
      </c>
      <c r="C288" t="s">
        <v>14</v>
      </c>
      <c r="D288">
        <v>2201</v>
      </c>
    </row>
    <row r="289" spans="1:4" x14ac:dyDescent="0.35">
      <c r="A289" t="s">
        <v>20</v>
      </c>
      <c r="B289">
        <v>3657</v>
      </c>
      <c r="C289" t="s">
        <v>14</v>
      </c>
      <c r="D289">
        <v>676</v>
      </c>
    </row>
    <row r="290" spans="1:4" x14ac:dyDescent="0.35">
      <c r="A290" t="s">
        <v>20</v>
      </c>
      <c r="B290">
        <v>131</v>
      </c>
      <c r="C290" t="s">
        <v>14</v>
      </c>
      <c r="D290">
        <v>831</v>
      </c>
    </row>
    <row r="291" spans="1:4" x14ac:dyDescent="0.35">
      <c r="A291" t="s">
        <v>20</v>
      </c>
      <c r="B291">
        <v>239</v>
      </c>
      <c r="C291" t="s">
        <v>14</v>
      </c>
      <c r="D291">
        <v>859</v>
      </c>
    </row>
    <row r="292" spans="1:4" x14ac:dyDescent="0.35">
      <c r="A292" t="s">
        <v>20</v>
      </c>
      <c r="B292">
        <v>78</v>
      </c>
      <c r="C292" t="s">
        <v>14</v>
      </c>
      <c r="D292">
        <v>45</v>
      </c>
    </row>
    <row r="293" spans="1:4" x14ac:dyDescent="0.35">
      <c r="A293" t="s">
        <v>20</v>
      </c>
      <c r="B293">
        <v>1773</v>
      </c>
      <c r="C293" t="s">
        <v>14</v>
      </c>
      <c r="D293">
        <v>6</v>
      </c>
    </row>
    <row r="294" spans="1:4" x14ac:dyDescent="0.35">
      <c r="A294" t="s">
        <v>20</v>
      </c>
      <c r="B294">
        <v>32</v>
      </c>
      <c r="C294" t="s">
        <v>14</v>
      </c>
      <c r="D294">
        <v>7</v>
      </c>
    </row>
    <row r="295" spans="1:4" x14ac:dyDescent="0.35">
      <c r="A295" t="s">
        <v>20</v>
      </c>
      <c r="B295">
        <v>369</v>
      </c>
      <c r="C295" t="s">
        <v>14</v>
      </c>
      <c r="D295">
        <v>31</v>
      </c>
    </row>
    <row r="296" spans="1:4" x14ac:dyDescent="0.35">
      <c r="A296" t="s">
        <v>20</v>
      </c>
      <c r="B296">
        <v>89</v>
      </c>
      <c r="C296" t="s">
        <v>14</v>
      </c>
      <c r="D296">
        <v>78</v>
      </c>
    </row>
    <row r="297" spans="1:4" x14ac:dyDescent="0.35">
      <c r="A297" t="s">
        <v>20</v>
      </c>
      <c r="B297">
        <v>147</v>
      </c>
      <c r="C297" t="s">
        <v>14</v>
      </c>
      <c r="D297">
        <v>1225</v>
      </c>
    </row>
    <row r="298" spans="1:4" x14ac:dyDescent="0.35">
      <c r="A298" t="s">
        <v>20</v>
      </c>
      <c r="B298">
        <v>126</v>
      </c>
      <c r="C298" t="s">
        <v>14</v>
      </c>
      <c r="D298">
        <v>1</v>
      </c>
    </row>
    <row r="299" spans="1:4" x14ac:dyDescent="0.35">
      <c r="A299" t="s">
        <v>20</v>
      </c>
      <c r="B299">
        <v>2218</v>
      </c>
      <c r="C299" t="s">
        <v>14</v>
      </c>
      <c r="D299">
        <v>67</v>
      </c>
    </row>
    <row r="300" spans="1:4" x14ac:dyDescent="0.35">
      <c r="A300" t="s">
        <v>20</v>
      </c>
      <c r="B300">
        <v>202</v>
      </c>
      <c r="C300" t="s">
        <v>14</v>
      </c>
      <c r="D300">
        <v>19</v>
      </c>
    </row>
    <row r="301" spans="1:4" x14ac:dyDescent="0.35">
      <c r="A301" t="s">
        <v>20</v>
      </c>
      <c r="B301">
        <v>140</v>
      </c>
      <c r="C301" t="s">
        <v>14</v>
      </c>
      <c r="D301">
        <v>2108</v>
      </c>
    </row>
    <row r="302" spans="1:4" x14ac:dyDescent="0.35">
      <c r="A302" t="s">
        <v>20</v>
      </c>
      <c r="B302">
        <v>1052</v>
      </c>
      <c r="C302" t="s">
        <v>14</v>
      </c>
      <c r="D302">
        <v>679</v>
      </c>
    </row>
    <row r="303" spans="1:4" x14ac:dyDescent="0.35">
      <c r="A303" t="s">
        <v>20</v>
      </c>
      <c r="B303">
        <v>247</v>
      </c>
      <c r="C303" t="s">
        <v>14</v>
      </c>
      <c r="D303">
        <v>36</v>
      </c>
    </row>
    <row r="304" spans="1:4" x14ac:dyDescent="0.35">
      <c r="A304" t="s">
        <v>20</v>
      </c>
      <c r="B304">
        <v>84</v>
      </c>
      <c r="C304" t="s">
        <v>14</v>
      </c>
      <c r="D304">
        <v>47</v>
      </c>
    </row>
    <row r="305" spans="1:4" x14ac:dyDescent="0.35">
      <c r="A305" t="s">
        <v>20</v>
      </c>
      <c r="B305">
        <v>88</v>
      </c>
      <c r="C305" t="s">
        <v>14</v>
      </c>
      <c r="D305">
        <v>70</v>
      </c>
    </row>
    <row r="306" spans="1:4" x14ac:dyDescent="0.35">
      <c r="A306" t="s">
        <v>20</v>
      </c>
      <c r="B306">
        <v>156</v>
      </c>
      <c r="C306" t="s">
        <v>14</v>
      </c>
      <c r="D306">
        <v>154</v>
      </c>
    </row>
    <row r="307" spans="1:4" x14ac:dyDescent="0.35">
      <c r="A307" t="s">
        <v>20</v>
      </c>
      <c r="B307">
        <v>2985</v>
      </c>
      <c r="C307" t="s">
        <v>14</v>
      </c>
      <c r="D307">
        <v>22</v>
      </c>
    </row>
    <row r="308" spans="1:4" x14ac:dyDescent="0.35">
      <c r="A308" t="s">
        <v>20</v>
      </c>
      <c r="B308">
        <v>762</v>
      </c>
      <c r="C308" t="s">
        <v>14</v>
      </c>
      <c r="D308">
        <v>1758</v>
      </c>
    </row>
    <row r="309" spans="1:4" x14ac:dyDescent="0.35">
      <c r="A309" t="s">
        <v>20</v>
      </c>
      <c r="B309">
        <v>554</v>
      </c>
      <c r="C309" t="s">
        <v>14</v>
      </c>
      <c r="D309">
        <v>94</v>
      </c>
    </row>
    <row r="310" spans="1:4" x14ac:dyDescent="0.35">
      <c r="A310" t="s">
        <v>20</v>
      </c>
      <c r="B310">
        <v>135</v>
      </c>
      <c r="C310" t="s">
        <v>14</v>
      </c>
      <c r="D310">
        <v>33</v>
      </c>
    </row>
    <row r="311" spans="1:4" x14ac:dyDescent="0.35">
      <c r="A311" t="s">
        <v>20</v>
      </c>
      <c r="B311">
        <v>122</v>
      </c>
      <c r="C311" t="s">
        <v>14</v>
      </c>
      <c r="D311">
        <v>1</v>
      </c>
    </row>
    <row r="312" spans="1:4" x14ac:dyDescent="0.35">
      <c r="A312" t="s">
        <v>20</v>
      </c>
      <c r="B312">
        <v>221</v>
      </c>
      <c r="C312" t="s">
        <v>14</v>
      </c>
      <c r="D312">
        <v>31</v>
      </c>
    </row>
    <row r="313" spans="1:4" x14ac:dyDescent="0.35">
      <c r="A313" t="s">
        <v>20</v>
      </c>
      <c r="B313">
        <v>126</v>
      </c>
      <c r="C313" t="s">
        <v>14</v>
      </c>
      <c r="D313">
        <v>35</v>
      </c>
    </row>
    <row r="314" spans="1:4" x14ac:dyDescent="0.35">
      <c r="A314" t="s">
        <v>20</v>
      </c>
      <c r="B314">
        <v>1022</v>
      </c>
      <c r="C314" t="s">
        <v>14</v>
      </c>
      <c r="D314">
        <v>63</v>
      </c>
    </row>
    <row r="315" spans="1:4" x14ac:dyDescent="0.35">
      <c r="A315" t="s">
        <v>20</v>
      </c>
      <c r="B315">
        <v>3177</v>
      </c>
      <c r="C315" t="s">
        <v>14</v>
      </c>
      <c r="D315">
        <v>526</v>
      </c>
    </row>
    <row r="316" spans="1:4" x14ac:dyDescent="0.35">
      <c r="A316" t="s">
        <v>20</v>
      </c>
      <c r="B316">
        <v>198</v>
      </c>
      <c r="C316" t="s">
        <v>14</v>
      </c>
      <c r="D316">
        <v>121</v>
      </c>
    </row>
    <row r="317" spans="1:4" x14ac:dyDescent="0.35">
      <c r="A317" t="s">
        <v>20</v>
      </c>
      <c r="B317">
        <v>85</v>
      </c>
      <c r="C317" t="s">
        <v>14</v>
      </c>
      <c r="D317">
        <v>67</v>
      </c>
    </row>
    <row r="318" spans="1:4" x14ac:dyDescent="0.35">
      <c r="A318" t="s">
        <v>20</v>
      </c>
      <c r="B318">
        <v>3596</v>
      </c>
      <c r="C318" t="s">
        <v>14</v>
      </c>
      <c r="D318">
        <v>57</v>
      </c>
    </row>
    <row r="319" spans="1:4" x14ac:dyDescent="0.35">
      <c r="A319" t="s">
        <v>20</v>
      </c>
      <c r="B319">
        <v>244</v>
      </c>
      <c r="C319" t="s">
        <v>14</v>
      </c>
      <c r="D319">
        <v>1229</v>
      </c>
    </row>
    <row r="320" spans="1:4" x14ac:dyDescent="0.35">
      <c r="A320" t="s">
        <v>20</v>
      </c>
      <c r="B320">
        <v>5180</v>
      </c>
      <c r="C320" t="s">
        <v>14</v>
      </c>
      <c r="D320">
        <v>12</v>
      </c>
    </row>
    <row r="321" spans="1:4" x14ac:dyDescent="0.35">
      <c r="A321" t="s">
        <v>20</v>
      </c>
      <c r="B321">
        <v>589</v>
      </c>
      <c r="C321" t="s">
        <v>14</v>
      </c>
      <c r="D321">
        <v>452</v>
      </c>
    </row>
    <row r="322" spans="1:4" x14ac:dyDescent="0.35">
      <c r="A322" t="s">
        <v>20</v>
      </c>
      <c r="B322">
        <v>2725</v>
      </c>
      <c r="C322" t="s">
        <v>14</v>
      </c>
      <c r="D322">
        <v>1886</v>
      </c>
    </row>
    <row r="323" spans="1:4" x14ac:dyDescent="0.35">
      <c r="A323" t="s">
        <v>20</v>
      </c>
      <c r="B323">
        <v>300</v>
      </c>
      <c r="C323" t="s">
        <v>14</v>
      </c>
      <c r="D323">
        <v>1825</v>
      </c>
    </row>
    <row r="324" spans="1:4" x14ac:dyDescent="0.35">
      <c r="A324" t="s">
        <v>20</v>
      </c>
      <c r="B324">
        <v>144</v>
      </c>
      <c r="C324" t="s">
        <v>14</v>
      </c>
      <c r="D324">
        <v>31</v>
      </c>
    </row>
    <row r="325" spans="1:4" x14ac:dyDescent="0.35">
      <c r="A325" t="s">
        <v>20</v>
      </c>
      <c r="B325">
        <v>87</v>
      </c>
      <c r="C325" t="s">
        <v>14</v>
      </c>
      <c r="D325">
        <v>107</v>
      </c>
    </row>
    <row r="326" spans="1:4" x14ac:dyDescent="0.35">
      <c r="A326" t="s">
        <v>20</v>
      </c>
      <c r="B326">
        <v>3116</v>
      </c>
      <c r="C326" t="s">
        <v>14</v>
      </c>
      <c r="D326">
        <v>27</v>
      </c>
    </row>
    <row r="327" spans="1:4" x14ac:dyDescent="0.35">
      <c r="A327" t="s">
        <v>20</v>
      </c>
      <c r="B327">
        <v>909</v>
      </c>
      <c r="C327" t="s">
        <v>14</v>
      </c>
      <c r="D327">
        <v>1221</v>
      </c>
    </row>
    <row r="328" spans="1:4" x14ac:dyDescent="0.35">
      <c r="A328" t="s">
        <v>20</v>
      </c>
      <c r="B328">
        <v>1613</v>
      </c>
      <c r="C328" t="s">
        <v>14</v>
      </c>
      <c r="D328">
        <v>1</v>
      </c>
    </row>
    <row r="329" spans="1:4" x14ac:dyDescent="0.35">
      <c r="A329" t="s">
        <v>20</v>
      </c>
      <c r="B329">
        <v>136</v>
      </c>
      <c r="C329" t="s">
        <v>14</v>
      </c>
      <c r="D329">
        <v>16</v>
      </c>
    </row>
    <row r="330" spans="1:4" x14ac:dyDescent="0.35">
      <c r="A330" t="s">
        <v>20</v>
      </c>
      <c r="B330">
        <v>130</v>
      </c>
      <c r="C330" t="s">
        <v>14</v>
      </c>
      <c r="D330">
        <v>41</v>
      </c>
    </row>
    <row r="331" spans="1:4" x14ac:dyDescent="0.35">
      <c r="A331" t="s">
        <v>20</v>
      </c>
      <c r="B331">
        <v>102</v>
      </c>
      <c r="C331" t="s">
        <v>14</v>
      </c>
      <c r="D331">
        <v>523</v>
      </c>
    </row>
    <row r="332" spans="1:4" x14ac:dyDescent="0.35">
      <c r="A332" t="s">
        <v>20</v>
      </c>
      <c r="B332">
        <v>4006</v>
      </c>
      <c r="C332" t="s">
        <v>14</v>
      </c>
      <c r="D332">
        <v>141</v>
      </c>
    </row>
    <row r="333" spans="1:4" x14ac:dyDescent="0.35">
      <c r="A333" t="s">
        <v>20</v>
      </c>
      <c r="B333">
        <v>1629</v>
      </c>
      <c r="C333" t="s">
        <v>14</v>
      </c>
      <c r="D333">
        <v>52</v>
      </c>
    </row>
    <row r="334" spans="1:4" x14ac:dyDescent="0.35">
      <c r="A334" t="s">
        <v>20</v>
      </c>
      <c r="B334">
        <v>2188</v>
      </c>
      <c r="C334" t="s">
        <v>14</v>
      </c>
      <c r="D334">
        <v>225</v>
      </c>
    </row>
    <row r="335" spans="1:4" x14ac:dyDescent="0.35">
      <c r="A335" t="s">
        <v>20</v>
      </c>
      <c r="B335">
        <v>2409</v>
      </c>
      <c r="C335" t="s">
        <v>14</v>
      </c>
      <c r="D335">
        <v>38</v>
      </c>
    </row>
    <row r="336" spans="1:4" x14ac:dyDescent="0.35">
      <c r="A336" t="s">
        <v>20</v>
      </c>
      <c r="B336">
        <v>194</v>
      </c>
      <c r="C336" t="s">
        <v>14</v>
      </c>
      <c r="D336">
        <v>15</v>
      </c>
    </row>
    <row r="337" spans="1:4" x14ac:dyDescent="0.35">
      <c r="A337" t="s">
        <v>20</v>
      </c>
      <c r="B337">
        <v>1140</v>
      </c>
      <c r="C337" t="s">
        <v>14</v>
      </c>
      <c r="D337">
        <v>37</v>
      </c>
    </row>
    <row r="338" spans="1:4" x14ac:dyDescent="0.35">
      <c r="A338" t="s">
        <v>20</v>
      </c>
      <c r="B338">
        <v>102</v>
      </c>
      <c r="C338" t="s">
        <v>14</v>
      </c>
      <c r="D338">
        <v>112</v>
      </c>
    </row>
    <row r="339" spans="1:4" x14ac:dyDescent="0.35">
      <c r="A339" t="s">
        <v>20</v>
      </c>
      <c r="B339">
        <v>2857</v>
      </c>
      <c r="C339" t="s">
        <v>14</v>
      </c>
      <c r="D339">
        <v>21</v>
      </c>
    </row>
    <row r="340" spans="1:4" x14ac:dyDescent="0.35">
      <c r="A340" t="s">
        <v>20</v>
      </c>
      <c r="B340">
        <v>107</v>
      </c>
      <c r="C340" t="s">
        <v>14</v>
      </c>
      <c r="D340">
        <v>67</v>
      </c>
    </row>
    <row r="341" spans="1:4" x14ac:dyDescent="0.35">
      <c r="A341" t="s">
        <v>20</v>
      </c>
      <c r="B341">
        <v>160</v>
      </c>
      <c r="C341" t="s">
        <v>14</v>
      </c>
      <c r="D341">
        <v>78</v>
      </c>
    </row>
    <row r="342" spans="1:4" x14ac:dyDescent="0.35">
      <c r="A342" t="s">
        <v>20</v>
      </c>
      <c r="B342">
        <v>2230</v>
      </c>
      <c r="C342" t="s">
        <v>14</v>
      </c>
      <c r="D342">
        <v>67</v>
      </c>
    </row>
    <row r="343" spans="1:4" x14ac:dyDescent="0.35">
      <c r="A343" t="s">
        <v>20</v>
      </c>
      <c r="B343">
        <v>316</v>
      </c>
      <c r="C343" t="s">
        <v>14</v>
      </c>
      <c r="D343">
        <v>263</v>
      </c>
    </row>
    <row r="344" spans="1:4" x14ac:dyDescent="0.35">
      <c r="A344" t="s">
        <v>20</v>
      </c>
      <c r="B344">
        <v>117</v>
      </c>
      <c r="C344" t="s">
        <v>14</v>
      </c>
      <c r="D344">
        <v>1691</v>
      </c>
    </row>
    <row r="345" spans="1:4" x14ac:dyDescent="0.35">
      <c r="A345" t="s">
        <v>20</v>
      </c>
      <c r="B345">
        <v>6406</v>
      </c>
      <c r="C345" t="s">
        <v>14</v>
      </c>
      <c r="D345">
        <v>181</v>
      </c>
    </row>
    <row r="346" spans="1:4" x14ac:dyDescent="0.35">
      <c r="A346" t="s">
        <v>20</v>
      </c>
      <c r="B346">
        <v>192</v>
      </c>
      <c r="C346" t="s">
        <v>14</v>
      </c>
      <c r="D346">
        <v>13</v>
      </c>
    </row>
    <row r="347" spans="1:4" x14ac:dyDescent="0.35">
      <c r="A347" t="s">
        <v>20</v>
      </c>
      <c r="B347">
        <v>26</v>
      </c>
      <c r="C347" t="s">
        <v>14</v>
      </c>
      <c r="D347">
        <v>1</v>
      </c>
    </row>
    <row r="348" spans="1:4" x14ac:dyDescent="0.35">
      <c r="A348" t="s">
        <v>20</v>
      </c>
      <c r="B348">
        <v>723</v>
      </c>
      <c r="C348" t="s">
        <v>14</v>
      </c>
      <c r="D348">
        <v>21</v>
      </c>
    </row>
    <row r="349" spans="1:4" x14ac:dyDescent="0.35">
      <c r="A349" t="s">
        <v>20</v>
      </c>
      <c r="B349">
        <v>170</v>
      </c>
      <c r="C349" t="s">
        <v>14</v>
      </c>
      <c r="D349">
        <v>830</v>
      </c>
    </row>
    <row r="350" spans="1:4" x14ac:dyDescent="0.35">
      <c r="A350" t="s">
        <v>20</v>
      </c>
      <c r="B350">
        <v>238</v>
      </c>
      <c r="C350" t="s">
        <v>14</v>
      </c>
      <c r="D350">
        <v>130</v>
      </c>
    </row>
    <row r="351" spans="1:4" x14ac:dyDescent="0.35">
      <c r="A351" t="s">
        <v>20</v>
      </c>
      <c r="B351">
        <v>55</v>
      </c>
      <c r="C351" t="s">
        <v>14</v>
      </c>
      <c r="D351">
        <v>55</v>
      </c>
    </row>
    <row r="352" spans="1:4" x14ac:dyDescent="0.35">
      <c r="A352" t="s">
        <v>20</v>
      </c>
      <c r="B352">
        <v>128</v>
      </c>
      <c r="C352" t="s">
        <v>14</v>
      </c>
      <c r="D352">
        <v>114</v>
      </c>
    </row>
    <row r="353" spans="1:4" x14ac:dyDescent="0.35">
      <c r="A353" t="s">
        <v>20</v>
      </c>
      <c r="B353">
        <v>2144</v>
      </c>
      <c r="C353" t="s">
        <v>14</v>
      </c>
      <c r="D353">
        <v>594</v>
      </c>
    </row>
    <row r="354" spans="1:4" x14ac:dyDescent="0.35">
      <c r="A354" t="s">
        <v>20</v>
      </c>
      <c r="B354">
        <v>2693</v>
      </c>
      <c r="C354" t="s">
        <v>14</v>
      </c>
      <c r="D354">
        <v>24</v>
      </c>
    </row>
    <row r="355" spans="1:4" x14ac:dyDescent="0.35">
      <c r="A355" t="s">
        <v>20</v>
      </c>
      <c r="B355">
        <v>432</v>
      </c>
      <c r="C355" t="s">
        <v>14</v>
      </c>
      <c r="D355">
        <v>252</v>
      </c>
    </row>
    <row r="356" spans="1:4" x14ac:dyDescent="0.35">
      <c r="A356" t="s">
        <v>20</v>
      </c>
      <c r="B356">
        <v>189</v>
      </c>
      <c r="C356" t="s">
        <v>14</v>
      </c>
      <c r="D356">
        <v>67</v>
      </c>
    </row>
    <row r="357" spans="1:4" x14ac:dyDescent="0.35">
      <c r="A357" t="s">
        <v>20</v>
      </c>
      <c r="B357">
        <v>154</v>
      </c>
      <c r="C357" t="s">
        <v>14</v>
      </c>
      <c r="D357">
        <v>742</v>
      </c>
    </row>
    <row r="358" spans="1:4" x14ac:dyDescent="0.35">
      <c r="A358" t="s">
        <v>20</v>
      </c>
      <c r="B358">
        <v>96</v>
      </c>
      <c r="C358" t="s">
        <v>14</v>
      </c>
      <c r="D358">
        <v>75</v>
      </c>
    </row>
    <row r="359" spans="1:4" x14ac:dyDescent="0.35">
      <c r="A359" t="s">
        <v>20</v>
      </c>
      <c r="B359">
        <v>3063</v>
      </c>
      <c r="C359" t="s">
        <v>14</v>
      </c>
      <c r="D359">
        <v>4405</v>
      </c>
    </row>
    <row r="360" spans="1:4" x14ac:dyDescent="0.35">
      <c r="A360" t="s">
        <v>20</v>
      </c>
      <c r="B360">
        <v>2266</v>
      </c>
      <c r="C360" t="s">
        <v>14</v>
      </c>
      <c r="D360">
        <v>92</v>
      </c>
    </row>
    <row r="361" spans="1:4" x14ac:dyDescent="0.35">
      <c r="A361" t="s">
        <v>20</v>
      </c>
      <c r="B361">
        <v>194</v>
      </c>
      <c r="C361" t="s">
        <v>14</v>
      </c>
      <c r="D361">
        <v>64</v>
      </c>
    </row>
    <row r="362" spans="1:4" x14ac:dyDescent="0.35">
      <c r="A362" t="s">
        <v>20</v>
      </c>
      <c r="B362">
        <v>129</v>
      </c>
      <c r="C362" t="s">
        <v>14</v>
      </c>
      <c r="D362">
        <v>64</v>
      </c>
    </row>
    <row r="363" spans="1:4" x14ac:dyDescent="0.35">
      <c r="A363" t="s">
        <v>20</v>
      </c>
      <c r="B363">
        <v>375</v>
      </c>
      <c r="C363" t="s">
        <v>14</v>
      </c>
      <c r="D363">
        <v>842</v>
      </c>
    </row>
    <row r="364" spans="1:4" x14ac:dyDescent="0.35">
      <c r="A364" t="s">
        <v>20</v>
      </c>
      <c r="B364">
        <v>409</v>
      </c>
      <c r="C364" t="s">
        <v>14</v>
      </c>
      <c r="D364">
        <v>112</v>
      </c>
    </row>
    <row r="365" spans="1:4" x14ac:dyDescent="0.35">
      <c r="A365" t="s">
        <v>20</v>
      </c>
      <c r="B365">
        <v>234</v>
      </c>
      <c r="C365" t="s">
        <v>14</v>
      </c>
      <c r="D365">
        <v>374</v>
      </c>
    </row>
    <row r="366" spans="1:4" x14ac:dyDescent="0.35">
      <c r="A366" t="s">
        <v>20</v>
      </c>
      <c r="B366">
        <v>3016</v>
      </c>
    </row>
    <row r="367" spans="1:4" x14ac:dyDescent="0.35">
      <c r="A367" t="s">
        <v>20</v>
      </c>
      <c r="B367">
        <v>264</v>
      </c>
    </row>
    <row r="368" spans="1:4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C2:C365">
    <cfRule type="containsText" dxfId="3" priority="1" operator="containsText" text="canceled">
      <formula>NOT(ISERROR(SEARCH("canceled",C2)))</formula>
    </cfRule>
    <cfRule type="containsText" dxfId="2" priority="2" operator="containsText" text="live">
      <formula>NOT(ISERROR(SEARCH("live",C2)))</formula>
    </cfRule>
    <cfRule type="containsText" dxfId="1" priority="3" operator="containsText" text="successful">
      <formula>NOT(ISERROR(SEARCH("successful",C2)))</formula>
    </cfRule>
    <cfRule type="containsText" dxfId="0" priority="4" operator="containsText" text="failed">
      <formula>NOT(ISERROR(SEARCH("failed",C2)))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 table</vt:lpstr>
      <vt:lpstr>Subcategory Pivot Table</vt:lpstr>
      <vt:lpstr>Third Pivot Table</vt:lpstr>
      <vt:lpstr>GOALPERCENTAGE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GRECIA LOPEZ</cp:lastModifiedBy>
  <dcterms:created xsi:type="dcterms:W3CDTF">2021-09-29T18:52:28Z</dcterms:created>
  <dcterms:modified xsi:type="dcterms:W3CDTF">2024-10-22T02:03:14Z</dcterms:modified>
</cp:coreProperties>
</file>