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8380" tabRatio="500"/>
  </bookViews>
  <sheets>
    <sheet name="Micromorts for calculator (2)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4" i="1" l="1"/>
  <c r="D73" i="1"/>
  <c r="D49" i="1"/>
  <c r="D48" i="1"/>
  <c r="D47" i="1"/>
  <c r="D28" i="1"/>
  <c r="D40" i="1"/>
  <c r="D27" i="1"/>
  <c r="D39" i="1"/>
  <c r="D38" i="1"/>
  <c r="D25" i="1"/>
  <c r="D37" i="1"/>
  <c r="D36" i="1"/>
  <c r="D35" i="1"/>
  <c r="D34" i="1"/>
  <c r="D33" i="1"/>
  <c r="D32" i="1"/>
  <c r="D31" i="1"/>
  <c r="D29" i="1"/>
  <c r="D17" i="1"/>
  <c r="D16" i="1"/>
  <c r="D15" i="1"/>
  <c r="D14" i="1"/>
  <c r="D13" i="1"/>
  <c r="D12" i="1"/>
  <c r="D11" i="1"/>
  <c r="D10" i="1"/>
  <c r="D8" i="1"/>
  <c r="D7" i="1"/>
  <c r="D6" i="1"/>
  <c r="D5" i="1"/>
  <c r="H3" i="1"/>
  <c r="D3" i="1"/>
</calcChain>
</file>

<file path=xl/sharedStrings.xml><?xml version="1.0" encoding="utf-8"?>
<sst xmlns="http://schemas.openxmlformats.org/spreadsheetml/2006/main" count="289" uniqueCount="143">
  <si>
    <t>Event: death from-</t>
  </si>
  <si>
    <t>number of units</t>
  </si>
  <si>
    <t>Unit of exposure</t>
  </si>
  <si>
    <t>micromorts per unit of exposure</t>
  </si>
  <si>
    <t>Context</t>
  </si>
  <si>
    <t>Time period</t>
  </si>
  <si>
    <t>N deaths</t>
  </si>
  <si>
    <t>N population</t>
  </si>
  <si>
    <t>Link</t>
  </si>
  <si>
    <t>Micromort</t>
  </si>
  <si>
    <t>Non-natural' cause</t>
  </si>
  <si>
    <t>day</t>
  </si>
  <si>
    <t>England and Wales</t>
  </si>
  <si>
    <t>http://www.ons.gov.uk/ons/publications/re-reference-tables.html?edition=tcm%3A77-199137</t>
  </si>
  <si>
    <t>All causes</t>
  </si>
  <si>
    <t>Accident at birth</t>
  </si>
  <si>
    <t>births</t>
  </si>
  <si>
    <t>"Unexplained deaths in infancy"</t>
  </si>
  <si>
    <t>first year of life</t>
  </si>
  <si>
    <t>Infant mortality - all causes</t>
  </si>
  <si>
    <t>Murder/homicide</t>
  </si>
  <si>
    <t>year</t>
  </si>
  <si>
    <t>Table 1a</t>
  </si>
  <si>
    <t>Children</t>
  </si>
  <si>
    <t>Non-natural' cause - children under 14</t>
  </si>
  <si>
    <t>http://www.ons.gov.uk/ons/rel/vsob1/mortality-statistics--deaths-registered-in-england-and-wales--series-dr-/2010/index.html</t>
  </si>
  <si>
    <t>Accidents - children under 14</t>
  </si>
  <si>
    <t>Pedestrian accident - children under 14</t>
  </si>
  <si>
    <t>Cyclist accident - children under 14</t>
  </si>
  <si>
    <t>Car passenger accident - children under 14</t>
  </si>
  <si>
    <t>Drowning - children under 14</t>
  </si>
  <si>
    <t>Accidental strangulation - children under 14</t>
  </si>
  <si>
    <t>Fires - children under 14</t>
  </si>
  <si>
    <t>Transport</t>
  </si>
  <si>
    <t>Car occupant accident</t>
  </si>
  <si>
    <t>mile</t>
  </si>
  <si>
    <t>UK</t>
  </si>
  <si>
    <t>http://www.dft.gov.uk/statistics/releases/road-accidents-and-safety-annual-report-2010</t>
  </si>
  <si>
    <t>Goods vehicle occupant</t>
  </si>
  <si>
    <t>http://www.rssb.co.uk/SPR/REPORTS/Pages/Annual-Safety-Performance-Report-2011-2012.aspx</t>
  </si>
  <si>
    <t>Motorcycle accident</t>
  </si>
  <si>
    <t>https://www.gov.uk/government/publications/reported-road-casualties-great-britain-annual-report-2011</t>
  </si>
  <si>
    <t>Pedal cycle accident</t>
  </si>
  <si>
    <t>Pedestrian accident</t>
  </si>
  <si>
    <t>Bus or coach passenger accident</t>
  </si>
  <si>
    <t>Rail passenger accident</t>
  </si>
  <si>
    <t>??</t>
  </si>
  <si>
    <t>Water-craft accident</t>
  </si>
  <si>
    <t>Air accident (commercial)</t>
  </si>
  <si>
    <t>US</t>
  </si>
  <si>
    <t>1992-2011</t>
  </si>
  <si>
    <t>Table 5 of http://www.ntsb.gov/data/aviation_stats.html</t>
  </si>
  <si>
    <t>2002-2011</t>
  </si>
  <si>
    <t>Air accident (small aitcraft)</t>
  </si>
  <si>
    <t>Car occupant</t>
  </si>
  <si>
    <t>hour</t>
  </si>
  <si>
    <t>http://www.plosone.org/article/info%3Adoi%2F10.1371%2Fjournal.pone.0050606         http://www.rssb.co.uk/SPR/REPORTS/Pages/Annual-Safety-Performance-Report-2011-2012.aspx</t>
  </si>
  <si>
    <t>Motorcycle</t>
  </si>
  <si>
    <t>Pedal cycle</t>
  </si>
  <si>
    <t>Pedestrians</t>
  </si>
  <si>
    <t>Bus or coach</t>
  </si>
  <si>
    <t>Rail</t>
  </si>
  <si>
    <t>Water</t>
  </si>
  <si>
    <t>Air (commercial)</t>
  </si>
  <si>
    <t>Air (small aitcraft)</t>
  </si>
  <si>
    <t>Medical</t>
  </si>
  <si>
    <t>Anaesthetic accident</t>
  </si>
  <si>
    <t>non-emergency operation</t>
  </si>
  <si>
    <t>http://www.rcoa.ac.uk/document-store/death-or-brain-damage</t>
  </si>
  <si>
    <t>Wo</t>
  </si>
  <si>
    <t xml:space="preserve">UN </t>
  </si>
  <si>
    <t>Caesarian section</t>
  </si>
  <si>
    <t>E+W</t>
  </si>
  <si>
    <t>http://www.rcoa.ac.uk/docs/Risk_14Death.pdf</t>
  </si>
  <si>
    <t>Military</t>
  </si>
  <si>
    <t>Serving in Afghanistan (peak risk period)</t>
  </si>
  <si>
    <t>UK forces</t>
  </si>
  <si>
    <t>18/5/09 to 4/10/09</t>
  </si>
  <si>
    <t>9000 servicemen and women</t>
  </si>
  <si>
    <t>http://www.mrc-bsu.cam.ac.uk/Publications/PDFs/PERIOD_9_10_fatalities_in_Afghanistan_and_Iraq.pdf</t>
  </si>
  <si>
    <t xml:space="preserve">Iraq </t>
  </si>
  <si>
    <t>US forces</t>
  </si>
  <si>
    <t>http://icasualties.org/</t>
  </si>
  <si>
    <t>Afghanistan</t>
  </si>
  <si>
    <t xml:space="preserve">http://www.fas.org/sgp/crs/natsec/R40682.pdf </t>
  </si>
  <si>
    <t>Flying in Bomber Command in WW2</t>
  </si>
  <si>
    <t>mission</t>
  </si>
  <si>
    <t>RAF</t>
  </si>
  <si>
    <t>1939-1945</t>
  </si>
  <si>
    <t>364,000 missions, average crew 6?</t>
  </si>
  <si>
    <t>http://en.wikipedia.org/wiki/RAF_Bomber_Command</t>
  </si>
  <si>
    <t>Leisure activities</t>
  </si>
  <si>
    <t>Scuba diving</t>
  </si>
  <si>
    <t>dive</t>
  </si>
  <si>
    <t>?</t>
  </si>
  <si>
    <t>http://www.bsac.com/page.asp?section=3780&amp;sectionTitle=UK+Diving+Fatalities+Review</t>
  </si>
  <si>
    <t>Hang-gliding</t>
  </si>
  <si>
    <t>jump</t>
  </si>
  <si>
    <t>Rock climbing</t>
  </si>
  <si>
    <t>climb</t>
  </si>
  <si>
    <t>Skiing</t>
  </si>
  <si>
    <t>2008/9</t>
  </si>
  <si>
    <t>57,000,000 days</t>
  </si>
  <si>
    <t>http://www.ski-injury.com/intro</t>
  </si>
  <si>
    <t>Skydiving</t>
  </si>
  <si>
    <t>2008-2012</t>
  </si>
  <si>
    <t xml:space="preserve"> </t>
  </si>
  <si>
    <t>http://www.uspa.org/AboutSkydiving/SkydivingSafety/tabid/526/Default.aspx</t>
  </si>
  <si>
    <t>http://www.bpa.org.uk/staysafe/how-safe/</t>
  </si>
  <si>
    <t>Running marathon</t>
  </si>
  <si>
    <t>run</t>
  </si>
  <si>
    <t>1975-2004</t>
  </si>
  <si>
    <t>Kipps C, Sharma S, Pedoe DT. The incidence of exercise-associated hyponatraemia in the London marathon. British Journal of Sports Medicine. 2011 Jan 1;45(1):14 –19</t>
  </si>
  <si>
    <t>Base-jumping</t>
  </si>
  <si>
    <t>Illegal drugs</t>
  </si>
  <si>
    <t>Heroin (sole mention)</t>
  </si>
  <si>
    <t>2003-2007</t>
  </si>
  <si>
    <t>Taken from Tables 1,2,3:  King Corkery Human Psychopharmacology: Clinical and Experimental 25,162–166, 2010http://onlinelibrary.wiley.com/doi/10.1002/hup.1090/abstract</t>
  </si>
  <si>
    <t>Cocaine and crack (sole mention)</t>
  </si>
  <si>
    <t>Amphetamines (sole mention)</t>
  </si>
  <si>
    <t>Ecstasy (sole mention)</t>
  </si>
  <si>
    <t>Cannabis (sole mention)</t>
  </si>
  <si>
    <t>Heroin (mention)</t>
  </si>
  <si>
    <t>Cocaine and crack (mention)</t>
  </si>
  <si>
    <t>Amphetamines (mention)</t>
  </si>
  <si>
    <t>Ecstasy (mention)</t>
  </si>
  <si>
    <t>Cannabis (mention)</t>
  </si>
  <si>
    <t>Heroin last month</t>
  </si>
  <si>
    <t>http://www.samhsa.gov/data/NSDUH/2012SummNatFindDetTables/DetTabs/NSDUH-DetTabsSect1peTabs1to46-2012.htm#Tab1.1A</t>
  </si>
  <si>
    <t>cocaine</t>
  </si>
  <si>
    <t>Occupations</t>
  </si>
  <si>
    <t>Coal mining accident</t>
  </si>
  <si>
    <t>Coal mining</t>
  </si>
  <si>
    <t>2006-2010</t>
  </si>
  <si>
    <t>All occupations</t>
  </si>
  <si>
    <t>all world</t>
  </si>
  <si>
    <t>Commercial fishing</t>
  </si>
  <si>
    <t>1996-2005</t>
  </si>
  <si>
    <t>Health Safety Exec</t>
  </si>
  <si>
    <t>Unacceptable occupatinal risk'</t>
  </si>
  <si>
    <t>Logging</t>
  </si>
  <si>
    <t>Bureau of Labor Statistics. Census of Fatal Occupational Injuries (CFOI) - Current and Revised Data [Internet]. [cited 2012 Nov 23]. Available from: http://www.bls.gov/iif/oshcfoi1.htm</t>
  </si>
  <si>
    <t>Fisheries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</si>
</sst>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name val="Arial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</font>
    <font>
      <sz val="9"/>
      <name val="Arial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sz val="9"/>
      <name val="Cambria"/>
    </font>
    <font>
      <b/>
      <sz val="14"/>
      <name val="Arial"/>
    </font>
    <font>
      <sz val="10"/>
      <color indexed="8"/>
      <name val="Arial"/>
      <family val="2"/>
    </font>
    <font>
      <sz val="12"/>
      <name val="Cambria"/>
    </font>
    <font>
      <b/>
      <sz val="12"/>
      <name val="Arial"/>
      <family val="2"/>
    </font>
    <font>
      <b/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wrapText="1"/>
    </xf>
    <xf numFmtId="0" fontId="0" fillId="0" borderId="0" xfId="0" quotePrefix="1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3" fontId="0" fillId="0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0" fontId="4" fillId="0" borderId="0" xfId="0" applyNumberFormat="1" applyFont="1" applyFill="1" applyAlignment="1">
      <alignment wrapText="1"/>
    </xf>
    <xf numFmtId="0" fontId="6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NumberFormat="1" applyFont="1" applyFill="1" applyAlignment="1">
      <alignment wrapText="1"/>
    </xf>
    <xf numFmtId="49" fontId="0" fillId="0" borderId="0" xfId="0" quotePrefix="1" applyNumberFormat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8" fillId="0" borderId="0" xfId="0" applyNumberFormat="1" applyFont="1">
      <alignment vertical="center"/>
    </xf>
    <xf numFmtId="0" fontId="9" fillId="0" borderId="0" xfId="0" applyNumberFormat="1" applyFont="1" applyFill="1" applyAlignment="1">
      <alignment horizontal="left" wrapText="1"/>
    </xf>
    <xf numFmtId="0" fontId="4" fillId="0" borderId="0" xfId="0" applyFont="1" applyAlignment="1">
      <alignment vertical="center" wrapText="1"/>
    </xf>
    <xf numFmtId="2" fontId="0" fillId="0" borderId="0" xfId="0" applyNumberFormat="1" applyFont="1" applyFill="1" applyAlignment="1">
      <alignment wrapText="1"/>
    </xf>
    <xf numFmtId="0" fontId="10" fillId="0" borderId="0" xfId="0" applyFont="1">
      <alignment vertical="center"/>
    </xf>
    <xf numFmtId="164" fontId="0" fillId="0" borderId="0" xfId="0" applyNumberFormat="1" applyFont="1" applyFill="1" applyAlignment="1">
      <alignment wrapText="1"/>
    </xf>
    <xf numFmtId="0" fontId="5" fillId="0" borderId="0" xfId="1" applyAlignment="1">
      <alignment vertical="center" wrapText="1"/>
    </xf>
    <xf numFmtId="0" fontId="3" fillId="0" borderId="0" xfId="0" applyFont="1">
      <alignment vertical="center"/>
    </xf>
    <xf numFmtId="0" fontId="11" fillId="0" borderId="0" xfId="0" applyNumberFormat="1" applyFont="1" applyFill="1" applyAlignment="1">
      <alignment wrapText="1"/>
    </xf>
    <xf numFmtId="0" fontId="5" fillId="0" borderId="0" xfId="1">
      <alignment vertical="center"/>
    </xf>
    <xf numFmtId="3" fontId="4" fillId="0" borderId="0" xfId="0" applyNumberFormat="1" applyFont="1" applyFill="1" applyAlignment="1">
      <alignment wrapText="1"/>
    </xf>
    <xf numFmtId="1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1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s.org/sgp/crs/natsec/R40682.pdf" TargetMode="External"/><Relationship Id="rId2" Type="http://schemas.openxmlformats.org/officeDocument/2006/relationships/hyperlink" Target="http://www.plosone.org/article/info%3Adoi%2F10.1371%2Fjournal.pone.0050606http:/www.rssb.co.uk/SPR/REPORTS/Pages/Annual-Safety-Performance-Report-2011-201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abSelected="1" zoomScale="125" zoomScaleNormal="125" zoomScalePageLayoutView="125" workbookViewId="0">
      <selection activeCell="D5" sqref="D5"/>
    </sheetView>
  </sheetViews>
  <sheetFormatPr baseColWidth="10" defaultColWidth="17.1640625" defaultRowHeight="12.75" customHeight="1" x14ac:dyDescent="0"/>
  <cols>
    <col min="1" max="1" width="31.33203125" customWidth="1"/>
    <col min="2" max="2" width="15" customWidth="1"/>
    <col min="3" max="3" width="16.6640625" customWidth="1"/>
    <col min="4" max="6" width="17.1640625" customWidth="1"/>
    <col min="7" max="7" width="10.5" customWidth="1"/>
    <col min="8" max="9" width="17.1640625" customWidth="1"/>
    <col min="10" max="10" width="57.83203125" style="17" customWidth="1"/>
    <col min="11" max="25" width="17.1640625" customWidth="1"/>
  </cols>
  <sheetData>
    <row r="1" spans="1:25" ht="2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">
      <c r="A2" s="1" t="s">
        <v>9</v>
      </c>
      <c r="B2" s="1">
        <v>1</v>
      </c>
      <c r="C2" s="1"/>
      <c r="D2" s="1">
        <v>1</v>
      </c>
      <c r="E2" s="1"/>
      <c r="F2" s="1"/>
      <c r="G2" s="1"/>
      <c r="H2" s="1"/>
      <c r="I2" s="1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2">
      <c r="A3" s="4" t="s">
        <v>10</v>
      </c>
      <c r="B3" s="4">
        <v>1</v>
      </c>
      <c r="C3" s="5" t="s">
        <v>11</v>
      </c>
      <c r="D3" s="6">
        <f>(H3*1000000)/(I3)</f>
        <v>0.89368015468194828</v>
      </c>
      <c r="E3" s="6"/>
      <c r="F3" s="5" t="s">
        <v>12</v>
      </c>
      <c r="G3" s="5">
        <v>2009</v>
      </c>
      <c r="H3" s="7">
        <f>17878/365</f>
        <v>48.980821917808221</v>
      </c>
      <c r="I3" s="5">
        <v>54808000</v>
      </c>
      <c r="J3" s="8" t="s">
        <v>13</v>
      </c>
    </row>
    <row r="4" spans="1:25" ht="12">
      <c r="A4" s="5" t="s">
        <v>14</v>
      </c>
      <c r="B4" s="4">
        <v>1</v>
      </c>
      <c r="C4" s="5" t="s">
        <v>11</v>
      </c>
      <c r="D4" s="6"/>
      <c r="E4" s="6"/>
      <c r="F4" s="5" t="s">
        <v>12</v>
      </c>
      <c r="G4" s="5"/>
      <c r="H4" s="5"/>
      <c r="I4" s="5"/>
      <c r="J4" s="8"/>
    </row>
    <row r="5" spans="1:25" ht="12">
      <c r="A5" s="5" t="s">
        <v>15</v>
      </c>
      <c r="B5" s="4">
        <v>1</v>
      </c>
      <c r="C5" s="5" t="s">
        <v>16</v>
      </c>
      <c r="D5" s="6">
        <f>H5*1000000/I5</f>
        <v>279.39142461964036</v>
      </c>
      <c r="E5" s="6"/>
      <c r="F5" s="5" t="s">
        <v>12</v>
      </c>
      <c r="G5" s="5">
        <v>2010</v>
      </c>
      <c r="H5" s="5">
        <v>202</v>
      </c>
      <c r="I5" s="5">
        <v>723000</v>
      </c>
      <c r="J5" s="8"/>
    </row>
    <row r="6" spans="1:25" ht="12">
      <c r="A6" s="5" t="s">
        <v>17</v>
      </c>
      <c r="B6" s="4">
        <v>1</v>
      </c>
      <c r="C6" s="5" t="s">
        <v>18</v>
      </c>
      <c r="D6" s="6">
        <f>H6*1000000/I6</f>
        <v>385.89211618257264</v>
      </c>
      <c r="E6" s="6"/>
      <c r="F6" s="5" t="s">
        <v>12</v>
      </c>
      <c r="G6" s="5">
        <v>2010</v>
      </c>
      <c r="H6" s="5">
        <v>279</v>
      </c>
      <c r="I6" s="5">
        <v>723000</v>
      </c>
      <c r="J6" s="8"/>
    </row>
    <row r="7" spans="1:25" ht="12">
      <c r="A7" s="5" t="s">
        <v>19</v>
      </c>
      <c r="B7" s="4">
        <v>1</v>
      </c>
      <c r="C7" t="s">
        <v>18</v>
      </c>
      <c r="D7" s="6">
        <f>H7*1000000/I7</f>
        <v>4300</v>
      </c>
      <c r="E7" s="6"/>
      <c r="F7" s="5" t="s">
        <v>12</v>
      </c>
      <c r="G7" s="5">
        <v>2010</v>
      </c>
      <c r="H7" s="5">
        <v>4.3</v>
      </c>
      <c r="I7" s="5">
        <v>1000</v>
      </c>
      <c r="J7" s="9"/>
    </row>
    <row r="8" spans="1:25" ht="21" customHeight="1">
      <c r="A8" t="s">
        <v>20</v>
      </c>
      <c r="B8" s="4">
        <v>1</v>
      </c>
      <c r="C8" s="5" t="s">
        <v>21</v>
      </c>
      <c r="D8" s="6">
        <f>H8*1000000/I8</f>
        <v>13.5</v>
      </c>
      <c r="E8" s="6"/>
      <c r="F8" s="5" t="s">
        <v>12</v>
      </c>
      <c r="G8" s="5">
        <v>2010</v>
      </c>
      <c r="H8" s="5">
        <v>13.5</v>
      </c>
      <c r="I8" s="5">
        <v>1000000</v>
      </c>
      <c r="J8" s="10" t="s">
        <v>22</v>
      </c>
    </row>
    <row r="9" spans="1:25" ht="21" customHeight="1">
      <c r="A9" s="11" t="s">
        <v>23</v>
      </c>
      <c r="B9" s="4"/>
      <c r="C9" s="5"/>
      <c r="D9" s="6"/>
      <c r="E9" s="6"/>
      <c r="F9" s="5"/>
      <c r="G9" s="5"/>
      <c r="H9" s="5"/>
      <c r="I9" s="5"/>
      <c r="J9" s="10"/>
    </row>
    <row r="10" spans="1:25" ht="12.75" customHeight="1">
      <c r="A10" s="12" t="s">
        <v>24</v>
      </c>
      <c r="B10" s="4">
        <v>1</v>
      </c>
      <c r="C10" s="5" t="s">
        <v>21</v>
      </c>
      <c r="D10" s="13">
        <f t="shared" ref="D10:D17" si="0">H10*1000000/I10</f>
        <v>25.894736842105264</v>
      </c>
      <c r="E10" s="13"/>
      <c r="F10" s="5" t="s">
        <v>12</v>
      </c>
      <c r="G10" s="5">
        <v>2010</v>
      </c>
      <c r="H10" s="5">
        <v>246</v>
      </c>
      <c r="I10">
        <v>9500000</v>
      </c>
      <c r="J10" s="8" t="s">
        <v>25</v>
      </c>
    </row>
    <row r="11" spans="1:25" ht="12.75" customHeight="1">
      <c r="A11" s="14" t="s">
        <v>26</v>
      </c>
      <c r="B11" s="4">
        <v>1</v>
      </c>
      <c r="C11" s="5" t="s">
        <v>21</v>
      </c>
      <c r="D11" s="13">
        <f t="shared" si="0"/>
        <v>18.105263157894736</v>
      </c>
      <c r="E11" s="13"/>
      <c r="F11" s="5" t="s">
        <v>12</v>
      </c>
      <c r="G11" s="5">
        <v>2011</v>
      </c>
      <c r="H11" s="5">
        <v>172</v>
      </c>
      <c r="I11">
        <v>9500000</v>
      </c>
      <c r="J11" s="10"/>
    </row>
    <row r="12" spans="1:25" ht="12.75" customHeight="1">
      <c r="A12" s="14" t="s">
        <v>27</v>
      </c>
      <c r="B12" s="4">
        <v>1</v>
      </c>
      <c r="C12" s="5" t="s">
        <v>21</v>
      </c>
      <c r="D12" s="13">
        <f t="shared" si="0"/>
        <v>2.2105263157894739</v>
      </c>
      <c r="E12" s="13"/>
      <c r="F12" s="5" t="s">
        <v>12</v>
      </c>
      <c r="G12" s="5">
        <v>2012</v>
      </c>
      <c r="H12" s="5">
        <v>21</v>
      </c>
      <c r="I12">
        <v>9500000</v>
      </c>
      <c r="J12" s="10"/>
    </row>
    <row r="13" spans="1:25" ht="12.75" customHeight="1">
      <c r="A13" s="14" t="s">
        <v>28</v>
      </c>
      <c r="B13" s="4">
        <v>1</v>
      </c>
      <c r="C13" s="5" t="s">
        <v>21</v>
      </c>
      <c r="D13" s="13">
        <f t="shared" si="0"/>
        <v>1.263157894736842</v>
      </c>
      <c r="E13" s="13"/>
      <c r="F13" s="5" t="s">
        <v>12</v>
      </c>
      <c r="G13" s="5">
        <v>2013</v>
      </c>
      <c r="H13" s="5">
        <v>12</v>
      </c>
      <c r="I13">
        <v>9500000</v>
      </c>
      <c r="J13" s="10"/>
    </row>
    <row r="14" spans="1:25" ht="12.75" customHeight="1">
      <c r="A14" s="14" t="s">
        <v>29</v>
      </c>
      <c r="B14" s="4">
        <v>1</v>
      </c>
      <c r="C14" s="5" t="s">
        <v>21</v>
      </c>
      <c r="D14" s="13">
        <f t="shared" si="0"/>
        <v>1.7894736842105263</v>
      </c>
      <c r="E14" s="13"/>
      <c r="F14" s="5" t="s">
        <v>12</v>
      </c>
      <c r="G14" s="5">
        <v>2014</v>
      </c>
      <c r="H14" s="5">
        <v>17</v>
      </c>
      <c r="I14">
        <v>9500000</v>
      </c>
      <c r="J14" s="10"/>
    </row>
    <row r="15" spans="1:25" ht="12.75" customHeight="1">
      <c r="A15" s="14" t="s">
        <v>30</v>
      </c>
      <c r="B15" s="4">
        <v>1</v>
      </c>
      <c r="C15" s="5" t="s">
        <v>21</v>
      </c>
      <c r="D15" s="13">
        <f t="shared" si="0"/>
        <v>2.3157894736842106</v>
      </c>
      <c r="E15" s="13"/>
      <c r="F15" s="5" t="s">
        <v>12</v>
      </c>
      <c r="G15" s="5">
        <v>2015</v>
      </c>
      <c r="H15" s="5">
        <v>22</v>
      </c>
      <c r="I15">
        <v>9500000</v>
      </c>
      <c r="J15" s="10"/>
    </row>
    <row r="16" spans="1:25" ht="12.75" customHeight="1">
      <c r="A16" s="14" t="s">
        <v>31</v>
      </c>
      <c r="B16" s="4">
        <v>1</v>
      </c>
      <c r="C16" s="5" t="s">
        <v>21</v>
      </c>
      <c r="D16" s="13">
        <f t="shared" si="0"/>
        <v>2.8421052631578947</v>
      </c>
      <c r="E16" s="13"/>
      <c r="F16" s="5" t="s">
        <v>12</v>
      </c>
      <c r="G16" s="5">
        <v>2016</v>
      </c>
      <c r="H16" s="5">
        <v>27</v>
      </c>
      <c r="I16">
        <v>9500000</v>
      </c>
      <c r="J16" s="10"/>
    </row>
    <row r="17" spans="1:10" ht="12.75" customHeight="1">
      <c r="A17" s="14" t="s">
        <v>32</v>
      </c>
      <c r="B17" s="4">
        <v>1</v>
      </c>
      <c r="C17" s="5" t="s">
        <v>21</v>
      </c>
      <c r="D17" s="13">
        <f t="shared" si="0"/>
        <v>1.0526315789473684</v>
      </c>
      <c r="E17" s="13"/>
      <c r="F17" s="5" t="s">
        <v>12</v>
      </c>
      <c r="G17" s="5">
        <v>2017</v>
      </c>
      <c r="H17" s="5">
        <v>10</v>
      </c>
      <c r="I17">
        <v>9500000</v>
      </c>
      <c r="J17" s="10"/>
    </row>
    <row r="18" spans="1:10" ht="27" customHeight="1">
      <c r="A18" s="15" t="s">
        <v>33</v>
      </c>
      <c r="B18" s="4"/>
      <c r="C18" s="5"/>
      <c r="D18" s="13"/>
      <c r="E18" s="13"/>
      <c r="F18" s="5"/>
      <c r="G18" s="5"/>
      <c r="H18" s="5"/>
      <c r="J18" s="10"/>
    </row>
    <row r="19" spans="1:10" ht="22">
      <c r="A19" s="14" t="s">
        <v>34</v>
      </c>
      <c r="B19" s="4">
        <v>1</v>
      </c>
      <c r="C19" s="16" t="s">
        <v>35</v>
      </c>
      <c r="D19" s="5">
        <v>0.3</v>
      </c>
      <c r="E19" s="5"/>
      <c r="F19" s="5" t="s">
        <v>36</v>
      </c>
      <c r="G19" s="5">
        <v>2010</v>
      </c>
      <c r="H19" s="5">
        <v>405</v>
      </c>
      <c r="J19" s="8" t="s">
        <v>37</v>
      </c>
    </row>
    <row r="20" spans="1:10" ht="22">
      <c r="A20" s="5" t="s">
        <v>38</v>
      </c>
      <c r="B20" s="4">
        <v>1</v>
      </c>
      <c r="C20" s="16" t="s">
        <v>35</v>
      </c>
      <c r="F20" s="5" t="s">
        <v>36</v>
      </c>
      <c r="G20" s="5">
        <v>2010</v>
      </c>
      <c r="H20" s="5">
        <v>62</v>
      </c>
      <c r="J20" s="17" t="s">
        <v>39</v>
      </c>
    </row>
    <row r="21" spans="1:10" ht="22">
      <c r="A21" s="14" t="s">
        <v>40</v>
      </c>
      <c r="B21" s="4">
        <v>1</v>
      </c>
      <c r="C21" s="16" t="s">
        <v>35</v>
      </c>
      <c r="D21" s="5">
        <v>13.8</v>
      </c>
      <c r="E21" s="5"/>
      <c r="F21" s="5" t="s">
        <v>36</v>
      </c>
      <c r="G21" s="5">
        <v>2010</v>
      </c>
      <c r="H21" s="5">
        <v>403</v>
      </c>
      <c r="J21" s="17" t="s">
        <v>41</v>
      </c>
    </row>
    <row r="22" spans="1:10" ht="12">
      <c r="A22" s="5" t="s">
        <v>42</v>
      </c>
      <c r="B22" s="4">
        <v>1</v>
      </c>
      <c r="C22" s="16" t="s">
        <v>35</v>
      </c>
      <c r="D22" s="5">
        <v>3.6</v>
      </c>
      <c r="E22" s="5"/>
      <c r="F22" s="5" t="s">
        <v>36</v>
      </c>
      <c r="G22" s="5">
        <v>2010</v>
      </c>
      <c r="H22" s="5">
        <v>111</v>
      </c>
    </row>
    <row r="23" spans="1:10" ht="12">
      <c r="A23" s="5" t="s">
        <v>43</v>
      </c>
      <c r="B23" s="4">
        <v>1</v>
      </c>
      <c r="C23" s="16" t="s">
        <v>35</v>
      </c>
      <c r="D23" s="5">
        <v>3.7</v>
      </c>
      <c r="E23" s="5"/>
      <c r="F23" s="5" t="s">
        <v>36</v>
      </c>
      <c r="G23" s="5">
        <v>2010</v>
      </c>
      <c r="H23" s="5">
        <v>405</v>
      </c>
    </row>
    <row r="24" spans="1:10" ht="12">
      <c r="A24" s="5" t="s">
        <v>44</v>
      </c>
      <c r="B24" s="4">
        <v>1</v>
      </c>
      <c r="C24" s="16" t="s">
        <v>35</v>
      </c>
      <c r="D24" s="5"/>
      <c r="E24" s="5"/>
      <c r="F24" s="5" t="s">
        <v>36</v>
      </c>
      <c r="G24" s="5">
        <v>2010</v>
      </c>
      <c r="H24" s="5">
        <v>9</v>
      </c>
    </row>
    <row r="25" spans="1:10" ht="12">
      <c r="A25" s="5" t="s">
        <v>45</v>
      </c>
      <c r="B25" s="4">
        <v>1</v>
      </c>
      <c r="C25" s="16" t="s">
        <v>35</v>
      </c>
      <c r="D25" s="18">
        <f>1/75</f>
        <v>1.3333333333333334E-2</v>
      </c>
      <c r="E25" s="18"/>
      <c r="F25" s="5" t="s">
        <v>36</v>
      </c>
      <c r="G25" s="5">
        <v>2010</v>
      </c>
      <c r="H25" s="5">
        <v>0</v>
      </c>
      <c r="J25" s="17" t="s">
        <v>46</v>
      </c>
    </row>
    <row r="26" spans="1:10" ht="12">
      <c r="A26" s="5" t="s">
        <v>47</v>
      </c>
      <c r="B26" s="4">
        <v>1</v>
      </c>
      <c r="C26" s="16" t="s">
        <v>35</v>
      </c>
      <c r="D26" s="18"/>
      <c r="E26" s="18"/>
      <c r="F26" s="5" t="s">
        <v>36</v>
      </c>
      <c r="G26" s="5">
        <v>2010</v>
      </c>
    </row>
    <row r="27" spans="1:10" ht="15">
      <c r="A27" s="5" t="s">
        <v>48</v>
      </c>
      <c r="B27" s="4">
        <v>1</v>
      </c>
      <c r="C27" s="16" t="s">
        <v>35</v>
      </c>
      <c r="D27" s="18">
        <f>H27/(I27*10)</f>
        <v>1.6790199711756229E-2</v>
      </c>
      <c r="E27" s="18"/>
      <c r="F27" s="5" t="s">
        <v>49</v>
      </c>
      <c r="G27" s="5" t="s">
        <v>50</v>
      </c>
      <c r="H27" s="5">
        <v>1631</v>
      </c>
      <c r="I27">
        <v>9714</v>
      </c>
      <c r="J27" s="19" t="s">
        <v>51</v>
      </c>
    </row>
    <row r="28" spans="1:10" ht="12.75" customHeight="1">
      <c r="A28" s="5" t="s">
        <v>48</v>
      </c>
      <c r="B28" s="4">
        <v>1</v>
      </c>
      <c r="C28" s="16" t="s">
        <v>35</v>
      </c>
      <c r="D28" s="20">
        <f>H28/(I28*10)</f>
        <v>3.0843552582683017E-3</v>
      </c>
      <c r="E28" s="20"/>
      <c r="F28" s="5" t="s">
        <v>49</v>
      </c>
      <c r="G28" t="s">
        <v>52</v>
      </c>
      <c r="H28" s="5">
        <v>166</v>
      </c>
      <c r="I28">
        <v>5382</v>
      </c>
    </row>
    <row r="29" spans="1:10" ht="12.75" customHeight="1">
      <c r="A29" s="5" t="s">
        <v>53</v>
      </c>
      <c r="B29" s="4">
        <v>1</v>
      </c>
      <c r="C29" s="16" t="s">
        <v>35</v>
      </c>
      <c r="D29" s="18">
        <f>100/15</f>
        <v>6.666666666666667</v>
      </c>
      <c r="E29" s="18"/>
      <c r="F29" s="5" t="s">
        <v>49</v>
      </c>
    </row>
    <row r="30" spans="1:10" ht="12.75" customHeight="1">
      <c r="A30" s="5"/>
      <c r="B30" s="4">
        <v>1</v>
      </c>
      <c r="C30" s="5"/>
      <c r="D30" s="5"/>
      <c r="E30" s="5"/>
    </row>
    <row r="31" spans="1:10" ht="36">
      <c r="A31" s="16" t="s">
        <v>54</v>
      </c>
      <c r="B31" s="4">
        <v>1</v>
      </c>
      <c r="C31" s="16" t="s">
        <v>55</v>
      </c>
      <c r="D31" s="20">
        <f t="shared" ref="D31:D40" si="1">D19*I31*0.62/100</f>
        <v>7.2539999999999993E-2</v>
      </c>
      <c r="E31" s="20"/>
      <c r="F31" s="5" t="s">
        <v>36</v>
      </c>
      <c r="G31" s="5">
        <v>2010</v>
      </c>
      <c r="H31" s="5">
        <v>405</v>
      </c>
      <c r="I31">
        <v>39</v>
      </c>
      <c r="J31" s="21" t="s">
        <v>56</v>
      </c>
    </row>
    <row r="32" spans="1:10" ht="22">
      <c r="A32" s="5" t="s">
        <v>38</v>
      </c>
      <c r="B32" s="4">
        <v>1</v>
      </c>
      <c r="C32" s="16" t="s">
        <v>55</v>
      </c>
      <c r="D32" s="20">
        <f t="shared" si="1"/>
        <v>0</v>
      </c>
      <c r="E32" s="20"/>
      <c r="F32" s="5" t="s">
        <v>36</v>
      </c>
      <c r="G32" s="5">
        <v>2010</v>
      </c>
      <c r="H32" s="5">
        <v>62</v>
      </c>
      <c r="J32" s="17" t="s">
        <v>39</v>
      </c>
    </row>
    <row r="33" spans="1:10" ht="22">
      <c r="A33" s="5" t="s">
        <v>57</v>
      </c>
      <c r="B33" s="5"/>
      <c r="C33" s="16" t="s">
        <v>55</v>
      </c>
      <c r="D33" s="20">
        <f t="shared" si="1"/>
        <v>4.2780000000000005</v>
      </c>
      <c r="E33" s="20"/>
      <c r="F33" s="5" t="s">
        <v>36</v>
      </c>
      <c r="G33" s="5">
        <v>2010</v>
      </c>
      <c r="H33" s="5">
        <v>403</v>
      </c>
      <c r="I33" s="22">
        <v>50</v>
      </c>
      <c r="J33" s="17" t="s">
        <v>39</v>
      </c>
    </row>
    <row r="34" spans="1:10" ht="22">
      <c r="A34" s="5" t="s">
        <v>58</v>
      </c>
      <c r="B34" s="5"/>
      <c r="C34" s="16" t="s">
        <v>55</v>
      </c>
      <c r="D34" s="20">
        <f t="shared" si="1"/>
        <v>0.27230399999999999</v>
      </c>
      <c r="E34" s="20"/>
      <c r="F34" s="5" t="s">
        <v>36</v>
      </c>
      <c r="G34" s="5">
        <v>2010</v>
      </c>
      <c r="H34" s="5">
        <v>111</v>
      </c>
      <c r="I34">
        <v>12.2</v>
      </c>
      <c r="J34" s="17" t="s">
        <v>39</v>
      </c>
    </row>
    <row r="35" spans="1:10" ht="22">
      <c r="A35" s="5" t="s">
        <v>59</v>
      </c>
      <c r="B35" s="5"/>
      <c r="C35" s="16" t="s">
        <v>55</v>
      </c>
      <c r="D35" s="20">
        <f t="shared" si="1"/>
        <v>9.6348000000000003E-2</v>
      </c>
      <c r="E35" s="20"/>
      <c r="F35" s="5" t="s">
        <v>36</v>
      </c>
      <c r="G35" s="5">
        <v>2010</v>
      </c>
      <c r="H35" s="5">
        <v>405</v>
      </c>
      <c r="I35">
        <v>4.2</v>
      </c>
      <c r="J35" s="17" t="s">
        <v>39</v>
      </c>
    </row>
    <row r="36" spans="1:10" ht="22">
      <c r="A36" s="5" t="s">
        <v>60</v>
      </c>
      <c r="B36" s="5"/>
      <c r="C36" s="16" t="s">
        <v>55</v>
      </c>
      <c r="D36" s="20">
        <f t="shared" si="1"/>
        <v>0</v>
      </c>
      <c r="E36" s="20"/>
      <c r="F36" s="5" t="s">
        <v>36</v>
      </c>
      <c r="G36" s="5">
        <v>2010</v>
      </c>
      <c r="H36" s="5">
        <v>9</v>
      </c>
      <c r="J36" s="17" t="s">
        <v>39</v>
      </c>
    </row>
    <row r="37" spans="1:10" ht="22">
      <c r="A37" s="5" t="s">
        <v>61</v>
      </c>
      <c r="B37" s="5"/>
      <c r="C37" s="16" t="s">
        <v>55</v>
      </c>
      <c r="D37" s="20">
        <f t="shared" si="1"/>
        <v>3.3066666666666665E-3</v>
      </c>
      <c r="E37" s="20"/>
      <c r="F37" s="5" t="s">
        <v>36</v>
      </c>
      <c r="G37" s="5">
        <v>2010</v>
      </c>
      <c r="H37" s="5">
        <v>0</v>
      </c>
      <c r="I37" s="22">
        <v>40</v>
      </c>
      <c r="J37" s="17" t="s">
        <v>39</v>
      </c>
    </row>
    <row r="38" spans="1:10" ht="12">
      <c r="A38" s="5" t="s">
        <v>62</v>
      </c>
      <c r="B38" s="5"/>
      <c r="C38" s="16" t="s">
        <v>55</v>
      </c>
      <c r="D38" s="20">
        <f t="shared" si="1"/>
        <v>0</v>
      </c>
      <c r="E38" s="20"/>
      <c r="F38" s="5" t="s">
        <v>36</v>
      </c>
      <c r="G38" s="5">
        <v>2010</v>
      </c>
    </row>
    <row r="39" spans="1:10" ht="15">
      <c r="A39" s="5" t="s">
        <v>63</v>
      </c>
      <c r="B39" s="5"/>
      <c r="C39" s="16" t="s">
        <v>55</v>
      </c>
      <c r="D39" s="20">
        <f t="shared" si="1"/>
        <v>4.1639695285155452E-2</v>
      </c>
      <c r="E39" s="20"/>
      <c r="F39" s="5" t="s">
        <v>49</v>
      </c>
      <c r="G39" s="5" t="s">
        <v>50</v>
      </c>
      <c r="H39" s="5">
        <v>1631</v>
      </c>
      <c r="I39" s="22">
        <v>400</v>
      </c>
      <c r="J39" s="19"/>
    </row>
    <row r="40" spans="1:10" ht="12.75" customHeight="1">
      <c r="A40" s="5" t="s">
        <v>64</v>
      </c>
      <c r="B40" s="5"/>
      <c r="C40" s="16" t="s">
        <v>55</v>
      </c>
      <c r="D40" s="20">
        <f t="shared" si="1"/>
        <v>3.8246005202526938E-3</v>
      </c>
      <c r="E40" s="20"/>
      <c r="I40" s="22">
        <v>200</v>
      </c>
    </row>
    <row r="41" spans="1:10" ht="26" customHeight="1">
      <c r="A41" s="11" t="s">
        <v>65</v>
      </c>
      <c r="B41" s="5"/>
      <c r="C41" s="5"/>
    </row>
    <row r="42" spans="1:10" ht="24">
      <c r="A42" s="5" t="s">
        <v>66</v>
      </c>
      <c r="B42" s="5"/>
      <c r="C42" s="5" t="s">
        <v>67</v>
      </c>
      <c r="D42" s="5">
        <v>10</v>
      </c>
      <c r="E42" s="5"/>
      <c r="F42" s="5" t="s">
        <v>36</v>
      </c>
      <c r="J42" s="8" t="s">
        <v>68</v>
      </c>
    </row>
    <row r="43" spans="1:10" ht="12">
      <c r="A43" s="5" t="s">
        <v>69</v>
      </c>
      <c r="B43" s="5"/>
      <c r="C43" s="5" t="s">
        <v>16</v>
      </c>
      <c r="D43" s="5">
        <v>120</v>
      </c>
      <c r="E43" s="5"/>
      <c r="F43" s="5" t="s">
        <v>36</v>
      </c>
      <c r="G43" s="5">
        <v>2008</v>
      </c>
      <c r="J43" s="8" t="s">
        <v>70</v>
      </c>
    </row>
    <row r="44" spans="1:10" ht="12">
      <c r="A44" s="5" t="s">
        <v>71</v>
      </c>
      <c r="B44" s="5"/>
      <c r="C44" s="5"/>
      <c r="D44" s="5">
        <v>170</v>
      </c>
      <c r="E44" s="5"/>
      <c r="F44" s="5" t="s">
        <v>72</v>
      </c>
      <c r="J44" s="8" t="s">
        <v>73</v>
      </c>
    </row>
    <row r="45" spans="1:10" ht="15">
      <c r="A45" s="23" t="s">
        <v>74</v>
      </c>
      <c r="B45" s="5"/>
      <c r="C45" s="5"/>
      <c r="D45" s="5"/>
      <c r="E45" s="5"/>
      <c r="F45" s="5"/>
      <c r="J45" s="8"/>
    </row>
    <row r="46" spans="1:10" ht="33">
      <c r="A46" s="5" t="s">
        <v>75</v>
      </c>
      <c r="B46" s="5"/>
      <c r="C46" s="5" t="s">
        <v>11</v>
      </c>
      <c r="D46" s="5">
        <v>47</v>
      </c>
      <c r="E46" s="5"/>
      <c r="F46" s="5" t="s">
        <v>76</v>
      </c>
      <c r="G46" s="5" t="s">
        <v>77</v>
      </c>
      <c r="H46" s="5">
        <v>60</v>
      </c>
      <c r="I46" s="5" t="s">
        <v>78</v>
      </c>
      <c r="J46" s="8" t="s">
        <v>79</v>
      </c>
    </row>
    <row r="47" spans="1:10" ht="15">
      <c r="A47" s="5" t="s">
        <v>80</v>
      </c>
      <c r="B47" s="5"/>
      <c r="C47" s="5" t="s">
        <v>11</v>
      </c>
      <c r="D47" s="7">
        <f>(1000000/365)*H47/I47</f>
        <v>16.73454276194002</v>
      </c>
      <c r="E47" s="7"/>
      <c r="F47" s="5" t="s">
        <v>81</v>
      </c>
      <c r="G47" s="5">
        <v>2007</v>
      </c>
      <c r="H47" s="5">
        <v>904</v>
      </c>
      <c r="I47" s="5">
        <v>148000</v>
      </c>
      <c r="J47" s="19" t="s">
        <v>82</v>
      </c>
    </row>
    <row r="48" spans="1:10" ht="15">
      <c r="A48" s="5" t="s">
        <v>83</v>
      </c>
      <c r="B48" s="5"/>
      <c r="C48" s="5" t="s">
        <v>11</v>
      </c>
      <c r="D48" s="7">
        <f>(1000000/365)*H48/I48</f>
        <v>17.130042419821134</v>
      </c>
      <c r="E48" s="7"/>
      <c r="F48" s="5" t="s">
        <v>81</v>
      </c>
      <c r="G48" s="5">
        <v>2009</v>
      </c>
      <c r="H48" s="5">
        <v>317</v>
      </c>
      <c r="I48" s="5">
        <v>50700</v>
      </c>
      <c r="J48" s="19" t="s">
        <v>82</v>
      </c>
    </row>
    <row r="49" spans="1:10" ht="12">
      <c r="A49" s="5" t="s">
        <v>83</v>
      </c>
      <c r="B49" s="5"/>
      <c r="C49" s="5" t="s">
        <v>11</v>
      </c>
      <c r="D49" s="7">
        <f>(1000000/365)*H49/I49</f>
        <v>21.529500593247761</v>
      </c>
      <c r="E49" s="7"/>
      <c r="F49" s="5" t="s">
        <v>81</v>
      </c>
      <c r="G49" s="5">
        <v>2010</v>
      </c>
      <c r="H49" s="5">
        <v>499</v>
      </c>
      <c r="I49" s="5">
        <v>63500</v>
      </c>
      <c r="J49" s="24" t="s">
        <v>84</v>
      </c>
    </row>
    <row r="50" spans="1:10" ht="24">
      <c r="A50" s="5" t="s">
        <v>85</v>
      </c>
      <c r="B50" s="5"/>
      <c r="C50" s="5" t="s">
        <v>86</v>
      </c>
      <c r="D50" s="6">
        <v>27000</v>
      </c>
      <c r="E50" s="6"/>
      <c r="F50" s="5" t="s">
        <v>87</v>
      </c>
      <c r="G50" s="5" t="s">
        <v>88</v>
      </c>
      <c r="H50" s="5">
        <v>55000</v>
      </c>
      <c r="I50" s="5" t="s">
        <v>89</v>
      </c>
      <c r="J50" s="8" t="s">
        <v>90</v>
      </c>
    </row>
    <row r="51" spans="1:10" ht="15">
      <c r="A51" s="23" t="s">
        <v>91</v>
      </c>
      <c r="B51" s="23"/>
      <c r="C51" s="23"/>
    </row>
    <row r="52" spans="1:10" ht="22">
      <c r="A52" s="5" t="s">
        <v>92</v>
      </c>
      <c r="B52" s="5"/>
      <c r="C52" s="5" t="s">
        <v>93</v>
      </c>
      <c r="D52" s="5">
        <v>5</v>
      </c>
      <c r="E52" s="5"/>
      <c r="F52" s="5" t="s">
        <v>36</v>
      </c>
      <c r="G52" s="5" t="s">
        <v>94</v>
      </c>
      <c r="J52" s="8" t="s">
        <v>95</v>
      </c>
    </row>
    <row r="53" spans="1:10" ht="12">
      <c r="A53" s="5" t="s">
        <v>96</v>
      </c>
      <c r="B53" s="5"/>
      <c r="C53" s="5" t="s">
        <v>97</v>
      </c>
      <c r="D53" s="5">
        <v>8</v>
      </c>
      <c r="E53" s="5"/>
      <c r="F53" s="5" t="s">
        <v>36</v>
      </c>
      <c r="G53" s="5" t="s">
        <v>94</v>
      </c>
    </row>
    <row r="54" spans="1:10" ht="12">
      <c r="A54" s="5" t="s">
        <v>98</v>
      </c>
      <c r="B54" s="5"/>
      <c r="C54" s="5" t="s">
        <v>99</v>
      </c>
      <c r="D54" s="5">
        <v>3</v>
      </c>
      <c r="E54" s="5"/>
      <c r="F54" s="5" t="s">
        <v>36</v>
      </c>
      <c r="G54" s="5" t="s">
        <v>94</v>
      </c>
    </row>
    <row r="55" spans="1:10" ht="12">
      <c r="A55" s="5" t="s">
        <v>100</v>
      </c>
      <c r="B55" s="5"/>
      <c r="C55" s="5" t="s">
        <v>11</v>
      </c>
      <c r="D55" s="5">
        <v>0.7</v>
      </c>
      <c r="E55" s="5"/>
      <c r="F55" s="5" t="s">
        <v>49</v>
      </c>
      <c r="G55" s="5" t="s">
        <v>101</v>
      </c>
      <c r="H55" s="5">
        <v>39</v>
      </c>
      <c r="I55" s="5" t="s">
        <v>102</v>
      </c>
      <c r="J55" s="8" t="s">
        <v>103</v>
      </c>
    </row>
    <row r="56" spans="1:10" ht="12">
      <c r="A56" s="5" t="s">
        <v>104</v>
      </c>
      <c r="B56" s="5"/>
      <c r="C56" s="5" t="s">
        <v>97</v>
      </c>
      <c r="D56" s="5">
        <v>7</v>
      </c>
      <c r="E56" s="5"/>
      <c r="F56" s="5" t="s">
        <v>49</v>
      </c>
      <c r="G56" s="5" t="s">
        <v>105</v>
      </c>
      <c r="H56" s="5" t="s">
        <v>106</v>
      </c>
      <c r="I56" s="5" t="s">
        <v>106</v>
      </c>
      <c r="J56" s="8" t="s">
        <v>107</v>
      </c>
    </row>
    <row r="57" spans="1:10" ht="12">
      <c r="A57" s="5" t="s">
        <v>104</v>
      </c>
      <c r="B57" s="5"/>
      <c r="C57" s="5" t="s">
        <v>97</v>
      </c>
      <c r="D57" s="5">
        <v>10</v>
      </c>
      <c r="E57" s="5"/>
      <c r="F57" s="5" t="s">
        <v>36</v>
      </c>
      <c r="G57" s="5" t="s">
        <v>50</v>
      </c>
      <c r="H57" s="5">
        <v>46</v>
      </c>
      <c r="I57" s="5">
        <v>4700000</v>
      </c>
      <c r="J57" s="8" t="s">
        <v>108</v>
      </c>
    </row>
    <row r="58" spans="1:10" ht="15">
      <c r="A58" s="5" t="s">
        <v>109</v>
      </c>
      <c r="B58" s="5"/>
      <c r="C58" s="5" t="s">
        <v>110</v>
      </c>
      <c r="D58" s="5">
        <v>7</v>
      </c>
      <c r="E58" s="5"/>
      <c r="F58" s="5" t="s">
        <v>49</v>
      </c>
      <c r="G58" s="5" t="s">
        <v>111</v>
      </c>
      <c r="H58" s="5">
        <v>26</v>
      </c>
      <c r="I58" s="6">
        <v>3300000</v>
      </c>
      <c r="J58" s="19" t="s">
        <v>112</v>
      </c>
    </row>
    <row r="59" spans="1:10" ht="15">
      <c r="A59" s="5" t="s">
        <v>113</v>
      </c>
      <c r="B59" s="5"/>
      <c r="C59" s="5" t="s">
        <v>97</v>
      </c>
      <c r="D59" s="5"/>
      <c r="E59" s="5"/>
      <c r="F59" s="5"/>
      <c r="G59" s="5"/>
      <c r="H59" s="5"/>
      <c r="I59" s="6"/>
      <c r="J59" s="19"/>
    </row>
    <row r="61" spans="1:10" ht="15">
      <c r="A61" s="23" t="s">
        <v>114</v>
      </c>
      <c r="B61" s="23"/>
      <c r="C61" s="23"/>
    </row>
    <row r="62" spans="1:10" ht="33">
      <c r="A62" s="5" t="s">
        <v>115</v>
      </c>
      <c r="B62" s="5"/>
      <c r="C62" s="5" t="s">
        <v>21</v>
      </c>
      <c r="D62" s="6">
        <v>13410.256410256399</v>
      </c>
      <c r="E62" s="6"/>
      <c r="F62" s="5" t="s">
        <v>12</v>
      </c>
      <c r="G62" s="5" t="s">
        <v>116</v>
      </c>
      <c r="H62" s="5">
        <v>523</v>
      </c>
      <c r="I62" s="5">
        <v>39</v>
      </c>
      <c r="J62" s="8" t="s">
        <v>117</v>
      </c>
    </row>
    <row r="63" spans="1:10" ht="12">
      <c r="A63" s="5" t="s">
        <v>118</v>
      </c>
      <c r="B63" s="5"/>
      <c r="C63" s="5" t="s">
        <v>21</v>
      </c>
      <c r="D63" s="6">
        <v>74.4010088272383</v>
      </c>
      <c r="E63" s="6"/>
      <c r="F63" s="5" t="s">
        <v>12</v>
      </c>
      <c r="G63" s="5" t="s">
        <v>116</v>
      </c>
      <c r="H63" s="5">
        <v>59</v>
      </c>
      <c r="I63" s="5">
        <v>793</v>
      </c>
      <c r="J63" s="25"/>
    </row>
    <row r="64" spans="1:10" ht="12">
      <c r="A64" s="5" t="s">
        <v>119</v>
      </c>
      <c r="B64" s="5"/>
      <c r="C64" s="5" t="s">
        <v>21</v>
      </c>
      <c r="D64" s="6">
        <v>53.237410071942399</v>
      </c>
      <c r="E64" s="6"/>
      <c r="F64" s="5" t="s">
        <v>12</v>
      </c>
      <c r="G64" s="5" t="s">
        <v>116</v>
      </c>
      <c r="H64" s="5">
        <v>22.2</v>
      </c>
      <c r="I64" s="5">
        <v>417</v>
      </c>
      <c r="J64" s="25"/>
    </row>
    <row r="65" spans="1:10" ht="12">
      <c r="A65" s="5" t="s">
        <v>120</v>
      </c>
      <c r="B65" s="5"/>
      <c r="C65" s="5" t="s">
        <v>21</v>
      </c>
      <c r="D65" s="6">
        <v>52.125693160813299</v>
      </c>
      <c r="E65" s="6"/>
      <c r="F65" s="5" t="s">
        <v>12</v>
      </c>
      <c r="G65" s="5" t="s">
        <v>116</v>
      </c>
      <c r="H65" s="5">
        <v>28.2</v>
      </c>
      <c r="I65" s="5">
        <v>541</v>
      </c>
      <c r="J65" s="25"/>
    </row>
    <row r="66" spans="1:10" ht="12">
      <c r="A66" s="5" t="s">
        <v>121</v>
      </c>
      <c r="B66" s="5"/>
      <c r="C66" s="5" t="s">
        <v>21</v>
      </c>
      <c r="D66" s="6">
        <v>0.49382716049383002</v>
      </c>
      <c r="E66" s="6"/>
      <c r="F66" s="5" t="s">
        <v>12</v>
      </c>
      <c r="G66" s="5" t="s">
        <v>116</v>
      </c>
      <c r="H66" s="5">
        <v>1.4</v>
      </c>
      <c r="I66" s="5">
        <v>2835</v>
      </c>
      <c r="J66" s="25"/>
    </row>
    <row r="67" spans="1:10" ht="12">
      <c r="C67" s="5"/>
      <c r="D67" s="6"/>
      <c r="E67" s="6"/>
      <c r="J67" s="25"/>
    </row>
    <row r="68" spans="1:10" ht="12">
      <c r="A68" s="5" t="s">
        <v>122</v>
      </c>
      <c r="B68" s="5"/>
      <c r="C68" s="5" t="s">
        <v>21</v>
      </c>
      <c r="D68" s="6">
        <v>19641.025641025601</v>
      </c>
      <c r="E68" s="6"/>
      <c r="F68" s="5" t="s">
        <v>12</v>
      </c>
      <c r="G68" s="5" t="s">
        <v>116</v>
      </c>
      <c r="H68" s="5">
        <v>766</v>
      </c>
      <c r="I68" s="5">
        <v>39</v>
      </c>
      <c r="J68" s="25"/>
    </row>
    <row r="69" spans="1:10" ht="12">
      <c r="A69" s="5" t="s">
        <v>123</v>
      </c>
      <c r="B69" s="5"/>
      <c r="C69" s="5" t="s">
        <v>21</v>
      </c>
      <c r="D69" s="6">
        <v>213.114754098361</v>
      </c>
      <c r="E69" s="6"/>
      <c r="F69" s="5" t="s">
        <v>12</v>
      </c>
      <c r="G69" s="5" t="s">
        <v>116</v>
      </c>
      <c r="H69" s="5">
        <v>169</v>
      </c>
      <c r="I69" s="5">
        <v>793</v>
      </c>
      <c r="J69" s="25"/>
    </row>
    <row r="70" spans="1:10" ht="12">
      <c r="A70" s="5" t="s">
        <v>124</v>
      </c>
      <c r="B70" s="5"/>
      <c r="C70" s="5" t="s">
        <v>21</v>
      </c>
      <c r="D70" s="6">
        <v>98.321342925659494</v>
      </c>
      <c r="E70" s="6"/>
      <c r="F70" s="5" t="s">
        <v>12</v>
      </c>
      <c r="G70" s="5" t="s">
        <v>116</v>
      </c>
      <c r="H70" s="5">
        <v>41</v>
      </c>
      <c r="I70" s="5">
        <v>417</v>
      </c>
      <c r="J70" s="25"/>
    </row>
    <row r="71" spans="1:10" ht="12">
      <c r="A71" s="5" t="s">
        <v>125</v>
      </c>
      <c r="B71" s="5"/>
      <c r="C71" s="5" t="s">
        <v>21</v>
      </c>
      <c r="D71" s="6">
        <v>90.573012939001799</v>
      </c>
      <c r="E71" s="6"/>
      <c r="F71" s="5" t="s">
        <v>12</v>
      </c>
      <c r="G71" s="5" t="s">
        <v>116</v>
      </c>
      <c r="H71" s="5">
        <v>49</v>
      </c>
      <c r="I71" s="5">
        <v>541</v>
      </c>
      <c r="J71" s="25"/>
    </row>
    <row r="72" spans="1:10" ht="12">
      <c r="A72" s="5" t="s">
        <v>126</v>
      </c>
      <c r="B72" s="5"/>
      <c r="C72" s="5" t="s">
        <v>21</v>
      </c>
      <c r="D72" s="6">
        <v>5.5026455026454997</v>
      </c>
      <c r="E72" s="6"/>
      <c r="F72" s="5" t="s">
        <v>12</v>
      </c>
      <c r="G72" s="5" t="s">
        <v>116</v>
      </c>
      <c r="H72" s="5">
        <v>15.6</v>
      </c>
      <c r="I72" s="5">
        <v>2835</v>
      </c>
      <c r="J72" s="25"/>
    </row>
    <row r="73" spans="1:10" s="27" customFormat="1" ht="18" customHeight="1">
      <c r="A73" s="5" t="s">
        <v>127</v>
      </c>
      <c r="B73" s="5"/>
      <c r="C73" s="5" t="s">
        <v>21</v>
      </c>
      <c r="D73" s="26">
        <f>1000000*H73/I73</f>
        <v>8955.2238805970155</v>
      </c>
      <c r="E73" s="26"/>
      <c r="F73" s="5" t="s">
        <v>49</v>
      </c>
      <c r="G73" s="27">
        <v>2012</v>
      </c>
      <c r="H73" s="5">
        <v>3000</v>
      </c>
      <c r="I73" s="5">
        <v>335000</v>
      </c>
      <c r="J73" s="17" t="s">
        <v>128</v>
      </c>
    </row>
    <row r="74" spans="1:10" s="27" customFormat="1" ht="12.75" customHeight="1">
      <c r="A74" s="5" t="s">
        <v>129</v>
      </c>
      <c r="B74" s="5"/>
      <c r="C74" s="5"/>
      <c r="D74" s="26">
        <f>1000000*H74/I74</f>
        <v>3090.909090909091</v>
      </c>
      <c r="E74" s="26"/>
      <c r="F74" s="5" t="s">
        <v>49</v>
      </c>
      <c r="H74" s="27">
        <v>5100</v>
      </c>
      <c r="I74" s="5">
        <v>1650000</v>
      </c>
      <c r="J74" s="17"/>
    </row>
    <row r="76" spans="1:10" ht="12.75" customHeight="1">
      <c r="A76" s="22" t="s">
        <v>130</v>
      </c>
      <c r="B76" s="22"/>
      <c r="C76" s="22"/>
    </row>
    <row r="77" spans="1:10" ht="12.75" customHeight="1">
      <c r="A77" t="s">
        <v>131</v>
      </c>
      <c r="C77" t="s">
        <v>21</v>
      </c>
      <c r="D77">
        <v>1190</v>
      </c>
      <c r="F77" t="s">
        <v>36</v>
      </c>
      <c r="G77">
        <v>1911</v>
      </c>
      <c r="H77">
        <v>1308</v>
      </c>
      <c r="I77">
        <v>1100000</v>
      </c>
    </row>
    <row r="78" spans="1:10" ht="12.75" customHeight="1">
      <c r="A78" t="s">
        <v>132</v>
      </c>
      <c r="C78" t="s">
        <v>21</v>
      </c>
      <c r="D78">
        <v>430</v>
      </c>
      <c r="F78" t="s">
        <v>36</v>
      </c>
      <c r="G78" t="s">
        <v>133</v>
      </c>
    </row>
    <row r="79" spans="1:10" ht="12.75" customHeight="1">
      <c r="A79" t="s">
        <v>134</v>
      </c>
      <c r="C79" t="s">
        <v>21</v>
      </c>
      <c r="D79">
        <v>6</v>
      </c>
      <c r="F79" t="s">
        <v>36</v>
      </c>
      <c r="G79">
        <v>2010</v>
      </c>
    </row>
    <row r="80" spans="1:10" ht="12.75" customHeight="1">
      <c r="A80" t="s">
        <v>134</v>
      </c>
      <c r="C80" t="s">
        <v>21</v>
      </c>
      <c r="D80">
        <v>160</v>
      </c>
      <c r="F80" t="s">
        <v>135</v>
      </c>
    </row>
    <row r="81" spans="1:10" ht="12.75" customHeight="1">
      <c r="A81" t="s">
        <v>136</v>
      </c>
      <c r="C81" t="s">
        <v>21</v>
      </c>
      <c r="D81">
        <v>1020</v>
      </c>
      <c r="F81" t="s">
        <v>36</v>
      </c>
      <c r="G81" t="s">
        <v>137</v>
      </c>
      <c r="H81">
        <v>160</v>
      </c>
    </row>
    <row r="82" spans="1:10" ht="12.75" customHeight="1">
      <c r="A82" t="s">
        <v>138</v>
      </c>
      <c r="C82" t="s">
        <v>21</v>
      </c>
      <c r="D82">
        <v>1000</v>
      </c>
      <c r="F82" s="28" t="s">
        <v>139</v>
      </c>
    </row>
    <row r="83" spans="1:10" ht="12.75" customHeight="1">
      <c r="A83" t="s">
        <v>140</v>
      </c>
      <c r="C83" t="s">
        <v>21</v>
      </c>
      <c r="D83">
        <v>1280</v>
      </c>
      <c r="F83" t="s">
        <v>49</v>
      </c>
      <c r="G83">
        <v>2012</v>
      </c>
      <c r="J83" s="19" t="s">
        <v>141</v>
      </c>
    </row>
    <row r="84" spans="1:10" ht="12.75" customHeight="1">
      <c r="A84" t="s">
        <v>142</v>
      </c>
      <c r="C84" t="s">
        <v>21</v>
      </c>
      <c r="D84">
        <v>1100</v>
      </c>
      <c r="F84" t="s">
        <v>49</v>
      </c>
      <c r="G84">
        <v>2012</v>
      </c>
      <c r="J84"/>
    </row>
    <row r="85" spans="1:10" s="22" customFormat="1" ht="12.75" customHeight="1">
      <c r="A85" s="27" t="s">
        <v>134</v>
      </c>
      <c r="C85" t="s">
        <v>21</v>
      </c>
      <c r="F85" s="22" t="s">
        <v>49</v>
      </c>
      <c r="G85" s="22">
        <v>2012</v>
      </c>
      <c r="J85" s="29"/>
    </row>
  </sheetData>
  <hyperlinks>
    <hyperlink ref="J49" r:id="rId1"/>
    <hyperlink ref="J31" r:id="rId2" display="http://www.plosone.org/article/info%3Adoi%2F10.1371%2Fjournal.pone.0050606http://www.rssb.co.uk/SPR/REPORTS/Pages/Annual-Safety-Performance-Report-2011-2012.aspx"/>
  </hyperlinks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Micromorts for calculator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Spiegelhalter</dc:creator>
  <cp:lastModifiedBy>David Spiegelhalter</cp:lastModifiedBy>
  <dcterms:created xsi:type="dcterms:W3CDTF">2014-03-30T08:09:19Z</dcterms:created>
  <dcterms:modified xsi:type="dcterms:W3CDTF">2014-03-30T08:09:50Z</dcterms:modified>
</cp:coreProperties>
</file>