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minimized="1" xWindow="0" yWindow="0" windowWidth="25600" windowHeight="16060" activeTab="2"/>
  </bookViews>
  <sheets>
    <sheet name="Graph Paper-Plain" sheetId="1" r:id="rId1"/>
    <sheet name="24 GHz Gun Oscillator Bias Scan" sheetId="2" r:id="rId2"/>
    <sheet name="Frequency Multiplier + Voltage " sheetId="3" r:id="rId3"/>
    <sheet name="20150204" sheetId="4" r:id="rId4"/>
    <sheet name="2015020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" i="5" l="1"/>
  <c r="E30" i="4"/>
  <c r="G33" i="4"/>
  <c r="G34" i="4"/>
  <c r="G35" i="4"/>
  <c r="G36" i="4"/>
  <c r="G37" i="4"/>
  <c r="G38" i="4"/>
  <c r="G39" i="4"/>
  <c r="G40" i="4"/>
  <c r="G41" i="4"/>
  <c r="G42" i="4"/>
  <c r="G32" i="4"/>
  <c r="G31" i="4"/>
  <c r="G30" i="4"/>
  <c r="G29" i="4"/>
  <c r="G28" i="4"/>
  <c r="G27" i="4"/>
  <c r="G26" i="4"/>
  <c r="G25" i="4"/>
  <c r="G24" i="4"/>
  <c r="G23" i="4"/>
  <c r="G22" i="4"/>
  <c r="G20" i="4"/>
  <c r="G21" i="4"/>
  <c r="G19" i="4"/>
  <c r="G18" i="4"/>
  <c r="G1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6" i="5"/>
  <c r="G5" i="5"/>
  <c r="G4" i="5"/>
  <c r="G3" i="5"/>
  <c r="D58" i="5"/>
  <c r="C58" i="5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19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0" i="5"/>
  <c r="Q6" i="5"/>
  <c r="P6" i="5"/>
  <c r="N6" i="5"/>
  <c r="I18" i="4"/>
  <c r="I3" i="4"/>
  <c r="I3" i="5"/>
</calcChain>
</file>

<file path=xl/sharedStrings.xml><?xml version="1.0" encoding="utf-8"?>
<sst xmlns="http://schemas.openxmlformats.org/spreadsheetml/2006/main" count="109" uniqueCount="78">
  <si>
    <t>High Speed Oscilloscope with Reflectometry</t>
  </si>
  <si>
    <t>Page 1</t>
  </si>
  <si>
    <t>Page 2</t>
  </si>
  <si>
    <t>Page 3</t>
  </si>
  <si>
    <t>Frequency Multiplier + Voltage Controlled Oscillator, Bias Voltage Scan</t>
  </si>
  <si>
    <t>24 GHz Gun Oscillator Bias Voltage Scan</t>
  </si>
  <si>
    <t>Bias Voltage [VDC]</t>
  </si>
  <si>
    <t>Power Output [dBm]</t>
  </si>
  <si>
    <t>Uncertainty: 0.01 dBm</t>
  </si>
  <si>
    <t>Frequency [GHz]</t>
  </si>
  <si>
    <t>Power [dBm]</t>
  </si>
  <si>
    <t>Good spectra!</t>
  </si>
  <si>
    <t>DIGITIZED</t>
  </si>
  <si>
    <t>Fast Oscilloscope Measurement</t>
  </si>
  <si>
    <t>Power [dBm</t>
  </si>
  <si>
    <t>0.3 VDC Bias Voltage</t>
  </si>
  <si>
    <t>Gun Oscillator</t>
  </si>
  <si>
    <t>Scannable Source</t>
  </si>
  <si>
    <t>1.3 VDC Bias Voltage</t>
  </si>
  <si>
    <t>Upper Sidelobe</t>
  </si>
  <si>
    <t>Lower Sidelobe</t>
  </si>
  <si>
    <t>6.0 VDC Bias on 24 GHz Oscillator</t>
  </si>
  <si>
    <t>Shot Number</t>
  </si>
  <si>
    <t>Vbias [VDC]</t>
  </si>
  <si>
    <t>Density [10^19 m^-3]</t>
  </si>
  <si>
    <t>Delay Time [ms]</t>
  </si>
  <si>
    <t>Ch2 Setting [mV/div]</t>
  </si>
  <si>
    <t>Ch1 Setting [mV/Div]</t>
  </si>
  <si>
    <t>Magnetic Configuration</t>
  </si>
  <si>
    <t>MICRO01</t>
  </si>
  <si>
    <t>Delay Counts</t>
  </si>
  <si>
    <t>89-74-81-46-76</t>
  </si>
  <si>
    <t>FLAT, look at ECE</t>
  </si>
  <si>
    <t>92-92-50-16-00</t>
  </si>
  <si>
    <t>Pulse time</t>
  </si>
  <si>
    <t>Time</t>
  </si>
  <si>
    <t>New Time</t>
  </si>
  <si>
    <t>New Delay Time</t>
  </si>
  <si>
    <t>Events</t>
  </si>
  <si>
    <t>Changed magnetic configuration</t>
  </si>
  <si>
    <t>Began Biassing VCO</t>
  </si>
  <si>
    <t>Changed ECE Att: -30 dB ch  9-16</t>
  </si>
  <si>
    <t>Small change in fluctuations near end of osc. Acq.</t>
  </si>
  <si>
    <t>ECE Ch.9-16, ATT -30dB</t>
  </si>
  <si>
    <t>Reflected signal amplitude decreasing</t>
  </si>
  <si>
    <t>ECE Ch.9-16, ATT -20dB</t>
  </si>
  <si>
    <t>OSCILLOSCOPE SATURTATED</t>
  </si>
  <si>
    <t>Osc. Good, but I missed the shot!</t>
  </si>
  <si>
    <t>Added 6dB ATT to HJLFS-ECE (-26 dB)</t>
  </si>
  <si>
    <t>Switched back-ends of the CHS/HJLFS-ECE, 0dB/-26dB</t>
  </si>
  <si>
    <t>Restored back-ends of the CHS/HJLFS-ECE, -20dB/-6dB attenuation</t>
  </si>
  <si>
    <t>CHS/HJLFS-ECE, -10dB/-26dB attenuation</t>
  </si>
  <si>
    <t>CHS/HJLFS-ECE, -20dB/-26dB attenuation</t>
  </si>
  <si>
    <t>Low density?</t>
  </si>
  <si>
    <t>Removed wonky filter - No Change.</t>
  </si>
  <si>
    <t>High speed oscilloscope data: Reflectometry (just pre-ICRF) from 02/04/2015</t>
  </si>
  <si>
    <t>Page 4</t>
  </si>
  <si>
    <t>High speed oscilloscope data: Reflectometry (just pre-ICRF) from 02/05/2015</t>
  </si>
  <si>
    <t>90-90-49-46-92</t>
  </si>
  <si>
    <t>Connected 3rd channel to Osc. Trinagle Waveform</t>
  </si>
  <si>
    <t>Triangle Waveform Output from Function Generator</t>
  </si>
  <si>
    <t>Collecting data again</t>
  </si>
  <si>
    <t>Applied voltage -1 to 1.9 V - output is -0.5 to 0.85 V</t>
  </si>
  <si>
    <t>Applied voltage -2 to 3.8 V (3dB att between Osc. + function generator)</t>
  </si>
  <si>
    <t>(6dB attenuator..not half-power, half VOLTAGE)</t>
  </si>
  <si>
    <t>Data Not Saved</t>
  </si>
  <si>
    <t>500 mV/div</t>
  </si>
  <si>
    <t>Sweeping MAX (applied)</t>
  </si>
  <si>
    <t>Sweeping MIN (applied)</t>
  </si>
  <si>
    <t>MICRO_OFFSET</t>
  </si>
  <si>
    <t>weird offset in density</t>
  </si>
  <si>
    <t>VCO</t>
  </si>
  <si>
    <t xml:space="preserve">VCO-812V </t>
  </si>
  <si>
    <t>S/N 84478</t>
  </si>
  <si>
    <t>Frequency Multiplier</t>
  </si>
  <si>
    <t>MN: FMA-42150320-01</t>
  </si>
  <si>
    <t>SN: 1002713-01</t>
  </si>
  <si>
    <t>DC: 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</si>
</sst>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Arial"/>
    </font>
    <font>
      <sz val="8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name val="Arial"/>
    </font>
    <font>
      <b/>
      <sz val="10"/>
      <name val="Arial"/>
    </font>
    <font>
      <sz val="10"/>
      <color rgb="FFFF0000"/>
      <name val="Arial"/>
    </font>
    <font>
      <sz val="10"/>
      <color theme="0" tint="-0.34998626667073579"/>
      <name val="Arial"/>
    </font>
    <font>
      <sz val="10"/>
      <color theme="0" tint="-0.24997711111789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theme="4" tint="0.39997558519241921"/>
      </left>
      <right style="hair">
        <color theme="4" tint="0.39997558519241921"/>
      </right>
      <top style="medium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 style="medium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hair">
        <color theme="4" tint="0.39997558519241921"/>
      </bottom>
      <diagonal/>
    </border>
    <border>
      <left style="medium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medium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medium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medium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medium">
        <color theme="4" tint="0.39997558519241921"/>
      </bottom>
      <diagonal/>
    </border>
    <border>
      <left style="hair">
        <color theme="4" tint="0.39997558519241921"/>
      </left>
      <right style="medium">
        <color theme="4" tint="0.39997558519241921"/>
      </right>
      <top style="hair">
        <color theme="4" tint="0.39997558519241921"/>
      </top>
      <bottom style="medium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0" fontId="2" fillId="0" borderId="9" xfId="0" applyNumberFormat="1" applyFont="1" applyFill="1" applyBorder="1" applyAlignment="1" applyProtection="1"/>
    <xf numFmtId="0" fontId="0" fillId="0" borderId="10" xfId="0" applyBorder="1"/>
    <xf numFmtId="0" fontId="0" fillId="0" borderId="11" xfId="0" applyBorder="1"/>
    <xf numFmtId="0" fontId="2" fillId="0" borderId="11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2" fillId="0" borderId="12" xfId="0" applyNumberFormat="1" applyFont="1" applyFill="1" applyBorder="1" applyAlignment="1" applyProtection="1"/>
    <xf numFmtId="0" fontId="0" fillId="0" borderId="13" xfId="0" applyBorder="1"/>
    <xf numFmtId="0" fontId="0" fillId="0" borderId="14" xfId="0" applyBorder="1"/>
    <xf numFmtId="0" fontId="2" fillId="0" borderId="14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2" fillId="0" borderId="15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2" fillId="0" borderId="17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2" borderId="19" xfId="0" applyNumberFormat="1" applyFill="1" applyBorder="1"/>
    <xf numFmtId="2" fontId="0" fillId="2" borderId="20" xfId="0" applyNumberFormat="1" applyFill="1" applyBorder="1"/>
    <xf numFmtId="2" fontId="0" fillId="2" borderId="21" xfId="0" applyNumberFormat="1" applyFill="1" applyBorder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0" xfId="0" applyNumberFormat="1" applyFill="1"/>
    <xf numFmtId="0" fontId="5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24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0" fontId="0" fillId="0" borderId="0" xfId="0" applyFill="1"/>
    <xf numFmtId="0" fontId="6" fillId="0" borderId="0" xfId="0" applyFont="1"/>
    <xf numFmtId="2" fontId="6" fillId="2" borderId="19" xfId="0" applyNumberFormat="1" applyFont="1" applyFill="1" applyBorder="1"/>
    <xf numFmtId="2" fontId="6" fillId="2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164" fontId="0" fillId="0" borderId="30" xfId="0" applyNumberFormat="1" applyFill="1" applyBorder="1"/>
    <xf numFmtId="164" fontId="0" fillId="0" borderId="31" xfId="0" applyNumberFormat="1" applyFill="1" applyBorder="1"/>
    <xf numFmtId="164" fontId="0" fillId="0" borderId="24" xfId="0" applyNumberFormat="1" applyFill="1" applyBorder="1"/>
    <xf numFmtId="164" fontId="0" fillId="0" borderId="25" xfId="0" applyNumberFormat="1" applyFill="1" applyBorder="1"/>
    <xf numFmtId="0" fontId="0" fillId="0" borderId="26" xfId="0" applyFill="1" applyBorder="1"/>
    <xf numFmtId="0" fontId="0" fillId="0" borderId="27" xfId="0" applyFill="1" applyBorder="1"/>
    <xf numFmtId="11" fontId="0" fillId="0" borderId="0" xfId="0" applyNumberFormat="1"/>
    <xf numFmtId="0" fontId="0" fillId="0" borderId="32" xfId="0" applyBorder="1"/>
    <xf numFmtId="0" fontId="0" fillId="0" borderId="0" xfId="0" applyFill="1" applyBorder="1"/>
    <xf numFmtId="11" fontId="0" fillId="0" borderId="32" xfId="0" applyNumberFormat="1" applyBorder="1"/>
    <xf numFmtId="0" fontId="0" fillId="0" borderId="0" xfId="0" applyBorder="1"/>
    <xf numFmtId="0" fontId="0" fillId="3" borderId="0" xfId="0" applyFill="1"/>
    <xf numFmtId="11" fontId="0" fillId="3" borderId="0" xfId="0" applyNumberFormat="1" applyFill="1"/>
    <xf numFmtId="0" fontId="0" fillId="3" borderId="33" xfId="0" applyFill="1" applyBorder="1"/>
    <xf numFmtId="11" fontId="0" fillId="3" borderId="33" xfId="0" applyNumberFormat="1" applyFill="1" applyBorder="1"/>
    <xf numFmtId="0" fontId="0" fillId="2" borderId="32" xfId="0" applyFill="1" applyBorder="1"/>
    <xf numFmtId="0" fontId="0" fillId="3" borderId="0" xfId="0" applyFill="1" applyBorder="1"/>
    <xf numFmtId="0" fontId="7" fillId="0" borderId="0" xfId="0" applyFont="1"/>
    <xf numFmtId="0" fontId="7" fillId="3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8" fillId="0" borderId="0" xfId="0" applyFont="1"/>
    <xf numFmtId="0" fontId="8" fillId="0" borderId="0" xfId="0" applyFont="1" applyFill="1"/>
    <xf numFmtId="0" fontId="0" fillId="0" borderId="0" xfId="0" applyFont="1"/>
    <xf numFmtId="0" fontId="0" fillId="3" borderId="0" xfId="0" applyFont="1" applyFill="1"/>
    <xf numFmtId="0" fontId="0" fillId="4" borderId="0" xfId="0" applyFill="1"/>
    <xf numFmtId="0" fontId="0" fillId="4" borderId="0" xfId="0" applyFill="1" applyBorder="1"/>
    <xf numFmtId="11" fontId="0" fillId="4" borderId="0" xfId="0" applyNumberFormat="1" applyFill="1"/>
    <xf numFmtId="0" fontId="8" fillId="0" borderId="32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3" xfId="0" applyFill="1" applyBorder="1"/>
    <xf numFmtId="0" fontId="0" fillId="0" borderId="39" xfId="0" applyFill="1" applyBorder="1"/>
    <xf numFmtId="0" fontId="8" fillId="0" borderId="0" xfId="0" applyFont="1" applyBorder="1"/>
    <xf numFmtId="0" fontId="0" fillId="0" borderId="32" xfId="0" applyFont="1" applyBorder="1"/>
    <xf numFmtId="0" fontId="0" fillId="0" borderId="33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/>
    <xf numFmtId="0" fontId="0" fillId="0" borderId="0" xfId="0" applyNumberFormat="1" applyFill="1"/>
    <xf numFmtId="0" fontId="0" fillId="3" borderId="32" xfId="0" applyFill="1" applyBorder="1"/>
    <xf numFmtId="0" fontId="8" fillId="0" borderId="0" xfId="0" applyFont="1" applyFill="1" applyBorder="1"/>
    <xf numFmtId="2" fontId="0" fillId="3" borderId="0" xfId="0" applyNumberFormat="1" applyFill="1"/>
    <xf numFmtId="2" fontId="0" fillId="4" borderId="0" xfId="0" applyNumberFormat="1" applyFill="1"/>
    <xf numFmtId="2" fontId="0" fillId="2" borderId="32" xfId="0" applyNumberFormat="1" applyFill="1" applyBorder="1"/>
    <xf numFmtId="2" fontId="0" fillId="0" borderId="32" xfId="0" applyNumberFormat="1" applyBorder="1"/>
    <xf numFmtId="2" fontId="9" fillId="0" borderId="32" xfId="0" applyNumberFormat="1" applyFont="1" applyBorder="1"/>
    <xf numFmtId="2" fontId="9" fillId="0" borderId="0" xfId="0" applyNumberFormat="1" applyFont="1"/>
    <xf numFmtId="2" fontId="0" fillId="3" borderId="32" xfId="0" applyNumberFormat="1" applyFill="1" applyBorder="1"/>
    <xf numFmtId="2" fontId="0" fillId="3" borderId="33" xfId="0" applyNumberFormat="1" applyFill="1" applyBorder="1"/>
    <xf numFmtId="11" fontId="0" fillId="3" borderId="32" xfId="0" applyNumberFormat="1" applyFill="1" applyBorder="1"/>
    <xf numFmtId="2" fontId="0" fillId="3" borderId="0" xfId="0" applyNumberFormat="1" applyFill="1" applyBorder="1"/>
    <xf numFmtId="11" fontId="0" fillId="3" borderId="0" xfId="0" applyNumberFormat="1" applyFill="1" applyBorder="1"/>
    <xf numFmtId="0" fontId="0" fillId="0" borderId="0" xfId="0" applyAlignment="1">
      <alignment horizontal="center"/>
    </xf>
    <xf numFmtId="0" fontId="5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Source Frequency Scan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20150205_5to1</c:v>
          </c:tx>
          <c:spPr>
            <a:ln w="47625">
              <a:noFill/>
            </a:ln>
          </c:spPr>
          <c:xVal>
            <c:numRef>
              <c:f>('20150205'!$D$10:$D$23,'20150205'!$D$27:$D$44)</c:f>
              <c:numCache>
                <c:formatCode>General</c:formatCode>
                <c:ptCount val="32"/>
                <c:pt idx="0">
                  <c:v>24.95</c:v>
                </c:pt>
                <c:pt idx="1">
                  <c:v>24.95</c:v>
                </c:pt>
                <c:pt idx="2">
                  <c:v>24.36</c:v>
                </c:pt>
                <c:pt idx="3">
                  <c:v>24.36</c:v>
                </c:pt>
                <c:pt idx="4">
                  <c:v>24.36</c:v>
                </c:pt>
                <c:pt idx="5">
                  <c:v>24.43</c:v>
                </c:pt>
                <c:pt idx="6">
                  <c:v>24.43</c:v>
                </c:pt>
                <c:pt idx="7">
                  <c:v>24.48</c:v>
                </c:pt>
                <c:pt idx="8">
                  <c:v>24.48</c:v>
                </c:pt>
                <c:pt idx="9">
                  <c:v>24.29</c:v>
                </c:pt>
                <c:pt idx="10">
                  <c:v>24.22</c:v>
                </c:pt>
                <c:pt idx="11">
                  <c:v>24.22</c:v>
                </c:pt>
                <c:pt idx="12">
                  <c:v>24.11</c:v>
                </c:pt>
                <c:pt idx="13">
                  <c:v>24.06</c:v>
                </c:pt>
                <c:pt idx="14">
                  <c:v>24.22</c:v>
                </c:pt>
                <c:pt idx="15">
                  <c:v>24.22</c:v>
                </c:pt>
                <c:pt idx="16">
                  <c:v>24.22</c:v>
                </c:pt>
                <c:pt idx="17">
                  <c:v>24.29</c:v>
                </c:pt>
                <c:pt idx="18">
                  <c:v>24.58</c:v>
                </c:pt>
                <c:pt idx="19">
                  <c:v>24.58</c:v>
                </c:pt>
                <c:pt idx="20">
                  <c:v>24.85</c:v>
                </c:pt>
                <c:pt idx="21">
                  <c:v>24.85</c:v>
                </c:pt>
                <c:pt idx="22">
                  <c:v>25.06</c:v>
                </c:pt>
                <c:pt idx="23">
                  <c:v>25.34</c:v>
                </c:pt>
                <c:pt idx="24">
                  <c:v>25.65</c:v>
                </c:pt>
                <c:pt idx="25">
                  <c:v>25.65</c:v>
                </c:pt>
                <c:pt idx="26">
                  <c:v>25.65</c:v>
                </c:pt>
                <c:pt idx="27">
                  <c:v>26.01</c:v>
                </c:pt>
                <c:pt idx="28">
                  <c:v>26.02</c:v>
                </c:pt>
                <c:pt idx="29">
                  <c:v>26.42</c:v>
                </c:pt>
                <c:pt idx="30">
                  <c:v>26.82</c:v>
                </c:pt>
                <c:pt idx="31">
                  <c:v>26.82</c:v>
                </c:pt>
              </c:numCache>
            </c:numRef>
          </c:xVal>
          <c:yVal>
            <c:numRef>
              <c:f>('20150205'!$G$10:$G$23,'20150205'!$G$27:$G$44)</c:f>
              <c:numCache>
                <c:formatCode>0.00</c:formatCode>
                <c:ptCount val="32"/>
                <c:pt idx="0">
                  <c:v>0.928</c:v>
                </c:pt>
                <c:pt idx="1">
                  <c:v>0.9536</c:v>
                </c:pt>
                <c:pt idx="2">
                  <c:v>0.9872</c:v>
                </c:pt>
                <c:pt idx="3">
                  <c:v>1.104</c:v>
                </c:pt>
                <c:pt idx="4">
                  <c:v>1.1184</c:v>
                </c:pt>
                <c:pt idx="5">
                  <c:v>1.1312</c:v>
                </c:pt>
                <c:pt idx="6">
                  <c:v>1.1632</c:v>
                </c:pt>
                <c:pt idx="7">
                  <c:v>1.1872</c:v>
                </c:pt>
                <c:pt idx="8">
                  <c:v>1.1408</c:v>
                </c:pt>
                <c:pt idx="9">
                  <c:v>1.152</c:v>
                </c:pt>
                <c:pt idx="10">
                  <c:v>1.0768</c:v>
                </c:pt>
                <c:pt idx="11">
                  <c:v>1.136</c:v>
                </c:pt>
                <c:pt idx="12">
                  <c:v>1.1104</c:v>
                </c:pt>
                <c:pt idx="13">
                  <c:v>1.128</c:v>
                </c:pt>
                <c:pt idx="14">
                  <c:v>1.168</c:v>
                </c:pt>
                <c:pt idx="15">
                  <c:v>1.152</c:v>
                </c:pt>
                <c:pt idx="16">
                  <c:v>1.152</c:v>
                </c:pt>
                <c:pt idx="17">
                  <c:v>1.168</c:v>
                </c:pt>
                <c:pt idx="18">
                  <c:v>1.216</c:v>
                </c:pt>
                <c:pt idx="19">
                  <c:v>1.168</c:v>
                </c:pt>
                <c:pt idx="20">
                  <c:v>1.168</c:v>
                </c:pt>
                <c:pt idx="21">
                  <c:v>1.184</c:v>
                </c:pt>
                <c:pt idx="22">
                  <c:v>1.1472</c:v>
                </c:pt>
                <c:pt idx="23">
                  <c:v>1.176</c:v>
                </c:pt>
                <c:pt idx="24">
                  <c:v>1.168</c:v>
                </c:pt>
                <c:pt idx="25">
                  <c:v>1.168</c:v>
                </c:pt>
                <c:pt idx="26">
                  <c:v>1.008</c:v>
                </c:pt>
                <c:pt idx="27">
                  <c:v>1.216</c:v>
                </c:pt>
                <c:pt idx="28">
                  <c:v>1.168</c:v>
                </c:pt>
                <c:pt idx="29">
                  <c:v>1.168</c:v>
                </c:pt>
                <c:pt idx="30">
                  <c:v>1.2224</c:v>
                </c:pt>
                <c:pt idx="31">
                  <c:v>1.184</c:v>
                </c:pt>
              </c:numCache>
            </c:numRef>
          </c:yVal>
          <c:smooth val="0"/>
        </c:ser>
        <c:ser>
          <c:idx val="1"/>
          <c:order val="1"/>
          <c:tx>
            <c:v>20150204_5to1</c:v>
          </c:tx>
          <c:spPr>
            <a:ln w="47625">
              <a:noFill/>
            </a:ln>
          </c:spPr>
          <c:xVal>
            <c:numRef>
              <c:f>('20150204'!$D$22,'20150204'!$D$25,'20150204'!$D$27,'20150204'!$D$29,'20150204'!$D$32:$D$42)</c:f>
              <c:numCache>
                <c:formatCode>General</c:formatCode>
                <c:ptCount val="15"/>
                <c:pt idx="0">
                  <c:v>24.95</c:v>
                </c:pt>
                <c:pt idx="1">
                  <c:v>24.36</c:v>
                </c:pt>
                <c:pt idx="2">
                  <c:v>24.48</c:v>
                </c:pt>
                <c:pt idx="3">
                  <c:v>24.74</c:v>
                </c:pt>
                <c:pt idx="4">
                  <c:v>25.18</c:v>
                </c:pt>
                <c:pt idx="5">
                  <c:v>25.18</c:v>
                </c:pt>
                <c:pt idx="6">
                  <c:v>25.48</c:v>
                </c:pt>
                <c:pt idx="7">
                  <c:v>25.83</c:v>
                </c:pt>
                <c:pt idx="8">
                  <c:v>25.83</c:v>
                </c:pt>
                <c:pt idx="9">
                  <c:v>26.21</c:v>
                </c:pt>
                <c:pt idx="10">
                  <c:v>26.21</c:v>
                </c:pt>
                <c:pt idx="11">
                  <c:v>26.61</c:v>
                </c:pt>
                <c:pt idx="12">
                  <c:v>26.61</c:v>
                </c:pt>
                <c:pt idx="13">
                  <c:v>24.95</c:v>
                </c:pt>
                <c:pt idx="14">
                  <c:v>24.95</c:v>
                </c:pt>
              </c:numCache>
            </c:numRef>
          </c:xVal>
          <c:yVal>
            <c:numRef>
              <c:f>('20150204'!$G$22,'20150204'!$G$25,'20150204'!$G$27,'20150204'!$G$29,'20150204'!$G$32:$G$42)</c:f>
              <c:numCache>
                <c:formatCode>0.00</c:formatCode>
                <c:ptCount val="15"/>
                <c:pt idx="0">
                  <c:v>1.04</c:v>
                </c:pt>
                <c:pt idx="1">
                  <c:v>1.008</c:v>
                </c:pt>
                <c:pt idx="2">
                  <c:v>1.04</c:v>
                </c:pt>
                <c:pt idx="3">
                  <c:v>1.12</c:v>
                </c:pt>
                <c:pt idx="4">
                  <c:v>1.12</c:v>
                </c:pt>
                <c:pt idx="5">
                  <c:v>1.1344</c:v>
                </c:pt>
                <c:pt idx="6">
                  <c:v>1.1296</c:v>
                </c:pt>
                <c:pt idx="7">
                  <c:v>1.152</c:v>
                </c:pt>
                <c:pt idx="8">
                  <c:v>0.984</c:v>
                </c:pt>
                <c:pt idx="9">
                  <c:v>1.3344</c:v>
                </c:pt>
                <c:pt idx="10">
                  <c:v>1.1632</c:v>
                </c:pt>
                <c:pt idx="11">
                  <c:v>1.152</c:v>
                </c:pt>
                <c:pt idx="12">
                  <c:v>1.184</c:v>
                </c:pt>
                <c:pt idx="13">
                  <c:v>1.152</c:v>
                </c:pt>
                <c:pt idx="14">
                  <c:v>1.168</c:v>
                </c:pt>
              </c:numCache>
            </c:numRef>
          </c:yVal>
          <c:smooth val="0"/>
        </c:ser>
        <c:ser>
          <c:idx val="2"/>
          <c:order val="2"/>
          <c:tx>
            <c:v>20150205_STD</c:v>
          </c:tx>
          <c:spPr>
            <a:ln w="47625">
              <a:noFill/>
            </a:ln>
          </c:spPr>
          <c:xVal>
            <c:numRef>
              <c:f>'20150205'!$D$3:$D$8</c:f>
              <c:numCache>
                <c:formatCode>General</c:formatCode>
                <c:ptCount val="6"/>
                <c:pt idx="0">
                  <c:v>24.95</c:v>
                </c:pt>
              </c:numCache>
            </c:numRef>
          </c:xVal>
          <c:yVal>
            <c:numRef>
              <c:f>'20150205'!$G$3:$G$8</c:f>
              <c:numCache>
                <c:formatCode>0.00</c:formatCode>
                <c:ptCount val="6"/>
                <c:pt idx="0">
                  <c:v>0.064</c:v>
                </c:pt>
                <c:pt idx="1">
                  <c:v>0.48</c:v>
                </c:pt>
                <c:pt idx="2">
                  <c:v>0.64</c:v>
                </c:pt>
                <c:pt idx="3">
                  <c:v>0.624</c:v>
                </c:pt>
                <c:pt idx="4">
                  <c:v>0.608</c:v>
                </c:pt>
                <c:pt idx="5">
                  <c:v>0.5392</c:v>
                </c:pt>
              </c:numCache>
            </c:numRef>
          </c:yVal>
          <c:smooth val="0"/>
        </c:ser>
        <c:ser>
          <c:idx val="3"/>
          <c:order val="3"/>
          <c:tx>
            <c:v>20150204_STD</c:v>
          </c:tx>
          <c:spPr>
            <a:ln w="47625">
              <a:noFill/>
            </a:ln>
          </c:spPr>
          <c:xVal>
            <c:numRef>
              <c:f>'20150204'!$D$3:$D$17</c:f>
              <c:numCache>
                <c:formatCode>General</c:formatCode>
                <c:ptCount val="15"/>
                <c:pt idx="0">
                  <c:v>24.58</c:v>
                </c:pt>
                <c:pt idx="1">
                  <c:v>24.58</c:v>
                </c:pt>
                <c:pt idx="2">
                  <c:v>24.58</c:v>
                </c:pt>
                <c:pt idx="3">
                  <c:v>24.58</c:v>
                </c:pt>
                <c:pt idx="4">
                  <c:v>24.58</c:v>
                </c:pt>
                <c:pt idx="5">
                  <c:v>24.58</c:v>
                </c:pt>
                <c:pt idx="6">
                  <c:v>24.58</c:v>
                </c:pt>
                <c:pt idx="7">
                  <c:v>24.58</c:v>
                </c:pt>
                <c:pt idx="8">
                  <c:v>24.58</c:v>
                </c:pt>
                <c:pt idx="9">
                  <c:v>24.58</c:v>
                </c:pt>
                <c:pt idx="10">
                  <c:v>24.58</c:v>
                </c:pt>
                <c:pt idx="11">
                  <c:v>24.58</c:v>
                </c:pt>
                <c:pt idx="12">
                  <c:v>24.58</c:v>
                </c:pt>
                <c:pt idx="13">
                  <c:v>24.58</c:v>
                </c:pt>
                <c:pt idx="14">
                  <c:v>24.58</c:v>
                </c:pt>
              </c:numCache>
            </c:numRef>
          </c:xVal>
          <c:yVal>
            <c:numRef>
              <c:f>'20150204'!$G$3:$G$17</c:f>
              <c:numCache>
                <c:formatCode>0.00</c:formatCode>
                <c:ptCount val="15"/>
                <c:pt idx="0">
                  <c:v>0.6816</c:v>
                </c:pt>
                <c:pt idx="1">
                  <c:v>0.6592</c:v>
                </c:pt>
                <c:pt idx="2">
                  <c:v>0.6576</c:v>
                </c:pt>
                <c:pt idx="3">
                  <c:v>0.6208</c:v>
                </c:pt>
                <c:pt idx="4">
                  <c:v>0.7008</c:v>
                </c:pt>
                <c:pt idx="5">
                  <c:v>0.608</c:v>
                </c:pt>
                <c:pt idx="6">
                  <c:v>0.6032</c:v>
                </c:pt>
                <c:pt idx="7">
                  <c:v>0.6112</c:v>
                </c:pt>
                <c:pt idx="8">
                  <c:v>0.6768</c:v>
                </c:pt>
                <c:pt idx="9">
                  <c:v>0.6896</c:v>
                </c:pt>
                <c:pt idx="10">
                  <c:v>0.6624</c:v>
                </c:pt>
                <c:pt idx="11">
                  <c:v>0.9136</c:v>
                </c:pt>
                <c:pt idx="12">
                  <c:v>0.752</c:v>
                </c:pt>
                <c:pt idx="13">
                  <c:v>1.0496</c:v>
                </c:pt>
                <c:pt idx="14">
                  <c:v>1.1536</c:v>
                </c:pt>
              </c:numCache>
            </c:numRef>
          </c:yVal>
          <c:smooth val="0"/>
        </c:ser>
        <c:ser>
          <c:idx val="4"/>
          <c:order val="4"/>
          <c:tx>
            <c:v>20150205_new</c:v>
          </c:tx>
          <c:spPr>
            <a:ln w="47625">
              <a:noFill/>
            </a:ln>
          </c:spPr>
          <c:xVal>
            <c:strRef>
              <c:f>'20150205'!$D$45:$D$56</c:f>
              <c:strCache>
                <c:ptCount val="12"/>
                <c:pt idx="0">
                  <c:v>27.24</c:v>
                </c:pt>
                <c:pt idx="1">
                  <c:v>27.24</c:v>
                </c:pt>
                <c:pt idx="2">
                  <c:v>27.24</c:v>
                </c:pt>
                <c:pt idx="3">
                  <c:v>27.24</c:v>
                </c:pt>
                <c:pt idx="4">
                  <c:v>24.95</c:v>
                </c:pt>
                <c:pt idx="5">
                  <c:v>24.95</c:v>
                </c:pt>
                <c:pt idx="6">
                  <c:v>Sweeping MAX (applied)</c:v>
                </c:pt>
                <c:pt idx="7">
                  <c:v>1.9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</c:strCache>
            </c:strRef>
          </c:xVal>
          <c:yVal>
            <c:numRef>
              <c:f>'20150205'!$G$45:$G$56</c:f>
              <c:numCache>
                <c:formatCode>0.00</c:formatCode>
                <c:ptCount val="12"/>
                <c:pt idx="0">
                  <c:v>1.04</c:v>
                </c:pt>
                <c:pt idx="1">
                  <c:v>0.824</c:v>
                </c:pt>
                <c:pt idx="2">
                  <c:v>0.816</c:v>
                </c:pt>
                <c:pt idx="3">
                  <c:v>0.9712</c:v>
                </c:pt>
                <c:pt idx="4">
                  <c:v>0.976</c:v>
                </c:pt>
                <c:pt idx="5">
                  <c:v>1.056</c:v>
                </c:pt>
                <c:pt idx="6">
                  <c:v>1.072</c:v>
                </c:pt>
                <c:pt idx="7">
                  <c:v>1.1152</c:v>
                </c:pt>
                <c:pt idx="8">
                  <c:v>0.9168</c:v>
                </c:pt>
                <c:pt idx="9">
                  <c:v>0.8</c:v>
                </c:pt>
                <c:pt idx="10">
                  <c:v>1.04</c:v>
                </c:pt>
                <c:pt idx="11">
                  <c:v>1.0576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75928"/>
        <c:axId val="2105570216"/>
      </c:scatterChart>
      <c:valAx>
        <c:axId val="2105575928"/>
        <c:scaling>
          <c:orientation val="minMax"/>
          <c:max val="30.0"/>
          <c:min val="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[GHz]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570216"/>
        <c:crosses val="autoZero"/>
        <c:crossBetween val="midCat"/>
        <c:majorUnit val="0.5"/>
      </c:valAx>
      <c:valAx>
        <c:axId val="210557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</a:t>
                </a:r>
                <a:r>
                  <a:rPr lang="en-US" baseline="0"/>
                  <a:t> Density  [1e19 m-3]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5575928"/>
        <c:crosses val="autoZero"/>
        <c:crossBetween val="midCat"/>
      </c:valAx>
    </c:plotArea>
    <c:legend>
      <c:legendPos val="r"/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sz="1100"/>
            </a:pPr>
            <a:r>
              <a:rPr lang="en-US" sz="1100"/>
              <a:t>Variable</a:t>
            </a:r>
            <a:r>
              <a:rPr lang="en-US" sz="1100" baseline="0"/>
              <a:t> Source Frequency Response </a:t>
            </a:r>
            <a:endParaRPr lang="en-US" sz="1100"/>
          </a:p>
        </c:rich>
      </c:tx>
      <c:layout>
        <c:manualLayout>
          <c:xMode val="edge"/>
          <c:yMode val="edge"/>
          <c:x val="0.158270072010229"/>
          <c:y val="0.07741935483870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7799313547345"/>
          <c:y val="0.224561403508772"/>
          <c:w val="0.711944276196245"/>
          <c:h val="0.492709858636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Multiplier + Voltage '!$C$4</c:f>
              <c:strCache>
                <c:ptCount val="1"/>
                <c:pt idx="0">
                  <c:v>Frequency [GHz]</c:v>
                </c:pt>
              </c:strCache>
            </c:strRef>
          </c:tx>
          <c:spPr>
            <a:ln w="47625">
              <a:noFill/>
            </a:ln>
          </c:spPr>
          <c:xVal>
            <c:numRef>
              <c:f>'Frequency Multiplier + Voltage '!$B$5:$B$44</c:f>
              <c:numCache>
                <c:formatCode>0.00</c:formatCode>
                <c:ptCount val="40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0.0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1.0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2.0</c:v>
                </c:pt>
                <c:pt idx="31">
                  <c:v>2.1</c:v>
                </c:pt>
                <c:pt idx="32">
                  <c:v>2.2</c:v>
                </c:pt>
                <c:pt idx="33">
                  <c:v>2.3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2.85</c:v>
                </c:pt>
              </c:numCache>
            </c:numRef>
          </c:xVal>
          <c:yVal>
            <c:numRef>
              <c:f>'Frequency Multiplier + Voltage '!$C$5:$C$44</c:f>
              <c:numCache>
                <c:formatCode>0.00</c:formatCode>
                <c:ptCount val="40"/>
                <c:pt idx="0">
                  <c:v>23.99</c:v>
                </c:pt>
                <c:pt idx="1">
                  <c:v>24.04</c:v>
                </c:pt>
                <c:pt idx="2">
                  <c:v>24.06</c:v>
                </c:pt>
                <c:pt idx="3">
                  <c:v>24.11</c:v>
                </c:pt>
                <c:pt idx="4">
                  <c:v>24.215</c:v>
                </c:pt>
                <c:pt idx="5">
                  <c:v>24.22</c:v>
                </c:pt>
                <c:pt idx="6">
                  <c:v>24.29</c:v>
                </c:pt>
                <c:pt idx="7">
                  <c:v>24.36</c:v>
                </c:pt>
                <c:pt idx="8">
                  <c:v>24.43</c:v>
                </c:pt>
                <c:pt idx="9">
                  <c:v>24.48</c:v>
                </c:pt>
                <c:pt idx="10">
                  <c:v>24.58</c:v>
                </c:pt>
                <c:pt idx="11">
                  <c:v>24.74</c:v>
                </c:pt>
                <c:pt idx="12">
                  <c:v>24.85</c:v>
                </c:pt>
                <c:pt idx="13">
                  <c:v>24.95</c:v>
                </c:pt>
                <c:pt idx="14">
                  <c:v>25.06</c:v>
                </c:pt>
                <c:pt idx="15">
                  <c:v>25.18</c:v>
                </c:pt>
                <c:pt idx="16">
                  <c:v>25.34</c:v>
                </c:pt>
                <c:pt idx="17">
                  <c:v>25.48</c:v>
                </c:pt>
                <c:pt idx="18">
                  <c:v>25.65</c:v>
                </c:pt>
                <c:pt idx="19">
                  <c:v>25.83</c:v>
                </c:pt>
                <c:pt idx="20">
                  <c:v>26.01</c:v>
                </c:pt>
                <c:pt idx="21">
                  <c:v>26.21</c:v>
                </c:pt>
                <c:pt idx="22">
                  <c:v>26.42</c:v>
                </c:pt>
                <c:pt idx="23">
                  <c:v>26.61</c:v>
                </c:pt>
                <c:pt idx="24">
                  <c:v>26.82</c:v>
                </c:pt>
                <c:pt idx="25">
                  <c:v>27.02</c:v>
                </c:pt>
                <c:pt idx="26">
                  <c:v>27.24</c:v>
                </c:pt>
                <c:pt idx="27">
                  <c:v>27.42</c:v>
                </c:pt>
                <c:pt idx="28">
                  <c:v>27.65</c:v>
                </c:pt>
                <c:pt idx="29">
                  <c:v>28.05</c:v>
                </c:pt>
                <c:pt idx="30">
                  <c:v>28.08</c:v>
                </c:pt>
                <c:pt idx="31">
                  <c:v>28.32</c:v>
                </c:pt>
                <c:pt idx="32">
                  <c:v>28.53</c:v>
                </c:pt>
                <c:pt idx="33">
                  <c:v>28.73</c:v>
                </c:pt>
                <c:pt idx="34">
                  <c:v>28.91</c:v>
                </c:pt>
                <c:pt idx="35">
                  <c:v>29.1</c:v>
                </c:pt>
                <c:pt idx="36">
                  <c:v>29.33</c:v>
                </c:pt>
                <c:pt idx="37">
                  <c:v>29.54</c:v>
                </c:pt>
                <c:pt idx="38">
                  <c:v>29.79</c:v>
                </c:pt>
                <c:pt idx="39">
                  <c:v>29.9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55960"/>
        <c:axId val="2108161176"/>
      </c:scatterChart>
      <c:valAx>
        <c:axId val="2108155960"/>
        <c:scaling>
          <c:orientation val="minMax"/>
          <c:max val="3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VCO Bias Voltage [VDC]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161176"/>
        <c:crosses val="autoZero"/>
        <c:crossBetween val="midCat"/>
      </c:valAx>
      <c:valAx>
        <c:axId val="210816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VCO+Tripler Output [GHz]</a:t>
                </a:r>
              </a:p>
            </c:rich>
          </c:tx>
          <c:layout>
            <c:manualLayout>
              <c:xMode val="edge"/>
              <c:yMode val="edge"/>
              <c:x val="0.0185873605947955"/>
              <c:y val="0.1309941520467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08155960"/>
        <c:crossesAt val="-1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Variable Source Power Response</a:t>
            </a:r>
          </a:p>
        </c:rich>
      </c:tx>
      <c:layout>
        <c:manualLayout>
          <c:xMode val="edge"/>
          <c:yMode val="edge"/>
          <c:x val="0.275947257670377"/>
          <c:y val="0.1103896103896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'Frequency Multiplier + Voltage '!$D$4</c:f>
              <c:strCache>
                <c:ptCount val="1"/>
                <c:pt idx="0">
                  <c:v>Power [dBm]</c:v>
                </c:pt>
              </c:strCache>
            </c:strRef>
          </c:tx>
          <c:spPr>
            <a:ln w="47625">
              <a:noFill/>
            </a:ln>
          </c:spPr>
          <c:xVal>
            <c:numRef>
              <c:f>'Frequency Multiplier + Voltage '!$C$5:$C$44</c:f>
              <c:numCache>
                <c:formatCode>0.00</c:formatCode>
                <c:ptCount val="40"/>
                <c:pt idx="0">
                  <c:v>23.99</c:v>
                </c:pt>
                <c:pt idx="1">
                  <c:v>24.04</c:v>
                </c:pt>
                <c:pt idx="2">
                  <c:v>24.06</c:v>
                </c:pt>
                <c:pt idx="3">
                  <c:v>24.11</c:v>
                </c:pt>
                <c:pt idx="4">
                  <c:v>24.215</c:v>
                </c:pt>
                <c:pt idx="5">
                  <c:v>24.22</c:v>
                </c:pt>
                <c:pt idx="6">
                  <c:v>24.29</c:v>
                </c:pt>
                <c:pt idx="7">
                  <c:v>24.36</c:v>
                </c:pt>
                <c:pt idx="8">
                  <c:v>24.43</c:v>
                </c:pt>
                <c:pt idx="9">
                  <c:v>24.48</c:v>
                </c:pt>
                <c:pt idx="10">
                  <c:v>24.58</c:v>
                </c:pt>
                <c:pt idx="11">
                  <c:v>24.74</c:v>
                </c:pt>
                <c:pt idx="12">
                  <c:v>24.85</c:v>
                </c:pt>
                <c:pt idx="13">
                  <c:v>24.95</c:v>
                </c:pt>
                <c:pt idx="14">
                  <c:v>25.06</c:v>
                </c:pt>
                <c:pt idx="15">
                  <c:v>25.18</c:v>
                </c:pt>
                <c:pt idx="16">
                  <c:v>25.34</c:v>
                </c:pt>
                <c:pt idx="17">
                  <c:v>25.48</c:v>
                </c:pt>
                <c:pt idx="18">
                  <c:v>25.65</c:v>
                </c:pt>
                <c:pt idx="19">
                  <c:v>25.83</c:v>
                </c:pt>
                <c:pt idx="20">
                  <c:v>26.01</c:v>
                </c:pt>
                <c:pt idx="21">
                  <c:v>26.21</c:v>
                </c:pt>
                <c:pt idx="22">
                  <c:v>26.42</c:v>
                </c:pt>
                <c:pt idx="23">
                  <c:v>26.61</c:v>
                </c:pt>
                <c:pt idx="24">
                  <c:v>26.82</c:v>
                </c:pt>
                <c:pt idx="25">
                  <c:v>27.02</c:v>
                </c:pt>
                <c:pt idx="26">
                  <c:v>27.24</c:v>
                </c:pt>
                <c:pt idx="27">
                  <c:v>27.42</c:v>
                </c:pt>
                <c:pt idx="28">
                  <c:v>27.65</c:v>
                </c:pt>
                <c:pt idx="29">
                  <c:v>28.05</c:v>
                </c:pt>
                <c:pt idx="30">
                  <c:v>28.08</c:v>
                </c:pt>
                <c:pt idx="31">
                  <c:v>28.32</c:v>
                </c:pt>
                <c:pt idx="32">
                  <c:v>28.53</c:v>
                </c:pt>
                <c:pt idx="33">
                  <c:v>28.73</c:v>
                </c:pt>
                <c:pt idx="34">
                  <c:v>28.91</c:v>
                </c:pt>
                <c:pt idx="35">
                  <c:v>29.1</c:v>
                </c:pt>
                <c:pt idx="36">
                  <c:v>29.33</c:v>
                </c:pt>
                <c:pt idx="37">
                  <c:v>29.54</c:v>
                </c:pt>
                <c:pt idx="38">
                  <c:v>29.79</c:v>
                </c:pt>
                <c:pt idx="39">
                  <c:v>29.9</c:v>
                </c:pt>
              </c:numCache>
            </c:numRef>
          </c:xVal>
          <c:yVal>
            <c:numRef>
              <c:f>'Frequency Multiplier + Voltage '!$D$5:$D$44</c:f>
              <c:numCache>
                <c:formatCode>0.00</c:formatCode>
                <c:ptCount val="40"/>
                <c:pt idx="0">
                  <c:v>14.46</c:v>
                </c:pt>
                <c:pt idx="1">
                  <c:v>14.36</c:v>
                </c:pt>
                <c:pt idx="2">
                  <c:v>14.18</c:v>
                </c:pt>
                <c:pt idx="3">
                  <c:v>14.09</c:v>
                </c:pt>
                <c:pt idx="4">
                  <c:v>14.08</c:v>
                </c:pt>
                <c:pt idx="5">
                  <c:v>14.04</c:v>
                </c:pt>
                <c:pt idx="6">
                  <c:v>15.06</c:v>
                </c:pt>
                <c:pt idx="7">
                  <c:v>13.51</c:v>
                </c:pt>
                <c:pt idx="8">
                  <c:v>14.21</c:v>
                </c:pt>
                <c:pt idx="9">
                  <c:v>14.77</c:v>
                </c:pt>
                <c:pt idx="10">
                  <c:v>14.62</c:v>
                </c:pt>
                <c:pt idx="11">
                  <c:v>14.58</c:v>
                </c:pt>
                <c:pt idx="12">
                  <c:v>14.4</c:v>
                </c:pt>
                <c:pt idx="13">
                  <c:v>13.94</c:v>
                </c:pt>
                <c:pt idx="14">
                  <c:v>14.05</c:v>
                </c:pt>
                <c:pt idx="15">
                  <c:v>13.74</c:v>
                </c:pt>
                <c:pt idx="16">
                  <c:v>13.55</c:v>
                </c:pt>
                <c:pt idx="17">
                  <c:v>13.97</c:v>
                </c:pt>
                <c:pt idx="18">
                  <c:v>14.77</c:v>
                </c:pt>
                <c:pt idx="19">
                  <c:v>14.45</c:v>
                </c:pt>
                <c:pt idx="20">
                  <c:v>13.42</c:v>
                </c:pt>
                <c:pt idx="21">
                  <c:v>14.04</c:v>
                </c:pt>
                <c:pt idx="22">
                  <c:v>14.02</c:v>
                </c:pt>
                <c:pt idx="23">
                  <c:v>12.18</c:v>
                </c:pt>
                <c:pt idx="24">
                  <c:v>14.96</c:v>
                </c:pt>
                <c:pt idx="25">
                  <c:v>14.8</c:v>
                </c:pt>
                <c:pt idx="26">
                  <c:v>15.27</c:v>
                </c:pt>
                <c:pt idx="27">
                  <c:v>15.27</c:v>
                </c:pt>
                <c:pt idx="28">
                  <c:v>15.0</c:v>
                </c:pt>
                <c:pt idx="29">
                  <c:v>15.54</c:v>
                </c:pt>
                <c:pt idx="30">
                  <c:v>15.22</c:v>
                </c:pt>
                <c:pt idx="31">
                  <c:v>16.73</c:v>
                </c:pt>
                <c:pt idx="32">
                  <c:v>16.11</c:v>
                </c:pt>
                <c:pt idx="33">
                  <c:v>16.55</c:v>
                </c:pt>
                <c:pt idx="34">
                  <c:v>17.0</c:v>
                </c:pt>
                <c:pt idx="35">
                  <c:v>17.47</c:v>
                </c:pt>
                <c:pt idx="36">
                  <c:v>16.42</c:v>
                </c:pt>
                <c:pt idx="37">
                  <c:v>15.84</c:v>
                </c:pt>
                <c:pt idx="38">
                  <c:v>16.54</c:v>
                </c:pt>
                <c:pt idx="39">
                  <c:v>16.12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91560"/>
        <c:axId val="2108197048"/>
      </c:scatterChart>
      <c:valAx>
        <c:axId val="2108191560"/>
        <c:scaling>
          <c:orientation val="minMax"/>
          <c:max val="30.0"/>
          <c:min val="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VCO+Tripler Output [GHz]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197048"/>
        <c:crosses val="autoZero"/>
        <c:crossBetween val="midCat"/>
      </c:valAx>
      <c:valAx>
        <c:axId val="210819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Output [dBm]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819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 GHz Gun Oscillator Bias Scan'!$C$2</c:f>
              <c:strCache>
                <c:ptCount val="1"/>
                <c:pt idx="0">
                  <c:v>Power Output [dBm]</c:v>
                </c:pt>
              </c:strCache>
            </c:strRef>
          </c:tx>
          <c:spPr>
            <a:ln w="47625">
              <a:noFill/>
            </a:ln>
          </c:spPr>
          <c:xVal>
            <c:numRef>
              <c:f>'24 GHz Gun Oscillator Bias Scan'!$B$3:$B$25</c:f>
              <c:numCache>
                <c:formatCode>0.00</c:formatCode>
                <c:ptCount val="23"/>
                <c:pt idx="0">
                  <c:v>4.5</c:v>
                </c:pt>
                <c:pt idx="1">
                  <c:v>4.6</c:v>
                </c:pt>
                <c:pt idx="2">
                  <c:v>4.69</c:v>
                </c:pt>
                <c:pt idx="3">
                  <c:v>4.79</c:v>
                </c:pt>
                <c:pt idx="4">
                  <c:v>4.9</c:v>
                </c:pt>
                <c:pt idx="5">
                  <c:v>5.0</c:v>
                </c:pt>
                <c:pt idx="6">
                  <c:v>5.09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  <c:pt idx="11">
                  <c:v>5.51</c:v>
                </c:pt>
                <c:pt idx="12">
                  <c:v>5.6</c:v>
                </c:pt>
                <c:pt idx="13">
                  <c:v>5.7</c:v>
                </c:pt>
                <c:pt idx="14">
                  <c:v>5.8</c:v>
                </c:pt>
                <c:pt idx="15">
                  <c:v>5.89</c:v>
                </c:pt>
                <c:pt idx="16">
                  <c:v>6.01</c:v>
                </c:pt>
                <c:pt idx="17">
                  <c:v>6.11</c:v>
                </c:pt>
                <c:pt idx="18">
                  <c:v>6.2</c:v>
                </c:pt>
                <c:pt idx="19">
                  <c:v>6.3</c:v>
                </c:pt>
                <c:pt idx="20">
                  <c:v>6.4</c:v>
                </c:pt>
                <c:pt idx="21">
                  <c:v>6.49</c:v>
                </c:pt>
                <c:pt idx="22">
                  <c:v>6.51</c:v>
                </c:pt>
              </c:numCache>
            </c:numRef>
          </c:xVal>
          <c:yVal>
            <c:numRef>
              <c:f>'24 GHz Gun Oscillator Bias Scan'!$C$3:$C$25</c:f>
              <c:numCache>
                <c:formatCode>0.00</c:formatCode>
                <c:ptCount val="23"/>
                <c:pt idx="0">
                  <c:v>9.96</c:v>
                </c:pt>
                <c:pt idx="1">
                  <c:v>10.19</c:v>
                </c:pt>
                <c:pt idx="2">
                  <c:v>10.37</c:v>
                </c:pt>
                <c:pt idx="3">
                  <c:v>10.55</c:v>
                </c:pt>
                <c:pt idx="4">
                  <c:v>10.77</c:v>
                </c:pt>
                <c:pt idx="5">
                  <c:v>10.94</c:v>
                </c:pt>
                <c:pt idx="6">
                  <c:v>11.1</c:v>
                </c:pt>
                <c:pt idx="7">
                  <c:v>11.27</c:v>
                </c:pt>
                <c:pt idx="8">
                  <c:v>11.42</c:v>
                </c:pt>
                <c:pt idx="9">
                  <c:v>11.56</c:v>
                </c:pt>
                <c:pt idx="10">
                  <c:v>11.71</c:v>
                </c:pt>
                <c:pt idx="11">
                  <c:v>11.73</c:v>
                </c:pt>
                <c:pt idx="12">
                  <c:v>11.85</c:v>
                </c:pt>
                <c:pt idx="13">
                  <c:v>11.96</c:v>
                </c:pt>
                <c:pt idx="14">
                  <c:v>12.08</c:v>
                </c:pt>
                <c:pt idx="15">
                  <c:v>12.18</c:v>
                </c:pt>
                <c:pt idx="16">
                  <c:v>12.31</c:v>
                </c:pt>
                <c:pt idx="17">
                  <c:v>12.4</c:v>
                </c:pt>
                <c:pt idx="18">
                  <c:v>12.48</c:v>
                </c:pt>
                <c:pt idx="19">
                  <c:v>12.56</c:v>
                </c:pt>
                <c:pt idx="20">
                  <c:v>12.63</c:v>
                </c:pt>
                <c:pt idx="21">
                  <c:v>12.72</c:v>
                </c:pt>
                <c:pt idx="22">
                  <c:v>12.7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33640"/>
        <c:axId val="2108236600"/>
      </c:scatterChart>
      <c:valAx>
        <c:axId val="2108233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8236600"/>
        <c:crosses val="autoZero"/>
        <c:crossBetween val="midCat"/>
      </c:valAx>
      <c:valAx>
        <c:axId val="2108236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823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18</xdr:row>
      <xdr:rowOff>12700</xdr:rowOff>
    </xdr:from>
    <xdr:to>
      <xdr:col>24</xdr:col>
      <xdr:colOff>190500</xdr:colOff>
      <xdr:row>30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7</xdr:row>
      <xdr:rowOff>203200</xdr:rowOff>
    </xdr:from>
    <xdr:to>
      <xdr:col>13</xdr:col>
      <xdr:colOff>177800</xdr:colOff>
      <xdr:row>17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203200</xdr:colOff>
      <xdr:row>7</xdr:row>
      <xdr:rowOff>203200</xdr:rowOff>
    </xdr:from>
    <xdr:to>
      <xdr:col>27</xdr:col>
      <xdr:colOff>127000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3</xdr:row>
      <xdr:rowOff>0</xdr:rowOff>
    </xdr:from>
    <xdr:to>
      <xdr:col>9</xdr:col>
      <xdr:colOff>50800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showGridLines="0" defaultGridColor="0" view="pageLayout" topLeftCell="A5" colorId="46" workbookViewId="0">
      <selection activeCell="Y34" sqref="Y34"/>
    </sheetView>
  </sheetViews>
  <sheetFormatPr baseColWidth="10" defaultColWidth="0" defaultRowHeight="10" zeroHeight="1" x14ac:dyDescent="0"/>
  <cols>
    <col min="1" max="28" width="2.83203125" style="3" customWidth="1"/>
    <col min="29" max="29" width="1.83203125" style="3" customWidth="1"/>
    <col min="30" max="16384" width="10" style="3" hidden="1"/>
  </cols>
  <sheetData>
    <row r="1" spans="1:28" ht="17" customHeight="1">
      <c r="A1" s="14"/>
      <c r="B1" s="15"/>
      <c r="C1" s="15"/>
      <c r="D1" s="15"/>
      <c r="E1" s="15"/>
      <c r="F1" s="16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8"/>
    </row>
    <row r="2" spans="1:28" ht="17" customHeight="1">
      <c r="A2" s="19"/>
      <c r="B2" s="20" t="s">
        <v>0</v>
      </c>
      <c r="C2" s="20"/>
      <c r="D2" s="20"/>
      <c r="E2" s="20"/>
      <c r="F2" s="21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3"/>
    </row>
    <row r="3" spans="1:28" ht="17" customHeight="1">
      <c r="A3" s="19"/>
      <c r="B3" s="20"/>
      <c r="C3" s="20" t="s">
        <v>1</v>
      </c>
      <c r="D3" s="20"/>
      <c r="E3" s="20"/>
      <c r="F3" s="20" t="s">
        <v>5</v>
      </c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3"/>
    </row>
    <row r="4" spans="1:28" ht="17" customHeight="1">
      <c r="A4" s="19"/>
      <c r="C4" s="20" t="s">
        <v>2</v>
      </c>
      <c r="D4" s="20"/>
      <c r="E4" s="20"/>
      <c r="F4" s="20" t="s">
        <v>4</v>
      </c>
      <c r="G4" s="22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3"/>
    </row>
    <row r="5" spans="1:28" ht="17" customHeight="1">
      <c r="A5" s="19"/>
      <c r="C5" s="29" t="s">
        <v>3</v>
      </c>
      <c r="D5" s="21"/>
      <c r="E5" s="21"/>
      <c r="F5" s="29" t="s">
        <v>55</v>
      </c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3"/>
    </row>
    <row r="6" spans="1:28" ht="17" customHeight="1">
      <c r="A6" s="24"/>
      <c r="C6" s="29" t="s">
        <v>56</v>
      </c>
      <c r="D6" s="21"/>
      <c r="E6" s="21"/>
      <c r="F6" s="29" t="s">
        <v>57</v>
      </c>
      <c r="G6" s="22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3"/>
    </row>
    <row r="7" spans="1:28" ht="17" customHeight="1">
      <c r="A7" s="24"/>
      <c r="F7" s="21"/>
      <c r="G7" s="2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3"/>
    </row>
    <row r="8" spans="1:28" ht="17" customHeight="1">
      <c r="A8" s="24"/>
      <c r="B8" s="21"/>
      <c r="C8" s="21"/>
      <c r="D8" s="21"/>
      <c r="E8" s="21"/>
      <c r="F8" s="21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3"/>
    </row>
    <row r="9" spans="1:28" ht="17" customHeight="1">
      <c r="A9" s="24"/>
      <c r="B9" s="21"/>
      <c r="C9" s="21"/>
      <c r="D9" s="21"/>
      <c r="E9" s="21"/>
      <c r="F9" s="21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3"/>
    </row>
    <row r="10" spans="1:28" ht="17" customHeight="1">
      <c r="A10" s="24"/>
      <c r="B10" s="21"/>
      <c r="C10" s="21"/>
      <c r="D10" s="21"/>
      <c r="E10" s="21"/>
      <c r="F10" s="21"/>
      <c r="G10" s="22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3"/>
    </row>
    <row r="11" spans="1:28" ht="17" customHeight="1">
      <c r="A11" s="24"/>
      <c r="B11" s="21"/>
      <c r="C11" s="21"/>
      <c r="D11" s="21"/>
      <c r="E11" s="21"/>
      <c r="F11" s="21"/>
      <c r="G11" s="22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3"/>
    </row>
    <row r="12" spans="1:28" ht="17" customHeight="1">
      <c r="A12" s="24"/>
      <c r="B12" s="21"/>
      <c r="C12" s="21"/>
      <c r="D12" s="21"/>
      <c r="E12" s="21"/>
      <c r="F12" s="21"/>
      <c r="G12" s="2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3"/>
    </row>
    <row r="13" spans="1:28" ht="17" customHeight="1">
      <c r="A13" s="24"/>
      <c r="B13" s="21"/>
      <c r="C13" s="21"/>
      <c r="D13" s="21"/>
      <c r="E13" s="21"/>
      <c r="F13" s="21"/>
      <c r="G13" s="22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3"/>
    </row>
    <row r="14" spans="1:28" ht="17" customHeight="1">
      <c r="A14" s="24"/>
      <c r="B14" s="21"/>
      <c r="C14" s="21"/>
      <c r="D14" s="21"/>
      <c r="E14" s="21"/>
      <c r="F14" s="21"/>
      <c r="G14" s="22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3"/>
    </row>
    <row r="15" spans="1:28" ht="17" customHeight="1">
      <c r="A15" s="24"/>
      <c r="B15" s="21"/>
      <c r="C15" s="21"/>
      <c r="D15" s="21"/>
      <c r="E15" s="21"/>
      <c r="F15" s="21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3"/>
    </row>
    <row r="16" spans="1:28" ht="17" customHeight="1">
      <c r="A16" s="24"/>
      <c r="B16" s="21"/>
      <c r="C16" s="21"/>
      <c r="D16" s="21"/>
      <c r="E16" s="21"/>
      <c r="F16" s="21"/>
      <c r="G16" s="22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3"/>
    </row>
    <row r="17" spans="1:28" ht="17" customHeight="1">
      <c r="A17" s="24"/>
      <c r="B17" s="21"/>
      <c r="C17" s="21"/>
      <c r="D17" s="21"/>
      <c r="E17" s="21"/>
      <c r="F17" s="21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3"/>
    </row>
    <row r="18" spans="1:28" ht="17" customHeight="1">
      <c r="A18" s="24"/>
      <c r="B18" s="21"/>
      <c r="C18" s="21"/>
      <c r="D18" s="21"/>
      <c r="E18" s="21"/>
      <c r="F18" s="21"/>
      <c r="G18" s="2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3"/>
    </row>
    <row r="19" spans="1:28" ht="17" customHeight="1">
      <c r="A19" s="24"/>
      <c r="B19" s="21"/>
      <c r="C19" s="21"/>
      <c r="D19" s="21"/>
      <c r="E19" s="21"/>
      <c r="F19" s="21"/>
      <c r="G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3"/>
    </row>
    <row r="20" spans="1:28" ht="17" customHeight="1">
      <c r="A20" s="24"/>
      <c r="B20" s="21"/>
      <c r="C20" s="21"/>
      <c r="D20" s="21"/>
      <c r="E20" s="21"/>
      <c r="F20" s="21"/>
      <c r="G20" s="22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3"/>
    </row>
    <row r="21" spans="1:28" ht="17" customHeight="1">
      <c r="A21" s="24"/>
      <c r="B21" s="21"/>
      <c r="C21" s="21"/>
      <c r="D21" s="21"/>
      <c r="E21" s="21"/>
      <c r="F21" s="21"/>
      <c r="G21" s="22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3"/>
    </row>
    <row r="22" spans="1:28" ht="17" customHeight="1">
      <c r="A22" s="24"/>
      <c r="B22" s="21"/>
      <c r="C22" s="21"/>
      <c r="D22" s="21"/>
      <c r="E22" s="21"/>
      <c r="F22" s="21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3"/>
    </row>
    <row r="23" spans="1:28" ht="17" customHeight="1">
      <c r="A23" s="24"/>
      <c r="B23" s="21"/>
      <c r="C23" s="21"/>
      <c r="D23" s="21"/>
      <c r="E23" s="21"/>
      <c r="F23" s="21"/>
      <c r="G23" s="22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3"/>
    </row>
    <row r="24" spans="1:28" ht="17" customHeight="1">
      <c r="A24" s="24"/>
      <c r="B24" s="21"/>
      <c r="C24" s="21"/>
      <c r="D24" s="21"/>
      <c r="E24" s="21"/>
      <c r="F24" s="21"/>
      <c r="G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3"/>
    </row>
    <row r="25" spans="1:28" ht="17" customHeight="1">
      <c r="A25" s="24"/>
      <c r="B25" s="21"/>
      <c r="C25" s="21"/>
      <c r="D25" s="21"/>
      <c r="E25" s="21"/>
      <c r="F25" s="21"/>
      <c r="G25" s="22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3"/>
    </row>
    <row r="26" spans="1:28" ht="17" customHeight="1">
      <c r="A26" s="24"/>
      <c r="B26" s="21"/>
      <c r="C26" s="21"/>
      <c r="D26" s="21"/>
      <c r="E26" s="21"/>
      <c r="F26" s="21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3"/>
    </row>
    <row r="27" spans="1:28" ht="17" customHeight="1">
      <c r="A27" s="24"/>
      <c r="B27" s="21"/>
      <c r="C27" s="21"/>
      <c r="D27" s="21"/>
      <c r="E27" s="21"/>
      <c r="F27" s="21"/>
      <c r="G27" s="22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3"/>
    </row>
    <row r="28" spans="1:28" ht="17" customHeight="1">
      <c r="A28" s="24"/>
      <c r="B28" s="21"/>
      <c r="C28" s="21"/>
      <c r="D28" s="21"/>
      <c r="E28" s="21"/>
      <c r="F28" s="21"/>
      <c r="G28" s="22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3"/>
    </row>
    <row r="29" spans="1:28" ht="17" customHeight="1">
      <c r="A29" s="24"/>
      <c r="B29" s="21"/>
      <c r="C29" s="21"/>
      <c r="D29" s="21"/>
      <c r="E29" s="21"/>
      <c r="F29" s="21"/>
      <c r="G29" s="2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3"/>
    </row>
    <row r="30" spans="1:28" ht="17" customHeight="1">
      <c r="A30" s="24"/>
      <c r="B30" s="21"/>
      <c r="C30" s="21"/>
      <c r="D30" s="21"/>
      <c r="E30" s="21"/>
      <c r="F30" s="21"/>
      <c r="G30" s="22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3"/>
    </row>
    <row r="31" spans="1:28" ht="17" customHeight="1">
      <c r="A31" s="24"/>
      <c r="B31" s="21"/>
      <c r="C31" s="21"/>
      <c r="D31" s="21"/>
      <c r="E31" s="21"/>
      <c r="F31" s="21"/>
      <c r="G31" s="22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3"/>
    </row>
    <row r="32" spans="1:28" ht="17" customHeight="1">
      <c r="A32" s="24"/>
      <c r="B32" s="21"/>
      <c r="C32" s="21"/>
      <c r="D32" s="21"/>
      <c r="E32" s="21"/>
      <c r="F32" s="21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3"/>
    </row>
    <row r="33" spans="1:28" ht="17" customHeight="1">
      <c r="A33" s="24"/>
      <c r="B33" s="21"/>
      <c r="C33" s="21"/>
      <c r="D33" s="21"/>
      <c r="E33" s="21"/>
      <c r="F33" s="21"/>
      <c r="G33" s="22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3"/>
    </row>
    <row r="34" spans="1:28" ht="17" customHeight="1">
      <c r="A34" s="24"/>
      <c r="B34" s="21"/>
      <c r="C34" s="21"/>
      <c r="D34" s="21"/>
      <c r="E34" s="21"/>
      <c r="F34" s="21"/>
      <c r="G34" s="22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3"/>
    </row>
    <row r="35" spans="1:28" ht="17" customHeight="1">
      <c r="A35" s="24"/>
      <c r="B35" s="21"/>
      <c r="C35" s="21"/>
      <c r="D35" s="21"/>
      <c r="E35" s="21"/>
      <c r="F35" s="21"/>
      <c r="G35" s="22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3"/>
    </row>
    <row r="36" spans="1:28" ht="17" customHeight="1">
      <c r="A36" s="24"/>
      <c r="B36" s="21"/>
      <c r="C36" s="21"/>
      <c r="D36" s="21"/>
      <c r="E36" s="21"/>
      <c r="F36" s="21"/>
      <c r="G36" s="22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3"/>
    </row>
    <row r="37" spans="1:28" ht="17" customHeight="1">
      <c r="A37" s="24"/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3"/>
    </row>
    <row r="38" spans="1:28" ht="17" customHeight="1">
      <c r="A38" s="24"/>
      <c r="B38" s="21"/>
      <c r="C38" s="21"/>
      <c r="D38" s="21"/>
      <c r="E38" s="21"/>
      <c r="F38" s="21"/>
      <c r="G38" s="22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3"/>
    </row>
    <row r="39" spans="1:28" ht="17" customHeight="1" thickBot="1">
      <c r="A39" s="25"/>
      <c r="B39" s="26"/>
      <c r="C39" s="26"/>
      <c r="D39" s="26"/>
      <c r="E39" s="26"/>
      <c r="F39" s="26"/>
      <c r="G39" s="2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8"/>
    </row>
    <row r="40" spans="1:28" ht="18" hidden="1" customHeight="1">
      <c r="A40" s="8"/>
      <c r="B40" s="9"/>
      <c r="C40" s="9"/>
      <c r="D40" s="9"/>
      <c r="E40" s="9"/>
      <c r="F40" s="9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3"/>
      <c r="Z40" s="13"/>
      <c r="AA40" s="13"/>
      <c r="AB40" s="13"/>
    </row>
    <row r="41" spans="1:28" ht="18" hidden="1" customHeight="1">
      <c r="A41" s="4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1"/>
      <c r="Z41" s="11"/>
      <c r="AA41" s="11"/>
      <c r="AB41" s="11"/>
    </row>
    <row r="42" spans="1:28" ht="18" hidden="1" customHeight="1">
      <c r="A42" s="4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1"/>
      <c r="Z42" s="11"/>
      <c r="AA42" s="11"/>
      <c r="AB42" s="11"/>
    </row>
    <row r="43" spans="1:28" ht="18" hidden="1" customHeight="1">
      <c r="A43" s="4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1"/>
      <c r="Z43" s="11"/>
      <c r="AA43" s="11"/>
      <c r="AB43" s="11"/>
    </row>
    <row r="44" spans="1:28" ht="18" hidden="1" customHeight="1">
      <c r="A44" s="4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1"/>
      <c r="Z44" s="11"/>
      <c r="AA44" s="11"/>
      <c r="AB44" s="11"/>
    </row>
    <row r="45" spans="1:28" ht="18" hidden="1" customHeight="1">
      <c r="A45" s="4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1"/>
      <c r="Z45" s="11"/>
      <c r="AA45" s="11"/>
      <c r="AB45" s="11"/>
    </row>
    <row r="46" spans="1:28" ht="18" hidden="1" customHeight="1">
      <c r="A46" s="4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1"/>
      <c r="Z46" s="11"/>
      <c r="AA46" s="11"/>
      <c r="AB46" s="11"/>
    </row>
    <row r="47" spans="1:28" ht="18" hidden="1" customHeight="1">
      <c r="A47" s="4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1"/>
      <c r="Z47" s="11"/>
      <c r="AA47" s="11"/>
      <c r="AB47" s="11"/>
    </row>
    <row r="48" spans="1:28" ht="18" hidden="1" customHeight="1">
      <c r="A48" s="4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1"/>
      <c r="Z48" s="11"/>
      <c r="AA48" s="11"/>
      <c r="AB48" s="11"/>
    </row>
    <row r="49" spans="1:28" ht="18" hidden="1" customHeight="1" thickBot="1">
      <c r="A49" s="5"/>
      <c r="B49" s="6"/>
      <c r="C49" s="6"/>
      <c r="D49" s="6"/>
      <c r="E49" s="6"/>
      <c r="F49" s="6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12"/>
      <c r="Z49" s="12"/>
      <c r="AA49" s="12"/>
      <c r="AB49" s="12"/>
    </row>
    <row r="50" spans="1:28"/>
  </sheetData>
  <phoneticPr fontId="1"/>
  <printOptions horizontalCentered="1" verticalCentered="1" gridLinesSet="0"/>
  <pageMargins left="0.5" right="0.5" top="0.5" bottom="0.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workbookViewId="0">
      <selection activeCell="E30" sqref="E30"/>
    </sheetView>
  </sheetViews>
  <sheetFormatPr baseColWidth="10" defaultRowHeight="12" x14ac:dyDescent="0"/>
  <cols>
    <col min="2" max="2" width="15.5" bestFit="1" customWidth="1"/>
    <col min="3" max="3" width="16.33203125" bestFit="1" customWidth="1"/>
  </cols>
  <sheetData>
    <row r="2" spans="2:3">
      <c r="B2" t="s">
        <v>6</v>
      </c>
      <c r="C2" t="s">
        <v>7</v>
      </c>
    </row>
    <row r="3" spans="2:3">
      <c r="B3" s="30">
        <v>4.5</v>
      </c>
      <c r="C3" s="30">
        <v>9.9600000000000009</v>
      </c>
    </row>
    <row r="4" spans="2:3">
      <c r="B4" s="30">
        <v>4.5999999999999996</v>
      </c>
      <c r="C4" s="30">
        <v>10.19</v>
      </c>
    </row>
    <row r="5" spans="2:3">
      <c r="B5" s="30">
        <v>4.6900000000000004</v>
      </c>
      <c r="C5" s="30">
        <v>10.37</v>
      </c>
    </row>
    <row r="6" spans="2:3">
      <c r="B6" s="30">
        <v>4.79</v>
      </c>
      <c r="C6" s="30">
        <v>10.55</v>
      </c>
    </row>
    <row r="7" spans="2:3">
      <c r="B7" s="30">
        <v>4.9000000000000004</v>
      </c>
      <c r="C7" s="30">
        <v>10.77</v>
      </c>
    </row>
    <row r="8" spans="2:3">
      <c r="B8" s="30">
        <v>5</v>
      </c>
      <c r="C8" s="30">
        <v>10.94</v>
      </c>
    </row>
    <row r="9" spans="2:3">
      <c r="B9" s="30">
        <v>5.09</v>
      </c>
      <c r="C9" s="30">
        <v>11.1</v>
      </c>
    </row>
    <row r="10" spans="2:3">
      <c r="B10" s="30">
        <v>5.2</v>
      </c>
      <c r="C10" s="30">
        <v>11.27</v>
      </c>
    </row>
    <row r="11" spans="2:3">
      <c r="B11" s="30">
        <v>5.3</v>
      </c>
      <c r="C11" s="30">
        <v>11.42</v>
      </c>
    </row>
    <row r="12" spans="2:3">
      <c r="B12" s="30">
        <v>5.4</v>
      </c>
      <c r="C12" s="30">
        <v>11.56</v>
      </c>
    </row>
    <row r="13" spans="2:3">
      <c r="B13" s="30">
        <v>5.5</v>
      </c>
      <c r="C13" s="30">
        <v>11.71</v>
      </c>
    </row>
    <row r="14" spans="2:3">
      <c r="B14" s="30">
        <v>5.51</v>
      </c>
      <c r="C14" s="30">
        <v>11.73</v>
      </c>
    </row>
    <row r="15" spans="2:3">
      <c r="B15" s="30">
        <v>5.6</v>
      </c>
      <c r="C15" s="30">
        <v>11.85</v>
      </c>
    </row>
    <row r="16" spans="2:3">
      <c r="B16" s="30">
        <v>5.7</v>
      </c>
      <c r="C16" s="30">
        <v>11.96</v>
      </c>
    </row>
    <row r="17" spans="2:3">
      <c r="B17" s="30">
        <v>5.8</v>
      </c>
      <c r="C17" s="30">
        <v>12.08</v>
      </c>
    </row>
    <row r="18" spans="2:3">
      <c r="B18" s="30">
        <v>5.89</v>
      </c>
      <c r="C18" s="30">
        <v>12.18</v>
      </c>
    </row>
    <row r="19" spans="2:3">
      <c r="B19" s="57">
        <v>6.01</v>
      </c>
      <c r="C19" s="58">
        <v>12.31</v>
      </c>
    </row>
    <row r="20" spans="2:3">
      <c r="B20" s="30">
        <v>6.11</v>
      </c>
      <c r="C20" s="30">
        <v>12.4</v>
      </c>
    </row>
    <row r="21" spans="2:3">
      <c r="B21" s="30">
        <v>6.2</v>
      </c>
      <c r="C21" s="30">
        <v>12.48</v>
      </c>
    </row>
    <row r="22" spans="2:3">
      <c r="B22" s="30">
        <v>6.3</v>
      </c>
      <c r="C22" s="30">
        <v>12.56</v>
      </c>
    </row>
    <row r="23" spans="2:3">
      <c r="B23" s="30">
        <v>6.4</v>
      </c>
      <c r="C23" s="30">
        <v>12.63</v>
      </c>
    </row>
    <row r="24" spans="2:3">
      <c r="B24" s="30">
        <v>6.49</v>
      </c>
      <c r="C24" s="30">
        <v>12.72</v>
      </c>
    </row>
    <row r="25" spans="2:3">
      <c r="B25" s="30">
        <v>6.51</v>
      </c>
      <c r="C25" s="30">
        <v>12.7</v>
      </c>
    </row>
    <row r="26" spans="2:3">
      <c r="C26" t="s">
        <v>8</v>
      </c>
    </row>
  </sheetData>
  <sortState ref="B3:C25">
    <sortCondition ref="B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topLeftCell="A2" workbookViewId="0">
      <selection activeCell="D25" sqref="D25"/>
    </sheetView>
  </sheetViews>
  <sheetFormatPr baseColWidth="10" defaultRowHeight="12" x14ac:dyDescent="0"/>
  <cols>
    <col min="2" max="2" width="15.5" bestFit="1" customWidth="1"/>
    <col min="3" max="3" width="14" bestFit="1" customWidth="1"/>
    <col min="4" max="4" width="10.83203125" bestFit="1" customWidth="1"/>
    <col min="5" max="5" width="10.83203125" customWidth="1"/>
    <col min="6" max="7" width="13.33203125" customWidth="1"/>
  </cols>
  <sheetData>
    <row r="2" spans="2:9">
      <c r="B2" s="56" t="s">
        <v>21</v>
      </c>
      <c r="C2" s="56"/>
    </row>
    <row r="3" spans="2:9">
      <c r="F3" s="118" t="s">
        <v>13</v>
      </c>
      <c r="G3" s="118"/>
      <c r="H3" s="31"/>
      <c r="I3" t="s">
        <v>11</v>
      </c>
    </row>
    <row r="4" spans="2:9">
      <c r="B4" t="s">
        <v>6</v>
      </c>
      <c r="C4" t="s">
        <v>9</v>
      </c>
      <c r="D4" t="s">
        <v>10</v>
      </c>
      <c r="F4" t="s">
        <v>9</v>
      </c>
      <c r="G4" t="s">
        <v>14</v>
      </c>
    </row>
    <row r="5" spans="2:9">
      <c r="B5" s="30">
        <v>-1</v>
      </c>
      <c r="C5" s="30">
        <v>23.99</v>
      </c>
      <c r="D5" s="30">
        <v>14.46</v>
      </c>
      <c r="E5" s="30"/>
    </row>
    <row r="6" spans="2:9">
      <c r="B6" s="30">
        <v>-0.9</v>
      </c>
      <c r="C6" s="30">
        <v>24.04</v>
      </c>
      <c r="D6" s="30">
        <v>14.36</v>
      </c>
      <c r="E6" s="30"/>
      <c r="G6" s="119" t="s">
        <v>71</v>
      </c>
      <c r="H6" s="119" t="s">
        <v>74</v>
      </c>
    </row>
    <row r="7" spans="2:9">
      <c r="B7" s="30">
        <v>-0.8</v>
      </c>
      <c r="C7" s="30">
        <v>24.06</v>
      </c>
      <c r="D7" s="30">
        <v>14.18</v>
      </c>
      <c r="E7" s="30"/>
      <c r="G7" t="s">
        <v>72</v>
      </c>
      <c r="H7" t="s">
        <v>75</v>
      </c>
    </row>
    <row r="8" spans="2:9">
      <c r="B8" s="30">
        <v>-0.7</v>
      </c>
      <c r="C8" s="30">
        <v>24.11</v>
      </c>
      <c r="D8" s="30">
        <v>14.09</v>
      </c>
      <c r="E8" s="30"/>
      <c r="G8" t="s">
        <v>73</v>
      </c>
      <c r="H8" t="s">
        <v>76</v>
      </c>
    </row>
    <row r="9" spans="2:9">
      <c r="B9" s="30">
        <v>-0.6</v>
      </c>
      <c r="C9" s="30">
        <v>24.215</v>
      </c>
      <c r="D9" s="30">
        <v>14.08</v>
      </c>
      <c r="E9" s="30"/>
      <c r="H9" t="s">
        <v>77</v>
      </c>
    </row>
    <row r="10" spans="2:9">
      <c r="B10" s="30">
        <v>-0.5</v>
      </c>
      <c r="C10" s="30">
        <v>24.22</v>
      </c>
      <c r="D10" s="30">
        <v>14.04</v>
      </c>
      <c r="E10" s="30"/>
    </row>
    <row r="11" spans="2:9">
      <c r="B11" s="30">
        <v>-0.4</v>
      </c>
      <c r="C11" s="30">
        <v>24.29</v>
      </c>
      <c r="D11" s="30">
        <v>15.06</v>
      </c>
      <c r="E11" s="30"/>
    </row>
    <row r="12" spans="2:9">
      <c r="B12" s="30">
        <v>-0.3</v>
      </c>
      <c r="C12" s="30">
        <v>24.36</v>
      </c>
      <c r="D12" s="30">
        <v>13.51</v>
      </c>
      <c r="E12" s="30"/>
    </row>
    <row r="13" spans="2:9">
      <c r="B13" s="30">
        <v>-0.2</v>
      </c>
      <c r="C13" s="30">
        <v>24.43</v>
      </c>
      <c r="D13" s="30">
        <v>14.21</v>
      </c>
      <c r="E13" s="30"/>
    </row>
    <row r="14" spans="2:9">
      <c r="B14" s="30">
        <v>-0.1</v>
      </c>
      <c r="C14" s="30">
        <v>24.48</v>
      </c>
      <c r="D14" s="30">
        <v>14.77</v>
      </c>
      <c r="E14" s="30"/>
    </row>
    <row r="15" spans="2:9" ht="13" thickBot="1">
      <c r="B15" s="30">
        <v>0</v>
      </c>
      <c r="C15" s="30">
        <v>24.58</v>
      </c>
      <c r="D15" s="30">
        <v>14.62</v>
      </c>
      <c r="E15" s="30"/>
    </row>
    <row r="16" spans="2:9">
      <c r="B16" s="30">
        <v>0.1</v>
      </c>
      <c r="C16" s="30">
        <v>24.74</v>
      </c>
      <c r="D16" s="30">
        <v>14.58</v>
      </c>
      <c r="E16" s="30"/>
      <c r="F16" s="42" t="s">
        <v>15</v>
      </c>
      <c r="G16" s="43"/>
    </row>
    <row r="17" spans="1:8">
      <c r="B17" s="30">
        <v>0.2</v>
      </c>
      <c r="C17" s="30">
        <v>24.85</v>
      </c>
      <c r="D17" s="30">
        <v>14.4</v>
      </c>
      <c r="E17" s="30"/>
      <c r="F17" s="44"/>
      <c r="G17" s="45"/>
    </row>
    <row r="18" spans="1:8">
      <c r="A18" t="s">
        <v>12</v>
      </c>
      <c r="B18" s="33">
        <v>0.3</v>
      </c>
      <c r="C18" s="34">
        <v>24.95</v>
      </c>
      <c r="D18" s="35">
        <v>13.94</v>
      </c>
      <c r="E18" s="40"/>
      <c r="F18" s="46" t="s">
        <v>16</v>
      </c>
      <c r="G18" s="47"/>
    </row>
    <row r="19" spans="1:8">
      <c r="B19" s="30">
        <v>0.4</v>
      </c>
      <c r="C19" s="30">
        <v>25.06</v>
      </c>
      <c r="D19" s="30">
        <v>14.05</v>
      </c>
      <c r="E19" s="30"/>
      <c r="F19" s="53">
        <v>24.004000000000001</v>
      </c>
      <c r="G19" s="54">
        <v>-2.57</v>
      </c>
    </row>
    <row r="20" spans="1:8">
      <c r="B20" s="30">
        <v>0.5</v>
      </c>
      <c r="C20" s="30">
        <v>25.18</v>
      </c>
      <c r="D20" s="30">
        <v>13.74</v>
      </c>
      <c r="E20" s="30"/>
      <c r="F20" s="46" t="s">
        <v>17</v>
      </c>
      <c r="G20" s="47"/>
    </row>
    <row r="21" spans="1:8">
      <c r="B21" s="30">
        <v>0.6</v>
      </c>
      <c r="C21" s="30">
        <v>25.34</v>
      </c>
      <c r="D21" s="30">
        <v>13.55</v>
      </c>
      <c r="E21" s="30"/>
      <c r="F21" s="49">
        <v>24.968</v>
      </c>
      <c r="G21" s="50">
        <v>-8.3986999999999998</v>
      </c>
    </row>
    <row r="22" spans="1:8">
      <c r="B22" s="30">
        <v>0.7</v>
      </c>
      <c r="C22" s="30">
        <v>25.48</v>
      </c>
      <c r="D22" s="30">
        <v>13.97</v>
      </c>
      <c r="E22" s="30"/>
      <c r="F22" s="44" t="s">
        <v>20</v>
      </c>
      <c r="G22" s="45"/>
    </row>
    <row r="23" spans="1:8">
      <c r="B23" s="30">
        <v>0.8</v>
      </c>
      <c r="C23" s="30">
        <v>25.65</v>
      </c>
      <c r="D23" s="30">
        <v>14.77</v>
      </c>
      <c r="E23" s="30"/>
      <c r="F23" s="48">
        <v>24.9496</v>
      </c>
      <c r="G23" s="45"/>
    </row>
    <row r="24" spans="1:8">
      <c r="B24" s="30">
        <v>0.9</v>
      </c>
      <c r="C24" s="30">
        <v>25.83</v>
      </c>
      <c r="D24" s="30">
        <v>14.45</v>
      </c>
      <c r="E24" s="30"/>
      <c r="F24" s="44" t="s">
        <v>19</v>
      </c>
      <c r="G24" s="45"/>
    </row>
    <row r="25" spans="1:8" ht="13" thickBot="1">
      <c r="B25" s="32">
        <v>1</v>
      </c>
      <c r="C25" s="32">
        <v>26.01</v>
      </c>
      <c r="D25" s="32">
        <v>13.42</v>
      </c>
      <c r="E25" s="41"/>
      <c r="F25" s="51">
        <v>24.984400000000001</v>
      </c>
      <c r="G25" s="52">
        <v>-53.962000000000003</v>
      </c>
      <c r="H25" s="30"/>
    </row>
    <row r="26" spans="1:8">
      <c r="B26" s="32">
        <v>1.1000000000000001</v>
      </c>
      <c r="C26" s="32">
        <v>26.21</v>
      </c>
      <c r="D26" s="32">
        <v>14.04</v>
      </c>
      <c r="E26" s="41"/>
    </row>
    <row r="27" spans="1:8" ht="13" thickBot="1">
      <c r="B27" s="32">
        <v>1.2</v>
      </c>
      <c r="C27" s="32">
        <v>26.42</v>
      </c>
      <c r="D27" s="32">
        <v>14.02</v>
      </c>
      <c r="E27" s="41"/>
      <c r="F27" s="55"/>
      <c r="G27" s="55"/>
    </row>
    <row r="28" spans="1:8">
      <c r="A28" t="s">
        <v>12</v>
      </c>
      <c r="B28" s="36">
        <v>1.3</v>
      </c>
      <c r="C28" s="37">
        <v>26.61</v>
      </c>
      <c r="D28" s="38">
        <v>12.18</v>
      </c>
      <c r="E28" s="39"/>
      <c r="F28" s="59" t="s">
        <v>18</v>
      </c>
      <c r="G28" s="60"/>
    </row>
    <row r="29" spans="1:8">
      <c r="B29" s="32">
        <v>1.4</v>
      </c>
      <c r="C29" s="32">
        <v>26.82</v>
      </c>
      <c r="D29" s="32">
        <v>14.96</v>
      </c>
      <c r="E29" s="41"/>
      <c r="F29" s="61"/>
      <c r="G29" s="62"/>
    </row>
    <row r="30" spans="1:8">
      <c r="B30" s="32">
        <v>1.5</v>
      </c>
      <c r="C30" s="32">
        <v>27.02</v>
      </c>
      <c r="D30" s="32">
        <v>14.8</v>
      </c>
      <c r="E30" s="41"/>
      <c r="F30" s="67" t="s">
        <v>16</v>
      </c>
      <c r="G30" s="68"/>
    </row>
    <row r="31" spans="1:8">
      <c r="B31" s="32">
        <v>1.6</v>
      </c>
      <c r="C31" s="32">
        <v>27.24</v>
      </c>
      <c r="D31" s="32">
        <v>15.27</v>
      </c>
      <c r="E31" s="41"/>
      <c r="F31" s="53">
        <v>24</v>
      </c>
      <c r="G31" s="54"/>
    </row>
    <row r="32" spans="1:8">
      <c r="B32" s="32">
        <v>1.7</v>
      </c>
      <c r="C32" s="32">
        <v>27.42</v>
      </c>
      <c r="D32" s="32">
        <v>15.27</v>
      </c>
      <c r="E32" s="41"/>
      <c r="F32" s="61"/>
      <c r="G32" s="62"/>
    </row>
    <row r="33" spans="2:7">
      <c r="B33" s="30">
        <v>1.8</v>
      </c>
      <c r="C33" s="30">
        <v>27.65</v>
      </c>
      <c r="D33" s="30">
        <v>15</v>
      </c>
      <c r="E33" s="30"/>
      <c r="F33" s="67" t="s">
        <v>17</v>
      </c>
      <c r="G33" s="68"/>
    </row>
    <row r="34" spans="2:7">
      <c r="B34" s="30">
        <v>1.9</v>
      </c>
      <c r="C34" s="30">
        <v>28.05</v>
      </c>
      <c r="D34" s="30">
        <v>15.54</v>
      </c>
      <c r="E34" s="30"/>
      <c r="F34" s="65">
        <v>26.606999999999999</v>
      </c>
      <c r="G34" s="66">
        <v>-5.0999999999999996</v>
      </c>
    </row>
    <row r="35" spans="2:7">
      <c r="B35" s="30">
        <v>2</v>
      </c>
      <c r="C35" s="30">
        <v>28.08</v>
      </c>
      <c r="D35" s="30">
        <v>15.22</v>
      </c>
      <c r="E35" s="30"/>
      <c r="F35" s="61" t="s">
        <v>20</v>
      </c>
      <c r="G35" s="62"/>
    </row>
    <row r="36" spans="2:7">
      <c r="B36" s="30">
        <v>2.1</v>
      </c>
      <c r="C36" s="30">
        <v>28.32</v>
      </c>
      <c r="D36" s="30">
        <v>16.73</v>
      </c>
      <c r="E36" s="30"/>
      <c r="F36" s="65">
        <v>26.5899</v>
      </c>
      <c r="G36" s="66">
        <v>-46.4</v>
      </c>
    </row>
    <row r="37" spans="2:7">
      <c r="B37" s="30">
        <v>2.2000000000000002</v>
      </c>
      <c r="C37" s="30">
        <v>28.53</v>
      </c>
      <c r="D37" s="30">
        <v>16.11</v>
      </c>
      <c r="E37" s="30"/>
      <c r="F37" s="61" t="s">
        <v>19</v>
      </c>
      <c r="G37" s="62"/>
    </row>
    <row r="38" spans="2:7" ht="13" thickBot="1">
      <c r="B38" s="30">
        <v>2.2999999999999998</v>
      </c>
      <c r="C38" s="30">
        <v>28.73</v>
      </c>
      <c r="D38" s="30">
        <v>16.55</v>
      </c>
      <c r="E38" s="30"/>
      <c r="F38" s="63">
        <v>26.624700000000001</v>
      </c>
      <c r="G38" s="64"/>
    </row>
    <row r="39" spans="2:7">
      <c r="B39" s="30">
        <v>2.4</v>
      </c>
      <c r="C39" s="30">
        <v>28.91</v>
      </c>
      <c r="D39" s="30">
        <v>17</v>
      </c>
      <c r="E39" s="30"/>
      <c r="F39" s="55"/>
      <c r="G39" s="55"/>
    </row>
    <row r="40" spans="2:7">
      <c r="B40" s="30">
        <v>2.5</v>
      </c>
      <c r="C40" s="30">
        <v>29.1</v>
      </c>
      <c r="D40" s="30">
        <v>17.47</v>
      </c>
      <c r="E40" s="30"/>
      <c r="F40" s="55"/>
      <c r="G40" s="55"/>
    </row>
    <row r="41" spans="2:7">
      <c r="B41" s="30">
        <v>2.6</v>
      </c>
      <c r="C41" s="30">
        <v>29.33</v>
      </c>
      <c r="D41" s="30">
        <v>16.420000000000002</v>
      </c>
      <c r="E41" s="30"/>
    </row>
    <row r="42" spans="2:7">
      <c r="B42" s="30">
        <v>2.7</v>
      </c>
      <c r="C42" s="30">
        <v>29.54</v>
      </c>
      <c r="D42" s="30">
        <v>15.84</v>
      </c>
      <c r="E42" s="30"/>
    </row>
    <row r="43" spans="2:7">
      <c r="B43" s="30">
        <v>2.8</v>
      </c>
      <c r="C43" s="30">
        <v>29.79</v>
      </c>
      <c r="D43" s="30">
        <v>16.54</v>
      </c>
      <c r="E43" s="30"/>
    </row>
    <row r="44" spans="2:7">
      <c r="B44" s="30">
        <v>2.85</v>
      </c>
      <c r="C44" s="30">
        <v>29.9</v>
      </c>
      <c r="D44" s="30">
        <v>16.12</v>
      </c>
      <c r="E44" s="30"/>
    </row>
  </sheetData>
  <sortState ref="B3:D42">
    <sortCondition ref="B3"/>
  </sortState>
  <mergeCells count="1"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workbookViewId="0">
      <selection activeCell="F26" sqref="F26"/>
    </sheetView>
  </sheetViews>
  <sheetFormatPr baseColWidth="10" defaultRowHeight="12" x14ac:dyDescent="0"/>
  <cols>
    <col min="1" max="1" width="25.33203125" bestFit="1" customWidth="1"/>
    <col min="4" max="4" width="14" bestFit="1" customWidth="1"/>
    <col min="5" max="5" width="8.6640625" bestFit="1" customWidth="1"/>
    <col min="6" max="6" width="8.6640625" customWidth="1"/>
    <col min="7" max="7" width="17" bestFit="1" customWidth="1"/>
    <col min="8" max="8" width="11.33203125" bestFit="1" customWidth="1"/>
    <col min="9" max="9" width="13.33203125" bestFit="1" customWidth="1"/>
    <col min="10" max="10" width="16.83203125" bestFit="1" customWidth="1"/>
    <col min="11" max="11" width="16.5" bestFit="1" customWidth="1"/>
  </cols>
  <sheetData>
    <row r="2" spans="2:12">
      <c r="B2" t="s">
        <v>22</v>
      </c>
      <c r="C2" t="s">
        <v>23</v>
      </c>
      <c r="D2" t="s">
        <v>9</v>
      </c>
      <c r="E2" t="s">
        <v>29</v>
      </c>
      <c r="F2" t="s">
        <v>69</v>
      </c>
      <c r="G2" t="s">
        <v>24</v>
      </c>
      <c r="H2" t="s">
        <v>30</v>
      </c>
      <c r="I2" t="s">
        <v>25</v>
      </c>
      <c r="J2" t="s">
        <v>27</v>
      </c>
      <c r="K2" t="s">
        <v>26</v>
      </c>
      <c r="L2" t="s">
        <v>28</v>
      </c>
    </row>
    <row r="3" spans="2:12">
      <c r="B3">
        <v>58500</v>
      </c>
      <c r="C3">
        <v>0</v>
      </c>
      <c r="D3">
        <v>24.58</v>
      </c>
      <c r="E3" s="30">
        <v>0.42599999999999999</v>
      </c>
      <c r="F3" s="30">
        <v>0</v>
      </c>
      <c r="G3" s="30">
        <f>1.6*(E3+F3)</f>
        <v>0.68159999999999998</v>
      </c>
      <c r="H3" s="69">
        <v>500000</v>
      </c>
      <c r="I3">
        <f>H3*(100/500000)</f>
        <v>100</v>
      </c>
      <c r="J3" s="69">
        <v>5</v>
      </c>
      <c r="K3">
        <v>200</v>
      </c>
      <c r="L3" t="s">
        <v>31</v>
      </c>
    </row>
    <row r="4" spans="2:12">
      <c r="B4">
        <v>58501</v>
      </c>
      <c r="C4">
        <v>0</v>
      </c>
      <c r="D4">
        <v>24.58</v>
      </c>
      <c r="E4">
        <v>0.41199999999999998</v>
      </c>
      <c r="F4">
        <v>0</v>
      </c>
      <c r="G4" s="30">
        <f t="shared" ref="G4:G16" si="0">1.6*(E4+F4)</f>
        <v>0.65920000000000001</v>
      </c>
      <c r="H4" s="69">
        <v>500000</v>
      </c>
      <c r="I4">
        <f t="shared" ref="I4:I17" si="1">H4*(100/500000)</f>
        <v>100</v>
      </c>
    </row>
    <row r="5" spans="2:12">
      <c r="B5">
        <v>58502</v>
      </c>
      <c r="C5">
        <v>0</v>
      </c>
      <c r="D5">
        <v>24.58</v>
      </c>
      <c r="E5">
        <v>0.41099999999999998</v>
      </c>
      <c r="F5">
        <v>0</v>
      </c>
      <c r="G5" s="30">
        <f t="shared" si="0"/>
        <v>0.65759999999999996</v>
      </c>
      <c r="H5" s="69">
        <v>500000</v>
      </c>
      <c r="I5">
        <f t="shared" si="1"/>
        <v>100</v>
      </c>
    </row>
    <row r="6" spans="2:12">
      <c r="B6">
        <v>58503</v>
      </c>
      <c r="C6">
        <v>0</v>
      </c>
      <c r="D6">
        <v>24.58</v>
      </c>
      <c r="E6">
        <v>0.38800000000000001</v>
      </c>
      <c r="F6">
        <v>0</v>
      </c>
      <c r="G6" s="30">
        <f t="shared" si="0"/>
        <v>0.62080000000000002</v>
      </c>
      <c r="H6" s="69">
        <v>500000</v>
      </c>
      <c r="I6">
        <f t="shared" si="1"/>
        <v>100</v>
      </c>
    </row>
    <row r="7" spans="2:12">
      <c r="B7">
        <v>58504</v>
      </c>
      <c r="C7">
        <v>0</v>
      </c>
      <c r="D7">
        <v>24.58</v>
      </c>
      <c r="E7">
        <v>0.438</v>
      </c>
      <c r="F7">
        <v>0</v>
      </c>
      <c r="G7" s="30">
        <f t="shared" si="0"/>
        <v>0.70080000000000009</v>
      </c>
      <c r="H7" s="69">
        <v>500000</v>
      </c>
      <c r="I7">
        <f t="shared" si="1"/>
        <v>100</v>
      </c>
    </row>
    <row r="8" spans="2:12">
      <c r="B8">
        <v>58505</v>
      </c>
      <c r="C8">
        <v>0</v>
      </c>
      <c r="D8">
        <v>24.58</v>
      </c>
      <c r="E8">
        <v>0.38</v>
      </c>
      <c r="F8">
        <v>0</v>
      </c>
      <c r="G8" s="30">
        <f t="shared" si="0"/>
        <v>0.6080000000000001</v>
      </c>
      <c r="H8" s="69">
        <v>500000</v>
      </c>
      <c r="I8">
        <f t="shared" si="1"/>
        <v>100</v>
      </c>
      <c r="J8">
        <v>8</v>
      </c>
    </row>
    <row r="9" spans="2:12">
      <c r="B9">
        <v>58506</v>
      </c>
      <c r="C9">
        <v>0</v>
      </c>
      <c r="D9">
        <v>24.58</v>
      </c>
      <c r="E9">
        <v>0.377</v>
      </c>
      <c r="F9">
        <v>0</v>
      </c>
      <c r="G9" s="30">
        <f t="shared" si="0"/>
        <v>0.60320000000000007</v>
      </c>
      <c r="H9" s="69">
        <v>500000</v>
      </c>
      <c r="I9">
        <f t="shared" si="1"/>
        <v>100</v>
      </c>
    </row>
    <row r="10" spans="2:12">
      <c r="B10">
        <v>58507</v>
      </c>
      <c r="C10">
        <v>0</v>
      </c>
      <c r="D10">
        <v>24.58</v>
      </c>
      <c r="E10">
        <v>0.38200000000000001</v>
      </c>
      <c r="F10">
        <v>0</v>
      </c>
      <c r="G10" s="30">
        <f t="shared" si="0"/>
        <v>0.61120000000000008</v>
      </c>
      <c r="H10" s="69">
        <v>500000</v>
      </c>
      <c r="I10">
        <f t="shared" si="1"/>
        <v>100</v>
      </c>
    </row>
    <row r="11" spans="2:12">
      <c r="B11">
        <v>58508</v>
      </c>
      <c r="C11">
        <v>0</v>
      </c>
      <c r="D11">
        <v>24.58</v>
      </c>
      <c r="E11">
        <v>0.42299999999999999</v>
      </c>
      <c r="F11">
        <v>0</v>
      </c>
      <c r="G11" s="30">
        <f t="shared" si="0"/>
        <v>0.67680000000000007</v>
      </c>
      <c r="H11" s="69">
        <v>500000</v>
      </c>
      <c r="I11">
        <f t="shared" si="1"/>
        <v>100</v>
      </c>
    </row>
    <row r="12" spans="2:12">
      <c r="B12">
        <v>58509</v>
      </c>
      <c r="C12">
        <v>0</v>
      </c>
      <c r="D12">
        <v>24.58</v>
      </c>
      <c r="E12">
        <v>0.43099999999999999</v>
      </c>
      <c r="F12">
        <v>0</v>
      </c>
      <c r="G12" s="30">
        <f t="shared" si="0"/>
        <v>0.68959999999999999</v>
      </c>
      <c r="H12" s="69">
        <v>500000</v>
      </c>
      <c r="I12">
        <f t="shared" si="1"/>
        <v>100</v>
      </c>
    </row>
    <row r="13" spans="2:12">
      <c r="B13">
        <v>58510</v>
      </c>
      <c r="C13">
        <v>0</v>
      </c>
      <c r="D13">
        <v>24.58</v>
      </c>
      <c r="E13">
        <v>0.41399999999999998</v>
      </c>
      <c r="F13">
        <v>0</v>
      </c>
      <c r="G13" s="30">
        <f t="shared" si="0"/>
        <v>0.66239999999999999</v>
      </c>
      <c r="H13" s="69">
        <v>500000</v>
      </c>
      <c r="I13">
        <f t="shared" si="1"/>
        <v>100</v>
      </c>
    </row>
    <row r="14" spans="2:12">
      <c r="B14" s="74">
        <v>58511</v>
      </c>
      <c r="C14" s="74">
        <v>0</v>
      </c>
      <c r="D14" s="74">
        <v>24.58</v>
      </c>
      <c r="E14" s="74">
        <v>0.57099999999999995</v>
      </c>
      <c r="F14" s="74">
        <v>0</v>
      </c>
      <c r="G14" s="107">
        <f t="shared" si="0"/>
        <v>0.91359999999999997</v>
      </c>
      <c r="H14" s="75">
        <v>500000</v>
      </c>
      <c r="I14" s="74">
        <f t="shared" si="1"/>
        <v>100</v>
      </c>
      <c r="J14" s="74"/>
      <c r="K14" s="74"/>
      <c r="L14" s="74"/>
    </row>
    <row r="15" spans="2:12">
      <c r="B15" s="74">
        <v>58512</v>
      </c>
      <c r="C15" s="74">
        <v>0</v>
      </c>
      <c r="D15" s="74">
        <v>24.58</v>
      </c>
      <c r="E15" s="74">
        <v>0.61</v>
      </c>
      <c r="F15" s="74">
        <v>-0.14000000000000001</v>
      </c>
      <c r="G15" s="107">
        <f t="shared" si="0"/>
        <v>0.752</v>
      </c>
      <c r="H15" s="75">
        <v>500000</v>
      </c>
      <c r="I15" s="74">
        <f t="shared" si="1"/>
        <v>100</v>
      </c>
      <c r="J15" s="74"/>
      <c r="K15" s="74"/>
      <c r="L15" s="74"/>
    </row>
    <row r="16" spans="2:12">
      <c r="B16" s="74">
        <v>58513</v>
      </c>
      <c r="C16" s="74">
        <v>0</v>
      </c>
      <c r="D16" s="74">
        <v>24.58</v>
      </c>
      <c r="E16" s="74">
        <v>0.65600000000000003</v>
      </c>
      <c r="F16" s="74">
        <v>0</v>
      </c>
      <c r="G16" s="107">
        <f t="shared" si="0"/>
        <v>1.0496000000000001</v>
      </c>
      <c r="H16" s="75">
        <v>500000</v>
      </c>
      <c r="I16" s="74">
        <f t="shared" si="1"/>
        <v>100</v>
      </c>
      <c r="J16" s="74"/>
      <c r="K16" s="74"/>
      <c r="L16" s="74"/>
    </row>
    <row r="17" spans="1:12">
      <c r="B17" s="74">
        <v>58514</v>
      </c>
      <c r="C17" s="74">
        <v>0</v>
      </c>
      <c r="D17" s="74">
        <v>24.58</v>
      </c>
      <c r="E17" s="74">
        <v>0.621</v>
      </c>
      <c r="F17" s="74">
        <v>0.1</v>
      </c>
      <c r="G17" s="107">
        <f>1.6*(E17+F17)</f>
        <v>1.1536</v>
      </c>
      <c r="H17" s="75">
        <v>500000</v>
      </c>
      <c r="I17" s="74">
        <f t="shared" si="1"/>
        <v>100</v>
      </c>
      <c r="J17" s="74"/>
      <c r="K17" s="74"/>
      <c r="L17" s="74"/>
    </row>
    <row r="18" spans="1:12">
      <c r="A18" t="s">
        <v>40</v>
      </c>
      <c r="B18" s="105">
        <v>58515</v>
      </c>
      <c r="C18" s="105">
        <v>1.3</v>
      </c>
      <c r="D18" s="105">
        <v>26.61</v>
      </c>
      <c r="E18" s="105">
        <v>0.65</v>
      </c>
      <c r="F18" s="105">
        <v>0</v>
      </c>
      <c r="G18" s="113">
        <f>1.6*(E18+F18)</f>
        <v>1.04</v>
      </c>
      <c r="H18" s="115">
        <v>200000</v>
      </c>
      <c r="I18" s="105">
        <f t="shared" ref="I18:I42" si="2">H18*(100/500000)</f>
        <v>40</v>
      </c>
      <c r="J18" s="105"/>
      <c r="K18" s="105"/>
      <c r="L18" s="105"/>
    </row>
    <row r="19" spans="1:12">
      <c r="B19" s="79">
        <v>58516</v>
      </c>
      <c r="C19" s="79">
        <v>1.3</v>
      </c>
      <c r="D19" s="79">
        <v>26.61</v>
      </c>
      <c r="E19" s="79">
        <v>0.63500000000000001</v>
      </c>
      <c r="F19" s="79">
        <v>-0.14000000000000001</v>
      </c>
      <c r="G19" s="116">
        <f>1.6*(E19+F19)</f>
        <v>0.79200000000000004</v>
      </c>
      <c r="H19" s="117">
        <v>200000</v>
      </c>
      <c r="I19" s="79">
        <f t="shared" si="2"/>
        <v>40</v>
      </c>
      <c r="J19" s="79"/>
      <c r="K19" s="79"/>
      <c r="L19" s="79"/>
    </row>
    <row r="20" spans="1:12">
      <c r="B20" s="79">
        <v>58517</v>
      </c>
      <c r="C20" s="79">
        <v>1.3</v>
      </c>
      <c r="D20" s="79">
        <v>26.61</v>
      </c>
      <c r="E20" s="79">
        <v>0.65100000000000002</v>
      </c>
      <c r="F20" s="79">
        <v>0</v>
      </c>
      <c r="G20" s="116">
        <f t="shared" ref="G20:G21" si="3">1.6*(E20+F20)</f>
        <v>1.0416000000000001</v>
      </c>
      <c r="H20" s="117">
        <v>200000</v>
      </c>
      <c r="I20" s="79">
        <f t="shared" si="2"/>
        <v>40</v>
      </c>
      <c r="J20" s="79"/>
      <c r="K20" s="79"/>
      <c r="L20" s="79"/>
    </row>
    <row r="21" spans="1:12">
      <c r="B21" s="79">
        <v>58518</v>
      </c>
      <c r="C21" s="79">
        <v>1.3</v>
      </c>
      <c r="D21" s="79">
        <v>26.61</v>
      </c>
      <c r="E21" s="79">
        <v>0.624</v>
      </c>
      <c r="F21" s="79">
        <v>0.23</v>
      </c>
      <c r="G21" s="116">
        <f t="shared" si="3"/>
        <v>1.3664000000000001</v>
      </c>
      <c r="H21" s="117">
        <v>200000</v>
      </c>
      <c r="I21" s="79">
        <f t="shared" si="2"/>
        <v>40</v>
      </c>
      <c r="J21" s="79"/>
      <c r="K21" s="79"/>
      <c r="L21" s="79"/>
    </row>
    <row r="22" spans="1:12">
      <c r="B22" s="76">
        <v>58519</v>
      </c>
      <c r="C22" s="76">
        <v>0.3</v>
      </c>
      <c r="D22" s="76">
        <v>24.95</v>
      </c>
      <c r="E22" s="76">
        <v>0.65</v>
      </c>
      <c r="F22" s="76">
        <v>0</v>
      </c>
      <c r="G22" s="114">
        <f t="shared" ref="G22:G32" si="4">1.6*(E22+F22)</f>
        <v>1.04</v>
      </c>
      <c r="H22" s="77">
        <v>200000</v>
      </c>
      <c r="I22" s="76">
        <f t="shared" si="2"/>
        <v>40</v>
      </c>
      <c r="J22" s="76"/>
      <c r="K22" s="76"/>
      <c r="L22" s="76"/>
    </row>
    <row r="23" spans="1:12">
      <c r="A23" t="s">
        <v>39</v>
      </c>
      <c r="B23" s="70">
        <v>58520</v>
      </c>
      <c r="C23" s="70">
        <v>0.3</v>
      </c>
      <c r="D23" s="70">
        <v>24.95</v>
      </c>
      <c r="E23" s="70">
        <v>0.74</v>
      </c>
      <c r="F23" s="70">
        <v>0</v>
      </c>
      <c r="G23" s="110">
        <f t="shared" si="4"/>
        <v>1.1839999999999999</v>
      </c>
      <c r="H23" s="72"/>
      <c r="I23" s="70">
        <f t="shared" si="2"/>
        <v>0</v>
      </c>
      <c r="J23" s="70">
        <v>10</v>
      </c>
      <c r="K23" s="70">
        <v>250</v>
      </c>
      <c r="L23" s="70" t="s">
        <v>33</v>
      </c>
    </row>
    <row r="24" spans="1:12">
      <c r="B24">
        <v>58521</v>
      </c>
      <c r="C24">
        <v>-0.3</v>
      </c>
      <c r="D24">
        <v>24.36</v>
      </c>
      <c r="E24">
        <v>0.65</v>
      </c>
      <c r="F24">
        <v>0</v>
      </c>
      <c r="G24" s="30">
        <f t="shared" si="4"/>
        <v>1.04</v>
      </c>
      <c r="H24" s="69"/>
      <c r="I24">
        <f t="shared" si="2"/>
        <v>0</v>
      </c>
    </row>
    <row r="25" spans="1:12">
      <c r="B25" s="74">
        <v>58522</v>
      </c>
      <c r="C25" s="74">
        <v>-0.3</v>
      </c>
      <c r="D25" s="74">
        <v>24.36</v>
      </c>
      <c r="E25" s="74">
        <v>0.63</v>
      </c>
      <c r="F25" s="74">
        <v>0</v>
      </c>
      <c r="G25" s="107">
        <f t="shared" si="4"/>
        <v>1.008</v>
      </c>
      <c r="H25" s="75"/>
      <c r="I25" s="74">
        <f t="shared" si="2"/>
        <v>0</v>
      </c>
      <c r="J25" s="74">
        <v>50</v>
      </c>
      <c r="K25" s="74"/>
      <c r="L25" s="74"/>
    </row>
    <row r="26" spans="1:12">
      <c r="B26">
        <v>58523</v>
      </c>
      <c r="C26">
        <v>-0.1</v>
      </c>
      <c r="D26">
        <v>24.48</v>
      </c>
      <c r="E26">
        <v>0.46</v>
      </c>
      <c r="F26">
        <v>0</v>
      </c>
      <c r="G26" s="30">
        <f t="shared" si="4"/>
        <v>0.7360000000000001</v>
      </c>
      <c r="H26" s="69"/>
      <c r="I26">
        <f t="shared" si="2"/>
        <v>0</v>
      </c>
    </row>
    <row r="27" spans="1:12">
      <c r="B27" s="74">
        <v>58524</v>
      </c>
      <c r="C27" s="74">
        <v>-0.1</v>
      </c>
      <c r="D27" s="74">
        <v>24.48</v>
      </c>
      <c r="E27" s="74">
        <v>0.65</v>
      </c>
      <c r="F27" s="74">
        <v>0</v>
      </c>
      <c r="G27" s="107">
        <f t="shared" si="4"/>
        <v>1.04</v>
      </c>
      <c r="H27" s="75"/>
      <c r="I27" s="74">
        <f t="shared" si="2"/>
        <v>0</v>
      </c>
      <c r="J27" s="74"/>
      <c r="K27" s="74"/>
      <c r="L27" s="74"/>
    </row>
    <row r="28" spans="1:12">
      <c r="B28" s="74">
        <v>58525</v>
      </c>
      <c r="C28" s="74">
        <v>-0.1</v>
      </c>
      <c r="D28" s="74">
        <v>24.48</v>
      </c>
      <c r="E28" s="74">
        <v>0.73799999999999999</v>
      </c>
      <c r="F28" s="74">
        <v>0</v>
      </c>
      <c r="G28" s="107">
        <f t="shared" si="4"/>
        <v>1.1808000000000001</v>
      </c>
      <c r="H28" s="75"/>
      <c r="I28" s="74">
        <f t="shared" si="2"/>
        <v>0</v>
      </c>
      <c r="J28" s="74"/>
      <c r="K28" s="74"/>
      <c r="L28" s="74"/>
    </row>
    <row r="29" spans="1:12">
      <c r="B29" s="74">
        <v>58526</v>
      </c>
      <c r="C29" s="74">
        <v>0.1</v>
      </c>
      <c r="D29" s="74">
        <v>24.74</v>
      </c>
      <c r="E29" s="74">
        <v>0.7</v>
      </c>
      <c r="F29" s="74">
        <v>0</v>
      </c>
      <c r="G29" s="107">
        <f t="shared" si="4"/>
        <v>1.1199999999999999</v>
      </c>
      <c r="H29" s="75"/>
      <c r="I29" s="74">
        <f t="shared" si="2"/>
        <v>0</v>
      </c>
      <c r="J29" s="74"/>
      <c r="K29" s="74"/>
      <c r="L29" s="74"/>
    </row>
    <row r="30" spans="1:12">
      <c r="B30">
        <v>58527</v>
      </c>
      <c r="C30">
        <v>0.1</v>
      </c>
      <c r="D30">
        <v>24.74</v>
      </c>
      <c r="E30">
        <f>0.644+0.143</f>
        <v>0.78700000000000003</v>
      </c>
      <c r="F30">
        <v>0</v>
      </c>
      <c r="G30" s="30">
        <f t="shared" si="4"/>
        <v>1.2592000000000001</v>
      </c>
      <c r="H30" s="69"/>
      <c r="I30">
        <f t="shared" si="2"/>
        <v>0</v>
      </c>
    </row>
    <row r="31" spans="1:12">
      <c r="A31" t="s">
        <v>70</v>
      </c>
      <c r="B31">
        <v>58528</v>
      </c>
      <c r="C31">
        <v>0.3</v>
      </c>
      <c r="D31">
        <v>24.95</v>
      </c>
      <c r="E31">
        <v>1.1200000000000001</v>
      </c>
      <c r="F31" s="82">
        <v>-1.06</v>
      </c>
      <c r="G31" s="30">
        <f t="shared" si="4"/>
        <v>9.6000000000000085E-2</v>
      </c>
      <c r="H31" s="69"/>
      <c r="I31">
        <f t="shared" si="2"/>
        <v>0</v>
      </c>
    </row>
    <row r="32" spans="1:12">
      <c r="B32" s="74">
        <v>58529</v>
      </c>
      <c r="C32" s="74">
        <v>0.5</v>
      </c>
      <c r="D32" s="74">
        <v>25.18</v>
      </c>
      <c r="E32" s="74">
        <v>0.7</v>
      </c>
      <c r="F32" s="74">
        <v>0</v>
      </c>
      <c r="G32" s="107">
        <f t="shared" si="4"/>
        <v>1.1199999999999999</v>
      </c>
      <c r="H32" s="75"/>
      <c r="I32" s="74">
        <f t="shared" si="2"/>
        <v>0</v>
      </c>
      <c r="J32" s="74"/>
      <c r="K32" s="74"/>
      <c r="L32" s="74"/>
    </row>
    <row r="33" spans="2:12">
      <c r="B33" s="74">
        <v>58530</v>
      </c>
      <c r="C33" s="74">
        <v>0.5</v>
      </c>
      <c r="D33" s="74">
        <v>25.18</v>
      </c>
      <c r="E33" s="74">
        <v>0.70899999999999996</v>
      </c>
      <c r="F33" s="74">
        <v>0</v>
      </c>
      <c r="G33" s="107">
        <f t="shared" ref="G33:G42" si="5">1.6*(E33+F33)</f>
        <v>1.1344000000000001</v>
      </c>
      <c r="H33" s="75"/>
      <c r="I33" s="74">
        <f t="shared" si="2"/>
        <v>0</v>
      </c>
      <c r="J33" s="74"/>
      <c r="K33" s="74"/>
      <c r="L33" s="74"/>
    </row>
    <row r="34" spans="2:12">
      <c r="B34" s="74">
        <v>58531</v>
      </c>
      <c r="C34" s="74">
        <v>0.7</v>
      </c>
      <c r="D34" s="74">
        <v>25.48</v>
      </c>
      <c r="E34" s="74">
        <v>0.70599999999999996</v>
      </c>
      <c r="F34" s="74">
        <v>0</v>
      </c>
      <c r="G34" s="107">
        <f t="shared" si="5"/>
        <v>1.1295999999999999</v>
      </c>
      <c r="H34" s="75"/>
      <c r="I34" s="74">
        <f t="shared" si="2"/>
        <v>0</v>
      </c>
      <c r="J34" s="74"/>
      <c r="K34" s="74"/>
      <c r="L34" s="74"/>
    </row>
    <row r="35" spans="2:12">
      <c r="B35" s="74">
        <v>58532</v>
      </c>
      <c r="C35" s="74">
        <v>0.9</v>
      </c>
      <c r="D35" s="74">
        <v>25.83</v>
      </c>
      <c r="E35" s="74">
        <v>0.72</v>
      </c>
      <c r="F35" s="74">
        <v>0</v>
      </c>
      <c r="G35" s="107">
        <f t="shared" si="5"/>
        <v>1.1519999999999999</v>
      </c>
      <c r="H35" s="75"/>
      <c r="I35" s="74">
        <f t="shared" si="2"/>
        <v>0</v>
      </c>
      <c r="J35" s="74"/>
      <c r="K35" s="74"/>
      <c r="L35" s="74"/>
    </row>
    <row r="36" spans="2:12">
      <c r="B36" s="74">
        <v>58533</v>
      </c>
      <c r="C36" s="74">
        <v>0.9</v>
      </c>
      <c r="D36" s="74">
        <v>25.83</v>
      </c>
      <c r="E36" s="74">
        <v>0.73099999999999998</v>
      </c>
      <c r="F36" s="74">
        <v>-0.11600000000000001</v>
      </c>
      <c r="G36" s="107">
        <f t="shared" si="5"/>
        <v>0.98399999999999999</v>
      </c>
      <c r="H36" s="75"/>
      <c r="I36" s="74">
        <f t="shared" si="2"/>
        <v>0</v>
      </c>
      <c r="J36" s="74"/>
      <c r="K36" s="74"/>
      <c r="L36" s="74"/>
    </row>
    <row r="37" spans="2:12">
      <c r="B37" s="74">
        <v>58534</v>
      </c>
      <c r="C37" s="74">
        <v>1.1000000000000001</v>
      </c>
      <c r="D37" s="74">
        <v>26.21</v>
      </c>
      <c r="E37" s="74">
        <v>0.72599999999999998</v>
      </c>
      <c r="F37" s="74">
        <v>0.108</v>
      </c>
      <c r="G37" s="107">
        <f t="shared" si="5"/>
        <v>1.3344</v>
      </c>
      <c r="H37" s="75"/>
      <c r="I37" s="74">
        <f t="shared" si="2"/>
        <v>0</v>
      </c>
      <c r="J37" s="74"/>
      <c r="K37" s="74"/>
      <c r="L37" s="74"/>
    </row>
    <row r="38" spans="2:12">
      <c r="B38" s="74">
        <v>58535</v>
      </c>
      <c r="C38" s="74">
        <v>1.1000000000000001</v>
      </c>
      <c r="D38" s="74">
        <v>26.21</v>
      </c>
      <c r="E38" s="74">
        <v>0.72699999999999998</v>
      </c>
      <c r="F38" s="74">
        <v>0</v>
      </c>
      <c r="G38" s="107">
        <f t="shared" si="5"/>
        <v>1.1632</v>
      </c>
      <c r="H38" s="75"/>
      <c r="I38" s="74">
        <f t="shared" si="2"/>
        <v>0</v>
      </c>
      <c r="J38" s="74"/>
      <c r="K38" s="74"/>
      <c r="L38" s="74"/>
    </row>
    <row r="39" spans="2:12">
      <c r="B39" s="74">
        <v>58536</v>
      </c>
      <c r="C39" s="74">
        <v>1.3</v>
      </c>
      <c r="D39" s="74">
        <v>26.61</v>
      </c>
      <c r="E39" s="74">
        <v>0.72</v>
      </c>
      <c r="F39" s="74">
        <v>0</v>
      </c>
      <c r="G39" s="107">
        <f t="shared" si="5"/>
        <v>1.1519999999999999</v>
      </c>
      <c r="H39" s="75"/>
      <c r="I39" s="74">
        <f t="shared" si="2"/>
        <v>0</v>
      </c>
      <c r="J39" s="74"/>
      <c r="K39" s="74"/>
      <c r="L39" s="74"/>
    </row>
    <row r="40" spans="2:12">
      <c r="B40" s="74">
        <v>58537</v>
      </c>
      <c r="C40" s="74">
        <v>1.3</v>
      </c>
      <c r="D40" s="74">
        <v>26.61</v>
      </c>
      <c r="E40" s="74">
        <v>0.74</v>
      </c>
      <c r="F40" s="74">
        <v>0</v>
      </c>
      <c r="G40" s="107">
        <f t="shared" si="5"/>
        <v>1.1839999999999999</v>
      </c>
      <c r="H40" s="75"/>
      <c r="I40" s="74">
        <f t="shared" si="2"/>
        <v>0</v>
      </c>
      <c r="J40" s="74"/>
      <c r="K40" s="74"/>
      <c r="L40" s="74"/>
    </row>
    <row r="41" spans="2:12">
      <c r="B41" s="74">
        <v>58538</v>
      </c>
      <c r="C41" s="74">
        <v>0.3</v>
      </c>
      <c r="D41" s="74">
        <v>24.95</v>
      </c>
      <c r="E41" s="74">
        <v>0.72</v>
      </c>
      <c r="F41" s="74">
        <v>0</v>
      </c>
      <c r="G41" s="107">
        <f t="shared" si="5"/>
        <v>1.1519999999999999</v>
      </c>
      <c r="H41" s="75"/>
      <c r="I41" s="74">
        <f t="shared" si="2"/>
        <v>0</v>
      </c>
      <c r="J41" s="74"/>
      <c r="K41" s="74"/>
      <c r="L41" s="74"/>
    </row>
    <row r="42" spans="2:12">
      <c r="B42" s="74">
        <v>58539</v>
      </c>
      <c r="C42" s="74">
        <v>0.3</v>
      </c>
      <c r="D42" s="74">
        <v>24.95</v>
      </c>
      <c r="E42" s="74">
        <v>0.73</v>
      </c>
      <c r="F42" s="74">
        <v>0</v>
      </c>
      <c r="G42" s="107">
        <f t="shared" si="5"/>
        <v>1.1679999999999999</v>
      </c>
      <c r="H42" s="75"/>
      <c r="I42" s="74">
        <f t="shared" si="2"/>
        <v>0</v>
      </c>
      <c r="J42" s="74"/>
      <c r="K42" s="74"/>
      <c r="L42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2"/>
  <sheetViews>
    <sheetView topLeftCell="A39" workbookViewId="0">
      <selection activeCell="A63" sqref="A63"/>
    </sheetView>
  </sheetViews>
  <sheetFormatPr baseColWidth="10" defaultRowHeight="12" x14ac:dyDescent="0"/>
  <cols>
    <col min="1" max="1" width="42.6640625" customWidth="1"/>
    <col min="4" max="6" width="16.83203125" customWidth="1"/>
    <col min="7" max="7" width="17" bestFit="1" customWidth="1"/>
    <col min="8" max="8" width="17" customWidth="1"/>
    <col min="9" max="9" width="13.33203125" bestFit="1" customWidth="1"/>
    <col min="10" max="10" width="16.83203125" bestFit="1" customWidth="1"/>
    <col min="11" max="11" width="16.5" bestFit="1" customWidth="1"/>
    <col min="12" max="12" width="18.5" bestFit="1" customWidth="1"/>
  </cols>
  <sheetData>
    <row r="2" spans="1:17">
      <c r="B2" t="s">
        <v>22</v>
      </c>
      <c r="C2" t="s">
        <v>23</v>
      </c>
      <c r="D2" t="s">
        <v>9</v>
      </c>
      <c r="E2" t="s">
        <v>29</v>
      </c>
      <c r="F2" t="s">
        <v>69</v>
      </c>
      <c r="G2" t="s">
        <v>24</v>
      </c>
      <c r="H2" t="s">
        <v>30</v>
      </c>
      <c r="I2" t="s">
        <v>25</v>
      </c>
      <c r="J2" t="s">
        <v>27</v>
      </c>
      <c r="K2" t="s">
        <v>26</v>
      </c>
      <c r="L2" t="s">
        <v>28</v>
      </c>
    </row>
    <row r="3" spans="1:17">
      <c r="B3">
        <v>58545</v>
      </c>
      <c r="C3">
        <v>0.3</v>
      </c>
      <c r="D3">
        <v>24.95</v>
      </c>
      <c r="E3" s="69">
        <v>0.04</v>
      </c>
      <c r="F3" s="69">
        <v>0</v>
      </c>
      <c r="G3" s="30">
        <f>1.6*(E3+F3)</f>
        <v>6.4000000000000001E-2</v>
      </c>
      <c r="H3" s="69">
        <v>200000</v>
      </c>
      <c r="I3">
        <f>H3*(100/500000)</f>
        <v>40</v>
      </c>
      <c r="J3" s="69">
        <v>50</v>
      </c>
      <c r="K3">
        <v>250</v>
      </c>
      <c r="L3" t="s">
        <v>31</v>
      </c>
    </row>
    <row r="4" spans="1:17">
      <c r="B4">
        <v>58546</v>
      </c>
      <c r="E4">
        <v>0.3</v>
      </c>
      <c r="F4">
        <v>0</v>
      </c>
      <c r="G4" s="30">
        <f>1.6*(E4+F4)</f>
        <v>0.48</v>
      </c>
    </row>
    <row r="5" spans="1:17">
      <c r="B5">
        <v>58547</v>
      </c>
      <c r="E5">
        <v>0.4</v>
      </c>
      <c r="F5">
        <v>0</v>
      </c>
      <c r="G5" s="30">
        <f>1.6*(E5+F5)</f>
        <v>0.64000000000000012</v>
      </c>
      <c r="M5" t="s">
        <v>35</v>
      </c>
      <c r="N5" t="s">
        <v>34</v>
      </c>
      <c r="O5" t="s">
        <v>36</v>
      </c>
      <c r="P5" t="s">
        <v>37</v>
      </c>
      <c r="Q5" t="s">
        <v>38</v>
      </c>
    </row>
    <row r="6" spans="1:17">
      <c r="B6">
        <v>58548</v>
      </c>
      <c r="E6">
        <v>0.39</v>
      </c>
      <c r="F6">
        <v>0</v>
      </c>
      <c r="G6" s="30">
        <f>1.6*(E6+F6)</f>
        <v>0.62400000000000011</v>
      </c>
      <c r="M6">
        <v>207</v>
      </c>
      <c r="N6">
        <f>207-40</f>
        <v>167</v>
      </c>
      <c r="O6">
        <v>230</v>
      </c>
      <c r="P6">
        <f>(O6-N6)</f>
        <v>63</v>
      </c>
      <c r="Q6">
        <f>P6*500000/100</f>
        <v>315000</v>
      </c>
    </row>
    <row r="7" spans="1:17">
      <c r="A7" t="s">
        <v>32</v>
      </c>
      <c r="B7" s="31">
        <v>58549</v>
      </c>
      <c r="C7" s="31"/>
      <c r="D7" s="31"/>
      <c r="E7" s="31">
        <v>0.38</v>
      </c>
      <c r="F7" s="31">
        <v>0</v>
      </c>
      <c r="G7" s="32">
        <f t="shared" ref="G7:G42" si="0">1.6*(E7+F7)</f>
        <v>0.6080000000000001</v>
      </c>
      <c r="H7" s="31"/>
      <c r="I7" s="31"/>
      <c r="J7" s="31">
        <v>10</v>
      </c>
      <c r="K7" s="31"/>
      <c r="L7" s="31"/>
    </row>
    <row r="8" spans="1:17">
      <c r="A8" t="s">
        <v>32</v>
      </c>
      <c r="B8" s="31">
        <v>58550</v>
      </c>
      <c r="C8" s="31"/>
      <c r="D8" s="31"/>
      <c r="E8" s="31">
        <v>0.33700000000000002</v>
      </c>
      <c r="F8" s="31">
        <v>0</v>
      </c>
      <c r="G8" s="32">
        <f t="shared" si="0"/>
        <v>0.53920000000000001</v>
      </c>
      <c r="H8" s="31"/>
      <c r="I8" s="31"/>
      <c r="J8" s="31"/>
      <c r="K8" s="31"/>
      <c r="L8" s="31"/>
    </row>
    <row r="9" spans="1:17">
      <c r="B9" s="78">
        <v>58551</v>
      </c>
      <c r="C9" s="78"/>
      <c r="D9" s="78"/>
      <c r="E9" s="78">
        <v>0.37</v>
      </c>
      <c r="F9" s="78">
        <v>0</v>
      </c>
      <c r="G9" s="109">
        <f t="shared" si="0"/>
        <v>0.59199999999999997</v>
      </c>
      <c r="H9" s="78"/>
      <c r="I9" s="78"/>
      <c r="J9" s="78">
        <v>20</v>
      </c>
      <c r="K9" s="78"/>
      <c r="L9" s="78" t="s">
        <v>33</v>
      </c>
    </row>
    <row r="10" spans="1:17">
      <c r="B10" s="88">
        <v>58552</v>
      </c>
      <c r="C10" s="88">
        <v>0.3</v>
      </c>
      <c r="D10" s="88">
        <v>24.95</v>
      </c>
      <c r="E10" s="89">
        <v>0.57999999999999996</v>
      </c>
      <c r="F10" s="89">
        <v>0</v>
      </c>
      <c r="G10" s="108">
        <f t="shared" si="0"/>
        <v>0.92799999999999994</v>
      </c>
      <c r="H10" s="90">
        <v>315000</v>
      </c>
      <c r="I10" s="88">
        <f>H10*(100/500000)</f>
        <v>63</v>
      </c>
      <c r="J10" s="88">
        <v>50</v>
      </c>
      <c r="K10" s="88"/>
      <c r="L10" s="88"/>
    </row>
    <row r="11" spans="1:17">
      <c r="B11" s="88">
        <v>58553</v>
      </c>
      <c r="C11" s="88">
        <v>0.3</v>
      </c>
      <c r="D11" s="88">
        <v>24.95</v>
      </c>
      <c r="E11" s="88">
        <v>0.59599999999999997</v>
      </c>
      <c r="F11" s="88">
        <v>0</v>
      </c>
      <c r="G11" s="108">
        <f t="shared" si="0"/>
        <v>0.9536</v>
      </c>
      <c r="H11" s="88"/>
      <c r="I11" s="88"/>
      <c r="J11" s="88"/>
      <c r="K11" s="88"/>
      <c r="L11" s="88"/>
    </row>
    <row r="12" spans="1:17">
      <c r="B12" s="88">
        <v>58554</v>
      </c>
      <c r="C12" s="88">
        <v>-0.3</v>
      </c>
      <c r="D12" s="88">
        <v>24.36</v>
      </c>
      <c r="E12" s="89">
        <v>0.61699999999999999</v>
      </c>
      <c r="F12" s="89">
        <v>0</v>
      </c>
      <c r="G12" s="108">
        <f t="shared" si="0"/>
        <v>0.98720000000000008</v>
      </c>
      <c r="H12" s="88"/>
      <c r="I12" s="88"/>
      <c r="J12" s="88"/>
      <c r="K12" s="88"/>
      <c r="L12" s="88"/>
    </row>
    <row r="13" spans="1:17">
      <c r="B13" s="74">
        <v>58555</v>
      </c>
      <c r="C13" s="74">
        <v>-0.3</v>
      </c>
      <c r="D13" s="74">
        <v>24.36</v>
      </c>
      <c r="E13" s="79">
        <v>0.69</v>
      </c>
      <c r="F13" s="79">
        <v>0</v>
      </c>
      <c r="G13" s="107">
        <f t="shared" si="0"/>
        <v>1.1039999999999999</v>
      </c>
      <c r="H13" s="74"/>
      <c r="I13" s="74"/>
      <c r="J13" s="74"/>
      <c r="K13" s="74"/>
      <c r="L13" s="74"/>
      <c r="M13" s="31" t="s">
        <v>42</v>
      </c>
      <c r="N13" s="31"/>
      <c r="O13" s="31"/>
      <c r="P13" s="31"/>
      <c r="Q13" s="31"/>
    </row>
    <row r="14" spans="1:17">
      <c r="A14" s="80" t="s">
        <v>43</v>
      </c>
      <c r="B14" s="74">
        <v>58556</v>
      </c>
      <c r="C14" s="74">
        <v>-0.3</v>
      </c>
      <c r="D14" s="74">
        <v>24.36</v>
      </c>
      <c r="E14" s="79">
        <v>0.69899999999999995</v>
      </c>
      <c r="F14" s="79">
        <v>0</v>
      </c>
      <c r="G14" s="107">
        <f t="shared" si="0"/>
        <v>1.1184000000000001</v>
      </c>
      <c r="H14" s="74"/>
      <c r="I14" s="74"/>
      <c r="J14" s="74"/>
      <c r="K14" s="74"/>
      <c r="L14" s="74"/>
      <c r="M14" s="80" t="s">
        <v>41</v>
      </c>
      <c r="N14" s="80"/>
      <c r="O14" s="80"/>
      <c r="P14" s="80"/>
      <c r="Q14" s="80"/>
    </row>
    <row r="15" spans="1:17">
      <c r="B15" s="74">
        <v>58557</v>
      </c>
      <c r="C15" s="74">
        <v>-0.2</v>
      </c>
      <c r="D15" s="74">
        <v>24.43</v>
      </c>
      <c r="E15" s="79">
        <v>0.70699999999999996</v>
      </c>
      <c r="F15" s="79">
        <v>0</v>
      </c>
      <c r="G15" s="107">
        <f t="shared" si="0"/>
        <v>1.1312</v>
      </c>
      <c r="H15" s="74"/>
      <c r="I15" s="74"/>
      <c r="J15" s="74"/>
      <c r="K15" s="74"/>
      <c r="L15" s="74"/>
    </row>
    <row r="16" spans="1:17">
      <c r="B16" s="74">
        <v>58558</v>
      </c>
      <c r="C16" s="74">
        <v>-0.2</v>
      </c>
      <c r="D16" s="74">
        <v>24.43</v>
      </c>
      <c r="E16" s="79">
        <v>0.72699999999999998</v>
      </c>
      <c r="F16" s="79">
        <v>0</v>
      </c>
      <c r="G16" s="107">
        <f t="shared" si="0"/>
        <v>1.1632</v>
      </c>
      <c r="H16" s="74"/>
      <c r="I16" s="74"/>
      <c r="J16" s="74"/>
      <c r="K16" s="74"/>
      <c r="L16" s="74"/>
    </row>
    <row r="17" spans="1:14">
      <c r="B17" s="74">
        <v>58559</v>
      </c>
      <c r="C17" s="74">
        <v>-0.1</v>
      </c>
      <c r="D17" s="74">
        <v>24.48</v>
      </c>
      <c r="E17" s="79">
        <v>0.74199999999999999</v>
      </c>
      <c r="F17" s="79">
        <v>0</v>
      </c>
      <c r="G17" s="107">
        <f t="shared" si="0"/>
        <v>1.1872</v>
      </c>
      <c r="H17" s="74"/>
      <c r="I17" s="74"/>
      <c r="J17" s="74"/>
      <c r="K17" s="74"/>
      <c r="L17" s="74"/>
    </row>
    <row r="18" spans="1:14">
      <c r="B18" s="74">
        <v>58560</v>
      </c>
      <c r="C18" s="74">
        <v>-0.1</v>
      </c>
      <c r="D18" s="74">
        <v>24.48</v>
      </c>
      <c r="E18" s="79">
        <v>0.71299999999999997</v>
      </c>
      <c r="F18" s="79">
        <v>0</v>
      </c>
      <c r="G18" s="107">
        <f t="shared" si="0"/>
        <v>1.1408</v>
      </c>
      <c r="H18" s="74"/>
      <c r="I18" s="74"/>
      <c r="J18" s="74"/>
      <c r="K18" s="74"/>
      <c r="L18" s="74"/>
    </row>
    <row r="19" spans="1:14">
      <c r="B19" s="74">
        <v>58561</v>
      </c>
      <c r="C19" s="74">
        <v>-0.4</v>
      </c>
      <c r="D19" s="74">
        <v>24.29</v>
      </c>
      <c r="E19" s="79">
        <v>0.72</v>
      </c>
      <c r="F19" s="79">
        <v>0</v>
      </c>
      <c r="G19" s="107">
        <f t="shared" si="0"/>
        <v>1.1519999999999999</v>
      </c>
      <c r="H19" s="74"/>
      <c r="I19" s="74"/>
      <c r="J19" s="74"/>
      <c r="K19" s="74"/>
      <c r="L19" s="74"/>
    </row>
    <row r="20" spans="1:14">
      <c r="B20" s="74">
        <v>58562</v>
      </c>
      <c r="C20" s="74">
        <v>-0.5</v>
      </c>
      <c r="D20" s="74">
        <v>24.22</v>
      </c>
      <c r="E20" s="79">
        <v>0.67300000000000004</v>
      </c>
      <c r="F20" s="79">
        <v>0</v>
      </c>
      <c r="G20" s="107">
        <f t="shared" si="0"/>
        <v>1.0768000000000002</v>
      </c>
      <c r="H20" s="74"/>
      <c r="I20" s="74"/>
      <c r="J20" s="74"/>
      <c r="K20" s="74"/>
      <c r="L20" s="74"/>
    </row>
    <row r="21" spans="1:14">
      <c r="B21" s="74">
        <v>58563</v>
      </c>
      <c r="C21" s="74">
        <v>-0.6</v>
      </c>
      <c r="D21" s="74">
        <v>24.22</v>
      </c>
      <c r="E21" s="79">
        <v>0.71</v>
      </c>
      <c r="F21" s="79">
        <v>0</v>
      </c>
      <c r="G21" s="107">
        <f t="shared" si="0"/>
        <v>1.1359999999999999</v>
      </c>
      <c r="H21" s="74"/>
      <c r="I21" s="74"/>
      <c r="J21" s="74"/>
      <c r="K21" s="74"/>
      <c r="L21" s="74"/>
      <c r="M21" s="80" t="s">
        <v>44</v>
      </c>
    </row>
    <row r="22" spans="1:14">
      <c r="A22" s="80" t="s">
        <v>45</v>
      </c>
      <c r="B22" s="74">
        <v>58564</v>
      </c>
      <c r="C22" s="74">
        <v>-0.7</v>
      </c>
      <c r="D22" s="74">
        <v>24.11</v>
      </c>
      <c r="E22" s="79">
        <v>0.69399999999999995</v>
      </c>
      <c r="F22" s="79">
        <v>0</v>
      </c>
      <c r="G22" s="107">
        <f t="shared" si="0"/>
        <v>1.1104000000000001</v>
      </c>
      <c r="H22" s="74"/>
      <c r="I22" s="74"/>
      <c r="J22" s="74"/>
      <c r="K22" s="74"/>
      <c r="L22" s="74"/>
      <c r="M22" s="80" t="s">
        <v>45</v>
      </c>
    </row>
    <row r="23" spans="1:14">
      <c r="B23" s="74">
        <v>58565</v>
      </c>
      <c r="C23" s="74">
        <v>-0.8</v>
      </c>
      <c r="D23" s="74">
        <v>24.06</v>
      </c>
      <c r="E23" s="79">
        <v>0.70499999999999996</v>
      </c>
      <c r="F23" s="79">
        <v>0</v>
      </c>
      <c r="G23" s="107">
        <f t="shared" si="0"/>
        <v>1.1279999999999999</v>
      </c>
      <c r="H23" s="74"/>
      <c r="I23" s="74"/>
      <c r="J23" s="74">
        <v>20</v>
      </c>
      <c r="K23" s="74"/>
      <c r="L23" s="74"/>
    </row>
    <row r="24" spans="1:14">
      <c r="B24" s="80">
        <v>58566</v>
      </c>
      <c r="C24" s="82">
        <v>-0.8</v>
      </c>
      <c r="D24" s="82">
        <v>24.06</v>
      </c>
      <c r="E24" s="83">
        <v>0.71099999999999997</v>
      </c>
      <c r="F24" s="83">
        <v>0</v>
      </c>
      <c r="G24" s="30">
        <f t="shared" si="0"/>
        <v>1.1375999999999999</v>
      </c>
      <c r="H24" s="80"/>
      <c r="I24" s="80"/>
      <c r="J24" s="80"/>
      <c r="K24" s="80"/>
      <c r="L24" s="80"/>
      <c r="M24" s="80" t="s">
        <v>46</v>
      </c>
      <c r="N24" s="80"/>
    </row>
    <row r="25" spans="1:14">
      <c r="B25" s="85">
        <v>58567</v>
      </c>
      <c r="C25" s="85">
        <v>-0.8</v>
      </c>
      <c r="D25" s="85">
        <v>24.06</v>
      </c>
      <c r="E25" s="85"/>
      <c r="F25" s="85">
        <v>0</v>
      </c>
      <c r="G25" s="30">
        <f t="shared" si="0"/>
        <v>0</v>
      </c>
      <c r="H25" s="85"/>
      <c r="I25" s="85"/>
      <c r="J25" s="85">
        <v>50</v>
      </c>
      <c r="K25" s="85"/>
      <c r="L25" s="85"/>
      <c r="M25" s="81" t="s">
        <v>47</v>
      </c>
      <c r="N25" s="74"/>
    </row>
    <row r="26" spans="1:14">
      <c r="B26" s="84">
        <v>58568</v>
      </c>
      <c r="C26" s="85">
        <v>-0.7</v>
      </c>
      <c r="D26" s="85">
        <v>24.11</v>
      </c>
      <c r="E26" s="84"/>
      <c r="F26" s="84">
        <v>0</v>
      </c>
      <c r="G26" s="30">
        <f t="shared" si="0"/>
        <v>0</v>
      </c>
      <c r="H26" s="84"/>
      <c r="I26" s="84"/>
      <c r="J26" s="84"/>
      <c r="K26" s="84"/>
      <c r="L26" s="84"/>
      <c r="M26" s="80" t="s">
        <v>47</v>
      </c>
    </row>
    <row r="27" spans="1:14">
      <c r="A27" s="80" t="s">
        <v>43</v>
      </c>
      <c r="B27" s="87">
        <v>58569</v>
      </c>
      <c r="C27" s="87">
        <v>-0.6</v>
      </c>
      <c r="D27" s="87">
        <v>24.22</v>
      </c>
      <c r="E27" s="87">
        <v>0.73</v>
      </c>
      <c r="F27" s="87">
        <v>0</v>
      </c>
      <c r="G27" s="107">
        <f t="shared" si="0"/>
        <v>1.1679999999999999</v>
      </c>
      <c r="H27" s="87"/>
      <c r="I27" s="87"/>
      <c r="J27" s="87"/>
      <c r="K27" s="87"/>
      <c r="L27" s="87"/>
    </row>
    <row r="28" spans="1:14">
      <c r="B28" s="74">
        <v>58570</v>
      </c>
      <c r="C28" s="74">
        <v>-0.6</v>
      </c>
      <c r="D28" s="74">
        <v>24.22</v>
      </c>
      <c r="E28" s="74">
        <v>0.72</v>
      </c>
      <c r="F28" s="74">
        <v>0</v>
      </c>
      <c r="G28" s="107">
        <f t="shared" si="0"/>
        <v>1.1519999999999999</v>
      </c>
      <c r="H28" s="74"/>
      <c r="I28" s="74"/>
      <c r="J28" s="74"/>
      <c r="K28" s="74"/>
      <c r="L28" s="74"/>
    </row>
    <row r="29" spans="1:14">
      <c r="B29" s="74">
        <v>58571</v>
      </c>
      <c r="C29" s="74">
        <v>-0.5</v>
      </c>
      <c r="D29" s="74">
        <v>24.22</v>
      </c>
      <c r="E29" s="74">
        <v>0.72</v>
      </c>
      <c r="F29" s="74">
        <v>0</v>
      </c>
      <c r="G29" s="107">
        <f t="shared" si="0"/>
        <v>1.1519999999999999</v>
      </c>
      <c r="H29" s="74"/>
      <c r="I29" s="74"/>
      <c r="J29" s="74"/>
      <c r="K29" s="74"/>
      <c r="L29" s="74"/>
    </row>
    <row r="30" spans="1:14">
      <c r="B30" s="74">
        <v>58572</v>
      </c>
      <c r="C30" s="74">
        <v>-0.4</v>
      </c>
      <c r="D30" s="74">
        <v>24.29</v>
      </c>
      <c r="E30" s="74">
        <v>0.73</v>
      </c>
      <c r="F30" s="74">
        <v>0</v>
      </c>
      <c r="G30" s="107">
        <f t="shared" si="0"/>
        <v>1.1679999999999999</v>
      </c>
      <c r="H30" s="74"/>
      <c r="I30" s="74"/>
      <c r="J30" s="74"/>
      <c r="K30" s="74"/>
      <c r="L30" s="74"/>
    </row>
    <row r="31" spans="1:14">
      <c r="A31" s="80" t="s">
        <v>48</v>
      </c>
      <c r="B31" s="74">
        <v>58573</v>
      </c>
      <c r="C31" s="74">
        <v>0</v>
      </c>
      <c r="D31" s="74">
        <v>24.58</v>
      </c>
      <c r="E31" s="74">
        <v>0.76</v>
      </c>
      <c r="F31" s="74">
        <v>0</v>
      </c>
      <c r="G31" s="107">
        <f t="shared" si="0"/>
        <v>1.2160000000000002</v>
      </c>
      <c r="H31" s="74"/>
      <c r="I31" s="74"/>
      <c r="J31" s="74"/>
      <c r="K31" s="74"/>
      <c r="L31" s="74"/>
      <c r="M31" s="80" t="s">
        <v>48</v>
      </c>
    </row>
    <row r="32" spans="1:14">
      <c r="B32" s="74">
        <v>58574</v>
      </c>
      <c r="C32" s="74">
        <v>0</v>
      </c>
      <c r="D32" s="74">
        <v>24.58</v>
      </c>
      <c r="E32" s="74">
        <v>0.73</v>
      </c>
      <c r="F32" s="74">
        <v>0</v>
      </c>
      <c r="G32" s="107">
        <f t="shared" si="0"/>
        <v>1.1679999999999999</v>
      </c>
      <c r="H32" s="74"/>
      <c r="I32" s="74"/>
      <c r="J32" s="74"/>
      <c r="K32" s="74"/>
      <c r="L32" s="74"/>
    </row>
    <row r="33" spans="1:16">
      <c r="A33" t="s">
        <v>49</v>
      </c>
      <c r="B33" s="74">
        <v>58575</v>
      </c>
      <c r="C33" s="74">
        <v>0.2</v>
      </c>
      <c r="D33" s="74">
        <v>24.85</v>
      </c>
      <c r="E33" s="74">
        <v>0.73</v>
      </c>
      <c r="F33" s="74">
        <v>0</v>
      </c>
      <c r="G33" s="107">
        <f t="shared" si="0"/>
        <v>1.1679999999999999</v>
      </c>
      <c r="H33" s="74"/>
      <c r="I33" s="74"/>
      <c r="J33" s="74"/>
      <c r="K33" s="74"/>
      <c r="L33" s="74"/>
      <c r="M33" t="s">
        <v>49</v>
      </c>
    </row>
    <row r="34" spans="1:16">
      <c r="B34" s="74">
        <v>58576</v>
      </c>
      <c r="C34" s="74">
        <v>0.2</v>
      </c>
      <c r="D34" s="74">
        <v>24.85</v>
      </c>
      <c r="E34" s="74">
        <v>0.74</v>
      </c>
      <c r="F34" s="74">
        <v>0</v>
      </c>
      <c r="G34" s="107">
        <f t="shared" si="0"/>
        <v>1.1839999999999999</v>
      </c>
      <c r="H34" s="74"/>
      <c r="I34" s="74"/>
      <c r="J34" s="74"/>
      <c r="K34" s="74"/>
      <c r="L34" s="74"/>
    </row>
    <row r="35" spans="1:16">
      <c r="A35" t="s">
        <v>50</v>
      </c>
      <c r="B35" s="74">
        <v>58577</v>
      </c>
      <c r="C35" s="74">
        <v>0.4</v>
      </c>
      <c r="D35" s="74">
        <v>25.06</v>
      </c>
      <c r="E35" s="74">
        <v>0.71699999999999997</v>
      </c>
      <c r="F35" s="74">
        <v>0</v>
      </c>
      <c r="G35" s="107">
        <f t="shared" si="0"/>
        <v>1.1472</v>
      </c>
      <c r="H35" s="74"/>
      <c r="I35" s="74"/>
      <c r="J35" s="74"/>
      <c r="K35" s="74"/>
      <c r="L35" s="74"/>
      <c r="M35" t="s">
        <v>50</v>
      </c>
    </row>
    <row r="36" spans="1:16">
      <c r="A36" t="s">
        <v>51</v>
      </c>
      <c r="B36" s="74">
        <v>58578</v>
      </c>
      <c r="C36" s="74">
        <v>0.6</v>
      </c>
      <c r="D36" s="74">
        <v>25.34</v>
      </c>
      <c r="E36" s="74">
        <v>0.73499999999999999</v>
      </c>
      <c r="F36" s="74">
        <v>0</v>
      </c>
      <c r="G36" s="107">
        <f t="shared" si="0"/>
        <v>1.1759999999999999</v>
      </c>
      <c r="H36" s="74"/>
      <c r="I36" s="74"/>
      <c r="J36" s="74"/>
      <c r="K36" s="74"/>
      <c r="L36" s="74"/>
      <c r="M36" t="s">
        <v>51</v>
      </c>
    </row>
    <row r="37" spans="1:16">
      <c r="A37" t="s">
        <v>52</v>
      </c>
      <c r="B37" s="74">
        <v>58579</v>
      </c>
      <c r="C37" s="74">
        <v>0.8</v>
      </c>
      <c r="D37" s="74">
        <v>25.65</v>
      </c>
      <c r="E37" s="74">
        <v>0.73</v>
      </c>
      <c r="F37" s="74">
        <v>0</v>
      </c>
      <c r="G37" s="107">
        <f t="shared" si="0"/>
        <v>1.1679999999999999</v>
      </c>
      <c r="H37" s="74"/>
      <c r="I37" s="74"/>
      <c r="J37" s="74"/>
      <c r="K37" s="74"/>
      <c r="L37" s="74"/>
      <c r="M37" t="s">
        <v>52</v>
      </c>
    </row>
    <row r="38" spans="1:16">
      <c r="B38" s="74">
        <v>58580</v>
      </c>
      <c r="C38" s="74">
        <v>0.8</v>
      </c>
      <c r="D38" s="74">
        <v>25.65</v>
      </c>
      <c r="E38" s="74">
        <v>0.73</v>
      </c>
      <c r="F38" s="74">
        <v>0</v>
      </c>
      <c r="G38" s="107">
        <f t="shared" si="0"/>
        <v>1.1679999999999999</v>
      </c>
      <c r="H38" s="74"/>
      <c r="I38" s="74"/>
      <c r="J38" s="74"/>
      <c r="K38" s="74"/>
      <c r="L38" s="74"/>
    </row>
    <row r="39" spans="1:16">
      <c r="B39" s="88">
        <v>58581</v>
      </c>
      <c r="C39" s="88">
        <v>0.8</v>
      </c>
      <c r="D39" s="88">
        <v>25.65</v>
      </c>
      <c r="E39" s="88">
        <v>0.63</v>
      </c>
      <c r="F39" s="88">
        <v>0</v>
      </c>
      <c r="G39" s="108">
        <f t="shared" si="0"/>
        <v>1.008</v>
      </c>
      <c r="H39" s="88"/>
      <c r="I39" s="88"/>
      <c r="J39" s="88"/>
      <c r="K39" s="88"/>
      <c r="L39" s="88"/>
      <c r="M39" t="s">
        <v>53</v>
      </c>
    </row>
    <row r="40" spans="1:16">
      <c r="A40" t="s">
        <v>54</v>
      </c>
      <c r="B40" s="74">
        <v>58582</v>
      </c>
      <c r="C40" s="74">
        <v>1</v>
      </c>
      <c r="D40" s="74">
        <v>26.01</v>
      </c>
      <c r="E40" s="74">
        <v>0.76</v>
      </c>
      <c r="F40" s="74">
        <v>0</v>
      </c>
      <c r="G40" s="107">
        <f t="shared" si="0"/>
        <v>1.2160000000000002</v>
      </c>
      <c r="H40" s="74"/>
      <c r="I40" s="74"/>
      <c r="J40" s="74"/>
      <c r="K40" s="74"/>
      <c r="L40" s="74"/>
    </row>
    <row r="41" spans="1:16">
      <c r="B41" s="74">
        <v>58583</v>
      </c>
      <c r="C41" s="74">
        <v>1</v>
      </c>
      <c r="D41" s="74">
        <v>26.02</v>
      </c>
      <c r="E41" s="74">
        <v>0.73</v>
      </c>
      <c r="F41" s="74">
        <v>0</v>
      </c>
      <c r="G41" s="107">
        <f t="shared" si="0"/>
        <v>1.1679999999999999</v>
      </c>
      <c r="H41" s="74"/>
      <c r="I41" s="74"/>
      <c r="J41" s="74"/>
      <c r="K41" s="74"/>
      <c r="L41" s="74"/>
    </row>
    <row r="42" spans="1:16">
      <c r="B42" s="74">
        <v>58584</v>
      </c>
      <c r="C42" s="74">
        <v>1.2</v>
      </c>
      <c r="D42" s="74">
        <v>26.42</v>
      </c>
      <c r="E42" s="74">
        <v>0.73</v>
      </c>
      <c r="F42" s="74">
        <v>0</v>
      </c>
      <c r="G42" s="107">
        <f t="shared" si="0"/>
        <v>1.1679999999999999</v>
      </c>
      <c r="H42" s="74"/>
      <c r="I42" s="74"/>
      <c r="J42" s="74"/>
      <c r="K42" s="74"/>
      <c r="L42" s="74"/>
    </row>
    <row r="43" spans="1:16">
      <c r="B43" s="74">
        <v>58585</v>
      </c>
      <c r="C43" s="74">
        <v>1.4</v>
      </c>
      <c r="D43" s="74">
        <v>26.82</v>
      </c>
      <c r="E43" s="74">
        <v>0.76400000000000001</v>
      </c>
      <c r="F43" s="74">
        <v>0</v>
      </c>
      <c r="G43" s="107">
        <f>1.6*(E43+F43)</f>
        <v>1.2224000000000002</v>
      </c>
      <c r="H43" s="74"/>
      <c r="I43" s="74"/>
      <c r="J43" s="74"/>
      <c r="K43" s="74"/>
      <c r="L43" s="74"/>
    </row>
    <row r="44" spans="1:16">
      <c r="B44" s="74">
        <v>58586</v>
      </c>
      <c r="C44" s="74">
        <v>1.4</v>
      </c>
      <c r="D44" s="74">
        <v>26.82</v>
      </c>
      <c r="E44" s="74">
        <v>0.74</v>
      </c>
      <c r="F44" s="74">
        <v>0</v>
      </c>
      <c r="G44" s="107">
        <f>1.6*(E44+F44)</f>
        <v>1.1839999999999999</v>
      </c>
      <c r="H44" s="74"/>
      <c r="I44" s="74"/>
      <c r="J44" s="74"/>
      <c r="K44" s="74"/>
      <c r="L44" s="74"/>
    </row>
    <row r="45" spans="1:16">
      <c r="A45" s="55"/>
      <c r="B45" s="91">
        <v>58587</v>
      </c>
      <c r="C45" s="91">
        <v>1.6</v>
      </c>
      <c r="D45" s="91">
        <v>27.24</v>
      </c>
      <c r="E45" s="91">
        <v>0.54</v>
      </c>
      <c r="F45" s="91">
        <v>0.11</v>
      </c>
      <c r="G45" s="111">
        <f>1.6*(E45+F45)</f>
        <v>1.04</v>
      </c>
      <c r="H45" s="70"/>
      <c r="I45" s="70"/>
      <c r="J45" s="70"/>
      <c r="K45" s="70"/>
      <c r="L45" s="70" t="s">
        <v>58</v>
      </c>
      <c r="M45" s="55"/>
      <c r="N45" s="55"/>
      <c r="O45" s="55"/>
      <c r="P45" s="55"/>
    </row>
    <row r="46" spans="1:16">
      <c r="A46" s="55"/>
      <c r="B46" s="84">
        <v>58588</v>
      </c>
      <c r="C46" s="84">
        <v>1.6</v>
      </c>
      <c r="D46" s="84">
        <v>27.24</v>
      </c>
      <c r="E46" s="84">
        <v>0.41499999999999998</v>
      </c>
      <c r="F46" s="84">
        <v>0.1</v>
      </c>
      <c r="G46" s="112">
        <f>1.6*(E46+F46)</f>
        <v>0.82400000000000007</v>
      </c>
      <c r="M46" s="55"/>
      <c r="N46" s="55"/>
      <c r="O46" s="55"/>
      <c r="P46" s="55"/>
    </row>
    <row r="47" spans="1:16">
      <c r="A47" s="55"/>
      <c r="B47" s="84">
        <v>58589</v>
      </c>
      <c r="C47" s="84">
        <v>1.6</v>
      </c>
      <c r="D47" s="84">
        <v>27.24</v>
      </c>
      <c r="E47" s="84">
        <v>0.38</v>
      </c>
      <c r="F47" s="84">
        <v>0.13</v>
      </c>
      <c r="G47" s="112">
        <f t="shared" ref="G47:G76" si="1">1.6*(E47+F47)</f>
        <v>0.81600000000000006</v>
      </c>
      <c r="M47" s="55"/>
      <c r="N47" s="55"/>
      <c r="O47" s="55"/>
      <c r="P47" s="55"/>
    </row>
    <row r="48" spans="1:16">
      <c r="A48" s="55"/>
      <c r="B48" s="84">
        <v>58590</v>
      </c>
      <c r="C48" s="84">
        <v>1.6</v>
      </c>
      <c r="D48" s="84">
        <v>27.24</v>
      </c>
      <c r="E48" s="84">
        <v>0.497</v>
      </c>
      <c r="F48" s="84">
        <v>0.11</v>
      </c>
      <c r="G48" s="112">
        <f t="shared" si="1"/>
        <v>0.97120000000000006</v>
      </c>
      <c r="M48" s="55"/>
      <c r="N48" s="55"/>
      <c r="O48" s="55"/>
      <c r="P48" s="55"/>
    </row>
    <row r="49" spans="1:16">
      <c r="A49" s="55"/>
      <c r="B49" s="84">
        <v>58591</v>
      </c>
      <c r="C49" s="84">
        <v>0.3</v>
      </c>
      <c r="D49" s="84">
        <v>24.95</v>
      </c>
      <c r="E49" s="84">
        <v>0.51</v>
      </c>
      <c r="F49" s="84">
        <v>0.1</v>
      </c>
      <c r="G49" s="112">
        <f t="shared" si="1"/>
        <v>0.97599999999999998</v>
      </c>
      <c r="J49">
        <v>75</v>
      </c>
      <c r="M49" s="55"/>
      <c r="N49" s="55"/>
      <c r="O49" s="55"/>
      <c r="P49" s="55"/>
    </row>
    <row r="50" spans="1:16">
      <c r="A50" s="55"/>
      <c r="B50" s="84">
        <v>58592</v>
      </c>
      <c r="C50" s="84">
        <v>0.3</v>
      </c>
      <c r="D50" s="84">
        <v>24.95</v>
      </c>
      <c r="E50" s="84">
        <v>0.66</v>
      </c>
      <c r="F50" s="84">
        <v>0</v>
      </c>
      <c r="G50" s="112">
        <f t="shared" si="1"/>
        <v>1.056</v>
      </c>
      <c r="M50" s="55"/>
      <c r="N50" s="55"/>
      <c r="O50" s="55"/>
      <c r="P50" s="55"/>
    </row>
    <row r="51" spans="1:16">
      <c r="A51" s="55" t="s">
        <v>60</v>
      </c>
      <c r="B51" s="84">
        <v>58593</v>
      </c>
      <c r="C51" s="86" t="s">
        <v>68</v>
      </c>
      <c r="D51" s="86" t="s">
        <v>67</v>
      </c>
      <c r="E51" s="84">
        <v>0.67</v>
      </c>
      <c r="F51" s="84">
        <v>0</v>
      </c>
      <c r="G51" s="112">
        <f t="shared" si="1"/>
        <v>1.0720000000000001</v>
      </c>
      <c r="M51" s="55"/>
      <c r="N51" s="55"/>
      <c r="O51" s="55"/>
      <c r="P51" s="55"/>
    </row>
    <row r="52" spans="1:16">
      <c r="A52" s="55"/>
      <c r="B52" s="91">
        <v>58594</v>
      </c>
      <c r="C52" s="100">
        <v>-1</v>
      </c>
      <c r="D52" s="100">
        <v>1.9</v>
      </c>
      <c r="E52" s="91">
        <v>0.58699999999999997</v>
      </c>
      <c r="F52" s="91">
        <v>0.11</v>
      </c>
      <c r="G52" s="111">
        <f t="shared" si="1"/>
        <v>1.1152</v>
      </c>
      <c r="H52" s="70"/>
      <c r="I52" s="70"/>
      <c r="J52" s="70"/>
      <c r="K52" s="70"/>
      <c r="L52" s="70"/>
      <c r="M52" s="55"/>
      <c r="N52" s="55"/>
      <c r="O52" s="55"/>
      <c r="P52" s="55"/>
    </row>
    <row r="53" spans="1:16">
      <c r="A53" s="55" t="s">
        <v>59</v>
      </c>
      <c r="B53" s="84">
        <v>58595</v>
      </c>
      <c r="C53" s="84">
        <v>-0.5</v>
      </c>
      <c r="D53" s="84">
        <v>0.85</v>
      </c>
      <c r="E53" s="84">
        <v>0.81299999999999994</v>
      </c>
      <c r="F53" s="84">
        <v>-0.24</v>
      </c>
      <c r="G53" s="112">
        <f t="shared" si="1"/>
        <v>0.91679999999999995</v>
      </c>
      <c r="M53" s="55"/>
      <c r="N53" s="55"/>
      <c r="O53" s="55"/>
      <c r="P53" s="55"/>
    </row>
    <row r="54" spans="1:16">
      <c r="A54" s="55" t="s">
        <v>61</v>
      </c>
      <c r="B54">
        <v>58596</v>
      </c>
      <c r="C54" s="86">
        <v>-0.5</v>
      </c>
      <c r="D54" s="84">
        <v>0.85</v>
      </c>
      <c r="E54">
        <v>0.5</v>
      </c>
      <c r="F54" s="84">
        <v>0</v>
      </c>
      <c r="G54" s="112">
        <f t="shared" si="1"/>
        <v>0.8</v>
      </c>
      <c r="M54" s="55"/>
      <c r="N54" s="55"/>
      <c r="O54" s="55"/>
      <c r="P54" s="55"/>
    </row>
    <row r="55" spans="1:16">
      <c r="A55" s="55" t="s">
        <v>62</v>
      </c>
      <c r="B55" s="92">
        <v>58597</v>
      </c>
      <c r="C55" s="100">
        <v>-0.5</v>
      </c>
      <c r="D55" s="100">
        <v>0.85</v>
      </c>
      <c r="E55" s="70">
        <v>0.42099999999999999</v>
      </c>
      <c r="F55" s="70">
        <v>0.22900000000000001</v>
      </c>
      <c r="G55" s="110">
        <f t="shared" si="1"/>
        <v>1.04</v>
      </c>
      <c r="H55" s="70"/>
      <c r="I55" s="70"/>
      <c r="J55" s="70"/>
      <c r="K55" s="70"/>
      <c r="L55" s="93"/>
      <c r="M55" s="55"/>
      <c r="N55" s="55"/>
      <c r="O55" s="55"/>
      <c r="P55" s="55"/>
    </row>
    <row r="56" spans="1:16">
      <c r="A56" s="55"/>
      <c r="B56" s="94">
        <v>58598</v>
      </c>
      <c r="C56" s="102">
        <v>-0.5</v>
      </c>
      <c r="D56" s="102">
        <v>0.85</v>
      </c>
      <c r="E56" s="99">
        <v>0.61099999999999999</v>
      </c>
      <c r="F56" s="99">
        <v>0.05</v>
      </c>
      <c r="G56" s="112">
        <f t="shared" si="1"/>
        <v>1.0576000000000001</v>
      </c>
      <c r="H56" s="73"/>
      <c r="I56" s="73"/>
      <c r="J56" s="73"/>
      <c r="K56" s="73"/>
      <c r="L56" s="95"/>
      <c r="M56" s="55"/>
      <c r="N56" s="55"/>
      <c r="O56" s="55"/>
      <c r="P56" s="55"/>
    </row>
    <row r="57" spans="1:16">
      <c r="A57" s="55"/>
      <c r="B57" s="96">
        <v>58599</v>
      </c>
      <c r="C57" s="101">
        <v>-0.5</v>
      </c>
      <c r="D57" s="101">
        <v>0.85</v>
      </c>
      <c r="E57" s="97">
        <v>0.71099999999999997</v>
      </c>
      <c r="F57" s="97">
        <v>0.22</v>
      </c>
      <c r="G57" s="30">
        <f t="shared" si="1"/>
        <v>1.4896</v>
      </c>
      <c r="H57" s="97"/>
      <c r="I57" s="97"/>
      <c r="J57" s="97"/>
      <c r="K57" s="97"/>
      <c r="L57" s="98"/>
      <c r="M57" s="55"/>
      <c r="N57" s="55"/>
      <c r="O57" s="55"/>
      <c r="P57" s="55"/>
    </row>
    <row r="58" spans="1:16">
      <c r="A58" s="55" t="s">
        <v>63</v>
      </c>
      <c r="B58" s="55">
        <v>58600</v>
      </c>
      <c r="C58" s="103">
        <f>-2/SQRT(2)</f>
        <v>-1.4142135623730949</v>
      </c>
      <c r="D58" s="103">
        <f>3.8/SQRT(2)</f>
        <v>2.6870057685088802</v>
      </c>
      <c r="E58" s="71">
        <v>0.46899999999999997</v>
      </c>
      <c r="F58" s="106">
        <v>0.11</v>
      </c>
      <c r="G58" s="110">
        <f t="shared" si="1"/>
        <v>0.9264</v>
      </c>
      <c r="H58" s="55"/>
      <c r="I58" s="55"/>
      <c r="J58" s="55"/>
      <c r="K58" s="55"/>
      <c r="L58" s="55"/>
      <c r="M58" s="55"/>
      <c r="N58" s="55"/>
      <c r="O58" s="55"/>
      <c r="P58" s="55"/>
    </row>
    <row r="59" spans="1:16">
      <c r="A59" s="71" t="s">
        <v>64</v>
      </c>
      <c r="B59" s="79">
        <v>58601</v>
      </c>
      <c r="C59" s="87">
        <v>-1</v>
      </c>
      <c r="D59" s="87">
        <v>1.9</v>
      </c>
      <c r="E59" s="74">
        <v>0.58099999999999996</v>
      </c>
      <c r="F59" s="74">
        <v>0</v>
      </c>
      <c r="G59" s="107">
        <f t="shared" si="1"/>
        <v>0.92959999999999998</v>
      </c>
      <c r="H59" s="74"/>
      <c r="I59" s="74"/>
      <c r="J59" s="74">
        <v>75</v>
      </c>
      <c r="K59" s="74">
        <v>250</v>
      </c>
      <c r="L59" s="74" t="s">
        <v>66</v>
      </c>
      <c r="M59" s="55"/>
      <c r="N59" s="55"/>
      <c r="O59" s="55"/>
      <c r="P59" s="55"/>
    </row>
    <row r="60" spans="1:16">
      <c r="A60" s="55"/>
      <c r="B60" s="71">
        <v>58602</v>
      </c>
      <c r="C60" s="102"/>
      <c r="D60" s="102"/>
      <c r="E60" s="102">
        <v>0.68600000000000005</v>
      </c>
      <c r="F60" s="102"/>
      <c r="G60" s="30">
        <f t="shared" si="1"/>
        <v>1.0976000000000001</v>
      </c>
      <c r="H60" s="55"/>
      <c r="I60" s="55" t="s">
        <v>65</v>
      </c>
      <c r="J60" s="55"/>
      <c r="K60" s="55"/>
      <c r="L60" s="55"/>
      <c r="M60" s="55"/>
      <c r="N60" s="55"/>
      <c r="O60" s="55"/>
      <c r="P60" s="55"/>
    </row>
    <row r="61" spans="1:16">
      <c r="A61" s="55"/>
      <c r="B61" s="79">
        <v>58603</v>
      </c>
      <c r="C61" s="87"/>
      <c r="D61" s="87"/>
      <c r="E61" s="74">
        <v>0.57399999999999995</v>
      </c>
      <c r="F61" s="74">
        <v>0.1</v>
      </c>
      <c r="G61" s="107">
        <f t="shared" si="1"/>
        <v>1.0784</v>
      </c>
      <c r="H61" s="74"/>
      <c r="I61" s="74"/>
      <c r="J61" s="74"/>
      <c r="K61" s="74"/>
      <c r="L61" s="74"/>
      <c r="M61" s="55"/>
      <c r="N61" s="55"/>
      <c r="O61" s="55"/>
      <c r="P61" s="55"/>
    </row>
    <row r="62" spans="1:16">
      <c r="A62" s="55"/>
      <c r="B62" s="79">
        <v>58604</v>
      </c>
      <c r="C62" s="87"/>
      <c r="D62" s="87"/>
      <c r="E62" s="74">
        <v>0.57599999999999996</v>
      </c>
      <c r="F62" s="74">
        <v>0.12</v>
      </c>
      <c r="G62" s="107">
        <f t="shared" si="1"/>
        <v>1.1135999999999999</v>
      </c>
      <c r="H62" s="74"/>
      <c r="I62" s="74"/>
      <c r="J62" s="74"/>
      <c r="K62" s="74"/>
      <c r="L62" s="74"/>
      <c r="M62" s="55"/>
      <c r="N62" s="55"/>
      <c r="O62" s="55"/>
      <c r="P62" s="55"/>
    </row>
    <row r="63" spans="1:16">
      <c r="A63" s="55"/>
      <c r="B63" s="79">
        <v>58605</v>
      </c>
      <c r="C63" s="87"/>
      <c r="D63" s="87"/>
      <c r="E63" s="74">
        <v>0.58599999999999997</v>
      </c>
      <c r="F63" s="74">
        <v>0.11</v>
      </c>
      <c r="G63" s="107">
        <f t="shared" si="1"/>
        <v>1.1135999999999999</v>
      </c>
      <c r="H63" s="74"/>
      <c r="I63" s="74"/>
      <c r="J63" s="74"/>
      <c r="K63" s="74"/>
      <c r="L63" s="74"/>
      <c r="M63" s="55"/>
      <c r="N63" s="55"/>
      <c r="O63" s="55"/>
      <c r="P63" s="55"/>
    </row>
    <row r="64" spans="1:16">
      <c r="A64" s="55"/>
      <c r="B64" s="79">
        <v>58606</v>
      </c>
      <c r="C64" s="87"/>
      <c r="D64" s="87"/>
      <c r="E64" s="74">
        <v>0.81499999999999995</v>
      </c>
      <c r="F64" s="74">
        <v>-0.11</v>
      </c>
      <c r="G64" s="107">
        <f t="shared" si="1"/>
        <v>1.1279999999999999</v>
      </c>
      <c r="H64" s="74"/>
      <c r="I64" s="74"/>
      <c r="J64" s="74"/>
      <c r="K64" s="74"/>
      <c r="L64" s="74"/>
      <c r="M64" s="55"/>
      <c r="N64" s="55"/>
      <c r="O64" s="55"/>
      <c r="P64" s="55"/>
    </row>
    <row r="65" spans="1:16">
      <c r="A65" s="55"/>
      <c r="B65" s="79">
        <v>58607</v>
      </c>
      <c r="C65" s="87"/>
      <c r="D65" s="87"/>
      <c r="E65" s="74">
        <v>0.58899999999999997</v>
      </c>
      <c r="F65" s="74">
        <v>0.12</v>
      </c>
      <c r="G65" s="107">
        <f t="shared" si="1"/>
        <v>1.1344000000000001</v>
      </c>
      <c r="H65" s="74"/>
      <c r="I65" s="74"/>
      <c r="J65" s="74"/>
      <c r="K65" s="74"/>
      <c r="L65" s="74"/>
      <c r="M65" s="55"/>
      <c r="N65" s="55"/>
      <c r="O65" s="55"/>
      <c r="P65" s="55"/>
    </row>
    <row r="66" spans="1:16">
      <c r="A66" s="104"/>
      <c r="B66" s="79">
        <v>58608</v>
      </c>
      <c r="C66" s="74"/>
      <c r="D66" s="74"/>
      <c r="E66" s="74">
        <v>0.47599999999999998</v>
      </c>
      <c r="F66" s="74">
        <v>0.23</v>
      </c>
      <c r="G66" s="107">
        <f t="shared" si="1"/>
        <v>1.1295999999999999</v>
      </c>
      <c r="H66" s="74"/>
      <c r="I66" s="74"/>
      <c r="J66" s="74"/>
      <c r="K66" s="74"/>
      <c r="L66" s="74"/>
      <c r="M66" s="55"/>
      <c r="N66" s="55"/>
      <c r="O66" s="55"/>
      <c r="P66" s="55"/>
    </row>
    <row r="67" spans="1:16">
      <c r="A67" s="104"/>
      <c r="B67" s="79">
        <v>58609</v>
      </c>
      <c r="C67" s="74"/>
      <c r="D67" s="74"/>
      <c r="E67" s="74">
        <v>0.59599999999999997</v>
      </c>
      <c r="F67" s="74">
        <v>0.10299999999999999</v>
      </c>
      <c r="G67" s="107">
        <f t="shared" si="1"/>
        <v>1.1184000000000001</v>
      </c>
      <c r="H67" s="74"/>
      <c r="I67" s="74"/>
      <c r="J67" s="74"/>
      <c r="K67" s="74"/>
      <c r="L67" s="74"/>
      <c r="M67" s="55"/>
      <c r="N67" s="55"/>
      <c r="O67" s="55"/>
      <c r="P67" s="55"/>
    </row>
    <row r="68" spans="1:16">
      <c r="A68" s="104"/>
      <c r="B68" s="105">
        <v>58610</v>
      </c>
      <c r="C68" s="105"/>
      <c r="D68" s="105"/>
      <c r="E68" s="105">
        <v>0.755</v>
      </c>
      <c r="F68" s="105">
        <v>0</v>
      </c>
      <c r="G68" s="113">
        <f t="shared" si="1"/>
        <v>1.2080000000000002</v>
      </c>
      <c r="H68" s="105"/>
      <c r="I68" s="105"/>
      <c r="J68" s="105"/>
      <c r="K68" s="105"/>
      <c r="L68" s="105" t="s">
        <v>33</v>
      </c>
      <c r="M68" s="55"/>
      <c r="N68" s="55"/>
      <c r="O68" s="55"/>
      <c r="P68" s="55"/>
    </row>
    <row r="69" spans="1:16">
      <c r="A69" s="104"/>
      <c r="B69" s="79">
        <v>58611</v>
      </c>
      <c r="C69" s="74"/>
      <c r="D69" s="74"/>
      <c r="E69" s="74">
        <v>0.75700000000000001</v>
      </c>
      <c r="F69" s="74">
        <v>0</v>
      </c>
      <c r="G69" s="107">
        <f t="shared" si="1"/>
        <v>1.2112000000000001</v>
      </c>
      <c r="H69" s="74"/>
      <c r="I69" s="74"/>
      <c r="J69" s="74"/>
      <c r="K69" s="74"/>
      <c r="L69" s="74"/>
      <c r="M69" s="55"/>
      <c r="N69" s="55"/>
      <c r="O69" s="55"/>
      <c r="P69" s="55"/>
    </row>
    <row r="70" spans="1:16">
      <c r="A70" s="104"/>
      <c r="B70" s="79">
        <v>58612</v>
      </c>
      <c r="C70" s="74"/>
      <c r="D70" s="74"/>
      <c r="E70" s="74">
        <v>0.77600000000000002</v>
      </c>
      <c r="F70" s="74">
        <v>0</v>
      </c>
      <c r="G70" s="107">
        <f t="shared" si="1"/>
        <v>1.2416</v>
      </c>
      <c r="H70" s="74"/>
      <c r="I70" s="74"/>
      <c r="J70" s="74"/>
      <c r="K70" s="74"/>
      <c r="L70" s="74"/>
      <c r="M70" s="55"/>
      <c r="N70" s="55"/>
      <c r="O70" s="55"/>
      <c r="P70" s="55"/>
    </row>
    <row r="71" spans="1:16">
      <c r="A71" s="104"/>
      <c r="B71" s="79">
        <v>58613</v>
      </c>
      <c r="C71" s="74"/>
      <c r="D71" s="74"/>
      <c r="E71" s="74">
        <v>0.752</v>
      </c>
      <c r="F71" s="74">
        <v>0</v>
      </c>
      <c r="G71" s="107">
        <f t="shared" si="1"/>
        <v>1.2032</v>
      </c>
      <c r="H71" s="74"/>
      <c r="I71" s="74"/>
      <c r="J71" s="74"/>
      <c r="K71" s="74"/>
      <c r="L71" s="74"/>
      <c r="M71" s="55"/>
      <c r="N71" s="55"/>
      <c r="O71" s="55"/>
      <c r="P71" s="55"/>
    </row>
    <row r="72" spans="1:16">
      <c r="A72" s="104"/>
      <c r="B72" s="79">
        <v>58614</v>
      </c>
      <c r="C72" s="74"/>
      <c r="D72" s="74"/>
      <c r="E72" s="74">
        <v>0.76500000000000001</v>
      </c>
      <c r="F72" s="74">
        <v>0</v>
      </c>
      <c r="G72" s="107">
        <f t="shared" si="1"/>
        <v>1.2240000000000002</v>
      </c>
      <c r="H72" s="74"/>
      <c r="I72" s="74"/>
      <c r="J72" s="74"/>
      <c r="K72" s="74"/>
      <c r="L72" s="74"/>
      <c r="M72" s="55"/>
      <c r="N72" s="55"/>
      <c r="O72" s="55"/>
      <c r="P72" s="55"/>
    </row>
    <row r="73" spans="1:16">
      <c r="A73" s="104"/>
      <c r="B73" s="79">
        <v>58615</v>
      </c>
      <c r="C73" s="74"/>
      <c r="D73" s="74"/>
      <c r="E73" s="74">
        <v>0.77</v>
      </c>
      <c r="F73" s="74">
        <v>0</v>
      </c>
      <c r="G73" s="107">
        <f t="shared" si="1"/>
        <v>1.2320000000000002</v>
      </c>
      <c r="H73" s="74"/>
      <c r="I73" s="74"/>
      <c r="J73" s="74"/>
      <c r="K73" s="74"/>
      <c r="L73" s="74"/>
      <c r="M73" s="55"/>
      <c r="N73" s="55"/>
      <c r="O73" s="55"/>
      <c r="P73" s="55"/>
    </row>
    <row r="74" spans="1:16">
      <c r="A74" s="104"/>
      <c r="B74" s="79">
        <v>58616</v>
      </c>
      <c r="C74" s="74"/>
      <c r="D74" s="74"/>
      <c r="E74" s="74">
        <v>0.754</v>
      </c>
      <c r="F74" s="74">
        <v>0</v>
      </c>
      <c r="G74" s="107">
        <f t="shared" si="1"/>
        <v>1.2064000000000001</v>
      </c>
      <c r="H74" s="74"/>
      <c r="I74" s="74"/>
      <c r="J74" s="74"/>
      <c r="K74" s="74"/>
      <c r="L74" s="74"/>
      <c r="M74" s="55"/>
      <c r="N74" s="55"/>
      <c r="O74" s="55"/>
      <c r="P74" s="55"/>
    </row>
    <row r="75" spans="1:16">
      <c r="A75" s="104"/>
      <c r="B75" s="79">
        <v>58617</v>
      </c>
      <c r="C75" s="74"/>
      <c r="D75" s="74"/>
      <c r="E75" s="74">
        <v>0.76400000000000001</v>
      </c>
      <c r="F75" s="74">
        <v>0</v>
      </c>
      <c r="G75" s="107">
        <f t="shared" si="1"/>
        <v>1.2224000000000002</v>
      </c>
      <c r="H75" s="74"/>
      <c r="I75" s="74"/>
      <c r="J75" s="74"/>
      <c r="K75" s="74"/>
      <c r="L75" s="74"/>
      <c r="M75" s="55"/>
      <c r="N75" s="55"/>
      <c r="O75" s="55"/>
      <c r="P75" s="55"/>
    </row>
    <row r="76" spans="1:16">
      <c r="A76" s="104"/>
      <c r="B76" s="74">
        <v>58618</v>
      </c>
      <c r="C76" s="74"/>
      <c r="D76" s="74"/>
      <c r="E76" s="74">
        <v>0.71599999999999997</v>
      </c>
      <c r="F76" s="74">
        <v>0</v>
      </c>
      <c r="G76" s="107">
        <f t="shared" si="1"/>
        <v>1.1456</v>
      </c>
      <c r="H76" s="74"/>
      <c r="I76" s="74"/>
      <c r="J76" s="74"/>
      <c r="K76" s="74"/>
      <c r="L76" s="74"/>
      <c r="M76" s="55"/>
      <c r="N76" s="55"/>
      <c r="O76" s="55"/>
      <c r="P76" s="55"/>
    </row>
    <row r="77" spans="1:16">
      <c r="A77" s="10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1:16">
      <c r="A78" s="104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1:16">
      <c r="A79" s="104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1:16">
      <c r="A80" s="104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1:16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1:16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1:16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1:16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1:16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1:1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1:16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1:16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1:16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1:16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1:16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1:16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 Paper-Plain</vt:lpstr>
      <vt:lpstr>24 GHz Gun Oscillator Bias Scan</vt:lpstr>
      <vt:lpstr>Frequency Multiplier + Voltage </vt:lpstr>
      <vt:lpstr>20150204</vt:lpstr>
      <vt:lpstr>20150205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Graph Paper</dc:title>
  <dc:creator>Unknown</dc:creator>
  <cp:lastModifiedBy>Gavin Weir</cp:lastModifiedBy>
  <cp:lastPrinted>2000-04-27T20:00:19Z</cp:lastPrinted>
  <dcterms:created xsi:type="dcterms:W3CDTF">1999-11-04T23:11:41Z</dcterms:created>
  <dcterms:modified xsi:type="dcterms:W3CDTF">2015-04-17T14:30:11Z</dcterms:modified>
</cp:coreProperties>
</file>