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C7EC61AA-4F02-4DA9-BD34-21A4CDC1CA67}" xr6:coauthVersionLast="47" xr6:coauthVersionMax="47" xr10:uidLastSave="{00000000-0000-0000-0000-000000000000}"/>
  <bookViews>
    <workbookView xWindow="-28920" yWindow="-2010" windowWidth="29040" windowHeight="17640" tabRatio="330" xr2:uid="{00000000-000D-0000-FFFF-FFFF00000000}"/>
  </bookViews>
  <sheets>
    <sheet name="Zeitplan BA" sheetId="11" r:id="rId1"/>
  </sheets>
  <definedNames>
    <definedName name="_xlnm.Print_Titles" localSheetId="0">'Zeitplan BA'!$4:$6</definedName>
    <definedName name="Heute" localSheetId="0">TODAY()</definedName>
    <definedName name="Projektanfang">'Zeitplan BA'!$E$3</definedName>
    <definedName name="task_end" localSheetId="0">'Zeitplan BA'!$F1</definedName>
    <definedName name="task_progress" localSheetId="0">'Zeitplan BA'!$D1</definedName>
    <definedName name="task_start" localSheetId="0">'Zeitplan BA'!$E1</definedName>
    <definedName name="Woche_anzeigen">'Zeitplan BA'!$M$3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1" l="1"/>
  <c r="G12" i="11"/>
  <c r="F12" i="11"/>
  <c r="E11" i="11"/>
  <c r="F10" i="11"/>
  <c r="G10" i="11" s="1"/>
  <c r="F9" i="11"/>
  <c r="G9" i="11" s="1"/>
  <c r="F8" i="11"/>
  <c r="G8" i="11" s="1"/>
  <c r="G7" i="11"/>
  <c r="F18" i="11"/>
  <c r="E4" i="11"/>
  <c r="F14" i="11"/>
  <c r="E15" i="11" s="1"/>
  <c r="F41" i="11"/>
  <c r="E42" i="11" s="1"/>
  <c r="F42" i="11" s="1"/>
  <c r="F40" i="11"/>
  <c r="G40" i="11" s="1"/>
  <c r="F25" i="11"/>
  <c r="G25" i="11" s="1"/>
  <c r="F20" i="11"/>
  <c r="G11" i="11" l="1"/>
  <c r="F11" i="11"/>
  <c r="G15" i="11"/>
  <c r="E16" i="11"/>
  <c r="F16" i="11" s="1"/>
  <c r="G41" i="11"/>
  <c r="E26" i="11"/>
  <c r="F26" i="11" s="1"/>
  <c r="E27" i="11" l="1"/>
  <c r="F27" i="11" l="1"/>
  <c r="E29" i="11" s="1"/>
  <c r="F29" i="11" s="1"/>
  <c r="E30" i="11" s="1"/>
  <c r="F30" i="11" s="1"/>
  <c r="E31" i="11" s="1"/>
  <c r="F31" i="11" s="1"/>
  <c r="E32" i="11" s="1"/>
  <c r="F32" i="11" s="1"/>
  <c r="G29" i="11" l="1"/>
  <c r="H5" i="11"/>
  <c r="H6" i="11" s="1"/>
  <c r="G30" i="11" l="1"/>
  <c r="G44" i="11"/>
  <c r="G28" i="11"/>
  <c r="G27" i="11"/>
  <c r="G26" i="11"/>
  <c r="G24" i="11"/>
  <c r="G23" i="11"/>
  <c r="G17" i="11"/>
  <c r="G13" i="11"/>
  <c r="G31" i="11" l="1"/>
  <c r="E33" i="11"/>
  <c r="F33" i="11" s="1"/>
  <c r="E35" i="11" s="1"/>
  <c r="F35" i="11" s="1"/>
  <c r="E36" i="11" s="1"/>
  <c r="F36" i="11" s="1"/>
  <c r="E37" i="11" s="1"/>
  <c r="F37" i="11" s="1"/>
  <c r="E38" i="11" s="1"/>
  <c r="E19" i="11"/>
  <c r="G32" i="11" l="1"/>
  <c r="G18" i="11"/>
  <c r="E22" i="11"/>
  <c r="F22" i="11" s="1"/>
  <c r="G22" i="11" s="1"/>
  <c r="F19" i="11"/>
  <c r="G19" i="11" s="1"/>
  <c r="G14" i="11"/>
  <c r="E21" i="11"/>
  <c r="G20" i="11"/>
  <c r="I5" i="11"/>
  <c r="H4" i="11"/>
  <c r="G33" i="11" l="1"/>
  <c r="J5" i="11"/>
  <c r="I6" i="11"/>
  <c r="F21" i="11"/>
  <c r="G21" i="11" s="1"/>
  <c r="G16" i="11"/>
  <c r="K5" i="11" l="1"/>
  <c r="J6" i="11"/>
  <c r="G35" i="11" l="1"/>
  <c r="L5" i="11"/>
  <c r="K6" i="11"/>
  <c r="G36" i="11" l="1"/>
  <c r="M5" i="11"/>
  <c r="L6" i="11"/>
  <c r="F38" i="11" l="1"/>
  <c r="G38" i="11" s="1"/>
  <c r="G37" i="11"/>
  <c r="N5" i="11"/>
  <c r="M6" i="11"/>
  <c r="O5" i="11" l="1"/>
  <c r="N6" i="11"/>
  <c r="G42" i="11" l="1"/>
  <c r="O6" i="11"/>
  <c r="P5" i="11"/>
  <c r="O4" i="11"/>
  <c r="Q5" i="11" l="1"/>
  <c r="P6" i="11"/>
  <c r="R5" i="11" l="1"/>
  <c r="Q6" i="11"/>
  <c r="S5" i="11" l="1"/>
  <c r="R6" i="11"/>
  <c r="T5" i="11" l="1"/>
  <c r="S6" i="11"/>
  <c r="U5" i="11" l="1"/>
  <c r="T6" i="11"/>
  <c r="V5" i="11" l="1"/>
  <c r="U6" i="11"/>
  <c r="V6" i="11" l="1"/>
  <c r="W5" i="11"/>
  <c r="V4"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l="1"/>
  <c r="BL5" i="11"/>
  <c r="BM5" i="11" l="1"/>
  <c r="BL6" i="11"/>
  <c r="BL4" i="11"/>
  <c r="BM6" i="11" l="1"/>
  <c r="BN5" i="11"/>
  <c r="BO5" i="11" l="1"/>
  <c r="BN6" i="11"/>
  <c r="BO6" i="11" l="1"/>
  <c r="BP5" i="11"/>
  <c r="BP6" i="11" l="1"/>
  <c r="BQ5" i="11"/>
  <c r="BQ6" i="11" l="1"/>
  <c r="BR5" i="11"/>
  <c r="BR6" i="11" s="1"/>
</calcChain>
</file>

<file path=xl/sharedStrings.xml><?xml version="1.0" encoding="utf-8"?>
<sst xmlns="http://schemas.openxmlformats.org/spreadsheetml/2006/main" count="57" uniqueCount="55">
  <si>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</si>
  <si>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</si>
  <si>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</si>
  <si>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</si>
  <si>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</si>
  <si>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</si>
  <si>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</si>
  <si>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</si>
  <si>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</si>
  <si>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</si>
  <si>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</si>
  <si>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</si>
  <si>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</si>
  <si>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</si>
  <si>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START</t>
  </si>
  <si>
    <t>Gamze Sevik</t>
  </si>
  <si>
    <t>Orientierungs- und Planungsphase</t>
  </si>
  <si>
    <t>Vorbereitungsphase</t>
  </si>
  <si>
    <t>Strukturierungsphase</t>
  </si>
  <si>
    <t>Schreibphase</t>
  </si>
  <si>
    <t>Ausschreibung</t>
  </si>
  <si>
    <t>Vertrag</t>
  </si>
  <si>
    <t>Besprechung Thema</t>
  </si>
  <si>
    <t>Literatursuche &amp; -analyse</t>
  </si>
  <si>
    <t>Suche von weiteren Quellen</t>
  </si>
  <si>
    <t>Aufstellung Zeitplan</t>
  </si>
  <si>
    <t>Grobe Gliederung erstellen</t>
  </si>
  <si>
    <t>Implementierungsphase</t>
  </si>
  <si>
    <t>Hauptteil mit Unterkapitel verfassen</t>
  </si>
  <si>
    <t>Korrekturphase</t>
  </si>
  <si>
    <t>Literaturverezichnis &amp; Quellen</t>
  </si>
  <si>
    <t>Korrekturlesen</t>
  </si>
  <si>
    <t>Endkorrektur (Rechtschreibung, Grammatik, Zeichensetzung)</t>
  </si>
  <si>
    <t>Layout prüfen (LaTeX)</t>
  </si>
  <si>
    <t>Abschlussphase</t>
  </si>
  <si>
    <t>Abschlusspräsentation</t>
  </si>
  <si>
    <t>Latex Editor wählen, herunterladen</t>
  </si>
  <si>
    <t>Literaturverwaltung wählen, herunterladen</t>
  </si>
  <si>
    <t>Deckbaltt, Kurzfassunng/Abstract, Einleitung</t>
  </si>
  <si>
    <t>Grundlagen: Data Science Workflow, Big Data</t>
  </si>
  <si>
    <t>Evaluation</t>
  </si>
  <si>
    <t>Schluss schreiben (Zusammenfassung, Ausblick, Danksagung)</t>
  </si>
  <si>
    <t>PDF abgeben</t>
  </si>
  <si>
    <t>Drucken &amp; Binden</t>
  </si>
  <si>
    <t>"How Are Different Asynchronous Programming Constructs in JavaScript Related to Software Quality? A Repository Mining Study on GitHub"</t>
  </si>
  <si>
    <t>Supervisor: Dr. Justus Bogner</t>
  </si>
  <si>
    <t>TASK</t>
  </si>
  <si>
    <t>PROGRESS</t>
  </si>
  <si>
    <t>END</t>
  </si>
  <si>
    <t>DAYS</t>
  </si>
  <si>
    <t>Display Week:</t>
  </si>
  <si>
    <t>Project Start:</t>
  </si>
  <si>
    <t>Schedule BSc Thesis</t>
  </si>
  <si>
    <t>Project End:</t>
  </si>
  <si>
    <t>JavaScript recherchieren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</si>
</sst>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FF0000"/>
      </left>
      <right style="thin">
        <color rgb="FFFF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4">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0" fillId="0" borderId="0" xfId="7" applyFont="1" applyAlignment="1">
      <alignment vertical="center"/>
    </xf>
    <xf numFmtId="0" fontId="29" fillId="0" borderId="0" xfId="6"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9" fillId="0" borderId="0" xfId="8" applyAlignment="1">
      <alignment horizontal="right" vertical="center" indent="1"/>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4" fontId="9" fillId="45" borderId="2" xfId="10" applyNumberFormat="1" applyFill="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4" fontId="0" fillId="46" borderId="2" xfId="0" applyNumberFormat="1" applyFill="1" applyBorder="1" applyAlignment="1">
      <alignment horizontal="center" vertical="center"/>
    </xf>
    <xf numFmtId="14" fontId="5" fillId="46" borderId="2" xfId="0" applyNumberFormat="1" applyFont="1" applyFill="1" applyBorder="1" applyAlignment="1">
      <alignment horizontal="center" vertical="center"/>
    </xf>
    <xf numFmtId="0" fontId="0" fillId="0" borderId="9" xfId="0" applyFill="1" applyBorder="1" applyAlignment="1">
      <alignment vertical="center"/>
    </xf>
    <xf numFmtId="0" fontId="9" fillId="0" borderId="0" xfId="8" applyBorder="1" applyAlignment="1">
      <alignment horizontal="right" vertical="center" indent="1"/>
    </xf>
    <xf numFmtId="0" fontId="13"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2" fillId="12" borderId="20" xfId="0" applyFont="1" applyFill="1" applyBorder="1" applyAlignment="1">
      <alignment horizontal="center" vertical="center" shrinkToFit="1"/>
    </xf>
    <xf numFmtId="0" fontId="12" fillId="12" borderId="21" xfId="0" applyFont="1" applyFill="1" applyBorder="1" applyAlignment="1">
      <alignment horizontal="center" vertical="center" shrinkToFit="1"/>
    </xf>
    <xf numFmtId="0" fontId="12" fillId="12" borderId="19" xfId="0" applyFont="1" applyFill="1" applyBorder="1" applyAlignment="1">
      <alignment horizontal="center" vertical="center" shrinkToFit="1"/>
    </xf>
    <xf numFmtId="0" fontId="0" fillId="0" borderId="23" xfId="0" applyBorder="1" applyAlignment="1">
      <alignment vertical="center"/>
    </xf>
    <xf numFmtId="0" fontId="0" fillId="0" borderId="24" xfId="0" applyBorder="1" applyAlignment="1">
      <alignment vertical="center"/>
    </xf>
    <xf numFmtId="0" fontId="0" fillId="0" borderId="22" xfId="0" applyBorder="1" applyAlignment="1">
      <alignment vertical="center"/>
    </xf>
    <xf numFmtId="0" fontId="0" fillId="0" borderId="25" xfId="0" applyBorder="1" applyAlignment="1">
      <alignment vertical="center"/>
    </xf>
    <xf numFmtId="0" fontId="0" fillId="2" borderId="24" xfId="0" applyFill="1" applyBorder="1" applyAlignment="1">
      <alignment vertical="center"/>
    </xf>
    <xf numFmtId="0" fontId="0" fillId="2" borderId="26" xfId="0" applyFill="1" applyBorder="1" applyAlignment="1">
      <alignment vertical="center"/>
    </xf>
    <xf numFmtId="0" fontId="0" fillId="2" borderId="25" xfId="0" applyFill="1" applyBorder="1" applyAlignment="1">
      <alignment vertical="center"/>
    </xf>
    <xf numFmtId="171" fontId="9" fillId="0" borderId="17" xfId="9" applyNumberFormat="1" applyBorder="1">
      <alignment horizontal="center" vertical="center"/>
    </xf>
    <xf numFmtId="171" fontId="9" fillId="0" borderId="18" xfId="9" applyNumberFormat="1" applyBorder="1">
      <alignment horizontal="center" vertical="center"/>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0" borderId="27" xfId="0" applyBorder="1" applyAlignment="1">
      <alignment horizontal="center" vertical="center"/>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enutzerdefiniert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0504D"/>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7"/>
  <sheetViews>
    <sheetView showGridLines="0" tabSelected="1" showRuler="0" zoomScaleNormal="100" zoomScalePageLayoutView="70" workbookViewId="0">
      <pane ySplit="6" topLeftCell="A7" activePane="bottomLeft" state="frozen"/>
      <selection pane="bottomLeft" activeCell="AN14" sqref="AN14"/>
    </sheetView>
  </sheetViews>
  <sheetFormatPr baseColWidth="10" defaultColWidth="9.140625" defaultRowHeight="30" customHeight="1" x14ac:dyDescent="0.25"/>
  <cols>
    <col min="1" max="1" width="2.7109375" style="32" customWidth="1"/>
    <col min="2" max="2" width="19.85546875" customWidth="1"/>
    <col min="3" max="3" width="20.42578125" customWidth="1"/>
    <col min="4" max="4" width="6.7109375" customWidth="1"/>
    <col min="5" max="5" width="13.7109375" style="4" customWidth="1"/>
    <col min="6" max="6" width="13.85546875" customWidth="1"/>
    <col min="7" max="7" width="5" customWidth="1"/>
    <col min="8" max="63" width="3.140625" customWidth="1"/>
    <col min="64" max="70" width="3" customWidth="1"/>
  </cols>
  <sheetData>
    <row r="1" spans="1:70" ht="30" customHeight="1" x14ac:dyDescent="0.25">
      <c r="A1" s="33" t="s">
        <v>0</v>
      </c>
      <c r="B1" s="82" t="s">
        <v>52</v>
      </c>
      <c r="C1" s="83"/>
      <c r="D1" s="84"/>
      <c r="E1" s="3"/>
      <c r="F1" s="31"/>
      <c r="G1" s="1"/>
      <c r="H1" s="8"/>
    </row>
    <row r="2" spans="1:70" ht="30" customHeight="1" x14ac:dyDescent="0.25">
      <c r="A2" s="32" t="s">
        <v>1</v>
      </c>
      <c r="B2" s="59" t="s">
        <v>44</v>
      </c>
      <c r="H2" s="35"/>
    </row>
    <row r="3" spans="1:70" ht="30" customHeight="1" x14ac:dyDescent="0.25">
      <c r="A3" s="32" t="s">
        <v>2</v>
      </c>
      <c r="B3" s="58" t="s">
        <v>15</v>
      </c>
      <c r="C3" s="70"/>
      <c r="D3" s="81" t="s">
        <v>51</v>
      </c>
      <c r="E3" s="95">
        <v>44683</v>
      </c>
      <c r="F3" s="96"/>
      <c r="H3" s="2" t="s">
        <v>50</v>
      </c>
      <c r="M3" s="101">
        <v>-1</v>
      </c>
      <c r="N3" s="101"/>
    </row>
    <row r="4" spans="1:70" ht="30" customHeight="1" x14ac:dyDescent="0.25">
      <c r="A4" s="33" t="s">
        <v>3</v>
      </c>
      <c r="B4" s="2" t="s">
        <v>45</v>
      </c>
      <c r="D4" s="81" t="s">
        <v>53</v>
      </c>
      <c r="E4" s="95">
        <f>Projektanfang+184</f>
        <v>44867</v>
      </c>
      <c r="F4" s="96"/>
      <c r="H4" s="98">
        <f>H5</f>
        <v>44669</v>
      </c>
      <c r="I4" s="99"/>
      <c r="J4" s="99"/>
      <c r="K4" s="99"/>
      <c r="L4" s="99"/>
      <c r="M4" s="102"/>
      <c r="N4" s="103"/>
      <c r="O4" s="98">
        <f>O5</f>
        <v>44676</v>
      </c>
      <c r="P4" s="99"/>
      <c r="Q4" s="99"/>
      <c r="R4" s="99"/>
      <c r="S4" s="99"/>
      <c r="T4" s="99"/>
      <c r="U4" s="100"/>
      <c r="V4" s="98">
        <f>V5</f>
        <v>44683</v>
      </c>
      <c r="W4" s="99"/>
      <c r="X4" s="99"/>
      <c r="Y4" s="99"/>
      <c r="Z4" s="99"/>
      <c r="AA4" s="99"/>
      <c r="AB4" s="100"/>
      <c r="AC4" s="98">
        <f>AC5</f>
        <v>44690</v>
      </c>
      <c r="AD4" s="99"/>
      <c r="AE4" s="99"/>
      <c r="AF4" s="99"/>
      <c r="AG4" s="99"/>
      <c r="AH4" s="99"/>
      <c r="AI4" s="100"/>
      <c r="AJ4" s="98">
        <f>AJ5</f>
        <v>44697</v>
      </c>
      <c r="AK4" s="99"/>
      <c r="AL4" s="99"/>
      <c r="AM4" s="99"/>
      <c r="AN4" s="99"/>
      <c r="AO4" s="99"/>
      <c r="AP4" s="100"/>
      <c r="AQ4" s="98">
        <f>AQ5</f>
        <v>44704</v>
      </c>
      <c r="AR4" s="99"/>
      <c r="AS4" s="99"/>
      <c r="AT4" s="99"/>
      <c r="AU4" s="99"/>
      <c r="AV4" s="99"/>
      <c r="AW4" s="100"/>
      <c r="AX4" s="98">
        <f>AX5</f>
        <v>44711</v>
      </c>
      <c r="AY4" s="99"/>
      <c r="AZ4" s="99"/>
      <c r="BA4" s="99"/>
      <c r="BB4" s="99"/>
      <c r="BC4" s="99"/>
      <c r="BD4" s="100"/>
      <c r="BE4" s="98">
        <f>BE5</f>
        <v>44718</v>
      </c>
      <c r="BF4" s="99"/>
      <c r="BG4" s="99"/>
      <c r="BH4" s="99"/>
      <c r="BI4" s="99"/>
      <c r="BJ4" s="99"/>
      <c r="BK4" s="100"/>
      <c r="BL4" s="98">
        <f>BL5</f>
        <v>44725</v>
      </c>
      <c r="BM4" s="99"/>
      <c r="BN4" s="99"/>
      <c r="BO4" s="99"/>
      <c r="BP4" s="99"/>
      <c r="BQ4" s="99"/>
      <c r="BR4" s="100"/>
    </row>
    <row r="5" spans="1:70" ht="15" customHeight="1" x14ac:dyDescent="0.25">
      <c r="A5" s="33" t="s">
        <v>4</v>
      </c>
      <c r="B5" s="97"/>
      <c r="C5" s="97"/>
      <c r="D5" s="97"/>
      <c r="E5" s="97"/>
      <c r="F5" s="97"/>
      <c r="H5" s="55">
        <f>Projektanfang-WEEKDAY(Projektanfang,1)+2+7*(Woche_anzeigen-1)</f>
        <v>44669</v>
      </c>
      <c r="I5" s="56">
        <f>H5+1</f>
        <v>44670</v>
      </c>
      <c r="J5" s="56">
        <f t="shared" ref="J5:AW5" si="0">I5+1</f>
        <v>44671</v>
      </c>
      <c r="K5" s="56">
        <f t="shared" si="0"/>
        <v>44672</v>
      </c>
      <c r="L5" s="56">
        <f t="shared" si="0"/>
        <v>44673</v>
      </c>
      <c r="M5" s="56">
        <f t="shared" si="0"/>
        <v>44674</v>
      </c>
      <c r="N5" s="57">
        <f t="shared" si="0"/>
        <v>44675</v>
      </c>
      <c r="O5" s="55">
        <f>N5+1</f>
        <v>44676</v>
      </c>
      <c r="P5" s="56">
        <f>O5+1</f>
        <v>44677</v>
      </c>
      <c r="Q5" s="56">
        <f t="shared" si="0"/>
        <v>44678</v>
      </c>
      <c r="R5" s="56">
        <f t="shared" si="0"/>
        <v>44679</v>
      </c>
      <c r="S5" s="56">
        <f t="shared" si="0"/>
        <v>44680</v>
      </c>
      <c r="T5" s="56">
        <f t="shared" si="0"/>
        <v>44681</v>
      </c>
      <c r="U5" s="57">
        <f t="shared" si="0"/>
        <v>44682</v>
      </c>
      <c r="V5" s="55">
        <f>U5+1</f>
        <v>44683</v>
      </c>
      <c r="W5" s="56">
        <f>V5+1</f>
        <v>44684</v>
      </c>
      <c r="X5" s="56">
        <f t="shared" si="0"/>
        <v>44685</v>
      </c>
      <c r="Y5" s="56">
        <f t="shared" si="0"/>
        <v>44686</v>
      </c>
      <c r="Z5" s="56">
        <f t="shared" si="0"/>
        <v>44687</v>
      </c>
      <c r="AA5" s="56">
        <f t="shared" si="0"/>
        <v>44688</v>
      </c>
      <c r="AB5" s="57">
        <f t="shared" si="0"/>
        <v>44689</v>
      </c>
      <c r="AC5" s="55">
        <f>AB5+1</f>
        <v>44690</v>
      </c>
      <c r="AD5" s="56">
        <f>AC5+1</f>
        <v>44691</v>
      </c>
      <c r="AE5" s="56">
        <f t="shared" si="0"/>
        <v>44692</v>
      </c>
      <c r="AF5" s="56">
        <f t="shared" si="0"/>
        <v>44693</v>
      </c>
      <c r="AG5" s="56">
        <f t="shared" si="0"/>
        <v>44694</v>
      </c>
      <c r="AH5" s="56">
        <f t="shared" si="0"/>
        <v>44695</v>
      </c>
      <c r="AI5" s="57">
        <f t="shared" si="0"/>
        <v>44696</v>
      </c>
      <c r="AJ5" s="55">
        <f>AI5+1</f>
        <v>44697</v>
      </c>
      <c r="AK5" s="56">
        <f>AJ5+1</f>
        <v>44698</v>
      </c>
      <c r="AL5" s="56">
        <f t="shared" si="0"/>
        <v>44699</v>
      </c>
      <c r="AM5" s="56">
        <f t="shared" si="0"/>
        <v>44700</v>
      </c>
      <c r="AN5" s="56">
        <f t="shared" si="0"/>
        <v>44701</v>
      </c>
      <c r="AO5" s="56">
        <f t="shared" si="0"/>
        <v>44702</v>
      </c>
      <c r="AP5" s="57">
        <f t="shared" si="0"/>
        <v>44703</v>
      </c>
      <c r="AQ5" s="55">
        <f>AP5+1</f>
        <v>44704</v>
      </c>
      <c r="AR5" s="56">
        <f>AQ5+1</f>
        <v>44705</v>
      </c>
      <c r="AS5" s="56">
        <f t="shared" si="0"/>
        <v>44706</v>
      </c>
      <c r="AT5" s="56">
        <f t="shared" si="0"/>
        <v>44707</v>
      </c>
      <c r="AU5" s="56">
        <f t="shared" si="0"/>
        <v>44708</v>
      </c>
      <c r="AV5" s="56">
        <f t="shared" si="0"/>
        <v>44709</v>
      </c>
      <c r="AW5" s="57">
        <f t="shared" si="0"/>
        <v>44710</v>
      </c>
      <c r="AX5" s="55">
        <f>AW5+1</f>
        <v>44711</v>
      </c>
      <c r="AY5" s="56">
        <f>AX5+1</f>
        <v>44712</v>
      </c>
      <c r="AZ5" s="56">
        <f t="shared" ref="AZ5:BD5" si="1">AY5+1</f>
        <v>44713</v>
      </c>
      <c r="BA5" s="56">
        <f t="shared" si="1"/>
        <v>44714</v>
      </c>
      <c r="BB5" s="56">
        <f t="shared" si="1"/>
        <v>44715</v>
      </c>
      <c r="BC5" s="56">
        <f t="shared" si="1"/>
        <v>44716</v>
      </c>
      <c r="BD5" s="57">
        <f t="shared" si="1"/>
        <v>44717</v>
      </c>
      <c r="BE5" s="55">
        <f>BD5+1</f>
        <v>44718</v>
      </c>
      <c r="BF5" s="56">
        <f>BE5+1</f>
        <v>44719</v>
      </c>
      <c r="BG5" s="56">
        <f t="shared" ref="BG5:BK5" si="2">BF5+1</f>
        <v>44720</v>
      </c>
      <c r="BH5" s="56">
        <f t="shared" si="2"/>
        <v>44721</v>
      </c>
      <c r="BI5" s="56">
        <f t="shared" si="2"/>
        <v>44722</v>
      </c>
      <c r="BJ5" s="56">
        <f t="shared" si="2"/>
        <v>44723</v>
      </c>
      <c r="BK5" s="57">
        <f t="shared" si="2"/>
        <v>44724</v>
      </c>
      <c r="BL5" s="55">
        <f>BK5+1</f>
        <v>44725</v>
      </c>
      <c r="BM5" s="56">
        <f>BL5+1</f>
        <v>44726</v>
      </c>
      <c r="BN5" s="56">
        <f t="shared" ref="BN5" si="3">BM5+1</f>
        <v>44727</v>
      </c>
      <c r="BO5" s="56">
        <f t="shared" ref="BO5" si="4">BN5+1</f>
        <v>44728</v>
      </c>
      <c r="BP5" s="56">
        <f t="shared" ref="BP5" si="5">BO5+1</f>
        <v>44729</v>
      </c>
      <c r="BQ5" s="56">
        <f t="shared" ref="BQ5" si="6">BP5+1</f>
        <v>44730</v>
      </c>
      <c r="BR5" s="57">
        <f t="shared" ref="BR5" si="7">BQ5+1</f>
        <v>44731</v>
      </c>
    </row>
    <row r="6" spans="1:70" ht="30" customHeight="1" thickBot="1" x14ac:dyDescent="0.3">
      <c r="A6" s="33" t="s">
        <v>5</v>
      </c>
      <c r="B6" s="5" t="s">
        <v>46</v>
      </c>
      <c r="C6" s="6"/>
      <c r="D6" s="6" t="s">
        <v>47</v>
      </c>
      <c r="E6" s="6" t="s">
        <v>14</v>
      </c>
      <c r="F6" s="6" t="s">
        <v>48</v>
      </c>
      <c r="G6" s="6" t="s">
        <v>49</v>
      </c>
      <c r="H6" s="7" t="str">
        <f t="shared" ref="H6:AM6" si="8">LEFT(TEXT(H5,"TTT"),1)</f>
        <v>M</v>
      </c>
      <c r="I6" s="7" t="str">
        <f t="shared" si="8"/>
        <v>D</v>
      </c>
      <c r="J6" s="7" t="str">
        <f t="shared" si="8"/>
        <v>M</v>
      </c>
      <c r="K6" s="7" t="str">
        <f t="shared" si="8"/>
        <v>D</v>
      </c>
      <c r="L6" s="7" t="str">
        <f t="shared" si="8"/>
        <v>F</v>
      </c>
      <c r="M6" s="7" t="str">
        <f t="shared" si="8"/>
        <v>S</v>
      </c>
      <c r="N6" s="7" t="str">
        <f t="shared" si="8"/>
        <v>S</v>
      </c>
      <c r="O6" s="7" t="str">
        <f t="shared" si="8"/>
        <v>M</v>
      </c>
      <c r="P6" s="7" t="str">
        <f t="shared" si="8"/>
        <v>D</v>
      </c>
      <c r="Q6" s="7" t="str">
        <f t="shared" si="8"/>
        <v>M</v>
      </c>
      <c r="R6" s="7" t="str">
        <f t="shared" si="8"/>
        <v>D</v>
      </c>
      <c r="S6" s="7" t="str">
        <f t="shared" si="8"/>
        <v>F</v>
      </c>
      <c r="T6" s="7" t="str">
        <f t="shared" si="8"/>
        <v>S</v>
      </c>
      <c r="U6" s="7" t="str">
        <f t="shared" si="8"/>
        <v>S</v>
      </c>
      <c r="V6" s="7" t="str">
        <f t="shared" si="8"/>
        <v>M</v>
      </c>
      <c r="W6" s="7" t="str">
        <f t="shared" si="8"/>
        <v>D</v>
      </c>
      <c r="X6" s="7" t="str">
        <f t="shared" si="8"/>
        <v>M</v>
      </c>
      <c r="Y6" s="7" t="str">
        <f t="shared" si="8"/>
        <v>D</v>
      </c>
      <c r="Z6" s="7" t="str">
        <f t="shared" si="8"/>
        <v>F</v>
      </c>
      <c r="AA6" s="7" t="str">
        <f t="shared" si="8"/>
        <v>S</v>
      </c>
      <c r="AB6" s="7" t="str">
        <f t="shared" si="8"/>
        <v>S</v>
      </c>
      <c r="AC6" s="7" t="str">
        <f t="shared" si="8"/>
        <v>M</v>
      </c>
      <c r="AD6" s="7" t="str">
        <f t="shared" si="8"/>
        <v>D</v>
      </c>
      <c r="AE6" s="7" t="str">
        <f t="shared" si="8"/>
        <v>M</v>
      </c>
      <c r="AF6" s="7" t="str">
        <f t="shared" si="8"/>
        <v>D</v>
      </c>
      <c r="AG6" s="7" t="str">
        <f t="shared" si="8"/>
        <v>F</v>
      </c>
      <c r="AH6" s="7" t="str">
        <f t="shared" si="8"/>
        <v>S</v>
      </c>
      <c r="AI6" s="7" t="str">
        <f t="shared" si="8"/>
        <v>S</v>
      </c>
      <c r="AJ6" s="7" t="str">
        <f t="shared" si="8"/>
        <v>M</v>
      </c>
      <c r="AK6" s="7" t="str">
        <f t="shared" si="8"/>
        <v>D</v>
      </c>
      <c r="AL6" s="7" t="str">
        <f t="shared" si="8"/>
        <v>M</v>
      </c>
      <c r="AM6" s="7" t="str">
        <f t="shared" si="8"/>
        <v>D</v>
      </c>
      <c r="AN6" s="7" t="str">
        <f t="shared" ref="AN6:BK6" si="9">LEFT(TEXT(AN5,"TTT"),1)</f>
        <v>F</v>
      </c>
      <c r="AO6" s="7" t="str">
        <f t="shared" si="9"/>
        <v>S</v>
      </c>
      <c r="AP6" s="7" t="str">
        <f t="shared" si="9"/>
        <v>S</v>
      </c>
      <c r="AQ6" s="7" t="str">
        <f t="shared" si="9"/>
        <v>M</v>
      </c>
      <c r="AR6" s="7" t="str">
        <f t="shared" si="9"/>
        <v>D</v>
      </c>
      <c r="AS6" s="7" t="str">
        <f t="shared" si="9"/>
        <v>M</v>
      </c>
      <c r="AT6" s="7" t="str">
        <f t="shared" si="9"/>
        <v>D</v>
      </c>
      <c r="AU6" s="7" t="str">
        <f t="shared" si="9"/>
        <v>F</v>
      </c>
      <c r="AV6" s="7" t="str">
        <f t="shared" si="9"/>
        <v>S</v>
      </c>
      <c r="AW6" s="7" t="str">
        <f t="shared" si="9"/>
        <v>S</v>
      </c>
      <c r="AX6" s="7" t="str">
        <f t="shared" si="9"/>
        <v>M</v>
      </c>
      <c r="AY6" s="7" t="str">
        <f t="shared" si="9"/>
        <v>D</v>
      </c>
      <c r="AZ6" s="7" t="str">
        <f t="shared" si="9"/>
        <v>M</v>
      </c>
      <c r="BA6" s="7" t="str">
        <f t="shared" si="9"/>
        <v>D</v>
      </c>
      <c r="BB6" s="7" t="str">
        <f t="shared" si="9"/>
        <v>F</v>
      </c>
      <c r="BC6" s="7" t="str">
        <f t="shared" si="9"/>
        <v>S</v>
      </c>
      <c r="BD6" s="7" t="str">
        <f t="shared" si="9"/>
        <v>S</v>
      </c>
      <c r="BE6" s="7" t="str">
        <f t="shared" si="9"/>
        <v>M</v>
      </c>
      <c r="BF6" s="7" t="str">
        <f t="shared" si="9"/>
        <v>D</v>
      </c>
      <c r="BG6" s="7" t="str">
        <f t="shared" si="9"/>
        <v>M</v>
      </c>
      <c r="BH6" s="7" t="str">
        <f t="shared" si="9"/>
        <v>D</v>
      </c>
      <c r="BI6" s="7" t="str">
        <f t="shared" si="9"/>
        <v>F</v>
      </c>
      <c r="BJ6" s="7" t="str">
        <f t="shared" si="9"/>
        <v>S</v>
      </c>
      <c r="BK6" s="7" t="str">
        <f t="shared" si="9"/>
        <v>S</v>
      </c>
      <c r="BL6" s="7" t="str">
        <f t="shared" ref="BL6:BR6" si="10">LEFT(TEXT(BL5,"TTT"),1)</f>
        <v>M</v>
      </c>
      <c r="BM6" s="7" t="str">
        <f t="shared" si="10"/>
        <v>D</v>
      </c>
      <c r="BN6" s="85" t="str">
        <f t="shared" si="10"/>
        <v>M</v>
      </c>
      <c r="BO6" s="87" t="str">
        <f t="shared" si="10"/>
        <v>D</v>
      </c>
      <c r="BP6" s="86" t="str">
        <f t="shared" si="10"/>
        <v>F</v>
      </c>
      <c r="BQ6" s="7" t="str">
        <f t="shared" si="10"/>
        <v>S</v>
      </c>
      <c r="BR6" s="7" t="str">
        <f t="shared" si="10"/>
        <v>S</v>
      </c>
    </row>
    <row r="7" spans="1:70" ht="30" customHeight="1" thickBot="1" x14ac:dyDescent="0.3">
      <c r="A7" s="32" t="s">
        <v>6</v>
      </c>
      <c r="B7" s="15" t="s">
        <v>17</v>
      </c>
      <c r="C7" s="38"/>
      <c r="D7" s="16"/>
      <c r="E7" s="61"/>
      <c r="F7" s="62"/>
      <c r="G7" s="11" t="str">
        <f t="shared" ref="G7:G12" si="11">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90"/>
      <c r="BO7" s="88"/>
      <c r="BP7" s="28"/>
      <c r="BQ7" s="28"/>
      <c r="BR7" s="28"/>
    </row>
    <row r="8" spans="1:70" ht="30" customHeight="1" thickBot="1" x14ac:dyDescent="0.3">
      <c r="B8" s="46" t="s">
        <v>36</v>
      </c>
      <c r="C8" s="39"/>
      <c r="D8" s="17">
        <v>1</v>
      </c>
      <c r="E8" s="63">
        <v>44661</v>
      </c>
      <c r="F8" s="63">
        <f>E8+0</f>
        <v>44661</v>
      </c>
      <c r="G8" s="11">
        <f t="shared" si="11"/>
        <v>1</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90"/>
      <c r="BO8" s="88"/>
      <c r="BP8" s="28"/>
      <c r="BQ8" s="28"/>
      <c r="BR8" s="28"/>
    </row>
    <row r="9" spans="1:70" ht="30" customHeight="1" thickBot="1" x14ac:dyDescent="0.3">
      <c r="B9" s="46" t="s">
        <v>37</v>
      </c>
      <c r="C9" s="39"/>
      <c r="D9" s="17">
        <v>1</v>
      </c>
      <c r="E9" s="63">
        <v>44661</v>
      </c>
      <c r="F9" s="63">
        <f>E9+0</f>
        <v>44661</v>
      </c>
      <c r="G9" s="11">
        <f t="shared" si="11"/>
        <v>1</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90"/>
      <c r="BO9" s="88"/>
      <c r="BP9" s="28"/>
      <c r="BQ9" s="28"/>
      <c r="BR9" s="28"/>
    </row>
    <row r="10" spans="1:70" ht="30" customHeight="1" thickBot="1" x14ac:dyDescent="0.3">
      <c r="B10" s="46" t="s">
        <v>23</v>
      </c>
      <c r="C10" s="39"/>
      <c r="D10" s="17">
        <v>0.5</v>
      </c>
      <c r="E10" s="63">
        <v>44661</v>
      </c>
      <c r="F10" s="63">
        <f>E10+0</f>
        <v>44661</v>
      </c>
      <c r="G10" s="11">
        <f t="shared" si="11"/>
        <v>1</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90"/>
      <c r="BO10" s="88"/>
      <c r="BP10" s="28"/>
      <c r="BQ10" s="28"/>
      <c r="BR10" s="28"/>
    </row>
    <row r="11" spans="1:70" ht="30" customHeight="1" thickBot="1" x14ac:dyDescent="0.3">
      <c r="B11" s="46" t="s">
        <v>24</v>
      </c>
      <c r="C11" s="39"/>
      <c r="D11" s="17">
        <v>0.3</v>
      </c>
      <c r="E11" s="63">
        <f>E10</f>
        <v>44661</v>
      </c>
      <c r="F11" s="63">
        <f>E11+30</f>
        <v>44691</v>
      </c>
      <c r="G11" s="11">
        <f t="shared" si="11"/>
        <v>31</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90"/>
      <c r="BO11" s="88"/>
      <c r="BP11" s="28"/>
      <c r="BQ11" s="28"/>
      <c r="BR11" s="28"/>
    </row>
    <row r="12" spans="1:70" ht="30" customHeight="1" thickBot="1" x14ac:dyDescent="0.3">
      <c r="B12" s="46" t="s">
        <v>25</v>
      </c>
      <c r="C12" s="39"/>
      <c r="D12" s="17">
        <v>0.5</v>
      </c>
      <c r="E12" s="63">
        <v>44662</v>
      </c>
      <c r="F12" s="63">
        <f>E12+20</f>
        <v>44682</v>
      </c>
      <c r="G12" s="11">
        <f t="shared" si="11"/>
        <v>21</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90"/>
      <c r="BO12" s="88"/>
      <c r="BP12" s="28"/>
      <c r="BQ12" s="28"/>
      <c r="BR12" s="28"/>
    </row>
    <row r="13" spans="1:70" s="2" customFormat="1" ht="30" customHeight="1" thickBot="1" x14ac:dyDescent="0.3">
      <c r="A13" s="33" t="s">
        <v>7</v>
      </c>
      <c r="B13" s="12" t="s">
        <v>16</v>
      </c>
      <c r="C13" s="36"/>
      <c r="D13" s="13"/>
      <c r="E13" s="50"/>
      <c r="F13" s="51"/>
      <c r="G13" s="11" t="str">
        <f t="shared" ref="G13:G44" si="12">IF(OR(ISBLANK(task_start),ISBLANK(task_end)),"",task_end-task_start+1)</f>
        <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90"/>
      <c r="BO13" s="89"/>
      <c r="BP13" s="28"/>
      <c r="BQ13" s="28"/>
      <c r="BR13" s="28"/>
    </row>
    <row r="14" spans="1:70" s="2" customFormat="1" ht="30" customHeight="1" thickBot="1" x14ac:dyDescent="0.3">
      <c r="A14" s="33" t="s">
        <v>8</v>
      </c>
      <c r="B14" s="45" t="s">
        <v>20</v>
      </c>
      <c r="C14" s="37"/>
      <c r="D14" s="14">
        <v>0.5</v>
      </c>
      <c r="E14" s="60">
        <v>44671</v>
      </c>
      <c r="F14" s="60">
        <f>E14+3</f>
        <v>44674</v>
      </c>
      <c r="G14" s="11">
        <f t="shared" si="12"/>
        <v>4</v>
      </c>
      <c r="H14" s="80"/>
      <c r="I14" s="80"/>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90"/>
      <c r="BO14" s="89"/>
      <c r="BP14" s="28"/>
      <c r="BQ14" s="28"/>
      <c r="BR14" s="28"/>
    </row>
    <row r="15" spans="1:70" s="2" customFormat="1" ht="30" customHeight="1" thickBot="1" x14ac:dyDescent="0.3">
      <c r="A15" s="33" t="s">
        <v>9</v>
      </c>
      <c r="B15" s="45" t="s">
        <v>21</v>
      </c>
      <c r="C15" s="37"/>
      <c r="D15" s="14">
        <v>0</v>
      </c>
      <c r="E15" s="60">
        <f>F14+2</f>
        <v>44676</v>
      </c>
      <c r="F15" s="60">
        <f>E15+5</f>
        <v>44681</v>
      </c>
      <c r="G15" s="11">
        <f>IF(OR(ISBLANK(task_start),ISBLANK(task_end)),"",task_end-task_start+1)</f>
        <v>6</v>
      </c>
      <c r="H15" s="28"/>
      <c r="I15" s="28"/>
      <c r="J15" s="28"/>
      <c r="K15" s="28"/>
      <c r="L15" s="28"/>
      <c r="M15" s="28"/>
      <c r="N15" s="28"/>
      <c r="O15" s="28"/>
      <c r="P15" s="28"/>
      <c r="Q15" s="28"/>
      <c r="R15" s="28"/>
      <c r="S15" s="28"/>
      <c r="T15" s="29"/>
      <c r="U15" s="29"/>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90"/>
      <c r="BO15" s="89"/>
      <c r="BP15" s="28"/>
      <c r="BQ15" s="28"/>
      <c r="BR15" s="28"/>
    </row>
    <row r="16" spans="1:70" s="2" customFormat="1" ht="30" customHeight="1" thickBot="1" x14ac:dyDescent="0.3">
      <c r="A16" s="32"/>
      <c r="B16" s="45" t="s">
        <v>22</v>
      </c>
      <c r="C16" s="37"/>
      <c r="D16" s="14">
        <v>0</v>
      </c>
      <c r="E16" s="60">
        <f>F15+2</f>
        <v>44683</v>
      </c>
      <c r="F16" s="60">
        <f>E16+0</f>
        <v>44683</v>
      </c>
      <c r="G16" s="11">
        <f t="shared" si="12"/>
        <v>1</v>
      </c>
      <c r="H16" s="28"/>
      <c r="I16" s="28"/>
      <c r="J16" s="28"/>
      <c r="K16" s="28"/>
      <c r="L16" s="28"/>
      <c r="M16" s="28"/>
      <c r="N16" s="28"/>
      <c r="O16" s="28"/>
      <c r="P16" s="28"/>
      <c r="Q16" s="28"/>
      <c r="R16" s="28"/>
      <c r="S16" s="28"/>
      <c r="T16" s="28"/>
      <c r="U16" s="28"/>
      <c r="V16" s="28"/>
      <c r="W16" s="28"/>
      <c r="X16" s="29"/>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90"/>
      <c r="BO16" s="89"/>
      <c r="BP16" s="28"/>
      <c r="BQ16" s="28"/>
      <c r="BR16" s="28"/>
    </row>
    <row r="17" spans="1:70" s="2" customFormat="1" ht="30" customHeight="1" thickBot="1" x14ac:dyDescent="0.3">
      <c r="A17" s="32" t="s">
        <v>10</v>
      </c>
      <c r="B17" s="18" t="s">
        <v>18</v>
      </c>
      <c r="C17" s="40"/>
      <c r="D17" s="19"/>
      <c r="E17" s="64"/>
      <c r="F17" s="65"/>
      <c r="G17" s="11" t="str">
        <f t="shared" si="12"/>
        <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90"/>
      <c r="BO17" s="89"/>
      <c r="BP17" s="28"/>
      <c r="BQ17" s="28"/>
      <c r="BR17" s="28"/>
    </row>
    <row r="18" spans="1:70" s="2" customFormat="1" ht="30" customHeight="1" thickBot="1" x14ac:dyDescent="0.3">
      <c r="A18" s="32"/>
      <c r="B18" s="47" t="s">
        <v>26</v>
      </c>
      <c r="C18" s="41"/>
      <c r="D18" s="20">
        <v>0</v>
      </c>
      <c r="E18" s="66">
        <v>44683</v>
      </c>
      <c r="F18" s="66">
        <f>E18+1</f>
        <v>44684</v>
      </c>
      <c r="G18" s="11">
        <f t="shared" si="12"/>
        <v>2</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90"/>
      <c r="BO18" s="89"/>
      <c r="BP18" s="28"/>
      <c r="BQ18" s="28"/>
      <c r="BR18" s="28"/>
    </row>
    <row r="19" spans="1:70" s="2" customFormat="1" ht="30" customHeight="1" thickBot="1" x14ac:dyDescent="0.3">
      <c r="A19" s="32"/>
      <c r="B19" s="47" t="s">
        <v>54</v>
      </c>
      <c r="C19" s="41"/>
      <c r="D19" s="20">
        <v>0</v>
      </c>
      <c r="E19" s="66">
        <f>F18+1</f>
        <v>44685</v>
      </c>
      <c r="F19" s="66">
        <f>E19+4</f>
        <v>44689</v>
      </c>
      <c r="G19" s="11">
        <f t="shared" si="12"/>
        <v>5</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90"/>
      <c r="BO19" s="89"/>
      <c r="BP19" s="28"/>
      <c r="BQ19" s="28"/>
      <c r="BR19" s="28"/>
    </row>
    <row r="20" spans="1:70" s="2" customFormat="1" ht="30" customHeight="1" thickBot="1" x14ac:dyDescent="0.3">
      <c r="A20" s="32"/>
      <c r="B20" s="47"/>
      <c r="C20" s="41"/>
      <c r="D20" s="20"/>
      <c r="E20" s="66">
        <v>44703</v>
      </c>
      <c r="F20" s="66">
        <f>E20+4</f>
        <v>44707</v>
      </c>
      <c r="G20" s="11">
        <f t="shared" si="12"/>
        <v>5</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90"/>
      <c r="BO20" s="89"/>
      <c r="BP20" s="28"/>
      <c r="BQ20" s="28"/>
      <c r="BR20" s="28"/>
    </row>
    <row r="21" spans="1:70" s="2" customFormat="1" ht="30" customHeight="1" thickBot="1" x14ac:dyDescent="0.3">
      <c r="A21" s="32"/>
      <c r="B21" s="47"/>
      <c r="C21" s="41"/>
      <c r="D21" s="20"/>
      <c r="E21" s="66">
        <f>F20+1</f>
        <v>44708</v>
      </c>
      <c r="F21" s="66">
        <f>E21+4</f>
        <v>44712</v>
      </c>
      <c r="G21" s="11">
        <f t="shared" si="12"/>
        <v>5</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90"/>
      <c r="BO21" s="89"/>
      <c r="BP21" s="28"/>
      <c r="BQ21" s="28"/>
      <c r="BR21" s="28"/>
    </row>
    <row r="22" spans="1:70" s="2" customFormat="1" ht="30" customHeight="1" thickBot="1" x14ac:dyDescent="0.3">
      <c r="A22" s="32"/>
      <c r="B22" s="47"/>
      <c r="C22" s="41"/>
      <c r="D22" s="20"/>
      <c r="E22" s="66">
        <f>E20</f>
        <v>44703</v>
      </c>
      <c r="F22" s="66">
        <f>E22+4</f>
        <v>44707</v>
      </c>
      <c r="G22" s="11">
        <f t="shared" si="12"/>
        <v>5</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90"/>
      <c r="BO22" s="89"/>
      <c r="BP22" s="28"/>
      <c r="BQ22" s="28"/>
      <c r="BR22" s="28"/>
    </row>
    <row r="23" spans="1:70" s="2" customFormat="1" ht="30" customHeight="1" thickBot="1" x14ac:dyDescent="0.3">
      <c r="A23" s="32" t="s">
        <v>10</v>
      </c>
      <c r="B23" s="75" t="s">
        <v>27</v>
      </c>
      <c r="C23" s="76"/>
      <c r="D23" s="77"/>
      <c r="E23" s="78"/>
      <c r="F23" s="79"/>
      <c r="G23" s="11" t="str">
        <f t="shared" si="12"/>
        <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90"/>
      <c r="BO23" s="89"/>
      <c r="BP23" s="28"/>
      <c r="BQ23" s="28"/>
      <c r="BR23" s="28"/>
    </row>
    <row r="24" spans="1:70" s="2" customFormat="1" ht="30" customHeight="1" thickBot="1" x14ac:dyDescent="0.3">
      <c r="A24" s="32"/>
      <c r="B24" s="75" t="s">
        <v>18</v>
      </c>
      <c r="C24" s="76"/>
      <c r="D24" s="77"/>
      <c r="E24" s="78"/>
      <c r="F24" s="79"/>
      <c r="G24" s="11" t="str">
        <f t="shared" si="12"/>
        <v/>
      </c>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90"/>
      <c r="BO24" s="91"/>
      <c r="BP24" s="89"/>
      <c r="BQ24" s="28"/>
      <c r="BR24" s="28"/>
    </row>
    <row r="25" spans="1:70" s="2" customFormat="1" ht="30" customHeight="1" thickBot="1" x14ac:dyDescent="0.3">
      <c r="A25" s="32"/>
      <c r="B25" s="71"/>
      <c r="C25" s="72"/>
      <c r="D25" s="73"/>
      <c r="E25" s="74">
        <v>44714</v>
      </c>
      <c r="F25" s="74">
        <f>E25+4</f>
        <v>44718</v>
      </c>
      <c r="G25" s="11">
        <f>IF(OR(ISBLANK(task_start),ISBLANK(task_end)),"",task_end-task_start+1)</f>
        <v>5</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90"/>
      <c r="BO25" s="91"/>
      <c r="BP25" s="89"/>
      <c r="BQ25" s="28"/>
      <c r="BR25" s="28"/>
    </row>
    <row r="26" spans="1:70" s="2" customFormat="1" ht="30" customHeight="1" thickBot="1" x14ac:dyDescent="0.3">
      <c r="A26" s="32"/>
      <c r="B26" s="71"/>
      <c r="C26" s="72"/>
      <c r="D26" s="73"/>
      <c r="E26" s="74">
        <f>F25</f>
        <v>44718</v>
      </c>
      <c r="F26" s="74">
        <f>E26+5</f>
        <v>44723</v>
      </c>
      <c r="G26" s="11">
        <f t="shared" si="12"/>
        <v>6</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90"/>
      <c r="BO26" s="91"/>
      <c r="BP26" s="89"/>
      <c r="BQ26" s="28"/>
      <c r="BR26" s="28"/>
    </row>
    <row r="27" spans="1:70" s="2" customFormat="1" ht="30" customHeight="1" thickBot="1" x14ac:dyDescent="0.3">
      <c r="A27" s="32"/>
      <c r="B27" s="71"/>
      <c r="C27" s="72"/>
      <c r="D27" s="73"/>
      <c r="E27" s="74">
        <f>F26+1</f>
        <v>44724</v>
      </c>
      <c r="F27" s="74">
        <f>E27+9</f>
        <v>44733</v>
      </c>
      <c r="G27" s="11">
        <f t="shared" si="12"/>
        <v>10</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90"/>
      <c r="BO27" s="91"/>
      <c r="BP27" s="89"/>
      <c r="BQ27" s="28"/>
      <c r="BR27" s="28"/>
    </row>
    <row r="28" spans="1:70" s="2" customFormat="1" ht="30" customHeight="1" thickBot="1" x14ac:dyDescent="0.3">
      <c r="A28" s="32" t="s">
        <v>11</v>
      </c>
      <c r="B28" s="12" t="s">
        <v>19</v>
      </c>
      <c r="C28" s="36"/>
      <c r="D28" s="13"/>
      <c r="E28" s="50"/>
      <c r="F28" s="51"/>
      <c r="G28" s="11" t="str">
        <f t="shared" si="12"/>
        <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90"/>
      <c r="BO28" s="91"/>
      <c r="BP28" s="89"/>
      <c r="BQ28" s="28"/>
      <c r="BR28" s="28"/>
    </row>
    <row r="29" spans="1:70" s="2" customFormat="1" ht="30" customHeight="1" thickBot="1" x14ac:dyDescent="0.3">
      <c r="A29" s="32"/>
      <c r="B29" s="45" t="s">
        <v>38</v>
      </c>
      <c r="C29" s="37"/>
      <c r="D29" s="14">
        <v>0</v>
      </c>
      <c r="E29" s="60">
        <f>F27+1</f>
        <v>44734</v>
      </c>
      <c r="F29" s="60">
        <f>E29+1</f>
        <v>44735</v>
      </c>
      <c r="G29" s="11">
        <f t="shared" si="12"/>
        <v>2</v>
      </c>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90"/>
      <c r="BO29" s="91"/>
      <c r="BP29" s="89"/>
      <c r="BQ29" s="28"/>
      <c r="BR29" s="28"/>
    </row>
    <row r="30" spans="1:70" s="2" customFormat="1" ht="30" customHeight="1" thickBot="1" x14ac:dyDescent="0.3">
      <c r="A30" s="32"/>
      <c r="B30" s="45" t="s">
        <v>39</v>
      </c>
      <c r="C30" s="37"/>
      <c r="D30" s="14">
        <v>0</v>
      </c>
      <c r="E30" s="60">
        <f>F29+1</f>
        <v>44736</v>
      </c>
      <c r="F30" s="60">
        <f>E30+2</f>
        <v>44738</v>
      </c>
      <c r="G30" s="11">
        <f t="shared" si="12"/>
        <v>3</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90"/>
      <c r="BO30" s="91"/>
      <c r="BP30" s="89"/>
      <c r="BQ30" s="28"/>
      <c r="BR30" s="28"/>
    </row>
    <row r="31" spans="1:70" s="2" customFormat="1" ht="30" customHeight="1" thickBot="1" x14ac:dyDescent="0.3">
      <c r="A31" s="32"/>
      <c r="B31" s="45" t="s">
        <v>28</v>
      </c>
      <c r="C31" s="37"/>
      <c r="D31" s="14">
        <v>0</v>
      </c>
      <c r="E31" s="60">
        <f>F30+1</f>
        <v>44739</v>
      </c>
      <c r="F31" s="60">
        <f>E31+18</f>
        <v>44757</v>
      </c>
      <c r="G31" s="11">
        <f t="shared" si="12"/>
        <v>19</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90"/>
      <c r="BO31" s="91"/>
      <c r="BP31" s="89"/>
      <c r="BQ31" s="28"/>
      <c r="BR31" s="28"/>
    </row>
    <row r="32" spans="1:70" s="2" customFormat="1" ht="30" customHeight="1" thickBot="1" x14ac:dyDescent="0.3">
      <c r="A32" s="32"/>
      <c r="B32" s="45" t="s">
        <v>40</v>
      </c>
      <c r="C32" s="37"/>
      <c r="D32" s="14">
        <v>0</v>
      </c>
      <c r="E32" s="60">
        <f>F31+1</f>
        <v>44758</v>
      </c>
      <c r="F32" s="60">
        <f>E32+4</f>
        <v>44762</v>
      </c>
      <c r="G32" s="11">
        <f t="shared" si="12"/>
        <v>5</v>
      </c>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90"/>
      <c r="BO32" s="91"/>
      <c r="BP32" s="89"/>
      <c r="BQ32" s="28"/>
      <c r="BR32" s="28"/>
    </row>
    <row r="33" spans="1:70" s="2" customFormat="1" ht="30" customHeight="1" thickBot="1" x14ac:dyDescent="0.3">
      <c r="A33" s="32"/>
      <c r="B33" s="45" t="s">
        <v>41</v>
      </c>
      <c r="C33" s="37"/>
      <c r="D33" s="14">
        <v>0</v>
      </c>
      <c r="E33" s="60">
        <f>F32+1</f>
        <v>44763</v>
      </c>
      <c r="F33" s="60">
        <f>E33+0</f>
        <v>44763</v>
      </c>
      <c r="G33" s="11">
        <f t="shared" si="12"/>
        <v>1</v>
      </c>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90"/>
      <c r="BO33" s="91"/>
      <c r="BP33" s="89"/>
      <c r="BQ33" s="28"/>
      <c r="BR33" s="28"/>
    </row>
    <row r="34" spans="1:70" s="2" customFormat="1" ht="30" customHeight="1" thickBot="1" x14ac:dyDescent="0.3">
      <c r="A34" s="32"/>
      <c r="B34" s="21" t="s">
        <v>29</v>
      </c>
      <c r="C34" s="42"/>
      <c r="D34" s="22"/>
      <c r="E34" s="67"/>
      <c r="F34" s="68"/>
      <c r="G34" s="11"/>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90"/>
      <c r="BO34" s="91"/>
      <c r="BP34" s="89"/>
      <c r="BQ34" s="28"/>
      <c r="BR34" s="28"/>
    </row>
    <row r="35" spans="1:70" s="2" customFormat="1" ht="30" customHeight="1" thickBot="1" x14ac:dyDescent="0.3">
      <c r="A35" s="32"/>
      <c r="B35" s="48" t="s">
        <v>30</v>
      </c>
      <c r="C35" s="43"/>
      <c r="D35" s="23">
        <v>0</v>
      </c>
      <c r="E35" s="69">
        <f>F33</f>
        <v>44763</v>
      </c>
      <c r="F35" s="69">
        <f>E35+0</f>
        <v>44763</v>
      </c>
      <c r="G35" s="11">
        <f t="shared" si="12"/>
        <v>1</v>
      </c>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90"/>
      <c r="BO35" s="91"/>
      <c r="BP35" s="89"/>
      <c r="BQ35" s="28"/>
      <c r="BR35" s="28"/>
    </row>
    <row r="36" spans="1:70" s="2" customFormat="1" ht="30" customHeight="1" thickBot="1" x14ac:dyDescent="0.3">
      <c r="A36" s="32"/>
      <c r="B36" s="48" t="s">
        <v>31</v>
      </c>
      <c r="C36" s="43"/>
      <c r="D36" s="23">
        <v>0</v>
      </c>
      <c r="E36" s="69">
        <f>F35</f>
        <v>44763</v>
      </c>
      <c r="F36" s="69">
        <f>E36+2</f>
        <v>44765</v>
      </c>
      <c r="G36" s="11">
        <f t="shared" si="12"/>
        <v>3</v>
      </c>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90"/>
      <c r="BO36" s="91"/>
      <c r="BP36" s="89"/>
      <c r="BQ36" s="28"/>
      <c r="BR36" s="28"/>
    </row>
    <row r="37" spans="1:70" s="2" customFormat="1" ht="30" customHeight="1" thickBot="1" x14ac:dyDescent="0.3">
      <c r="A37" s="32"/>
      <c r="B37" s="48" t="s">
        <v>32</v>
      </c>
      <c r="C37" s="43"/>
      <c r="D37" s="23">
        <v>0</v>
      </c>
      <c r="E37" s="69">
        <f>F36</f>
        <v>44765</v>
      </c>
      <c r="F37" s="69">
        <f>E37+1</f>
        <v>44766</v>
      </c>
      <c r="G37" s="11">
        <f t="shared" si="12"/>
        <v>2</v>
      </c>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90"/>
      <c r="BO37" s="91"/>
      <c r="BP37" s="89"/>
      <c r="BQ37" s="28"/>
      <c r="BR37" s="28"/>
    </row>
    <row r="38" spans="1:70" s="2" customFormat="1" ht="30" customHeight="1" thickBot="1" x14ac:dyDescent="0.3">
      <c r="A38" s="32"/>
      <c r="B38" s="48" t="s">
        <v>33</v>
      </c>
      <c r="C38" s="43"/>
      <c r="D38" s="23">
        <v>0</v>
      </c>
      <c r="E38" s="69">
        <f>F37</f>
        <v>44766</v>
      </c>
      <c r="F38" s="69">
        <f>E38+1</f>
        <v>44767</v>
      </c>
      <c r="G38" s="11">
        <f>IF(OR(ISBLANK(task_start),ISBLANK(task_end)),"",task_end-task_start+1)</f>
        <v>2</v>
      </c>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90"/>
      <c r="BO38" s="91"/>
      <c r="BP38" s="89"/>
      <c r="BQ38" s="28"/>
      <c r="BR38" s="28"/>
    </row>
    <row r="39" spans="1:70" s="2" customFormat="1" ht="30" customHeight="1" thickBot="1" x14ac:dyDescent="0.3">
      <c r="A39" s="32"/>
      <c r="B39" s="18" t="s">
        <v>34</v>
      </c>
      <c r="C39" s="40"/>
      <c r="D39" s="19"/>
      <c r="E39" s="64"/>
      <c r="F39" s="65"/>
      <c r="G39" s="11"/>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90"/>
      <c r="BO39" s="91"/>
      <c r="BP39" s="89"/>
      <c r="BQ39" s="28"/>
      <c r="BR39" s="28"/>
    </row>
    <row r="40" spans="1:70" s="2" customFormat="1" ht="30" customHeight="1" thickBot="1" x14ac:dyDescent="0.3">
      <c r="A40" s="32"/>
      <c r="B40" s="47" t="s">
        <v>43</v>
      </c>
      <c r="C40" s="41"/>
      <c r="D40" s="20">
        <v>0</v>
      </c>
      <c r="E40" s="66">
        <v>44887</v>
      </c>
      <c r="F40" s="66">
        <f>E40+2</f>
        <v>44889</v>
      </c>
      <c r="G40" s="11">
        <f>IF(OR(ISBLANK(task_start),ISBLANK(task_end)),"",task_end-task_start+1)</f>
        <v>3</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90"/>
      <c r="BO40" s="91"/>
      <c r="BP40" s="89"/>
      <c r="BQ40" s="28"/>
      <c r="BR40" s="28"/>
    </row>
    <row r="41" spans="1:70" s="2" customFormat="1" ht="30" customHeight="1" thickBot="1" x14ac:dyDescent="0.3">
      <c r="A41" s="32"/>
      <c r="B41" s="47" t="s">
        <v>42</v>
      </c>
      <c r="C41" s="41"/>
      <c r="D41" s="20"/>
      <c r="E41" s="66">
        <v>44890</v>
      </c>
      <c r="F41" s="66">
        <f>E41+0</f>
        <v>44890</v>
      </c>
      <c r="G41" s="11">
        <f>IF(OR(ISBLANK(task_start),ISBLANK(task_end)),"",task_end-task_start+1)</f>
        <v>1</v>
      </c>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90"/>
      <c r="BO41" s="91"/>
      <c r="BP41" s="89"/>
      <c r="BQ41" s="28"/>
      <c r="BR41" s="28"/>
    </row>
    <row r="42" spans="1:70" s="2" customFormat="1" ht="30" customHeight="1" thickBot="1" x14ac:dyDescent="0.3">
      <c r="A42" s="32"/>
      <c r="B42" s="47" t="s">
        <v>35</v>
      </c>
      <c r="C42" s="41"/>
      <c r="D42" s="20">
        <v>0</v>
      </c>
      <c r="E42" s="66">
        <f>F41+14</f>
        <v>44904</v>
      </c>
      <c r="F42" s="66">
        <f>E42+0</f>
        <v>44904</v>
      </c>
      <c r="G42" s="11">
        <f t="shared" si="12"/>
        <v>1</v>
      </c>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90"/>
      <c r="BO42" s="91"/>
      <c r="BP42" s="89"/>
      <c r="BQ42" s="28"/>
      <c r="BR42" s="28"/>
    </row>
    <row r="43" spans="1:70" s="2" customFormat="1" ht="30" customHeight="1" thickBot="1" x14ac:dyDescent="0.3">
      <c r="A43" s="32"/>
      <c r="B43" s="49"/>
      <c r="C43" s="44"/>
      <c r="D43" s="10"/>
      <c r="E43" s="52"/>
      <c r="F43" s="52"/>
      <c r="G43" s="11"/>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90"/>
      <c r="BO43" s="91"/>
      <c r="BP43" s="89"/>
      <c r="BQ43" s="28"/>
      <c r="BR43" s="28"/>
    </row>
    <row r="44" spans="1:70" s="2" customFormat="1" ht="30" customHeight="1" thickBot="1" x14ac:dyDescent="0.3">
      <c r="A44" s="33" t="s">
        <v>12</v>
      </c>
      <c r="B44" s="24" t="s">
        <v>13</v>
      </c>
      <c r="C44" s="25"/>
      <c r="D44" s="26"/>
      <c r="E44" s="53"/>
      <c r="F44" s="54"/>
      <c r="G44" s="27" t="str">
        <f t="shared" si="12"/>
        <v/>
      </c>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93"/>
      <c r="BO44" s="94"/>
      <c r="BP44" s="92"/>
      <c r="BQ44" s="30"/>
      <c r="BR44" s="30"/>
    </row>
    <row r="46" spans="1:70" ht="30" customHeight="1" x14ac:dyDescent="0.25">
      <c r="A46"/>
      <c r="C46" s="8"/>
      <c r="F46" s="34"/>
    </row>
    <row r="47" spans="1:70" ht="30" customHeight="1" x14ac:dyDescent="0.25">
      <c r="A47"/>
      <c r="C47" s="9"/>
    </row>
  </sheetData>
  <mergeCells count="13">
    <mergeCell ref="BL4:BR4"/>
    <mergeCell ref="BE4:BK4"/>
    <mergeCell ref="H4:N4"/>
    <mergeCell ref="O4:U4"/>
    <mergeCell ref="V4:AB4"/>
    <mergeCell ref="AC4:AI4"/>
    <mergeCell ref="E3:F3"/>
    <mergeCell ref="B5:F5"/>
    <mergeCell ref="AJ4:AP4"/>
    <mergeCell ref="AQ4:AW4"/>
    <mergeCell ref="AX4:BD4"/>
    <mergeCell ref="M3:N3"/>
    <mergeCell ref="E4:F4"/>
  </mergeCells>
  <conditionalFormatting sqref="D43:D44 D25:D27 D13:D23">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44">
    <cfRule type="expression" dxfId="2" priority="43">
      <formula>AND(TODAY()&gt;=H$5,TODAY()&lt;I$5)</formula>
    </cfRule>
  </conditionalFormatting>
  <conditionalFormatting sqref="H7:BR44">
    <cfRule type="expression" dxfId="1" priority="37">
      <formula>AND(task_start&lt;=H$5,ROUNDDOWN((task_end-task_start+1)*task_progress,0)+task_start-1&gt;=H$5)</formula>
    </cfRule>
    <cfRule type="expression" dxfId="0" priority="38" stopIfTrue="1">
      <formula>AND(task_end&gt;=H$5,task_start&lt;I$5)</formula>
    </cfRule>
  </conditionalFormatting>
  <conditionalFormatting sqref="D34:D38">
    <cfRule type="dataBar" priority="8">
      <dataBar>
        <cfvo type="num" val="0"/>
        <cfvo type="num" val="1"/>
        <color theme="0" tint="-0.249977111117893"/>
      </dataBar>
      <extLst>
        <ext xmlns:x14="http://schemas.microsoft.com/office/spreadsheetml/2009/9/main" uri="{B025F937-C7B1-47D3-B67F-A62EFF666E3E}">
          <x14:id>{AA2947BC-B1C9-47B5-8F9A-8C52A3D7A76A}</x14:id>
        </ext>
      </extLst>
    </cfRule>
  </conditionalFormatting>
  <conditionalFormatting sqref="D28:D33">
    <cfRule type="dataBar" priority="10">
      <dataBar>
        <cfvo type="num" val="0"/>
        <cfvo type="num" val="1"/>
        <color theme="0" tint="-0.249977111117893"/>
      </dataBar>
      <extLst>
        <ext xmlns:x14="http://schemas.microsoft.com/office/spreadsheetml/2009/9/main" uri="{B025F937-C7B1-47D3-B67F-A62EFF666E3E}">
          <x14:id>{ADEDD167-DD83-4BF0-A90D-37F3F6C69EA2}</x14:id>
        </ext>
      </extLst>
    </cfRule>
  </conditionalFormatting>
  <conditionalFormatting sqref="D39:D42">
    <cfRule type="dataBar" priority="7">
      <dataBar>
        <cfvo type="num" val="0"/>
        <cfvo type="num" val="1"/>
        <color theme="0" tint="-0.249977111117893"/>
      </dataBar>
      <extLst>
        <ext xmlns:x14="http://schemas.microsoft.com/office/spreadsheetml/2009/9/main" uri="{B025F937-C7B1-47D3-B67F-A62EFF666E3E}">
          <x14:id>{482AC7A9-4381-4671-8BC2-3F96B03A7C1C}</x14:id>
        </ext>
      </extLst>
    </cfRule>
  </conditionalFormatting>
  <conditionalFormatting sqref="D24">
    <cfRule type="dataBar" priority="2">
      <dataBar>
        <cfvo type="num" val="0"/>
        <cfvo type="num" val="1"/>
        <color theme="0" tint="-0.249977111117893"/>
      </dataBar>
      <extLst>
        <ext xmlns:x14="http://schemas.microsoft.com/office/spreadsheetml/2009/9/main" uri="{B025F937-C7B1-47D3-B67F-A62EFF666E3E}">
          <x14:id>{CB49FACF-4754-47A1-9391-125CD857A095}</x14:id>
        </ext>
      </extLst>
    </cfRule>
  </conditionalFormatting>
  <conditionalFormatting sqref="D7:D12">
    <cfRule type="dataBar" priority="1">
      <dataBar>
        <cfvo type="num" val="0"/>
        <cfvo type="num" val="1"/>
        <color theme="0" tint="-0.249977111117893"/>
      </dataBar>
      <extLst>
        <ext xmlns:x14="http://schemas.microsoft.com/office/spreadsheetml/2009/9/main" uri="{B025F937-C7B1-47D3-B67F-A62EFF666E3E}">
          <x14:id>{6D28A95A-46EF-4DF7-B76C-690B87E70FFE}</x14:id>
        </ext>
      </extLst>
    </cfRule>
  </conditionalFormatting>
  <dataValidations count="1">
    <dataValidation type="whole" operator="greaterThanOrEqual" allowBlank="1" showInputMessage="1" promptTitle="Woche anzeigen" prompt="Das Ändern dieser Zahl bewirkt ein Scrollen in der Gantt-Diagrammansicht." sqref="M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D43:D44 D25:D27 D13:D23</xm:sqref>
        </x14:conditionalFormatting>
        <x14:conditionalFormatting xmlns:xm="http://schemas.microsoft.com/office/excel/2006/main">
          <x14:cfRule type="dataBar" id="{AA2947BC-B1C9-47B5-8F9A-8C52A3D7A76A}">
            <x14:dataBar minLength="0" maxLength="100" gradient="0">
              <x14:cfvo type="num">
                <xm:f>0</xm:f>
              </x14:cfvo>
              <x14:cfvo type="num">
                <xm:f>1</xm:f>
              </x14:cfvo>
              <x14:negativeFillColor rgb="FFFF0000"/>
              <x14:axisColor rgb="FF000000"/>
            </x14:dataBar>
          </x14:cfRule>
          <xm:sqref>D34:D38</xm:sqref>
        </x14:conditionalFormatting>
        <x14:conditionalFormatting xmlns:xm="http://schemas.microsoft.com/office/excel/2006/main">
          <x14:cfRule type="dataBar" id="{ADEDD167-DD83-4BF0-A90D-37F3F6C69EA2}">
            <x14:dataBar minLength="0" maxLength="100" gradient="0">
              <x14:cfvo type="num">
                <xm:f>0</xm:f>
              </x14:cfvo>
              <x14:cfvo type="num">
                <xm:f>1</xm:f>
              </x14:cfvo>
              <x14:negativeFillColor rgb="FFFF0000"/>
              <x14:axisColor rgb="FF000000"/>
            </x14:dataBar>
          </x14:cfRule>
          <xm:sqref>D28:D33</xm:sqref>
        </x14:conditionalFormatting>
        <x14:conditionalFormatting xmlns:xm="http://schemas.microsoft.com/office/excel/2006/main">
          <x14:cfRule type="dataBar" id="{482AC7A9-4381-4671-8BC2-3F96B03A7C1C}">
            <x14:dataBar minLength="0" maxLength="100" gradient="0">
              <x14:cfvo type="num">
                <xm:f>0</xm:f>
              </x14:cfvo>
              <x14:cfvo type="num">
                <xm:f>1</xm:f>
              </x14:cfvo>
              <x14:negativeFillColor rgb="FFFF0000"/>
              <x14:axisColor rgb="FF000000"/>
            </x14:dataBar>
          </x14:cfRule>
          <xm:sqref>D39:D42</xm:sqref>
        </x14:conditionalFormatting>
        <x14:conditionalFormatting xmlns:xm="http://schemas.microsoft.com/office/excel/2006/main">
          <x14:cfRule type="dataBar" id="{CB49FACF-4754-47A1-9391-125CD857A095}">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6D28A95A-46EF-4DF7-B76C-690B87E70FFE}">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Zeitplan BA</vt:lpstr>
      <vt:lpstr>'Zeitplan BA'!Drucktitel</vt:lpstr>
      <vt:lpstr>Projektanfang</vt:lpstr>
      <vt:lpstr>'Zeitplan BA'!task_end</vt:lpstr>
      <vt:lpstr>'Zeitplan BA'!task_progress</vt:lpstr>
      <vt:lpstr>'Zeitplan BA'!task_start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2022-04-21T13:14:06Z</dcterms:modified>
</cp:coreProperties>
</file>