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3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5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F for bamboo\20200422 Cluster computing\"/>
    </mc:Choice>
  </mc:AlternateContent>
  <xr:revisionPtr revIDLastSave="0" documentId="13_ncr:1_{7F0DE618-5BBF-4FA5-A425-8058ADDB2B7A}" xr6:coauthVersionLast="36" xr6:coauthVersionMax="36" xr10:uidLastSave="{00000000-0000-0000-0000-000000000000}"/>
  <bookViews>
    <workbookView xWindow="0" yWindow="0" windowWidth="16995" windowHeight="9180" xr2:uid="{00000000-000D-0000-FFFF-FFFF00000000}"/>
  </bookViews>
  <sheets>
    <sheet name="10-fold 10 training (2)" sheetId="1" r:id="rId1"/>
  </sheets>
  <calcPr calcId="191029"/>
</workbook>
</file>

<file path=xl/calcChain.xml><?xml version="1.0" encoding="utf-8"?>
<calcChain xmlns="http://schemas.openxmlformats.org/spreadsheetml/2006/main">
  <c r="CE69" i="1" l="1"/>
  <c r="CE23" i="1"/>
  <c r="CE22" i="1"/>
  <c r="CD72" i="1"/>
  <c r="CD70" i="1"/>
  <c r="CD69" i="1"/>
  <c r="CD47" i="1"/>
  <c r="CD45" i="1"/>
  <c r="CD39" i="1"/>
  <c r="CD37" i="1"/>
  <c r="CE37" i="1" s="1"/>
  <c r="CD32" i="1"/>
  <c r="CD23" i="1"/>
  <c r="CD22" i="1"/>
  <c r="CD14" i="1"/>
  <c r="CD10" i="1"/>
  <c r="CD6" i="1"/>
  <c r="CD5" i="1"/>
  <c r="CD17" i="1"/>
  <c r="CE17" i="1" s="1"/>
  <c r="CD16" i="1"/>
  <c r="CD12" i="1"/>
  <c r="CD11" i="1"/>
  <c r="CD3" i="1"/>
  <c r="CE3" i="1" s="1"/>
  <c r="CD57" i="1"/>
  <c r="CD52" i="1"/>
  <c r="CE52" i="1" s="1"/>
  <c r="CD50" i="1"/>
  <c r="CE50" i="1"/>
  <c r="CA5" i="1"/>
  <c r="CA17" i="1"/>
  <c r="CA22" i="1"/>
  <c r="CA23" i="1"/>
  <c r="CA37" i="1"/>
  <c r="CA50" i="1"/>
  <c r="CA52" i="1"/>
  <c r="CA69" i="1"/>
  <c r="BP3" i="1"/>
  <c r="BR3" i="1" s="1"/>
  <c r="BP5" i="1"/>
  <c r="BR5" i="1" s="1"/>
  <c r="BP18" i="1"/>
  <c r="BR18" i="1" s="1"/>
  <c r="BP23" i="1"/>
  <c r="BP30" i="1"/>
  <c r="BP36" i="1"/>
  <c r="BR36" i="1" s="1"/>
  <c r="BP37" i="1"/>
  <c r="BR37" i="1" s="1"/>
  <c r="BP53" i="1"/>
  <c r="BP57" i="1"/>
  <c r="BR57" i="1" s="1"/>
  <c r="BP69" i="1"/>
  <c r="BH60" i="1"/>
  <c r="BH71" i="1"/>
  <c r="AR13" i="1"/>
  <c r="AR15" i="1"/>
  <c r="AR17" i="1"/>
  <c r="AR19" i="1"/>
  <c r="AR25" i="1"/>
  <c r="AR32" i="1"/>
  <c r="AR38" i="1"/>
  <c r="AR39" i="1"/>
  <c r="AR41" i="1"/>
  <c r="AR48" i="1"/>
  <c r="AR49" i="1"/>
  <c r="AR50" i="1"/>
  <c r="AR56" i="1"/>
  <c r="AR55" i="1"/>
  <c r="AR54" i="1"/>
  <c r="AR57" i="1"/>
  <c r="AR58" i="1"/>
  <c r="AR63" i="1"/>
  <c r="AR65" i="1"/>
  <c r="AR66" i="1"/>
  <c r="CA3" i="1"/>
  <c r="CE12" i="1"/>
  <c r="BR23" i="1"/>
  <c r="BR30" i="1"/>
  <c r="BR53" i="1"/>
</calcChain>
</file>

<file path=xl/sharedStrings.xml><?xml version="1.0" encoding="utf-8"?>
<sst xmlns="http://schemas.openxmlformats.org/spreadsheetml/2006/main" count="155" uniqueCount="154">
  <si>
    <t>ID</t>
  </si>
  <si>
    <t>Beginning year</t>
  </si>
  <si>
    <t>Finishing year</t>
  </si>
  <si>
    <t>managed</t>
  </si>
  <si>
    <t>fertilised</t>
  </si>
  <si>
    <t>weeded and selective cutting</t>
  </si>
  <si>
    <t>shoots dug</t>
  </si>
  <si>
    <t>clear cutting</t>
  </si>
  <si>
    <t>mixed with other forests</t>
  </si>
  <si>
    <t>mean annual temperature4</t>
  </si>
  <si>
    <t>Warmthindex</t>
  </si>
  <si>
    <t>Annual rainfall4</t>
  </si>
  <si>
    <t>Snow</t>
  </si>
  <si>
    <t>Elevation (asl)</t>
  </si>
  <si>
    <t>Relative humidity</t>
  </si>
  <si>
    <t>Sunshine duration</t>
  </si>
  <si>
    <t>Wind speed</t>
  </si>
  <si>
    <t>Water content (soil)</t>
  </si>
  <si>
    <t>pH (soil)</t>
  </si>
  <si>
    <t>Total N (soil)</t>
  </si>
  <si>
    <t>Total P (soil)</t>
  </si>
  <si>
    <t>Total K (soil)</t>
  </si>
  <si>
    <t>Available P2O5 (soil)</t>
  </si>
  <si>
    <t>Available SiO2 (soil)</t>
  </si>
  <si>
    <t>C.E.C (soil)</t>
  </si>
  <si>
    <t>K+ (soil)</t>
  </si>
  <si>
    <t>Ca2+ (soil)</t>
  </si>
  <si>
    <t>Mg2+ (soil)</t>
  </si>
  <si>
    <t>N (litter)</t>
  </si>
  <si>
    <t>Ca (litter)</t>
  </si>
  <si>
    <t>K (litter)</t>
  </si>
  <si>
    <t>Mg (litter)</t>
  </si>
  <si>
    <t>P (litter)</t>
  </si>
  <si>
    <t>Si (storage in Plant above ground)</t>
  </si>
  <si>
    <t>Si (storage in Plant below ground)</t>
  </si>
  <si>
    <t>Si (storage in soil)</t>
  </si>
  <si>
    <t>Si (primary sink in Plant annually)</t>
  </si>
  <si>
    <t>Si (net sink in Plant annually)</t>
  </si>
  <si>
    <t>Si (return to soil)</t>
  </si>
  <si>
    <t>Culm density(2</t>
  </si>
  <si>
    <t>Culm DBH(3</t>
  </si>
  <si>
    <t>Culm height(3</t>
  </si>
  <si>
    <t>Basal area (b.a.)</t>
  </si>
  <si>
    <t>Relative luminosity</t>
  </si>
  <si>
    <t>Leaf area index (Fisheye lens)</t>
  </si>
  <si>
    <t>Leaf area index (leaf area scanner)</t>
  </si>
  <si>
    <t>Leaves C</t>
  </si>
  <si>
    <t>Branches C</t>
  </si>
  <si>
    <t>Culms C</t>
  </si>
  <si>
    <t>Fine roots C</t>
  </si>
  <si>
    <t>Coarse root C</t>
  </si>
  <si>
    <t>Rhizomes C</t>
  </si>
  <si>
    <t>Stump C</t>
  </si>
  <si>
    <t>Soil C (0-10cm)</t>
  </si>
  <si>
    <t>Soil C (10-30cm)</t>
  </si>
  <si>
    <t>Foliages</t>
  </si>
  <si>
    <t>Branches</t>
  </si>
  <si>
    <t>Culms</t>
  </si>
  <si>
    <t>AGC</t>
  </si>
  <si>
    <t>Root_Shoot Ratio</t>
  </si>
  <si>
    <t>Roots</t>
  </si>
  <si>
    <t>Rhizomes</t>
  </si>
  <si>
    <t>Stumps</t>
  </si>
  <si>
    <t>BGC</t>
  </si>
  <si>
    <t>TC (AGC+BGC)</t>
  </si>
  <si>
    <t>Litter layer C</t>
  </si>
  <si>
    <t>SC (soil carbon)</t>
  </si>
  <si>
    <t>Undergrowth</t>
  </si>
  <si>
    <t>TEC (Total ecosystem carbon)</t>
  </si>
  <si>
    <t>LNP</t>
  </si>
  <si>
    <t>BNP</t>
  </si>
  <si>
    <t>CNP</t>
  </si>
  <si>
    <t>Litterfall</t>
  </si>
  <si>
    <t>ANPP</t>
  </si>
  <si>
    <t>RoNP</t>
  </si>
  <si>
    <t>RhNP</t>
  </si>
  <si>
    <t>StNP</t>
  </si>
  <si>
    <t>BNPP</t>
  </si>
  <si>
    <t>TNPP</t>
  </si>
  <si>
    <t>SR</t>
  </si>
  <si>
    <t>HR</t>
  </si>
  <si>
    <t>NEP</t>
  </si>
  <si>
    <t>JP-FOP-MKC-UM</t>
  </si>
  <si>
    <t>TW-NTC-OF</t>
  </si>
  <si>
    <t>JP-OSP-MTO-UM-abe06</t>
  </si>
  <si>
    <t>TW-NTC-SC</t>
  </si>
  <si>
    <t>TW-NTC-HEFS-CT</t>
  </si>
  <si>
    <t>CN-ZJP-AJC-105P</t>
  </si>
  <si>
    <t>JP-KRF</t>
  </si>
  <si>
    <t>TW-NTC-SJL-M</t>
  </si>
  <si>
    <t>TW-NTC-HEFS-07-UM</t>
  </si>
  <si>
    <t>JP-KGSMP-CRC-UM</t>
  </si>
  <si>
    <t>KR-SC-UM</t>
  </si>
  <si>
    <t>CN-HBP-CC-DFF-AP</t>
  </si>
  <si>
    <t>TW-NTC-HEFS-09-UM</t>
  </si>
  <si>
    <t>CN-NS-4P</t>
  </si>
  <si>
    <t>JP-KGSMP-AIRC-UM</t>
  </si>
  <si>
    <t>JP-KTP-M89</t>
  </si>
  <si>
    <t>CN-FJP-YAC-TNNR-13YF</t>
  </si>
  <si>
    <t>CN-ZJP-LAC-QST-MN</t>
  </si>
  <si>
    <t>CN-ZJP-LAC-BV-18P</t>
  </si>
  <si>
    <t>CN-ZJP-AJC-MO</t>
  </si>
  <si>
    <t>JP-OSP-MTO-UM-abe08</t>
  </si>
  <si>
    <t>TW-NTC-FHMNW-UM</t>
  </si>
  <si>
    <t>JP-KRF-UM</t>
  </si>
  <si>
    <t>CN-ZJP-LAC-QST-LN</t>
  </si>
  <si>
    <t>CN-ZJP-AJC-EX</t>
  </si>
  <si>
    <t>TW-CYC-MAL-SZ-UM</t>
  </si>
  <si>
    <t>CN-HNP-HTC</t>
  </si>
  <si>
    <t>TW-NTC-LA</t>
  </si>
  <si>
    <t>CN-FJP-YAC-TNNR-2YFEY</t>
  </si>
  <si>
    <t>JP-KTP-UM91</t>
  </si>
  <si>
    <t>CN-FJP-WYS</t>
  </si>
  <si>
    <t>TW-NTC-HA</t>
  </si>
  <si>
    <t>JP-ACP-ST-UM</t>
  </si>
  <si>
    <t>JP-KTP-KOC-UM</t>
  </si>
  <si>
    <t>JP-GFP-FHM-UM</t>
  </si>
  <si>
    <t>TW-NTC-BLM</t>
  </si>
  <si>
    <t>CN-FJP-FD-9P</t>
  </si>
  <si>
    <t>TW-NTC-STNEA-M</t>
  </si>
  <si>
    <t>CN-ZJP-LAC-QST-HN</t>
  </si>
  <si>
    <t>CN-ZJP-AJC-IN</t>
  </si>
  <si>
    <t>KR-JU-UM</t>
  </si>
  <si>
    <t>CN-JXP-FYC-MDASEA</t>
  </si>
  <si>
    <t>JP-KGSMP-KTMC-UM</t>
  </si>
  <si>
    <t>JP-KTP-UM84</t>
  </si>
  <si>
    <t>JP-OSP-MTO-UM-abe07</t>
  </si>
  <si>
    <t>JP-KGP-TMC-UMIF</t>
  </si>
  <si>
    <t>TW-NTC-STNEA-UM</t>
  </si>
  <si>
    <t>JP-KTP-CT89</t>
  </si>
  <si>
    <t>JP-ACP-NGC-UM</t>
  </si>
  <si>
    <t>JP-SNP-MEC-Ab-UM</t>
  </si>
  <si>
    <t>CN-FJP-YAC-TNNR-NF</t>
  </si>
  <si>
    <t>CN-SS-6P</t>
  </si>
  <si>
    <t>JP-KGP-TMC-UM</t>
  </si>
  <si>
    <t>CN-HBP-CC-DMS</t>
  </si>
  <si>
    <t>CN-ZJP-MNR-HP</t>
  </si>
  <si>
    <t>CN-FJP-XQ-9P</t>
  </si>
  <si>
    <t>KR-JU-M</t>
  </si>
  <si>
    <t>JP-KTP-GR-UM</t>
  </si>
  <si>
    <t>JP-GFP-TY-UM</t>
  </si>
  <si>
    <t>JP-OSP-MTO-UM-abe05</t>
  </si>
  <si>
    <t>CN-FJP-ON-9P</t>
  </si>
  <si>
    <t>JP-KCP-UM</t>
  </si>
  <si>
    <t>CN-SM-2P</t>
  </si>
  <si>
    <t>JP-KTP-UM89</t>
  </si>
  <si>
    <t>CN-HBP-CC-DFF-HW</t>
  </si>
  <si>
    <t>JP-OSP-MTO-UMP-fs06</t>
  </si>
  <si>
    <t>JP-KTP-M71</t>
  </si>
  <si>
    <t>TW-NTC-FHMC-UM</t>
  </si>
  <si>
    <t>TW-NTC-SJL-UM</t>
  </si>
  <si>
    <t>JP-KTP-NY-UM</t>
  </si>
  <si>
    <t>TW-NTC-HEFS-SC</t>
  </si>
  <si>
    <t>JP-ACP-KPC-UM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</si>
</sst>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0" xfId="0" applyFill="1"/>
    <xf numFmtId="0" fontId="0" fillId="0" borderId="10" xfId="0" applyBorder="1"/>
    <xf numFmtId="0" fontId="0" fillId="33" borderId="10" xfId="0" applyFill="1" applyBorder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AGC~BA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10 training (2)'!$BH$1</c:f>
              <c:strCache>
                <c:ptCount val="1"/>
                <c:pt idx="0">
                  <c:v>AGC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10 training (2)'!$AR$2:$AR$73</c:f>
              <c:numCache>
                <c:formatCode>General</c:formatCode>
                <c:ptCount val="72"/>
                <c:pt idx="0">
                  <c:v>70.989999999999995</c:v>
                </c:pt>
                <c:pt idx="1">
                  <c:v>32.14</c:v>
                </c:pt>
                <c:pt idx="2">
                  <c:v>100.99</c:v>
                </c:pt>
                <c:pt idx="3">
                  <c:v>37.29</c:v>
                </c:pt>
                <c:pt idx="4">
                  <c:v>10.07</c:v>
                </c:pt>
                <c:pt idx="5">
                  <c:v>28.15</c:v>
                </c:pt>
                <c:pt idx="6">
                  <c:v>74.5</c:v>
                </c:pt>
                <c:pt idx="7">
                  <c:v>17.87</c:v>
                </c:pt>
                <c:pt idx="8">
                  <c:v>28.81</c:v>
                </c:pt>
                <c:pt idx="9">
                  <c:v>45.7</c:v>
                </c:pt>
                <c:pt idx="10">
                  <c:v>40.5</c:v>
                </c:pt>
                <c:pt idx="11">
                  <c:v>18.860640301318266</c:v>
                </c:pt>
                <c:pt idx="12">
                  <c:v>31.35</c:v>
                </c:pt>
                <c:pt idx="13">
                  <c:v>45.451977401129945</c:v>
                </c:pt>
                <c:pt idx="14">
                  <c:v>79.900000000000006</c:v>
                </c:pt>
                <c:pt idx="15">
                  <c:v>49.406779661016948</c:v>
                </c:pt>
                <c:pt idx="16">
                  <c:v>29.03</c:v>
                </c:pt>
                <c:pt idx="17">
                  <c:v>35.499058380414311</c:v>
                </c:pt>
                <c:pt idx="18">
                  <c:v>21.81</c:v>
                </c:pt>
                <c:pt idx="19">
                  <c:v>21.85</c:v>
                </c:pt>
                <c:pt idx="20">
                  <c:v>104.34</c:v>
                </c:pt>
                <c:pt idx="21">
                  <c:v>23.44</c:v>
                </c:pt>
                <c:pt idx="22">
                  <c:v>86.2</c:v>
                </c:pt>
                <c:pt idx="23">
                  <c:v>33.050847457627121</c:v>
                </c:pt>
                <c:pt idx="24">
                  <c:v>20.309999999999999</c:v>
                </c:pt>
                <c:pt idx="25">
                  <c:v>73.63</c:v>
                </c:pt>
                <c:pt idx="27">
                  <c:v>41.88</c:v>
                </c:pt>
                <c:pt idx="28">
                  <c:v>28.78</c:v>
                </c:pt>
                <c:pt idx="29">
                  <c:v>71.2</c:v>
                </c:pt>
                <c:pt idx="30">
                  <c:v>33.709981167608284</c:v>
                </c:pt>
                <c:pt idx="31">
                  <c:v>41.53</c:v>
                </c:pt>
                <c:pt idx="32">
                  <c:v>19.23</c:v>
                </c:pt>
                <c:pt idx="33">
                  <c:v>27.14</c:v>
                </c:pt>
                <c:pt idx="34">
                  <c:v>11.19</c:v>
                </c:pt>
                <c:pt idx="35">
                  <c:v>29</c:v>
                </c:pt>
                <c:pt idx="36">
                  <c:v>33.220338983050844</c:v>
                </c:pt>
                <c:pt idx="37">
                  <c:v>82.109227871939737</c:v>
                </c:pt>
                <c:pt idx="38">
                  <c:v>21.91</c:v>
                </c:pt>
                <c:pt idx="39">
                  <c:v>31.073446327683616</c:v>
                </c:pt>
                <c:pt idx="40">
                  <c:v>26.43</c:v>
                </c:pt>
                <c:pt idx="41">
                  <c:v>18.97</c:v>
                </c:pt>
                <c:pt idx="42">
                  <c:v>21.26</c:v>
                </c:pt>
                <c:pt idx="43">
                  <c:v>65.33</c:v>
                </c:pt>
                <c:pt idx="44">
                  <c:v>53.9</c:v>
                </c:pt>
                <c:pt idx="45">
                  <c:v>103.03</c:v>
                </c:pt>
                <c:pt idx="46">
                  <c:v>86.911487758945384</c:v>
                </c:pt>
                <c:pt idx="47">
                  <c:v>39.58568738229755</c:v>
                </c:pt>
                <c:pt idx="48">
                  <c:v>37.806026365348394</c:v>
                </c:pt>
                <c:pt idx="49">
                  <c:v>47.19</c:v>
                </c:pt>
                <c:pt idx="50">
                  <c:v>46.4</c:v>
                </c:pt>
                <c:pt idx="51">
                  <c:v>20.65</c:v>
                </c:pt>
                <c:pt idx="52">
                  <c:v>30.470809792843689</c:v>
                </c:pt>
                <c:pt idx="53">
                  <c:v>79.284369114877592</c:v>
                </c:pt>
                <c:pt idx="54">
                  <c:v>13.455743879472692</c:v>
                </c:pt>
                <c:pt idx="55">
                  <c:v>54.736346516007529</c:v>
                </c:pt>
                <c:pt idx="56">
                  <c:v>41.177024482109225</c:v>
                </c:pt>
                <c:pt idx="57">
                  <c:v>33.18</c:v>
                </c:pt>
                <c:pt idx="58">
                  <c:v>60.67</c:v>
                </c:pt>
                <c:pt idx="59">
                  <c:v>16.600000000000001</c:v>
                </c:pt>
                <c:pt idx="60">
                  <c:v>103.41</c:v>
                </c:pt>
                <c:pt idx="61">
                  <c:v>36.440677966101696</c:v>
                </c:pt>
                <c:pt idx="62">
                  <c:v>97.13</c:v>
                </c:pt>
                <c:pt idx="63">
                  <c:v>21.082862523540488</c:v>
                </c:pt>
                <c:pt idx="64">
                  <c:v>16.111111111111111</c:v>
                </c:pt>
                <c:pt idx="65">
                  <c:v>88.3</c:v>
                </c:pt>
                <c:pt idx="66">
                  <c:v>38.44</c:v>
                </c:pt>
                <c:pt idx="67">
                  <c:v>36.950000000000003</c:v>
                </c:pt>
                <c:pt idx="68">
                  <c:v>31.04</c:v>
                </c:pt>
                <c:pt idx="69">
                  <c:v>57.6</c:v>
                </c:pt>
                <c:pt idx="70">
                  <c:v>29.07</c:v>
                </c:pt>
                <c:pt idx="71">
                  <c:v>14.05</c:v>
                </c:pt>
              </c:numCache>
            </c:numRef>
          </c:xVal>
          <c:yVal>
            <c:numRef>
              <c:f>'10-fold 10 training (2)'!$BH$2:$BH$73</c:f>
              <c:numCache>
                <c:formatCode>General</c:formatCode>
                <c:ptCount val="72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26.25</c:v>
                </c:pt>
                <c:pt idx="9">
                  <c:v>41.41</c:v>
                </c:pt>
                <c:pt idx="10">
                  <c:v>35.880000000000003</c:v>
                </c:pt>
                <c:pt idx="11">
                  <c:v>20.03</c:v>
                </c:pt>
                <c:pt idx="12">
                  <c:v>29.5</c:v>
                </c:pt>
                <c:pt idx="13">
                  <c:v>48.27</c:v>
                </c:pt>
                <c:pt idx="14">
                  <c:v>66.66</c:v>
                </c:pt>
                <c:pt idx="15">
                  <c:v>52.47</c:v>
                </c:pt>
                <c:pt idx="16">
                  <c:v>36.36</c:v>
                </c:pt>
                <c:pt idx="17">
                  <c:v>37.700000000000003</c:v>
                </c:pt>
                <c:pt idx="18">
                  <c:v>20.350000000000001</c:v>
                </c:pt>
                <c:pt idx="19">
                  <c:v>20.76</c:v>
                </c:pt>
                <c:pt idx="20">
                  <c:v>112.03</c:v>
                </c:pt>
                <c:pt idx="21">
                  <c:v>21.65</c:v>
                </c:pt>
                <c:pt idx="22">
                  <c:v>110.68</c:v>
                </c:pt>
                <c:pt idx="23">
                  <c:v>35.1</c:v>
                </c:pt>
                <c:pt idx="24">
                  <c:v>18.899999999999999</c:v>
                </c:pt>
                <c:pt idx="25">
                  <c:v>81.13</c:v>
                </c:pt>
                <c:pt idx="27">
                  <c:v>43.87</c:v>
                </c:pt>
                <c:pt idx="28">
                  <c:v>52.55</c:v>
                </c:pt>
                <c:pt idx="29">
                  <c:v>65.680000000000007</c:v>
                </c:pt>
                <c:pt idx="30">
                  <c:v>35.799999999999997</c:v>
                </c:pt>
                <c:pt idx="31">
                  <c:v>39.65</c:v>
                </c:pt>
                <c:pt idx="32">
                  <c:v>21.82</c:v>
                </c:pt>
                <c:pt idx="33">
                  <c:v>62.64</c:v>
                </c:pt>
                <c:pt idx="34">
                  <c:v>11.66</c:v>
                </c:pt>
                <c:pt idx="35">
                  <c:v>36.950000000000003</c:v>
                </c:pt>
                <c:pt idx="36">
                  <c:v>35.28</c:v>
                </c:pt>
                <c:pt idx="37">
                  <c:v>87.2</c:v>
                </c:pt>
                <c:pt idx="38">
                  <c:v>27.26</c:v>
                </c:pt>
                <c:pt idx="39">
                  <c:v>33</c:v>
                </c:pt>
                <c:pt idx="40">
                  <c:v>24.75</c:v>
                </c:pt>
                <c:pt idx="41">
                  <c:v>28.89</c:v>
                </c:pt>
                <c:pt idx="42">
                  <c:v>21.76</c:v>
                </c:pt>
                <c:pt idx="43">
                  <c:v>55.2</c:v>
                </c:pt>
                <c:pt idx="44">
                  <c:v>47.55</c:v>
                </c:pt>
                <c:pt idx="45">
                  <c:v>109.9</c:v>
                </c:pt>
                <c:pt idx="46">
                  <c:v>92.3</c:v>
                </c:pt>
                <c:pt idx="47">
                  <c:v>42.04</c:v>
                </c:pt>
                <c:pt idx="48">
                  <c:v>40.15</c:v>
                </c:pt>
                <c:pt idx="49">
                  <c:v>53.58</c:v>
                </c:pt>
                <c:pt idx="50">
                  <c:v>43.93</c:v>
                </c:pt>
                <c:pt idx="51">
                  <c:v>24.49</c:v>
                </c:pt>
                <c:pt idx="52">
                  <c:v>32.36</c:v>
                </c:pt>
                <c:pt idx="53">
                  <c:v>84.2</c:v>
                </c:pt>
                <c:pt idx="54">
                  <c:v>14.29</c:v>
                </c:pt>
                <c:pt idx="55">
                  <c:v>58.13</c:v>
                </c:pt>
                <c:pt idx="56">
                  <c:v>43.73</c:v>
                </c:pt>
                <c:pt idx="57">
                  <c:v>34.83</c:v>
                </c:pt>
                <c:pt idx="58">
                  <c:v>64.431539999999998</c:v>
                </c:pt>
                <c:pt idx="59">
                  <c:v>20.5</c:v>
                </c:pt>
                <c:pt idx="60">
                  <c:v>108.6</c:v>
                </c:pt>
                <c:pt idx="61">
                  <c:v>38.700000000000003</c:v>
                </c:pt>
                <c:pt idx="62">
                  <c:v>92.5</c:v>
                </c:pt>
                <c:pt idx="63">
                  <c:v>22.39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61.171200000000006</c:v>
                </c:pt>
                <c:pt idx="70">
                  <c:v>28.4</c:v>
                </c:pt>
                <c:pt idx="71">
                  <c:v>15.71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4-4F41-AC9C-22EAEDE8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TEC~HR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10 training (2)'!$BR$1</c:f>
              <c:strCache>
                <c:ptCount val="1"/>
                <c:pt idx="0">
                  <c:v>TEC (Total ecosystem carbon)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10 training (2)'!$CD$2:$CD$73</c:f>
              <c:numCache>
                <c:formatCode>General</c:formatCode>
                <c:ptCount val="72"/>
                <c:pt idx="1">
                  <c:v>0.86892311580183501</c:v>
                </c:pt>
                <c:pt idx="3">
                  <c:v>0.35921616779539317</c:v>
                </c:pt>
                <c:pt idx="4">
                  <c:v>0.55649845081828364</c:v>
                </c:pt>
                <c:pt idx="8">
                  <c:v>0.55649845081828364</c:v>
                </c:pt>
                <c:pt idx="9">
                  <c:v>1.9119570004284792</c:v>
                </c:pt>
                <c:pt idx="10">
                  <c:v>0.59437510736686583</c:v>
                </c:pt>
                <c:pt idx="12">
                  <c:v>0.21486329056275785</c:v>
                </c:pt>
                <c:pt idx="14">
                  <c:v>1.7227697699072615</c:v>
                </c:pt>
                <c:pt idx="15">
                  <c:v>4.1078234314700159</c:v>
                </c:pt>
                <c:pt idx="17">
                  <c:v>1.29</c:v>
                </c:pt>
                <c:pt idx="20">
                  <c:v>8.6210782654356666E-2</c:v>
                </c:pt>
                <c:pt idx="21">
                  <c:v>0.45974663364477825</c:v>
                </c:pt>
                <c:pt idx="23">
                  <c:v>1.37</c:v>
                </c:pt>
                <c:pt idx="26">
                  <c:v>5.51</c:v>
                </c:pt>
                <c:pt idx="29">
                  <c:v>13.3</c:v>
                </c:pt>
                <c:pt idx="30">
                  <c:v>6.0527525637772062</c:v>
                </c:pt>
                <c:pt idx="35">
                  <c:v>0.62055111451104172</c:v>
                </c:pt>
                <c:pt idx="37">
                  <c:v>6.3575613579625578</c:v>
                </c:pt>
                <c:pt idx="38">
                  <c:v>4.4800000000000004</c:v>
                </c:pt>
                <c:pt idx="39">
                  <c:v>1.0900000000000001</c:v>
                </c:pt>
                <c:pt idx="43">
                  <c:v>1.5683505276142941E-3</c:v>
                </c:pt>
                <c:pt idx="45">
                  <c:v>1.7806297653061947E-2</c:v>
                </c:pt>
                <c:pt idx="47">
                  <c:v>4.55</c:v>
                </c:pt>
                <c:pt idx="48">
                  <c:v>4.3763549672527269</c:v>
                </c:pt>
                <c:pt idx="50">
                  <c:v>6.9096619228863689</c:v>
                </c:pt>
                <c:pt idx="55">
                  <c:v>1.4590032997202769</c:v>
                </c:pt>
                <c:pt idx="67">
                  <c:v>1.5062624710654873</c:v>
                </c:pt>
                <c:pt idx="68">
                  <c:v>9.744289643472033E-2</c:v>
                </c:pt>
                <c:pt idx="70">
                  <c:v>0.59868598904197523</c:v>
                </c:pt>
              </c:numCache>
            </c:numRef>
          </c:xVal>
          <c:yVal>
            <c:numRef>
              <c:f>'10-fold 10 training (2)'!$BR$2:$BR$73</c:f>
              <c:numCache>
                <c:formatCode>General</c:formatCode>
                <c:ptCount val="72"/>
                <c:pt idx="1">
                  <c:v>137.51853325794286</c:v>
                </c:pt>
                <c:pt idx="3">
                  <c:v>132.37308206383335</c:v>
                </c:pt>
                <c:pt idx="8">
                  <c:v>202.55</c:v>
                </c:pt>
                <c:pt idx="16">
                  <c:v>164.29163161166463</c:v>
                </c:pt>
                <c:pt idx="17">
                  <c:v>126.7</c:v>
                </c:pt>
                <c:pt idx="21">
                  <c:v>143.54573353824838</c:v>
                </c:pt>
                <c:pt idx="23">
                  <c:v>125.3</c:v>
                </c:pt>
                <c:pt idx="26">
                  <c:v>144.30000000000001</c:v>
                </c:pt>
                <c:pt idx="28">
                  <c:v>167.12971911041916</c:v>
                </c:pt>
                <c:pt idx="29">
                  <c:v>185.55</c:v>
                </c:pt>
                <c:pt idx="34">
                  <c:v>138.50087045264522</c:v>
                </c:pt>
                <c:pt idx="35">
                  <c:v>147.80433154620593</c:v>
                </c:pt>
                <c:pt idx="36">
                  <c:v>143.80000000000001</c:v>
                </c:pt>
                <c:pt idx="39">
                  <c:v>123</c:v>
                </c:pt>
                <c:pt idx="47">
                  <c:v>145.97999999999999</c:v>
                </c:pt>
                <c:pt idx="51">
                  <c:v>185.18833071243552</c:v>
                </c:pt>
                <c:pt idx="52">
                  <c:v>119.88</c:v>
                </c:pt>
                <c:pt idx="54">
                  <c:v>104.37</c:v>
                </c:pt>
                <c:pt idx="55">
                  <c:v>180.65303455547905</c:v>
                </c:pt>
                <c:pt idx="56">
                  <c:v>137.84</c:v>
                </c:pt>
                <c:pt idx="59">
                  <c:v>179</c:v>
                </c:pt>
                <c:pt idx="61">
                  <c:v>159.49</c:v>
                </c:pt>
                <c:pt idx="65">
                  <c:v>194.9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0-4BCB-87A1-AE34ED5B2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HR~ANPP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10 training (2)'!$CD$1</c:f>
              <c:strCache>
                <c:ptCount val="1"/>
                <c:pt idx="0">
                  <c:v>HR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10 training (2)'!$BW$2:$BW$73</c:f>
              <c:numCache>
                <c:formatCode>General</c:formatCode>
                <c:ptCount val="72"/>
                <c:pt idx="1">
                  <c:v>4.6500000000000004</c:v>
                </c:pt>
                <c:pt idx="3">
                  <c:v>3.45</c:v>
                </c:pt>
                <c:pt idx="4">
                  <c:v>4</c:v>
                </c:pt>
                <c:pt idx="8">
                  <c:v>4</c:v>
                </c:pt>
                <c:pt idx="9">
                  <c:v>6.07</c:v>
                </c:pt>
                <c:pt idx="10">
                  <c:v>4.09</c:v>
                </c:pt>
                <c:pt idx="12">
                  <c:v>2.9</c:v>
                </c:pt>
                <c:pt idx="14">
                  <c:v>5.86</c:v>
                </c:pt>
                <c:pt idx="15">
                  <c:v>7.86</c:v>
                </c:pt>
                <c:pt idx="17">
                  <c:v>5.76</c:v>
                </c:pt>
                <c:pt idx="20">
                  <c:v>2.13</c:v>
                </c:pt>
                <c:pt idx="21">
                  <c:v>3.75</c:v>
                </c:pt>
                <c:pt idx="23">
                  <c:v>5.46</c:v>
                </c:pt>
                <c:pt idx="26">
                  <c:v>9.4</c:v>
                </c:pt>
                <c:pt idx="28">
                  <c:v>23.36</c:v>
                </c:pt>
                <c:pt idx="29">
                  <c:v>11.8</c:v>
                </c:pt>
                <c:pt idx="30">
                  <c:v>8.9600000000000009</c:v>
                </c:pt>
                <c:pt idx="35">
                  <c:v>4.1500000000000004</c:v>
                </c:pt>
                <c:pt idx="37">
                  <c:v>9.11</c:v>
                </c:pt>
                <c:pt idx="38">
                  <c:v>7.11</c:v>
                </c:pt>
                <c:pt idx="39">
                  <c:v>5.08</c:v>
                </c:pt>
                <c:pt idx="43">
                  <c:v>0.55000000000000004</c:v>
                </c:pt>
                <c:pt idx="45">
                  <c:v>1.25</c:v>
                </c:pt>
                <c:pt idx="47">
                  <c:v>7.76</c:v>
                </c:pt>
                <c:pt idx="48">
                  <c:v>8.0299999999999994</c:v>
                </c:pt>
                <c:pt idx="50">
                  <c:v>9.3699999999999992</c:v>
                </c:pt>
                <c:pt idx="55">
                  <c:v>5.54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xVal>
          <c:yVal>
            <c:numRef>
              <c:f>'10-fold 10 training (2)'!$CD$2:$CD$73</c:f>
              <c:numCache>
                <c:formatCode>General</c:formatCode>
                <c:ptCount val="72"/>
                <c:pt idx="1">
                  <c:v>0.86892311580183501</c:v>
                </c:pt>
                <c:pt idx="3">
                  <c:v>0.35921616779539317</c:v>
                </c:pt>
                <c:pt idx="4">
                  <c:v>0.55649845081828364</c:v>
                </c:pt>
                <c:pt idx="8">
                  <c:v>0.55649845081828364</c:v>
                </c:pt>
                <c:pt idx="9">
                  <c:v>1.9119570004284792</c:v>
                </c:pt>
                <c:pt idx="10">
                  <c:v>0.59437510736686583</c:v>
                </c:pt>
                <c:pt idx="12">
                  <c:v>0.21486329056275785</c:v>
                </c:pt>
                <c:pt idx="14">
                  <c:v>1.7227697699072615</c:v>
                </c:pt>
                <c:pt idx="15">
                  <c:v>4.1078234314700159</c:v>
                </c:pt>
                <c:pt idx="17">
                  <c:v>1.29</c:v>
                </c:pt>
                <c:pt idx="20">
                  <c:v>8.6210782654356666E-2</c:v>
                </c:pt>
                <c:pt idx="21">
                  <c:v>0.45974663364477825</c:v>
                </c:pt>
                <c:pt idx="23">
                  <c:v>1.37</c:v>
                </c:pt>
                <c:pt idx="26">
                  <c:v>5.51</c:v>
                </c:pt>
                <c:pt idx="29">
                  <c:v>13.3</c:v>
                </c:pt>
                <c:pt idx="30">
                  <c:v>6.0527525637772062</c:v>
                </c:pt>
                <c:pt idx="35">
                  <c:v>0.62055111451104172</c:v>
                </c:pt>
                <c:pt idx="37">
                  <c:v>6.3575613579625578</c:v>
                </c:pt>
                <c:pt idx="38">
                  <c:v>4.4800000000000004</c:v>
                </c:pt>
                <c:pt idx="39">
                  <c:v>1.0900000000000001</c:v>
                </c:pt>
                <c:pt idx="43">
                  <c:v>1.5683505276142941E-3</c:v>
                </c:pt>
                <c:pt idx="45">
                  <c:v>1.7806297653061947E-2</c:v>
                </c:pt>
                <c:pt idx="47">
                  <c:v>4.55</c:v>
                </c:pt>
                <c:pt idx="48">
                  <c:v>4.3763549672527269</c:v>
                </c:pt>
                <c:pt idx="50">
                  <c:v>6.9096619228863689</c:v>
                </c:pt>
                <c:pt idx="55">
                  <c:v>1.4590032997202769</c:v>
                </c:pt>
                <c:pt idx="67">
                  <c:v>1.5062624710654873</c:v>
                </c:pt>
                <c:pt idx="68">
                  <c:v>9.744289643472033E-2</c:v>
                </c:pt>
                <c:pt idx="70">
                  <c:v>0.59868598904197523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0D-4144-B541-E42296948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BGC~Culm</a:t>
            </a:r>
            <a:r>
              <a:rPr lang="en-US" baseline="0"/>
              <a:t> hight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10 training (2)'!$BM$1</c:f>
              <c:strCache>
                <c:ptCount val="1"/>
                <c:pt idx="0">
                  <c:v>BGC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10 training (2)'!$AQ$2:$AQ$73</c:f>
              <c:numCache>
                <c:formatCode>General</c:formatCode>
                <c:ptCount val="72"/>
                <c:pt idx="0">
                  <c:v>15.62</c:v>
                </c:pt>
                <c:pt idx="1">
                  <c:v>12.6</c:v>
                </c:pt>
                <c:pt idx="2">
                  <c:v>18.399999999999999</c:v>
                </c:pt>
                <c:pt idx="3">
                  <c:v>13.2</c:v>
                </c:pt>
                <c:pt idx="4">
                  <c:v>8</c:v>
                </c:pt>
                <c:pt idx="8">
                  <c:v>10.3</c:v>
                </c:pt>
                <c:pt idx="9">
                  <c:v>13.5</c:v>
                </c:pt>
                <c:pt idx="10">
                  <c:v>11.9</c:v>
                </c:pt>
                <c:pt idx="11">
                  <c:v>13.1</c:v>
                </c:pt>
                <c:pt idx="12">
                  <c:v>9.5</c:v>
                </c:pt>
                <c:pt idx="14">
                  <c:v>18</c:v>
                </c:pt>
                <c:pt idx="20">
                  <c:v>18.45</c:v>
                </c:pt>
                <c:pt idx="21">
                  <c:v>12.3</c:v>
                </c:pt>
                <c:pt idx="25">
                  <c:v>21.4</c:v>
                </c:pt>
                <c:pt idx="33">
                  <c:v>12.1</c:v>
                </c:pt>
                <c:pt idx="35">
                  <c:v>13.4</c:v>
                </c:pt>
                <c:pt idx="38">
                  <c:v>12</c:v>
                </c:pt>
                <c:pt idx="41">
                  <c:v>13.2</c:v>
                </c:pt>
                <c:pt idx="43">
                  <c:v>16.93</c:v>
                </c:pt>
                <c:pt idx="44">
                  <c:v>13.6</c:v>
                </c:pt>
                <c:pt idx="45">
                  <c:v>18.399999999999999</c:v>
                </c:pt>
                <c:pt idx="50">
                  <c:v>9.5</c:v>
                </c:pt>
                <c:pt idx="54">
                  <c:v>11.1</c:v>
                </c:pt>
                <c:pt idx="57">
                  <c:v>12</c:v>
                </c:pt>
                <c:pt idx="60">
                  <c:v>18.440000000000001</c:v>
                </c:pt>
                <c:pt idx="64">
                  <c:v>12.3</c:v>
                </c:pt>
                <c:pt idx="66">
                  <c:v>12.83</c:v>
                </c:pt>
                <c:pt idx="67">
                  <c:v>13.6</c:v>
                </c:pt>
                <c:pt idx="70">
                  <c:v>9.5</c:v>
                </c:pt>
              </c:numCache>
            </c:numRef>
          </c:xVal>
          <c:yVal>
            <c:numRef>
              <c:f>'10-fold 10 training (2)'!$BM$2:$BM$73</c:f>
              <c:numCache>
                <c:formatCode>General</c:formatCode>
                <c:ptCount val="72"/>
                <c:pt idx="1">
                  <c:v>45.55</c:v>
                </c:pt>
                <c:pt idx="3">
                  <c:v>46.6</c:v>
                </c:pt>
                <c:pt idx="8">
                  <c:v>3.5</c:v>
                </c:pt>
                <c:pt idx="10">
                  <c:v>15.92</c:v>
                </c:pt>
                <c:pt idx="13">
                  <c:v>23.58</c:v>
                </c:pt>
                <c:pt idx="16">
                  <c:v>9.32</c:v>
                </c:pt>
                <c:pt idx="17">
                  <c:v>26</c:v>
                </c:pt>
                <c:pt idx="21">
                  <c:v>42.8</c:v>
                </c:pt>
                <c:pt idx="23">
                  <c:v>26.1</c:v>
                </c:pt>
                <c:pt idx="28">
                  <c:v>19.149999999999999</c:v>
                </c:pt>
                <c:pt idx="29">
                  <c:v>18.670000000000002</c:v>
                </c:pt>
                <c:pt idx="30">
                  <c:v>30.6</c:v>
                </c:pt>
                <c:pt idx="32">
                  <c:v>28.76</c:v>
                </c:pt>
                <c:pt idx="34">
                  <c:v>17.600000000000001</c:v>
                </c:pt>
                <c:pt idx="35">
                  <c:v>45.7</c:v>
                </c:pt>
                <c:pt idx="36">
                  <c:v>12.07</c:v>
                </c:pt>
                <c:pt idx="39">
                  <c:v>24</c:v>
                </c:pt>
                <c:pt idx="41">
                  <c:v>26.68</c:v>
                </c:pt>
                <c:pt idx="47">
                  <c:v>33.69</c:v>
                </c:pt>
                <c:pt idx="49">
                  <c:v>33.85</c:v>
                </c:pt>
                <c:pt idx="51">
                  <c:v>5.86</c:v>
                </c:pt>
                <c:pt idx="52">
                  <c:v>18.64</c:v>
                </c:pt>
                <c:pt idx="54">
                  <c:v>3.91</c:v>
                </c:pt>
                <c:pt idx="55">
                  <c:v>33.07</c:v>
                </c:pt>
                <c:pt idx="56">
                  <c:v>14.97</c:v>
                </c:pt>
                <c:pt idx="57">
                  <c:v>10.6</c:v>
                </c:pt>
                <c:pt idx="59">
                  <c:v>44.7</c:v>
                </c:pt>
                <c:pt idx="61">
                  <c:v>13.25</c:v>
                </c:pt>
                <c:pt idx="63">
                  <c:v>10.65</c:v>
                </c:pt>
                <c:pt idx="65">
                  <c:v>55.9</c:v>
                </c:pt>
                <c:pt idx="67">
                  <c:v>47</c:v>
                </c:pt>
                <c:pt idx="71">
                  <c:v>18.010000000000002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A8-46CD-B659-6B032F9EB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  <c:max val="2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Culm hight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 (soil carbon)~Stump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10 training (2)'!$BP$1</c:f>
              <c:strCache>
                <c:ptCount val="1"/>
                <c:pt idx="0">
                  <c:v>SC (soil carbon)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147344706911636"/>
                  <c:y val="0.12408318751822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10 training (2)'!$BL$2:$BL$73</c:f>
              <c:numCache>
                <c:formatCode>General</c:formatCode>
                <c:ptCount val="72"/>
                <c:pt idx="1">
                  <c:v>10.199999999999999</c:v>
                </c:pt>
                <c:pt idx="3">
                  <c:v>11.85</c:v>
                </c:pt>
                <c:pt idx="8">
                  <c:v>2.1</c:v>
                </c:pt>
                <c:pt idx="16">
                  <c:v>4.43</c:v>
                </c:pt>
                <c:pt idx="21">
                  <c:v>7.45</c:v>
                </c:pt>
                <c:pt idx="28">
                  <c:v>6.01</c:v>
                </c:pt>
                <c:pt idx="34">
                  <c:v>5.01</c:v>
                </c:pt>
                <c:pt idx="35">
                  <c:v>8.9499999999999993</c:v>
                </c:pt>
                <c:pt idx="51">
                  <c:v>2.75</c:v>
                </c:pt>
                <c:pt idx="55">
                  <c:v>6.5</c:v>
                </c:pt>
                <c:pt idx="59">
                  <c:v>5.0999999999999996</c:v>
                </c:pt>
                <c:pt idx="65">
                  <c:v>9.9</c:v>
                </c:pt>
                <c:pt idx="67">
                  <c:v>11.5</c:v>
                </c:pt>
              </c:numCache>
            </c:numRef>
          </c:xVal>
          <c:yVal>
            <c:numRef>
              <c:f>'10-fold 10 training (2)'!$BP$2:$BP$73</c:f>
              <c:numCache>
                <c:formatCode>General</c:formatCode>
                <c:ptCount val="72"/>
                <c:pt idx="1">
                  <c:v>55.21853325794288</c:v>
                </c:pt>
                <c:pt idx="3">
                  <c:v>43.82308206383334</c:v>
                </c:pt>
                <c:pt idx="8">
                  <c:v>172.8</c:v>
                </c:pt>
                <c:pt idx="16">
                  <c:v>118.60163161166463</c:v>
                </c:pt>
                <c:pt idx="17">
                  <c:v>63</c:v>
                </c:pt>
                <c:pt idx="18">
                  <c:v>80.84</c:v>
                </c:pt>
                <c:pt idx="19">
                  <c:v>111.7</c:v>
                </c:pt>
                <c:pt idx="21">
                  <c:v>79.095733538248396</c:v>
                </c:pt>
                <c:pt idx="23">
                  <c:v>64.099999999999994</c:v>
                </c:pt>
                <c:pt idx="24">
                  <c:v>120.2</c:v>
                </c:pt>
                <c:pt idx="26">
                  <c:v>110.95</c:v>
                </c:pt>
                <c:pt idx="28">
                  <c:v>95.41971911041918</c:v>
                </c:pt>
                <c:pt idx="29">
                  <c:v>101.2</c:v>
                </c:pt>
                <c:pt idx="34">
                  <c:v>109.25087045264522</c:v>
                </c:pt>
                <c:pt idx="35">
                  <c:v>65.154331546205924</c:v>
                </c:pt>
                <c:pt idx="36">
                  <c:v>96.45</c:v>
                </c:pt>
                <c:pt idx="39">
                  <c:v>66</c:v>
                </c:pt>
                <c:pt idx="40">
                  <c:v>108.1</c:v>
                </c:pt>
                <c:pt idx="47">
                  <c:v>70.25</c:v>
                </c:pt>
                <c:pt idx="51">
                  <c:v>154.83833071243552</c:v>
                </c:pt>
                <c:pt idx="54">
                  <c:v>86.17</c:v>
                </c:pt>
                <c:pt idx="55">
                  <c:v>89.463034555479055</c:v>
                </c:pt>
                <c:pt idx="56">
                  <c:v>79.14</c:v>
                </c:pt>
                <c:pt idx="59">
                  <c:v>113.8</c:v>
                </c:pt>
                <c:pt idx="61">
                  <c:v>107.54</c:v>
                </c:pt>
                <c:pt idx="65">
                  <c:v>54.1</c:v>
                </c:pt>
                <c:pt idx="67">
                  <c:v>46.101625311940467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C-43EE-832B-3E9E0D683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ANPP~HR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10 training (2)'!$BW$1</c:f>
              <c:strCache>
                <c:ptCount val="1"/>
                <c:pt idx="0">
                  <c:v>ANPP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147344706911636"/>
                  <c:y val="0.12408318751822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10 training (2)'!$CD$2:$CD$73</c:f>
              <c:numCache>
                <c:formatCode>General</c:formatCode>
                <c:ptCount val="72"/>
                <c:pt idx="1">
                  <c:v>0.86892311580183501</c:v>
                </c:pt>
                <c:pt idx="3">
                  <c:v>0.35921616779539317</c:v>
                </c:pt>
                <c:pt idx="4">
                  <c:v>0.55649845081828364</c:v>
                </c:pt>
                <c:pt idx="8">
                  <c:v>0.55649845081828364</c:v>
                </c:pt>
                <c:pt idx="9">
                  <c:v>1.9119570004284792</c:v>
                </c:pt>
                <c:pt idx="10">
                  <c:v>0.59437510736686583</c:v>
                </c:pt>
                <c:pt idx="12">
                  <c:v>0.21486329056275785</c:v>
                </c:pt>
                <c:pt idx="14">
                  <c:v>1.7227697699072615</c:v>
                </c:pt>
                <c:pt idx="15">
                  <c:v>4.1078234314700159</c:v>
                </c:pt>
                <c:pt idx="17">
                  <c:v>1.29</c:v>
                </c:pt>
                <c:pt idx="20">
                  <c:v>8.6210782654356666E-2</c:v>
                </c:pt>
                <c:pt idx="21">
                  <c:v>0.45974663364477825</c:v>
                </c:pt>
                <c:pt idx="23">
                  <c:v>1.37</c:v>
                </c:pt>
                <c:pt idx="26">
                  <c:v>5.51</c:v>
                </c:pt>
                <c:pt idx="29">
                  <c:v>13.3</c:v>
                </c:pt>
                <c:pt idx="30">
                  <c:v>6.0527525637772062</c:v>
                </c:pt>
                <c:pt idx="35">
                  <c:v>0.62055111451104172</c:v>
                </c:pt>
                <c:pt idx="37">
                  <c:v>6.3575613579625578</c:v>
                </c:pt>
                <c:pt idx="38">
                  <c:v>4.4800000000000004</c:v>
                </c:pt>
                <c:pt idx="39">
                  <c:v>1.0900000000000001</c:v>
                </c:pt>
                <c:pt idx="43">
                  <c:v>1.5683505276142941E-3</c:v>
                </c:pt>
                <c:pt idx="45">
                  <c:v>1.7806297653061947E-2</c:v>
                </c:pt>
                <c:pt idx="47">
                  <c:v>4.55</c:v>
                </c:pt>
                <c:pt idx="48">
                  <c:v>4.3763549672527269</c:v>
                </c:pt>
                <c:pt idx="50">
                  <c:v>6.9096619228863689</c:v>
                </c:pt>
                <c:pt idx="55">
                  <c:v>1.4590032997202769</c:v>
                </c:pt>
                <c:pt idx="67">
                  <c:v>1.5062624710654873</c:v>
                </c:pt>
                <c:pt idx="68">
                  <c:v>9.744289643472033E-2</c:v>
                </c:pt>
                <c:pt idx="70">
                  <c:v>0.59868598904197523</c:v>
                </c:pt>
              </c:numCache>
            </c:numRef>
          </c:xVal>
          <c:yVal>
            <c:numRef>
              <c:f>'10-fold 10 training (2)'!$BW$2:$BW$73</c:f>
              <c:numCache>
                <c:formatCode>General</c:formatCode>
                <c:ptCount val="72"/>
                <c:pt idx="1">
                  <c:v>4.6500000000000004</c:v>
                </c:pt>
                <c:pt idx="3">
                  <c:v>3.45</c:v>
                </c:pt>
                <c:pt idx="4">
                  <c:v>4</c:v>
                </c:pt>
                <c:pt idx="8">
                  <c:v>4</c:v>
                </c:pt>
                <c:pt idx="9">
                  <c:v>6.07</c:v>
                </c:pt>
                <c:pt idx="10">
                  <c:v>4.09</c:v>
                </c:pt>
                <c:pt idx="12">
                  <c:v>2.9</c:v>
                </c:pt>
                <c:pt idx="14">
                  <c:v>5.86</c:v>
                </c:pt>
                <c:pt idx="15">
                  <c:v>7.86</c:v>
                </c:pt>
                <c:pt idx="17">
                  <c:v>5.76</c:v>
                </c:pt>
                <c:pt idx="20">
                  <c:v>2.13</c:v>
                </c:pt>
                <c:pt idx="21">
                  <c:v>3.75</c:v>
                </c:pt>
                <c:pt idx="23">
                  <c:v>5.46</c:v>
                </c:pt>
                <c:pt idx="26">
                  <c:v>9.4</c:v>
                </c:pt>
                <c:pt idx="28">
                  <c:v>23.36</c:v>
                </c:pt>
                <c:pt idx="29">
                  <c:v>11.8</c:v>
                </c:pt>
                <c:pt idx="30">
                  <c:v>8.9600000000000009</c:v>
                </c:pt>
                <c:pt idx="35">
                  <c:v>4.1500000000000004</c:v>
                </c:pt>
                <c:pt idx="37">
                  <c:v>9.11</c:v>
                </c:pt>
                <c:pt idx="38">
                  <c:v>7.11</c:v>
                </c:pt>
                <c:pt idx="39">
                  <c:v>5.08</c:v>
                </c:pt>
                <c:pt idx="43">
                  <c:v>0.55000000000000004</c:v>
                </c:pt>
                <c:pt idx="45">
                  <c:v>1.25</c:v>
                </c:pt>
                <c:pt idx="47">
                  <c:v>7.76</c:v>
                </c:pt>
                <c:pt idx="48">
                  <c:v>8.0299999999999994</c:v>
                </c:pt>
                <c:pt idx="50">
                  <c:v>9.3699999999999992</c:v>
                </c:pt>
                <c:pt idx="55">
                  <c:v>5.54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CD-48EE-8024-8DE393051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BNPP~LNP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10 training (2)'!$CA$1</c:f>
              <c:strCache>
                <c:ptCount val="1"/>
                <c:pt idx="0">
                  <c:v>BNPP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10 training (2)'!$BS$2:$BS$73</c:f>
              <c:numCache>
                <c:formatCode>General</c:formatCode>
                <c:ptCount val="72"/>
                <c:pt idx="1">
                  <c:v>0.15</c:v>
                </c:pt>
                <c:pt idx="3">
                  <c:v>0.1</c:v>
                </c:pt>
                <c:pt idx="10">
                  <c:v>0.68</c:v>
                </c:pt>
                <c:pt idx="15">
                  <c:v>2.84</c:v>
                </c:pt>
                <c:pt idx="20">
                  <c:v>0.1</c:v>
                </c:pt>
                <c:pt idx="21">
                  <c:v>0.1</c:v>
                </c:pt>
                <c:pt idx="28">
                  <c:v>2.94</c:v>
                </c:pt>
                <c:pt idx="29">
                  <c:v>3.05</c:v>
                </c:pt>
                <c:pt idx="35">
                  <c:v>0.15</c:v>
                </c:pt>
                <c:pt idx="37">
                  <c:v>3.76</c:v>
                </c:pt>
                <c:pt idx="38">
                  <c:v>0.38</c:v>
                </c:pt>
                <c:pt idx="45">
                  <c:v>0</c:v>
                </c:pt>
                <c:pt idx="47">
                  <c:v>0.41</c:v>
                </c:pt>
                <c:pt idx="48">
                  <c:v>2.2799999999999998</c:v>
                </c:pt>
                <c:pt idx="50">
                  <c:v>2.84</c:v>
                </c:pt>
                <c:pt idx="66">
                  <c:v>1.55</c:v>
                </c:pt>
                <c:pt idx="67">
                  <c:v>0.2</c:v>
                </c:pt>
              </c:numCache>
            </c:numRef>
          </c:xVal>
          <c:yVal>
            <c:numRef>
              <c:f>'10-fold 10 training (2)'!$CA$2:$CA$73</c:f>
              <c:numCache>
                <c:formatCode>General</c:formatCode>
                <c:ptCount val="72"/>
                <c:pt idx="1">
                  <c:v>1.059071252761417</c:v>
                </c:pt>
                <c:pt idx="3">
                  <c:v>1.034372607201486</c:v>
                </c:pt>
                <c:pt idx="10">
                  <c:v>1.65</c:v>
                </c:pt>
                <c:pt idx="15">
                  <c:v>7.7883347260183404</c:v>
                </c:pt>
                <c:pt idx="17">
                  <c:v>4.33</c:v>
                </c:pt>
                <c:pt idx="20">
                  <c:v>1.034372607201486</c:v>
                </c:pt>
                <c:pt idx="21">
                  <c:v>1.034372607201486</c:v>
                </c:pt>
                <c:pt idx="23">
                  <c:v>4.34</c:v>
                </c:pt>
                <c:pt idx="26">
                  <c:v>0.96</c:v>
                </c:pt>
                <c:pt idx="28">
                  <c:v>6.54</c:v>
                </c:pt>
                <c:pt idx="29">
                  <c:v>11</c:v>
                </c:pt>
                <c:pt idx="35">
                  <c:v>1.0731895113797716</c:v>
                </c:pt>
                <c:pt idx="38">
                  <c:v>1.39</c:v>
                </c:pt>
                <c:pt idx="39">
                  <c:v>4.0199999999999996</c:v>
                </c:pt>
                <c:pt idx="47">
                  <c:v>1.1100000000000001</c:v>
                </c:pt>
                <c:pt idx="48">
                  <c:v>5.1552678031857644</c:v>
                </c:pt>
                <c:pt idx="50">
                  <c:v>7.7883347260183404</c:v>
                </c:pt>
                <c:pt idx="66">
                  <c:v>3.33</c:v>
                </c:pt>
                <c:pt idx="67">
                  <c:v>1.1134630976467896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5-4220-8263-EC8D0A4A5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ANPP~CNP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10 training (2)'!$BW$1</c:f>
              <c:strCache>
                <c:ptCount val="1"/>
                <c:pt idx="0">
                  <c:v>ANPP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10 training (2)'!$BU$2:$BU$73</c:f>
              <c:numCache>
                <c:formatCode>General</c:formatCode>
                <c:ptCount val="72"/>
                <c:pt idx="1">
                  <c:v>3.9</c:v>
                </c:pt>
                <c:pt idx="3">
                  <c:v>2.9</c:v>
                </c:pt>
                <c:pt idx="9">
                  <c:v>4.83</c:v>
                </c:pt>
                <c:pt idx="10">
                  <c:v>3.06</c:v>
                </c:pt>
                <c:pt idx="14">
                  <c:v>4.87</c:v>
                </c:pt>
                <c:pt idx="15">
                  <c:v>2.54</c:v>
                </c:pt>
                <c:pt idx="20">
                  <c:v>2</c:v>
                </c:pt>
                <c:pt idx="21">
                  <c:v>3.2</c:v>
                </c:pt>
                <c:pt idx="26">
                  <c:v>8.2899999999999991</c:v>
                </c:pt>
                <c:pt idx="28">
                  <c:v>17.64</c:v>
                </c:pt>
                <c:pt idx="29">
                  <c:v>4.66</c:v>
                </c:pt>
                <c:pt idx="30">
                  <c:v>8.06</c:v>
                </c:pt>
                <c:pt idx="35">
                  <c:v>3.45</c:v>
                </c:pt>
                <c:pt idx="37">
                  <c:v>2.74</c:v>
                </c:pt>
                <c:pt idx="38">
                  <c:v>4.05</c:v>
                </c:pt>
                <c:pt idx="43">
                  <c:v>0.43</c:v>
                </c:pt>
                <c:pt idx="45">
                  <c:v>1.1000000000000001</c:v>
                </c:pt>
                <c:pt idx="47">
                  <c:v>4.42</c:v>
                </c:pt>
                <c:pt idx="48">
                  <c:v>3.02</c:v>
                </c:pt>
                <c:pt idx="50">
                  <c:v>5</c:v>
                </c:pt>
                <c:pt idx="66">
                  <c:v>20.3</c:v>
                </c:pt>
                <c:pt idx="67">
                  <c:v>4.5999999999999996</c:v>
                </c:pt>
              </c:numCache>
            </c:numRef>
          </c:xVal>
          <c:yVal>
            <c:numRef>
              <c:f>'10-fold 10 training (2)'!$BW$2:$BW$73</c:f>
              <c:numCache>
                <c:formatCode>General</c:formatCode>
                <c:ptCount val="72"/>
                <c:pt idx="1">
                  <c:v>4.6500000000000004</c:v>
                </c:pt>
                <c:pt idx="3">
                  <c:v>3.45</c:v>
                </c:pt>
                <c:pt idx="4">
                  <c:v>4</c:v>
                </c:pt>
                <c:pt idx="8">
                  <c:v>4</c:v>
                </c:pt>
                <c:pt idx="9">
                  <c:v>6.07</c:v>
                </c:pt>
                <c:pt idx="10">
                  <c:v>4.09</c:v>
                </c:pt>
                <c:pt idx="12">
                  <c:v>2.9</c:v>
                </c:pt>
                <c:pt idx="14">
                  <c:v>5.86</c:v>
                </c:pt>
                <c:pt idx="15">
                  <c:v>7.86</c:v>
                </c:pt>
                <c:pt idx="17">
                  <c:v>5.76</c:v>
                </c:pt>
                <c:pt idx="20">
                  <c:v>2.13</c:v>
                </c:pt>
                <c:pt idx="21">
                  <c:v>3.75</c:v>
                </c:pt>
                <c:pt idx="23">
                  <c:v>5.46</c:v>
                </c:pt>
                <c:pt idx="26">
                  <c:v>9.4</c:v>
                </c:pt>
                <c:pt idx="28">
                  <c:v>23.36</c:v>
                </c:pt>
                <c:pt idx="29">
                  <c:v>11.8</c:v>
                </c:pt>
                <c:pt idx="30">
                  <c:v>8.9600000000000009</c:v>
                </c:pt>
                <c:pt idx="35">
                  <c:v>4.1500000000000004</c:v>
                </c:pt>
                <c:pt idx="37">
                  <c:v>9.11</c:v>
                </c:pt>
                <c:pt idx="38">
                  <c:v>7.11</c:v>
                </c:pt>
                <c:pt idx="39">
                  <c:v>5.08</c:v>
                </c:pt>
                <c:pt idx="43">
                  <c:v>0.55000000000000004</c:v>
                </c:pt>
                <c:pt idx="45">
                  <c:v>1.25</c:v>
                </c:pt>
                <c:pt idx="47">
                  <c:v>7.76</c:v>
                </c:pt>
                <c:pt idx="48">
                  <c:v>8.0299999999999994</c:v>
                </c:pt>
                <c:pt idx="50">
                  <c:v>9.3699999999999992</c:v>
                </c:pt>
                <c:pt idx="55">
                  <c:v>5.54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13-45A7-83A7-AF92DE357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NEP~BNPP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10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10 training (2)'!$CA$2:$CA$73</c:f>
              <c:numCache>
                <c:formatCode>General</c:formatCode>
                <c:ptCount val="72"/>
                <c:pt idx="1">
                  <c:v>1.059071252761417</c:v>
                </c:pt>
                <c:pt idx="3">
                  <c:v>1.034372607201486</c:v>
                </c:pt>
                <c:pt idx="10">
                  <c:v>1.65</c:v>
                </c:pt>
                <c:pt idx="15">
                  <c:v>7.7883347260183404</c:v>
                </c:pt>
                <c:pt idx="17">
                  <c:v>4.33</c:v>
                </c:pt>
                <c:pt idx="20">
                  <c:v>1.034372607201486</c:v>
                </c:pt>
                <c:pt idx="21">
                  <c:v>1.034372607201486</c:v>
                </c:pt>
                <c:pt idx="23">
                  <c:v>4.34</c:v>
                </c:pt>
                <c:pt idx="26">
                  <c:v>0.96</c:v>
                </c:pt>
                <c:pt idx="28">
                  <c:v>6.54</c:v>
                </c:pt>
                <c:pt idx="29">
                  <c:v>11</c:v>
                </c:pt>
                <c:pt idx="35">
                  <c:v>1.0731895113797716</c:v>
                </c:pt>
                <c:pt idx="38">
                  <c:v>1.39</c:v>
                </c:pt>
                <c:pt idx="39">
                  <c:v>4.0199999999999996</c:v>
                </c:pt>
                <c:pt idx="47">
                  <c:v>1.1100000000000001</c:v>
                </c:pt>
                <c:pt idx="48">
                  <c:v>5.1552678031857644</c:v>
                </c:pt>
                <c:pt idx="50">
                  <c:v>7.7883347260183404</c:v>
                </c:pt>
                <c:pt idx="66">
                  <c:v>3.33</c:v>
                </c:pt>
                <c:pt idx="67">
                  <c:v>1.1134630976467896</c:v>
                </c:pt>
              </c:numCache>
            </c:numRef>
          </c:xVal>
          <c:yVal>
            <c:numRef>
              <c:f>'10-fold 10 training (2)'!$CE$2:$CE$73</c:f>
              <c:numCache>
                <c:formatCode>General</c:formatCode>
                <c:ptCount val="72"/>
                <c:pt idx="1">
                  <c:v>4.8401481369595816</c:v>
                </c:pt>
                <c:pt idx="10">
                  <c:v>5.1456248926331343</c:v>
                </c:pt>
                <c:pt idx="15">
                  <c:v>11.540511294548324</c:v>
                </c:pt>
                <c:pt idx="17">
                  <c:v>8.8000000000000007</c:v>
                </c:pt>
                <c:pt idx="20">
                  <c:v>3.0781618245471289</c:v>
                </c:pt>
                <c:pt idx="21">
                  <c:v>4.3246259735567074</c:v>
                </c:pt>
                <c:pt idx="23">
                  <c:v>8.43</c:v>
                </c:pt>
                <c:pt idx="26">
                  <c:v>4.8499999999999996</c:v>
                </c:pt>
                <c:pt idx="29">
                  <c:v>9.5</c:v>
                </c:pt>
                <c:pt idx="35">
                  <c:v>4.6026383968687306</c:v>
                </c:pt>
                <c:pt idx="38">
                  <c:v>4.0199999999999996</c:v>
                </c:pt>
                <c:pt idx="39">
                  <c:v>8.01</c:v>
                </c:pt>
                <c:pt idx="47">
                  <c:v>4.32</c:v>
                </c:pt>
                <c:pt idx="48">
                  <c:v>8.808912835933036</c:v>
                </c:pt>
                <c:pt idx="50">
                  <c:v>10.248672803131971</c:v>
                </c:pt>
                <c:pt idx="67">
                  <c:v>5.2072006265813018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7-4E51-9D6C-B8FB6EECC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NEP~MATemp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10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10 training (2)'!$J$2:$J$73</c:f>
              <c:numCache>
                <c:formatCode>General</c:formatCode>
                <c:ptCount val="72"/>
                <c:pt idx="0">
                  <c:v>16.09</c:v>
                </c:pt>
                <c:pt idx="1">
                  <c:v>23</c:v>
                </c:pt>
                <c:pt idx="2">
                  <c:v>16.18</c:v>
                </c:pt>
                <c:pt idx="3">
                  <c:v>23</c:v>
                </c:pt>
                <c:pt idx="4">
                  <c:v>20.3</c:v>
                </c:pt>
                <c:pt idx="5">
                  <c:v>16.600000000000001</c:v>
                </c:pt>
                <c:pt idx="6">
                  <c:v>15.9</c:v>
                </c:pt>
                <c:pt idx="7">
                  <c:v>15.3</c:v>
                </c:pt>
                <c:pt idx="8">
                  <c:v>20.3</c:v>
                </c:pt>
                <c:pt idx="9">
                  <c:v>18.11</c:v>
                </c:pt>
                <c:pt idx="10">
                  <c:v>10</c:v>
                </c:pt>
                <c:pt idx="11">
                  <c:v>16.899999999999999</c:v>
                </c:pt>
                <c:pt idx="12">
                  <c:v>20.3</c:v>
                </c:pt>
                <c:pt idx="13">
                  <c:v>15.2</c:v>
                </c:pt>
                <c:pt idx="14">
                  <c:v>16.260000000000002</c:v>
                </c:pt>
                <c:pt idx="15">
                  <c:v>15.38</c:v>
                </c:pt>
                <c:pt idx="16">
                  <c:v>23</c:v>
                </c:pt>
                <c:pt idx="17">
                  <c:v>15.6</c:v>
                </c:pt>
                <c:pt idx="18">
                  <c:v>15.9</c:v>
                </c:pt>
                <c:pt idx="19">
                  <c:v>15.6</c:v>
                </c:pt>
                <c:pt idx="20">
                  <c:v>16.03</c:v>
                </c:pt>
                <c:pt idx="21">
                  <c:v>23</c:v>
                </c:pt>
                <c:pt idx="22">
                  <c:v>15.9</c:v>
                </c:pt>
                <c:pt idx="23">
                  <c:v>15.6</c:v>
                </c:pt>
                <c:pt idx="24">
                  <c:v>15.6</c:v>
                </c:pt>
                <c:pt idx="25">
                  <c:v>15.3</c:v>
                </c:pt>
                <c:pt idx="26">
                  <c:v>16.5</c:v>
                </c:pt>
                <c:pt idx="27">
                  <c:v>16.5</c:v>
                </c:pt>
                <c:pt idx="28">
                  <c:v>23</c:v>
                </c:pt>
                <c:pt idx="29">
                  <c:v>15.3</c:v>
                </c:pt>
                <c:pt idx="30">
                  <c:v>12.8</c:v>
                </c:pt>
                <c:pt idx="31">
                  <c:v>16.5</c:v>
                </c:pt>
                <c:pt idx="32">
                  <c:v>14.8</c:v>
                </c:pt>
                <c:pt idx="33">
                  <c:v>16.100000000000001</c:v>
                </c:pt>
                <c:pt idx="34">
                  <c:v>11.3</c:v>
                </c:pt>
                <c:pt idx="35">
                  <c:v>23</c:v>
                </c:pt>
                <c:pt idx="36">
                  <c:v>19.3</c:v>
                </c:pt>
                <c:pt idx="37">
                  <c:v>15.38</c:v>
                </c:pt>
                <c:pt idx="38">
                  <c:v>17.2</c:v>
                </c:pt>
                <c:pt idx="39">
                  <c:v>15.6</c:v>
                </c:pt>
                <c:pt idx="40">
                  <c:v>15.6</c:v>
                </c:pt>
                <c:pt idx="41">
                  <c:v>13.15</c:v>
                </c:pt>
                <c:pt idx="42">
                  <c:v>16.75</c:v>
                </c:pt>
                <c:pt idx="43">
                  <c:v>17.63</c:v>
                </c:pt>
                <c:pt idx="44">
                  <c:v>15.39</c:v>
                </c:pt>
                <c:pt idx="45">
                  <c:v>16.52</c:v>
                </c:pt>
                <c:pt idx="46">
                  <c:v>16.75</c:v>
                </c:pt>
                <c:pt idx="47">
                  <c:v>18.600000000000001</c:v>
                </c:pt>
                <c:pt idx="48">
                  <c:v>15.38</c:v>
                </c:pt>
                <c:pt idx="49">
                  <c:v>14.8</c:v>
                </c:pt>
                <c:pt idx="50">
                  <c:v>15.45</c:v>
                </c:pt>
                <c:pt idx="51">
                  <c:v>23</c:v>
                </c:pt>
                <c:pt idx="52">
                  <c:v>23</c:v>
                </c:pt>
                <c:pt idx="53">
                  <c:v>16.75</c:v>
                </c:pt>
                <c:pt idx="54">
                  <c:v>16.899999999999999</c:v>
                </c:pt>
                <c:pt idx="55">
                  <c:v>16</c:v>
                </c:pt>
                <c:pt idx="56">
                  <c:v>19.3</c:v>
                </c:pt>
                <c:pt idx="57">
                  <c:v>13.15</c:v>
                </c:pt>
                <c:pt idx="58">
                  <c:v>15.3</c:v>
                </c:pt>
                <c:pt idx="59">
                  <c:v>13.06</c:v>
                </c:pt>
                <c:pt idx="60">
                  <c:v>16.059999999999999</c:v>
                </c:pt>
                <c:pt idx="61">
                  <c:v>19.3</c:v>
                </c:pt>
                <c:pt idx="62">
                  <c:v>17.5</c:v>
                </c:pt>
                <c:pt idx="63">
                  <c:v>18.649999999999999</c:v>
                </c:pt>
                <c:pt idx="64">
                  <c:v>16.899999999999999</c:v>
                </c:pt>
                <c:pt idx="65">
                  <c:v>15.3</c:v>
                </c:pt>
                <c:pt idx="66">
                  <c:v>15</c:v>
                </c:pt>
                <c:pt idx="67">
                  <c:v>23</c:v>
                </c:pt>
                <c:pt idx="68">
                  <c:v>15.3</c:v>
                </c:pt>
                <c:pt idx="69">
                  <c:v>15.3</c:v>
                </c:pt>
                <c:pt idx="70">
                  <c:v>20.3</c:v>
                </c:pt>
                <c:pt idx="71">
                  <c:v>14.8</c:v>
                </c:pt>
              </c:numCache>
            </c:numRef>
          </c:xVal>
          <c:yVal>
            <c:numRef>
              <c:f>'10-fold 10 training (2)'!$CE$2:$CE$73</c:f>
              <c:numCache>
                <c:formatCode>General</c:formatCode>
                <c:ptCount val="72"/>
                <c:pt idx="1">
                  <c:v>4.8401481369595816</c:v>
                </c:pt>
                <c:pt idx="10">
                  <c:v>5.1456248926331343</c:v>
                </c:pt>
                <c:pt idx="15">
                  <c:v>11.540511294548324</c:v>
                </c:pt>
                <c:pt idx="17">
                  <c:v>8.8000000000000007</c:v>
                </c:pt>
                <c:pt idx="20">
                  <c:v>3.0781618245471289</c:v>
                </c:pt>
                <c:pt idx="21">
                  <c:v>4.3246259735567074</c:v>
                </c:pt>
                <c:pt idx="23">
                  <c:v>8.43</c:v>
                </c:pt>
                <c:pt idx="26">
                  <c:v>4.8499999999999996</c:v>
                </c:pt>
                <c:pt idx="29">
                  <c:v>9.5</c:v>
                </c:pt>
                <c:pt idx="35">
                  <c:v>4.6026383968687306</c:v>
                </c:pt>
                <c:pt idx="38">
                  <c:v>4.0199999999999996</c:v>
                </c:pt>
                <c:pt idx="39">
                  <c:v>8.01</c:v>
                </c:pt>
                <c:pt idx="47">
                  <c:v>4.32</c:v>
                </c:pt>
                <c:pt idx="48">
                  <c:v>8.808912835933036</c:v>
                </c:pt>
                <c:pt idx="50">
                  <c:v>10.248672803131971</c:v>
                </c:pt>
                <c:pt idx="67">
                  <c:v>5.2072006265813018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6-4DA0-817E-0B33F3E21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mean.annual.temperature4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NEP~Sunshine.duration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10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10 training (2)'!$P$2:$P$73</c:f>
              <c:numCache>
                <c:formatCode>General</c:formatCode>
                <c:ptCount val="72"/>
                <c:pt idx="0">
                  <c:v>1659.6</c:v>
                </c:pt>
                <c:pt idx="1">
                  <c:v>1222</c:v>
                </c:pt>
                <c:pt idx="2">
                  <c:v>1480.5</c:v>
                </c:pt>
                <c:pt idx="3">
                  <c:v>1222</c:v>
                </c:pt>
                <c:pt idx="4">
                  <c:v>1657.13</c:v>
                </c:pt>
                <c:pt idx="6">
                  <c:v>2523.9299999999998</c:v>
                </c:pt>
                <c:pt idx="7">
                  <c:v>1561.7</c:v>
                </c:pt>
                <c:pt idx="8">
                  <c:v>1599.1</c:v>
                </c:pt>
                <c:pt idx="9">
                  <c:v>1781.2</c:v>
                </c:pt>
                <c:pt idx="12">
                  <c:v>1657.13</c:v>
                </c:pt>
                <c:pt idx="14">
                  <c:v>1872.5</c:v>
                </c:pt>
                <c:pt idx="15">
                  <c:v>1989.38</c:v>
                </c:pt>
                <c:pt idx="17">
                  <c:v>1847</c:v>
                </c:pt>
                <c:pt idx="20">
                  <c:v>1897.6</c:v>
                </c:pt>
                <c:pt idx="21">
                  <c:v>1222</c:v>
                </c:pt>
                <c:pt idx="22">
                  <c:v>2523.9299999999998</c:v>
                </c:pt>
                <c:pt idx="23">
                  <c:v>1847</c:v>
                </c:pt>
                <c:pt idx="25">
                  <c:v>1449.4</c:v>
                </c:pt>
                <c:pt idx="26">
                  <c:v>1445.4</c:v>
                </c:pt>
                <c:pt idx="27">
                  <c:v>1561.7</c:v>
                </c:pt>
                <c:pt idx="29">
                  <c:v>1872.76</c:v>
                </c:pt>
                <c:pt idx="30">
                  <c:v>1434.3</c:v>
                </c:pt>
                <c:pt idx="31">
                  <c:v>1561.7</c:v>
                </c:pt>
                <c:pt idx="32">
                  <c:v>2161.15</c:v>
                </c:pt>
                <c:pt idx="33">
                  <c:v>1775</c:v>
                </c:pt>
                <c:pt idx="34">
                  <c:v>1085.9000000000001</c:v>
                </c:pt>
                <c:pt idx="35">
                  <c:v>1222</c:v>
                </c:pt>
                <c:pt idx="37">
                  <c:v>1989.38</c:v>
                </c:pt>
                <c:pt idx="38">
                  <c:v>1388.8</c:v>
                </c:pt>
                <c:pt idx="39">
                  <c:v>1847</c:v>
                </c:pt>
                <c:pt idx="42">
                  <c:v>1657</c:v>
                </c:pt>
                <c:pt idx="43">
                  <c:v>1974</c:v>
                </c:pt>
                <c:pt idx="44">
                  <c:v>2046.8</c:v>
                </c:pt>
                <c:pt idx="45">
                  <c:v>1997</c:v>
                </c:pt>
                <c:pt idx="46">
                  <c:v>2016.9</c:v>
                </c:pt>
                <c:pt idx="47">
                  <c:v>1541.15</c:v>
                </c:pt>
                <c:pt idx="48">
                  <c:v>1989.38</c:v>
                </c:pt>
                <c:pt idx="49">
                  <c:v>2161.15</c:v>
                </c:pt>
                <c:pt idx="50">
                  <c:v>1949.9</c:v>
                </c:pt>
                <c:pt idx="53">
                  <c:v>2016.9</c:v>
                </c:pt>
                <c:pt idx="58">
                  <c:v>1959.95</c:v>
                </c:pt>
                <c:pt idx="59">
                  <c:v>1223.2</c:v>
                </c:pt>
                <c:pt idx="60">
                  <c:v>1667.3</c:v>
                </c:pt>
                <c:pt idx="62">
                  <c:v>2353.88</c:v>
                </c:pt>
                <c:pt idx="65">
                  <c:v>1480.5</c:v>
                </c:pt>
                <c:pt idx="66">
                  <c:v>1810</c:v>
                </c:pt>
                <c:pt idx="67">
                  <c:v>1222</c:v>
                </c:pt>
                <c:pt idx="68">
                  <c:v>1561.7</c:v>
                </c:pt>
                <c:pt idx="69">
                  <c:v>1959.95</c:v>
                </c:pt>
                <c:pt idx="70">
                  <c:v>1657.13</c:v>
                </c:pt>
                <c:pt idx="71">
                  <c:v>2161.15</c:v>
                </c:pt>
              </c:numCache>
            </c:numRef>
          </c:xVal>
          <c:yVal>
            <c:numRef>
              <c:f>'10-fold 10 training (2)'!$CE$2:$CE$73</c:f>
              <c:numCache>
                <c:formatCode>General</c:formatCode>
                <c:ptCount val="72"/>
                <c:pt idx="1">
                  <c:v>4.8401481369595816</c:v>
                </c:pt>
                <c:pt idx="10">
                  <c:v>5.1456248926331343</c:v>
                </c:pt>
                <c:pt idx="15">
                  <c:v>11.540511294548324</c:v>
                </c:pt>
                <c:pt idx="17">
                  <c:v>8.8000000000000007</c:v>
                </c:pt>
                <c:pt idx="20">
                  <c:v>3.0781618245471289</c:v>
                </c:pt>
                <c:pt idx="21">
                  <c:v>4.3246259735567074</c:v>
                </c:pt>
                <c:pt idx="23">
                  <c:v>8.43</c:v>
                </c:pt>
                <c:pt idx="26">
                  <c:v>4.8499999999999996</c:v>
                </c:pt>
                <c:pt idx="29">
                  <c:v>9.5</c:v>
                </c:pt>
                <c:pt idx="35">
                  <c:v>4.6026383968687306</c:v>
                </c:pt>
                <c:pt idx="38">
                  <c:v>4.0199999999999996</c:v>
                </c:pt>
                <c:pt idx="39">
                  <c:v>8.01</c:v>
                </c:pt>
                <c:pt idx="47">
                  <c:v>4.32</c:v>
                </c:pt>
                <c:pt idx="48">
                  <c:v>8.808912835933036</c:v>
                </c:pt>
                <c:pt idx="50">
                  <c:v>10.248672803131971</c:v>
                </c:pt>
                <c:pt idx="67">
                  <c:v>5.2072006265813018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47-4CD0-BF0C-0FADCC91D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  <c:max val="22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Sunshine.duration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195262</xdr:colOff>
      <xdr:row>74</xdr:row>
      <xdr:rowOff>76200</xdr:rowOff>
    </xdr:from>
    <xdr:to>
      <xdr:col>48</xdr:col>
      <xdr:colOff>500062</xdr:colOff>
      <xdr:row>88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053B80-9912-4811-A486-AA8A371A8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0</xdr:colOff>
      <xdr:row>74</xdr:row>
      <xdr:rowOff>0</xdr:rowOff>
    </xdr:from>
    <xdr:to>
      <xdr:col>56</xdr:col>
      <xdr:colOff>304800</xdr:colOff>
      <xdr:row>88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33FE28-AB68-4204-ACFB-7D43C5DE5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57</xdr:col>
      <xdr:colOff>0</xdr:colOff>
      <xdr:row>74</xdr:row>
      <xdr:rowOff>0</xdr:rowOff>
    </xdr:from>
    <xdr:to>
      <xdr:col>64</xdr:col>
      <xdr:colOff>304800</xdr:colOff>
      <xdr:row>88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8D483A-F59D-45DC-A4C6-33C01BF3F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65</xdr:col>
      <xdr:colOff>0</xdr:colOff>
      <xdr:row>89</xdr:row>
      <xdr:rowOff>0</xdr:rowOff>
    </xdr:from>
    <xdr:to>
      <xdr:col>72</xdr:col>
      <xdr:colOff>304800</xdr:colOff>
      <xdr:row>103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A10968-CF6A-4DD3-BA70-7C55B8E54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73</xdr:col>
      <xdr:colOff>0</xdr:colOff>
      <xdr:row>74</xdr:row>
      <xdr:rowOff>0</xdr:rowOff>
    </xdr:from>
    <xdr:to>
      <xdr:col>80</xdr:col>
      <xdr:colOff>304800</xdr:colOff>
      <xdr:row>88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486D34-CDCE-44DC-BA0B-74A404BB0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65</xdr:col>
      <xdr:colOff>0</xdr:colOff>
      <xdr:row>74</xdr:row>
      <xdr:rowOff>0</xdr:rowOff>
    </xdr:from>
    <xdr:to>
      <xdr:col>72</xdr:col>
      <xdr:colOff>304800</xdr:colOff>
      <xdr:row>88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F9EA647-0326-4230-8FC8-C984C2FBF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81</xdr:col>
      <xdr:colOff>0</xdr:colOff>
      <xdr:row>74</xdr:row>
      <xdr:rowOff>0</xdr:rowOff>
    </xdr:from>
    <xdr:to>
      <xdr:col>88</xdr:col>
      <xdr:colOff>304800</xdr:colOff>
      <xdr:row>88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475C4CD-D62F-4EA0-92AB-971216147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81</xdr:col>
      <xdr:colOff>9525</xdr:colOff>
      <xdr:row>104</xdr:row>
      <xdr:rowOff>0</xdr:rowOff>
    </xdr:from>
    <xdr:to>
      <xdr:col>88</xdr:col>
      <xdr:colOff>314325</xdr:colOff>
      <xdr:row>118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855D9AC-6E5A-48F6-AF9D-A38B7D2B5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81</xdr:col>
      <xdr:colOff>9525</xdr:colOff>
      <xdr:row>89</xdr:row>
      <xdr:rowOff>0</xdr:rowOff>
    </xdr:from>
    <xdr:to>
      <xdr:col>88</xdr:col>
      <xdr:colOff>314325</xdr:colOff>
      <xdr:row>103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ADE5736-BC34-4700-A717-1458DC8EE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89</xdr:col>
      <xdr:colOff>0</xdr:colOff>
      <xdr:row>74</xdr:row>
      <xdr:rowOff>0</xdr:rowOff>
    </xdr:from>
    <xdr:to>
      <xdr:col>96</xdr:col>
      <xdr:colOff>304800</xdr:colOff>
      <xdr:row>88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9F00B66-8C78-4408-BD5A-8CC9FCC28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590550</xdr:colOff>
      <xdr:row>104</xdr:row>
      <xdr:rowOff>57150</xdr:rowOff>
    </xdr:from>
    <xdr:to>
      <xdr:col>72</xdr:col>
      <xdr:colOff>285750</xdr:colOff>
      <xdr:row>118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11297C2-7CDD-41C4-856E-6C87508F7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73"/>
  <sheetViews>
    <sheetView tabSelected="1" topLeftCell="BV1" zoomScale="84" zoomScaleNormal="84" workbookViewId="0">
      <selection activeCell="CE70" sqref="CE70"/>
    </sheetView>
  </sheetViews>
  <sheetFormatPr defaultRowHeight="15" x14ac:dyDescent="0.25"/>
  <cols>
    <col min="1" max="1" width="31.7109375" customWidth="1"/>
  </cols>
  <sheetData>
    <row r="1" spans="1:8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</row>
    <row r="2" spans="1:83" x14ac:dyDescent="0.25">
      <c r="A2" t="s">
        <v>82</v>
      </c>
      <c r="B2">
        <v>2002</v>
      </c>
      <c r="C2">
        <v>2003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16.09</v>
      </c>
      <c r="K2">
        <v>133.5</v>
      </c>
      <c r="L2">
        <v>1556.5</v>
      </c>
      <c r="M2">
        <v>0</v>
      </c>
      <c r="N2">
        <v>71</v>
      </c>
      <c r="P2">
        <v>1659.6</v>
      </c>
      <c r="Q2">
        <v>2.33</v>
      </c>
      <c r="AO2">
        <v>7351.33</v>
      </c>
      <c r="AP2">
        <v>11.09</v>
      </c>
      <c r="AQ2">
        <v>15.62</v>
      </c>
      <c r="AR2">
        <v>70.989999999999995</v>
      </c>
      <c r="BH2">
        <v>87.08</v>
      </c>
      <c r="BM2" s="2"/>
    </row>
    <row r="3" spans="1:83" x14ac:dyDescent="0.25">
      <c r="A3" t="s">
        <v>83</v>
      </c>
      <c r="B3">
        <v>2008</v>
      </c>
      <c r="C3">
        <v>2009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23</v>
      </c>
      <c r="K3">
        <v>216</v>
      </c>
      <c r="L3">
        <v>2600</v>
      </c>
      <c r="M3">
        <v>0</v>
      </c>
      <c r="N3">
        <v>1135</v>
      </c>
      <c r="O3">
        <v>81.459999999999994</v>
      </c>
      <c r="P3">
        <v>1222</v>
      </c>
      <c r="Q3">
        <v>0.66</v>
      </c>
      <c r="AO3">
        <v>5167</v>
      </c>
      <c r="AP3">
        <v>8.9</v>
      </c>
      <c r="AQ3">
        <v>12.6</v>
      </c>
      <c r="AR3">
        <v>32.14</v>
      </c>
      <c r="BE3">
        <v>1.4</v>
      </c>
      <c r="BF3">
        <v>4.8499999999999996</v>
      </c>
      <c r="BG3">
        <v>30.5</v>
      </c>
      <c r="BH3">
        <v>36.75</v>
      </c>
      <c r="BI3">
        <v>1.24</v>
      </c>
      <c r="BJ3">
        <v>3.1</v>
      </c>
      <c r="BK3">
        <v>32.25</v>
      </c>
      <c r="BL3">
        <v>10.199999999999999</v>
      </c>
      <c r="BM3">
        <v>45.55</v>
      </c>
      <c r="BN3">
        <v>82.3</v>
      </c>
      <c r="BP3" s="1">
        <f>(-76)*LN(BL3)+231.72</f>
        <v>55.21853325794288</v>
      </c>
      <c r="BR3" s="1">
        <f>BN3+BP3+BO3+BQ3</f>
        <v>137.51853325794286</v>
      </c>
      <c r="BS3">
        <v>0.15</v>
      </c>
      <c r="BT3">
        <v>0.6</v>
      </c>
      <c r="BU3">
        <v>3.9</v>
      </c>
      <c r="BW3">
        <v>4.6500000000000004</v>
      </c>
      <c r="CA3" s="1">
        <f>0.9487*EXP(0.7337*(BS3))</f>
        <v>1.059071252761417</v>
      </c>
      <c r="CD3" s="1">
        <f>0.0092*(BW3)^2.9593</f>
        <v>0.86892311580183501</v>
      </c>
      <c r="CE3">
        <f>BW3+CA3-CD3</f>
        <v>4.8401481369595816</v>
      </c>
    </row>
    <row r="4" spans="1:83" x14ac:dyDescent="0.25">
      <c r="A4" t="s">
        <v>84</v>
      </c>
      <c r="B4">
        <v>2006</v>
      </c>
      <c r="C4">
        <v>2006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16.18</v>
      </c>
      <c r="K4">
        <v>134.80000000000001</v>
      </c>
      <c r="L4">
        <v>1568</v>
      </c>
      <c r="M4">
        <v>6</v>
      </c>
      <c r="N4">
        <v>270</v>
      </c>
      <c r="O4">
        <v>64.08</v>
      </c>
      <c r="P4">
        <v>1480.5</v>
      </c>
      <c r="Q4">
        <v>1.58</v>
      </c>
      <c r="AO4">
        <v>7967</v>
      </c>
      <c r="AP4">
        <v>12.7</v>
      </c>
      <c r="AQ4">
        <v>18.399999999999999</v>
      </c>
      <c r="AR4">
        <v>100.99</v>
      </c>
      <c r="BE4">
        <v>2.95</v>
      </c>
      <c r="BF4">
        <v>8.1</v>
      </c>
      <c r="BG4">
        <v>97.6</v>
      </c>
      <c r="BH4">
        <v>108.65</v>
      </c>
      <c r="BM4" s="2"/>
    </row>
    <row r="5" spans="1:83" x14ac:dyDescent="0.25">
      <c r="A5" t="s">
        <v>85</v>
      </c>
      <c r="B5">
        <v>2008</v>
      </c>
      <c r="C5">
        <v>2009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  <c r="J5">
        <v>23</v>
      </c>
      <c r="K5">
        <v>216</v>
      </c>
      <c r="L5">
        <v>2600</v>
      </c>
      <c r="M5">
        <v>0</v>
      </c>
      <c r="N5">
        <v>1135</v>
      </c>
      <c r="O5">
        <v>81.459999999999994</v>
      </c>
      <c r="P5">
        <v>1222</v>
      </c>
      <c r="Q5">
        <v>0.66</v>
      </c>
      <c r="AO5">
        <v>5733</v>
      </c>
      <c r="AP5">
        <v>9.1</v>
      </c>
      <c r="AQ5">
        <v>13.2</v>
      </c>
      <c r="AR5">
        <v>37.29</v>
      </c>
      <c r="BE5">
        <v>1.6</v>
      </c>
      <c r="BF5">
        <v>5.4</v>
      </c>
      <c r="BG5">
        <v>34.950000000000003</v>
      </c>
      <c r="BH5">
        <v>41.95</v>
      </c>
      <c r="BI5">
        <v>1.1100000000000001</v>
      </c>
      <c r="BJ5">
        <v>3.05</v>
      </c>
      <c r="BK5">
        <v>31.7</v>
      </c>
      <c r="BL5">
        <v>11.85</v>
      </c>
      <c r="BM5">
        <v>46.6</v>
      </c>
      <c r="BN5">
        <v>88.55</v>
      </c>
      <c r="BP5" s="1">
        <f>(-76)*LN(BL5)+231.72</f>
        <v>43.82308206383334</v>
      </c>
      <c r="BR5" s="1">
        <f t="shared" ref="BR5" si="0">BN5+BP5+BO5+BQ5</f>
        <v>132.37308206383335</v>
      </c>
      <c r="BS5">
        <v>0.1</v>
      </c>
      <c r="BT5">
        <v>0.45</v>
      </c>
      <c r="BU5">
        <v>2.9</v>
      </c>
      <c r="BW5">
        <v>3.45</v>
      </c>
      <c r="CA5" s="1">
        <f>0.9609*EXP(0.7368*(BS5))</f>
        <v>1.034372607201486</v>
      </c>
      <c r="CD5" s="1">
        <f>0.0092*(BW5)^2.9593</f>
        <v>0.35921616779539317</v>
      </c>
    </row>
    <row r="6" spans="1:83" x14ac:dyDescent="0.25">
      <c r="A6" t="s">
        <v>86</v>
      </c>
      <c r="B6">
        <v>2007</v>
      </c>
      <c r="C6">
        <v>2009</v>
      </c>
      <c r="D6">
        <v>1</v>
      </c>
      <c r="E6">
        <v>0</v>
      </c>
      <c r="F6">
        <v>1</v>
      </c>
      <c r="G6">
        <v>0</v>
      </c>
      <c r="H6">
        <v>1</v>
      </c>
      <c r="I6">
        <v>0</v>
      </c>
      <c r="J6">
        <v>20.3</v>
      </c>
      <c r="K6">
        <v>183.6</v>
      </c>
      <c r="L6">
        <v>3389</v>
      </c>
      <c r="M6">
        <v>0</v>
      </c>
      <c r="N6">
        <v>667</v>
      </c>
      <c r="O6">
        <v>85.2</v>
      </c>
      <c r="P6">
        <v>1657.13</v>
      </c>
      <c r="Q6">
        <v>1.29</v>
      </c>
      <c r="T6">
        <v>4.5999999999999996</v>
      </c>
      <c r="AO6">
        <v>5567</v>
      </c>
      <c r="AP6">
        <v>4.8</v>
      </c>
      <c r="AQ6">
        <v>8</v>
      </c>
      <c r="AR6">
        <v>10.07</v>
      </c>
      <c r="AV6">
        <v>45.44</v>
      </c>
      <c r="AW6">
        <v>48.15</v>
      </c>
      <c r="AX6">
        <v>46.28</v>
      </c>
      <c r="BH6">
        <v>8</v>
      </c>
      <c r="BM6" s="2"/>
      <c r="BW6">
        <v>4</v>
      </c>
      <c r="CD6" s="1">
        <f>0.0092*(BW6)^2.9593</f>
        <v>0.55649845081828364</v>
      </c>
    </row>
    <row r="7" spans="1:83" x14ac:dyDescent="0.25">
      <c r="A7" t="s">
        <v>87</v>
      </c>
      <c r="B7">
        <v>2008</v>
      </c>
      <c r="C7">
        <v>2008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16.600000000000001</v>
      </c>
      <c r="K7">
        <v>139.19999999999999</v>
      </c>
      <c r="L7">
        <v>1550</v>
      </c>
      <c r="N7">
        <v>354</v>
      </c>
      <c r="AO7">
        <v>2734</v>
      </c>
      <c r="AP7">
        <v>11.45</v>
      </c>
      <c r="AR7">
        <v>28.15</v>
      </c>
      <c r="BH7">
        <v>23.72</v>
      </c>
      <c r="BM7" s="2"/>
    </row>
    <row r="8" spans="1:83" x14ac:dyDescent="0.25">
      <c r="A8" t="s">
        <v>88</v>
      </c>
      <c r="B8">
        <v>2013</v>
      </c>
      <c r="C8">
        <v>2016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15.9</v>
      </c>
      <c r="K8">
        <v>130.80000000000001</v>
      </c>
      <c r="L8">
        <v>1833</v>
      </c>
      <c r="M8">
        <v>2.25</v>
      </c>
      <c r="N8">
        <v>84</v>
      </c>
      <c r="O8">
        <v>70.099999999999994</v>
      </c>
      <c r="P8">
        <v>2523.9299999999998</v>
      </c>
      <c r="Q8">
        <v>2.85</v>
      </c>
      <c r="AO8">
        <v>10200</v>
      </c>
      <c r="AP8">
        <v>9.3000000000000007</v>
      </c>
      <c r="AR8">
        <v>74.5</v>
      </c>
      <c r="BH8">
        <v>92.83</v>
      </c>
      <c r="BM8" s="2"/>
    </row>
    <row r="9" spans="1:83" x14ac:dyDescent="0.25">
      <c r="A9" t="s">
        <v>89</v>
      </c>
      <c r="B9">
        <v>2008</v>
      </c>
      <c r="C9">
        <v>2008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15.3</v>
      </c>
      <c r="K9">
        <v>123.6</v>
      </c>
      <c r="L9">
        <v>1558</v>
      </c>
      <c r="M9">
        <v>0</v>
      </c>
      <c r="N9">
        <v>769</v>
      </c>
      <c r="O9">
        <v>82.67</v>
      </c>
      <c r="P9">
        <v>1561.7</v>
      </c>
      <c r="Q9">
        <v>1.23</v>
      </c>
      <c r="AO9">
        <v>5733</v>
      </c>
      <c r="AP9">
        <v>6.3</v>
      </c>
      <c r="AR9">
        <v>17.87</v>
      </c>
      <c r="BH9">
        <v>38.4</v>
      </c>
      <c r="BM9" s="2"/>
    </row>
    <row r="10" spans="1:83" x14ac:dyDescent="0.25">
      <c r="A10" t="s">
        <v>90</v>
      </c>
      <c r="B10">
        <v>2007</v>
      </c>
      <c r="C10">
        <v>2007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20.3</v>
      </c>
      <c r="K10">
        <v>183.6</v>
      </c>
      <c r="L10">
        <v>3389</v>
      </c>
      <c r="M10">
        <v>0</v>
      </c>
      <c r="N10">
        <v>667</v>
      </c>
      <c r="O10">
        <v>85.2</v>
      </c>
      <c r="P10">
        <v>1599.1</v>
      </c>
      <c r="Q10">
        <v>1.26</v>
      </c>
      <c r="S10">
        <v>3.78</v>
      </c>
      <c r="T10">
        <v>4.5999999999999996</v>
      </c>
      <c r="U10">
        <v>0.48</v>
      </c>
      <c r="AO10">
        <v>7933</v>
      </c>
      <c r="AP10">
        <v>6.8</v>
      </c>
      <c r="AQ10">
        <v>10.3</v>
      </c>
      <c r="AR10">
        <v>28.81</v>
      </c>
      <c r="AV10">
        <v>45.44</v>
      </c>
      <c r="AW10">
        <v>48.15</v>
      </c>
      <c r="AX10">
        <v>46.28</v>
      </c>
      <c r="AY10">
        <v>44.87</v>
      </c>
      <c r="BA10">
        <v>43.54</v>
      </c>
      <c r="BC10">
        <v>3.52</v>
      </c>
      <c r="BD10">
        <v>2.27</v>
      </c>
      <c r="BE10">
        <v>1.64</v>
      </c>
      <c r="BF10">
        <v>4.67</v>
      </c>
      <c r="BG10">
        <v>19.95</v>
      </c>
      <c r="BH10">
        <v>26.25</v>
      </c>
      <c r="BI10">
        <v>0.13</v>
      </c>
      <c r="BJ10">
        <v>0.9</v>
      </c>
      <c r="BK10">
        <v>0.5</v>
      </c>
      <c r="BL10">
        <v>2.1</v>
      </c>
      <c r="BM10">
        <v>3.5</v>
      </c>
      <c r="BN10">
        <v>29.75</v>
      </c>
      <c r="BP10">
        <v>172.8</v>
      </c>
      <c r="BR10">
        <v>202.55</v>
      </c>
      <c r="BW10">
        <v>4</v>
      </c>
      <c r="CD10" s="1">
        <f>0.0092*(BW10)^2.9593</f>
        <v>0.55649845081828364</v>
      </c>
    </row>
    <row r="11" spans="1:83" x14ac:dyDescent="0.25">
      <c r="A11" t="s">
        <v>91</v>
      </c>
      <c r="B11">
        <v>2009</v>
      </c>
      <c r="C11">
        <v>2009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18.11</v>
      </c>
      <c r="K11">
        <v>157.30000000000001</v>
      </c>
      <c r="L11">
        <v>1818.5</v>
      </c>
      <c r="M11">
        <v>5</v>
      </c>
      <c r="N11">
        <v>130</v>
      </c>
      <c r="O11">
        <v>75.83</v>
      </c>
      <c r="P11">
        <v>1781.2</v>
      </c>
      <c r="Q11">
        <v>1.98</v>
      </c>
      <c r="AO11">
        <v>5230</v>
      </c>
      <c r="AP11">
        <v>10.4</v>
      </c>
      <c r="AQ11">
        <v>13.5</v>
      </c>
      <c r="AR11">
        <v>45.7</v>
      </c>
      <c r="BF11">
        <v>6.15</v>
      </c>
      <c r="BG11">
        <v>35.270000000000003</v>
      </c>
      <c r="BH11">
        <v>41.41</v>
      </c>
      <c r="BM11" s="2"/>
      <c r="BT11">
        <v>1.25</v>
      </c>
      <c r="BU11">
        <v>4.83</v>
      </c>
      <c r="BW11">
        <v>6.07</v>
      </c>
      <c r="CD11" s="1">
        <f>0.0092*(BW11)^2.9593</f>
        <v>1.9119570004284792</v>
      </c>
      <c r="CE11" s="6"/>
    </row>
    <row r="12" spans="1:83" x14ac:dyDescent="0.25">
      <c r="A12" t="s">
        <v>92</v>
      </c>
      <c r="B12">
        <v>1996</v>
      </c>
      <c r="C12">
        <v>1996</v>
      </c>
      <c r="D12">
        <v>0</v>
      </c>
      <c r="E12">
        <v>0</v>
      </c>
      <c r="F12">
        <v>0</v>
      </c>
      <c r="G12">
        <v>0</v>
      </c>
      <c r="H12">
        <v>0</v>
      </c>
      <c r="J12">
        <v>10</v>
      </c>
      <c r="K12">
        <v>60</v>
      </c>
      <c r="N12">
        <v>150</v>
      </c>
      <c r="T12">
        <v>4.8</v>
      </c>
      <c r="U12">
        <v>0.34</v>
      </c>
      <c r="X12">
        <v>281.10000000000002</v>
      </c>
      <c r="AA12">
        <v>0.35</v>
      </c>
      <c r="AB12">
        <v>1.48</v>
      </c>
      <c r="AC12">
        <v>0.2</v>
      </c>
      <c r="AO12">
        <v>7500</v>
      </c>
      <c r="AP12">
        <v>8.1999999999999993</v>
      </c>
      <c r="AQ12">
        <v>11.9</v>
      </c>
      <c r="AR12">
        <v>40.5</v>
      </c>
      <c r="BE12">
        <v>1.92</v>
      </c>
      <c r="BF12">
        <v>3.25</v>
      </c>
      <c r="BG12">
        <v>30.71</v>
      </c>
      <c r="BH12">
        <v>35.880000000000003</v>
      </c>
      <c r="BI12">
        <v>0.44</v>
      </c>
      <c r="BJ12">
        <v>4.96</v>
      </c>
      <c r="BK12">
        <v>10.96</v>
      </c>
      <c r="BM12">
        <v>15.92</v>
      </c>
      <c r="BN12">
        <v>51.8</v>
      </c>
      <c r="BS12">
        <v>0.68</v>
      </c>
      <c r="BT12">
        <v>0.35</v>
      </c>
      <c r="BU12">
        <v>3.06</v>
      </c>
      <c r="BW12">
        <v>4.09</v>
      </c>
      <c r="BX12">
        <v>0.51</v>
      </c>
      <c r="BY12">
        <v>1.1299999999999999</v>
      </c>
      <c r="CA12">
        <v>1.65</v>
      </c>
      <c r="CB12">
        <v>5.73</v>
      </c>
      <c r="CD12" s="1">
        <f>0.0092*(BW12)^2.9593</f>
        <v>0.59437510736686583</v>
      </c>
      <c r="CE12" s="1">
        <f>BW12+CA12-CD12</f>
        <v>5.1456248926331343</v>
      </c>
    </row>
    <row r="13" spans="1:83" x14ac:dyDescent="0.25">
      <c r="A13" t="s">
        <v>93</v>
      </c>
      <c r="B13">
        <v>2000</v>
      </c>
      <c r="C13">
        <v>2011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16.899999999999999</v>
      </c>
      <c r="K13">
        <v>142.80000000000001</v>
      </c>
      <c r="L13">
        <v>1429.5</v>
      </c>
      <c r="N13">
        <v>112</v>
      </c>
      <c r="U13">
        <v>2.0299999999999998</v>
      </c>
      <c r="V13">
        <v>0.37</v>
      </c>
      <c r="W13">
        <v>15</v>
      </c>
      <c r="AP13">
        <v>8.3000000000000007</v>
      </c>
      <c r="AQ13">
        <v>13.1</v>
      </c>
      <c r="AR13" s="1">
        <f>BH13/1.062</f>
        <v>18.860640301318266</v>
      </c>
      <c r="BC13">
        <v>2.59</v>
      </c>
      <c r="BD13">
        <v>2.59</v>
      </c>
      <c r="BH13">
        <v>20.03</v>
      </c>
      <c r="BJ13">
        <v>3.34</v>
      </c>
      <c r="BM13" s="2"/>
      <c r="BV13">
        <v>1.92</v>
      </c>
    </row>
    <row r="14" spans="1:83" x14ac:dyDescent="0.25">
      <c r="A14" t="s">
        <v>94</v>
      </c>
      <c r="B14">
        <v>2007</v>
      </c>
      <c r="C14">
        <v>2009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20.3</v>
      </c>
      <c r="K14">
        <v>183.6</v>
      </c>
      <c r="L14">
        <v>3389</v>
      </c>
      <c r="M14">
        <v>0</v>
      </c>
      <c r="N14">
        <v>667</v>
      </c>
      <c r="O14">
        <v>85.2</v>
      </c>
      <c r="P14">
        <v>1657.13</v>
      </c>
      <c r="Q14">
        <v>1.29</v>
      </c>
      <c r="S14">
        <v>3.78</v>
      </c>
      <c r="T14">
        <v>4.5999999999999996</v>
      </c>
      <c r="U14">
        <v>0.48</v>
      </c>
      <c r="AO14">
        <v>11467</v>
      </c>
      <c r="AP14">
        <v>5.9</v>
      </c>
      <c r="AQ14">
        <v>9.5</v>
      </c>
      <c r="AR14">
        <v>31.35</v>
      </c>
      <c r="AV14">
        <v>45.44</v>
      </c>
      <c r="AW14">
        <v>48.15</v>
      </c>
      <c r="AX14">
        <v>46.28</v>
      </c>
      <c r="BH14">
        <v>29.5</v>
      </c>
      <c r="BM14" s="2"/>
      <c r="BW14">
        <v>2.9</v>
      </c>
      <c r="CD14" s="1">
        <f>0.0092*(BW14)^2.9593</f>
        <v>0.21486329056275785</v>
      </c>
    </row>
    <row r="15" spans="1:83" x14ac:dyDescent="0.25">
      <c r="A15" t="s">
        <v>95</v>
      </c>
      <c r="B15">
        <v>1977</v>
      </c>
      <c r="C15">
        <v>2008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15.2</v>
      </c>
      <c r="K15">
        <v>122.4</v>
      </c>
      <c r="L15">
        <v>1410</v>
      </c>
      <c r="N15">
        <v>49</v>
      </c>
      <c r="AR15" s="1">
        <f>BH15/1.062</f>
        <v>45.451977401129945</v>
      </c>
      <c r="BH15">
        <v>48.27</v>
      </c>
      <c r="BI15">
        <v>0.49</v>
      </c>
      <c r="BM15">
        <v>23.58</v>
      </c>
      <c r="BN15">
        <v>71.849999999999994</v>
      </c>
    </row>
    <row r="16" spans="1:83" x14ac:dyDescent="0.25">
      <c r="A16" t="s">
        <v>96</v>
      </c>
      <c r="B16">
        <v>2009</v>
      </c>
      <c r="C16">
        <v>2009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16.260000000000002</v>
      </c>
      <c r="K16">
        <v>135.1</v>
      </c>
      <c r="L16">
        <v>1831.5</v>
      </c>
      <c r="M16">
        <v>5</v>
      </c>
      <c r="N16">
        <v>200</v>
      </c>
      <c r="O16">
        <v>75.83</v>
      </c>
      <c r="P16">
        <v>1872.5</v>
      </c>
      <c r="Q16">
        <v>1.43</v>
      </c>
      <c r="AO16">
        <v>5565</v>
      </c>
      <c r="AP16">
        <v>13.4</v>
      </c>
      <c r="AQ16">
        <v>18</v>
      </c>
      <c r="AR16">
        <v>79.900000000000006</v>
      </c>
      <c r="BF16">
        <v>8.93</v>
      </c>
      <c r="BG16">
        <v>57.73</v>
      </c>
      <c r="BH16">
        <v>66.66</v>
      </c>
      <c r="BM16" s="2"/>
      <c r="BT16">
        <v>0.99</v>
      </c>
      <c r="BU16">
        <v>4.87</v>
      </c>
      <c r="BW16">
        <v>5.86</v>
      </c>
      <c r="CD16" s="1">
        <f>0.0092*(BW16)^2.9593</f>
        <v>1.7227697699072615</v>
      </c>
    </row>
    <row r="17" spans="1:83" x14ac:dyDescent="0.25">
      <c r="A17" t="s">
        <v>97</v>
      </c>
      <c r="B17">
        <v>1983</v>
      </c>
      <c r="C17">
        <v>1987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15.38</v>
      </c>
      <c r="K17">
        <v>127.08</v>
      </c>
      <c r="L17">
        <v>1487.6</v>
      </c>
      <c r="M17">
        <v>27.2</v>
      </c>
      <c r="N17">
        <v>65</v>
      </c>
      <c r="O17">
        <v>65.75</v>
      </c>
      <c r="P17">
        <v>1989.38</v>
      </c>
      <c r="Q17">
        <v>1.69</v>
      </c>
      <c r="AO17">
        <v>7200</v>
      </c>
      <c r="AR17" s="1">
        <f>BH17/1.062</f>
        <v>49.406779661016948</v>
      </c>
      <c r="BE17">
        <v>15.26</v>
      </c>
      <c r="BF17">
        <v>9.19</v>
      </c>
      <c r="BG17">
        <v>28.02</v>
      </c>
      <c r="BH17">
        <v>52.47</v>
      </c>
      <c r="BM17" s="2"/>
      <c r="BS17">
        <v>2.84</v>
      </c>
      <c r="BT17">
        <v>1.31</v>
      </c>
      <c r="BU17">
        <v>2.54</v>
      </c>
      <c r="BV17">
        <v>3.22</v>
      </c>
      <c r="BW17">
        <v>7.86</v>
      </c>
      <c r="CA17" s="1">
        <f>0.9609*EXP(0.7368*(BS17))</f>
        <v>7.7883347260183404</v>
      </c>
      <c r="CD17" s="1">
        <f>0.0092*(BW17)^2.9593</f>
        <v>4.1078234314700159</v>
      </c>
      <c r="CE17" s="1">
        <f>BW17+CA17-CD17</f>
        <v>11.540511294548324</v>
      </c>
    </row>
    <row r="18" spans="1:83" x14ac:dyDescent="0.25">
      <c r="A18" t="s">
        <v>98</v>
      </c>
      <c r="B18">
        <v>1995</v>
      </c>
      <c r="C18">
        <v>2008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23</v>
      </c>
      <c r="K18">
        <v>216</v>
      </c>
      <c r="L18">
        <v>2000</v>
      </c>
      <c r="N18">
        <v>800</v>
      </c>
      <c r="AO18">
        <v>2566.67</v>
      </c>
      <c r="AP18">
        <v>12</v>
      </c>
      <c r="AR18">
        <v>29.03</v>
      </c>
      <c r="BE18">
        <v>2.41</v>
      </c>
      <c r="BF18">
        <v>4.68</v>
      </c>
      <c r="BG18">
        <v>29.27</v>
      </c>
      <c r="BH18">
        <v>36.36</v>
      </c>
      <c r="BI18">
        <v>0.26</v>
      </c>
      <c r="BJ18">
        <v>4.8899999999999997</v>
      </c>
      <c r="BL18">
        <v>4.43</v>
      </c>
      <c r="BM18">
        <v>9.32</v>
      </c>
      <c r="BN18">
        <v>45.69</v>
      </c>
      <c r="BP18" s="1">
        <f>(-76)*LN(BL18)+231.72</f>
        <v>118.60163161166463</v>
      </c>
      <c r="BR18" s="1">
        <f t="shared" ref="BR18" si="1">BN18+BP18+BO18+BQ18</f>
        <v>164.29163161166463</v>
      </c>
    </row>
    <row r="19" spans="1:83" x14ac:dyDescent="0.25">
      <c r="A19" t="s">
        <v>99</v>
      </c>
      <c r="B19">
        <v>2013</v>
      </c>
      <c r="C19">
        <v>2016</v>
      </c>
      <c r="D19">
        <v>1</v>
      </c>
      <c r="E19">
        <v>2</v>
      </c>
      <c r="F19">
        <v>1</v>
      </c>
      <c r="G19">
        <v>1</v>
      </c>
      <c r="H19">
        <v>1</v>
      </c>
      <c r="I19">
        <v>1</v>
      </c>
      <c r="J19">
        <v>15.6</v>
      </c>
      <c r="K19">
        <v>129.19999999999999</v>
      </c>
      <c r="L19">
        <v>1420</v>
      </c>
      <c r="P19">
        <v>1847</v>
      </c>
      <c r="AR19" s="1">
        <f>BH19/1.062</f>
        <v>35.499058380414311</v>
      </c>
      <c r="BH19">
        <v>37.700000000000003</v>
      </c>
      <c r="BM19">
        <v>26</v>
      </c>
      <c r="BN19">
        <v>63.7</v>
      </c>
      <c r="BP19">
        <v>63</v>
      </c>
      <c r="BR19">
        <v>126.7</v>
      </c>
      <c r="BW19">
        <v>5.76</v>
      </c>
      <c r="CA19">
        <v>4.33</v>
      </c>
      <c r="CB19">
        <v>10.09</v>
      </c>
      <c r="CD19">
        <v>1.29</v>
      </c>
      <c r="CE19">
        <v>8.8000000000000007</v>
      </c>
    </row>
    <row r="20" spans="1:83" x14ac:dyDescent="0.25">
      <c r="A20" t="s">
        <v>100</v>
      </c>
      <c r="B20">
        <v>2010</v>
      </c>
      <c r="C20">
        <v>2010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15.9</v>
      </c>
      <c r="K20">
        <v>130.80000000000001</v>
      </c>
      <c r="L20">
        <v>1424</v>
      </c>
      <c r="N20">
        <v>175</v>
      </c>
      <c r="AO20">
        <v>3272.22</v>
      </c>
      <c r="AP20">
        <v>9.2100000000000009</v>
      </c>
      <c r="AR20">
        <v>21.81</v>
      </c>
      <c r="BH20">
        <v>20.350000000000001</v>
      </c>
      <c r="BM20" s="2"/>
      <c r="BP20">
        <v>80.84</v>
      </c>
    </row>
    <row r="21" spans="1:83" x14ac:dyDescent="0.25">
      <c r="A21" t="s">
        <v>101</v>
      </c>
      <c r="B21">
        <v>2014</v>
      </c>
      <c r="C21">
        <v>2014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15.6</v>
      </c>
      <c r="K21">
        <v>127.2</v>
      </c>
      <c r="L21">
        <v>1400</v>
      </c>
      <c r="AO21">
        <v>3182</v>
      </c>
      <c r="AP21">
        <v>9.35</v>
      </c>
      <c r="AR21">
        <v>21.85</v>
      </c>
      <c r="BH21">
        <v>20.76</v>
      </c>
      <c r="BM21" s="2"/>
      <c r="BP21">
        <v>111.7</v>
      </c>
    </row>
    <row r="22" spans="1:83" x14ac:dyDescent="0.25">
      <c r="A22" t="s">
        <v>102</v>
      </c>
      <c r="B22">
        <v>2008</v>
      </c>
      <c r="C22">
        <v>2008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16.03</v>
      </c>
      <c r="K22">
        <v>134</v>
      </c>
      <c r="L22">
        <v>1606</v>
      </c>
      <c r="M22">
        <v>13</v>
      </c>
      <c r="N22">
        <v>270</v>
      </c>
      <c r="O22">
        <v>63.17</v>
      </c>
      <c r="P22">
        <v>1897.6</v>
      </c>
      <c r="Q22">
        <v>1.38</v>
      </c>
      <c r="AO22">
        <v>8300</v>
      </c>
      <c r="AP22">
        <v>12.65</v>
      </c>
      <c r="AQ22">
        <v>18.45</v>
      </c>
      <c r="AR22">
        <v>104.34</v>
      </c>
      <c r="BE22">
        <v>3.05</v>
      </c>
      <c r="BF22">
        <v>8.2799999999999994</v>
      </c>
      <c r="BG22">
        <v>100.7</v>
      </c>
      <c r="BH22">
        <v>112.03</v>
      </c>
      <c r="BM22" s="2"/>
      <c r="BS22">
        <v>0.1</v>
      </c>
      <c r="BT22">
        <v>0.02</v>
      </c>
      <c r="BU22">
        <v>2</v>
      </c>
      <c r="BW22">
        <v>2.13</v>
      </c>
      <c r="CA22" s="1">
        <f>0.9609*EXP(0.7368*(BS22))</f>
        <v>1.034372607201486</v>
      </c>
      <c r="CD22" s="1">
        <f>0.0092*(BW22)^2.9593</f>
        <v>8.6210782654356666E-2</v>
      </c>
      <c r="CE22" s="1">
        <f>BW22+CA22-CD22</f>
        <v>3.0781618245471289</v>
      </c>
    </row>
    <row r="23" spans="1:83" x14ac:dyDescent="0.25">
      <c r="A23" t="s">
        <v>103</v>
      </c>
      <c r="B23">
        <v>2008</v>
      </c>
      <c r="C23">
        <v>2009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23</v>
      </c>
      <c r="K23">
        <v>216</v>
      </c>
      <c r="L23">
        <v>2600</v>
      </c>
      <c r="M23">
        <v>0</v>
      </c>
      <c r="N23">
        <v>1135</v>
      </c>
      <c r="O23">
        <v>81.459999999999994</v>
      </c>
      <c r="P23">
        <v>1222</v>
      </c>
      <c r="Q23">
        <v>0.66</v>
      </c>
      <c r="AO23">
        <v>5167</v>
      </c>
      <c r="AP23">
        <v>7.6</v>
      </c>
      <c r="AQ23">
        <v>12.3</v>
      </c>
      <c r="AR23">
        <v>23.44</v>
      </c>
      <c r="AS23">
        <v>37.1</v>
      </c>
      <c r="AT23">
        <v>4.9000000000000004</v>
      </c>
      <c r="AU23">
        <v>1.9</v>
      </c>
      <c r="BE23">
        <v>0.65</v>
      </c>
      <c r="BF23">
        <v>2.75</v>
      </c>
      <c r="BG23">
        <v>18.25</v>
      </c>
      <c r="BH23">
        <v>21.65</v>
      </c>
      <c r="BI23">
        <v>1.98</v>
      </c>
      <c r="BJ23">
        <v>3.1</v>
      </c>
      <c r="BK23">
        <v>32.25</v>
      </c>
      <c r="BL23">
        <v>7.45</v>
      </c>
      <c r="BM23">
        <v>42.8</v>
      </c>
      <c r="BN23">
        <v>64.45</v>
      </c>
      <c r="BP23" s="1">
        <f>(-76)*LN(BL23)+231.72</f>
        <v>79.095733538248396</v>
      </c>
      <c r="BR23" s="1">
        <f t="shared" ref="BR23" si="2">BN23+BP23+BO23+BQ23</f>
        <v>143.54573353824838</v>
      </c>
      <c r="BS23">
        <v>0.1</v>
      </c>
      <c r="BT23">
        <v>0.45</v>
      </c>
      <c r="BU23">
        <v>3.2</v>
      </c>
      <c r="BW23">
        <v>3.75</v>
      </c>
      <c r="CA23" s="1">
        <f>0.9609*EXP(0.7368*(BS23))</f>
        <v>1.034372607201486</v>
      </c>
      <c r="CD23" s="1">
        <f>0.0092*(BW23)^2.9593</f>
        <v>0.45974663364477825</v>
      </c>
      <c r="CE23" s="1">
        <f>BW23+CA23-CD23</f>
        <v>4.3246259735567074</v>
      </c>
    </row>
    <row r="24" spans="1:83" x14ac:dyDescent="0.25">
      <c r="A24" t="s">
        <v>104</v>
      </c>
      <c r="B24">
        <v>2013</v>
      </c>
      <c r="C24">
        <v>2016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15.9</v>
      </c>
      <c r="K24">
        <v>130.80000000000001</v>
      </c>
      <c r="L24">
        <v>1833</v>
      </c>
      <c r="M24">
        <v>2.25</v>
      </c>
      <c r="N24">
        <v>84</v>
      </c>
      <c r="O24">
        <v>70.099999999999994</v>
      </c>
      <c r="P24">
        <v>2523.9299999999998</v>
      </c>
      <c r="Q24">
        <v>2.85</v>
      </c>
      <c r="AO24">
        <v>8250</v>
      </c>
      <c r="AP24">
        <v>11.35</v>
      </c>
      <c r="AR24">
        <v>86.2</v>
      </c>
      <c r="BH24">
        <v>110.68</v>
      </c>
      <c r="BM24" s="2"/>
    </row>
    <row r="25" spans="1:83" x14ac:dyDescent="0.25">
      <c r="A25" t="s">
        <v>105</v>
      </c>
      <c r="B25">
        <v>2013</v>
      </c>
      <c r="C25">
        <v>2016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15.6</v>
      </c>
      <c r="K25">
        <v>129.19999999999999</v>
      </c>
      <c r="L25">
        <v>1420</v>
      </c>
      <c r="P25">
        <v>1847</v>
      </c>
      <c r="AR25" s="1">
        <f>BH25/1.062</f>
        <v>33.050847457627121</v>
      </c>
      <c r="BH25">
        <v>35.1</v>
      </c>
      <c r="BM25">
        <v>26.1</v>
      </c>
      <c r="BN25">
        <v>61.2</v>
      </c>
      <c r="BP25">
        <v>64.099999999999994</v>
      </c>
      <c r="BR25">
        <v>125.3</v>
      </c>
      <c r="BW25">
        <v>5.46</v>
      </c>
      <c r="CA25">
        <v>4.34</v>
      </c>
      <c r="CB25">
        <v>9.8000000000000007</v>
      </c>
      <c r="CD25">
        <v>1.37</v>
      </c>
      <c r="CE25">
        <v>8.43</v>
      </c>
    </row>
    <row r="26" spans="1:83" x14ac:dyDescent="0.25">
      <c r="A26" t="s">
        <v>106</v>
      </c>
      <c r="B26">
        <v>2014</v>
      </c>
      <c r="C26">
        <v>2014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15.6</v>
      </c>
      <c r="K26">
        <v>127.2</v>
      </c>
      <c r="L26">
        <v>1400</v>
      </c>
      <c r="AO26">
        <v>3129</v>
      </c>
      <c r="AP26">
        <v>9.09</v>
      </c>
      <c r="AR26">
        <v>20.309999999999999</v>
      </c>
      <c r="BH26">
        <v>18.899999999999999</v>
      </c>
      <c r="BM26" s="2"/>
      <c r="BP26">
        <v>120.2</v>
      </c>
    </row>
    <row r="27" spans="1:83" x14ac:dyDescent="0.25">
      <c r="A27" t="s">
        <v>107</v>
      </c>
      <c r="B27">
        <v>2007</v>
      </c>
      <c r="C27">
        <v>2007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15.3</v>
      </c>
      <c r="K27">
        <v>123.6</v>
      </c>
      <c r="L27">
        <v>4618</v>
      </c>
      <c r="M27">
        <v>0</v>
      </c>
      <c r="N27">
        <v>1300</v>
      </c>
      <c r="O27">
        <v>87.9</v>
      </c>
      <c r="P27">
        <v>1449.4</v>
      </c>
      <c r="Q27">
        <v>1.23</v>
      </c>
      <c r="S27">
        <v>3.92</v>
      </c>
      <c r="T27">
        <v>4.8499999999999996</v>
      </c>
      <c r="U27">
        <v>0.62</v>
      </c>
      <c r="AO27">
        <v>8344</v>
      </c>
      <c r="AP27">
        <v>10.6</v>
      </c>
      <c r="AQ27">
        <v>21.4</v>
      </c>
      <c r="AR27">
        <v>73.63</v>
      </c>
      <c r="AV27">
        <v>45.67</v>
      </c>
      <c r="AW27">
        <v>48.27</v>
      </c>
      <c r="AX27">
        <v>48.34</v>
      </c>
      <c r="BE27">
        <v>2.0099999999999998</v>
      </c>
      <c r="BF27">
        <v>5.79</v>
      </c>
      <c r="BG27">
        <v>73.33</v>
      </c>
      <c r="BH27">
        <v>81.13</v>
      </c>
      <c r="BM27" s="2"/>
    </row>
    <row r="28" spans="1:83" x14ac:dyDescent="0.25">
      <c r="A28" t="s">
        <v>108</v>
      </c>
      <c r="B28">
        <v>2005</v>
      </c>
      <c r="C28">
        <v>2006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16.5</v>
      </c>
      <c r="K28">
        <v>138</v>
      </c>
      <c r="L28">
        <v>1300</v>
      </c>
      <c r="N28">
        <v>379</v>
      </c>
      <c r="O28">
        <v>80</v>
      </c>
      <c r="P28">
        <v>1445.4</v>
      </c>
      <c r="U28">
        <v>1.33</v>
      </c>
      <c r="V28">
        <v>0.57999999999999996</v>
      </c>
      <c r="W28">
        <v>21.6</v>
      </c>
      <c r="X28">
        <v>8.98</v>
      </c>
      <c r="AR28" s="2"/>
      <c r="BH28" s="2"/>
      <c r="BM28" s="2"/>
      <c r="BN28">
        <v>31.97</v>
      </c>
      <c r="BO28">
        <v>0.74</v>
      </c>
      <c r="BP28">
        <v>110.95</v>
      </c>
      <c r="BQ28">
        <v>0.64</v>
      </c>
      <c r="BR28">
        <v>144.30000000000001</v>
      </c>
      <c r="BU28">
        <v>8.2899999999999991</v>
      </c>
      <c r="BV28">
        <v>1.1100000000000001</v>
      </c>
      <c r="BW28">
        <v>9.4</v>
      </c>
      <c r="BX28">
        <v>0.96</v>
      </c>
      <c r="CA28">
        <v>0.96</v>
      </c>
      <c r="CB28">
        <v>10.36</v>
      </c>
      <c r="CC28">
        <v>9.26</v>
      </c>
      <c r="CD28">
        <v>5.51</v>
      </c>
      <c r="CE28">
        <v>4.8499999999999996</v>
      </c>
    </row>
    <row r="29" spans="1:83" x14ac:dyDescent="0.25">
      <c r="A29" t="s">
        <v>109</v>
      </c>
      <c r="B29">
        <v>2004</v>
      </c>
      <c r="C29">
        <v>2007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16.5</v>
      </c>
      <c r="K29">
        <v>138</v>
      </c>
      <c r="L29">
        <v>2200</v>
      </c>
      <c r="M29">
        <v>0</v>
      </c>
      <c r="N29">
        <v>750</v>
      </c>
      <c r="O29">
        <v>82.67</v>
      </c>
      <c r="P29">
        <v>1561.7</v>
      </c>
      <c r="Q29">
        <v>1.23</v>
      </c>
      <c r="AO29">
        <v>6996</v>
      </c>
      <c r="AP29">
        <v>8.73</v>
      </c>
      <c r="AR29">
        <v>41.88</v>
      </c>
      <c r="AV29">
        <v>45.44</v>
      </c>
      <c r="AW29">
        <v>48.15</v>
      </c>
      <c r="AX29">
        <v>46.28</v>
      </c>
      <c r="BE29">
        <v>1.66</v>
      </c>
      <c r="BF29">
        <v>5.46</v>
      </c>
      <c r="BG29">
        <v>36.76</v>
      </c>
      <c r="BH29">
        <v>43.87</v>
      </c>
      <c r="BM29" s="2"/>
    </row>
    <row r="30" spans="1:83" x14ac:dyDescent="0.25">
      <c r="A30" t="s">
        <v>110</v>
      </c>
      <c r="B30">
        <v>2007</v>
      </c>
      <c r="C30">
        <v>2008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23</v>
      </c>
      <c r="K30">
        <v>216</v>
      </c>
      <c r="L30">
        <v>2000</v>
      </c>
      <c r="N30">
        <v>1092.4000000000001</v>
      </c>
      <c r="O30">
        <v>80</v>
      </c>
      <c r="AO30">
        <v>2770.33</v>
      </c>
      <c r="AP30">
        <v>11.5</v>
      </c>
      <c r="AR30">
        <v>28.78</v>
      </c>
      <c r="BE30">
        <v>3.27</v>
      </c>
      <c r="BF30">
        <v>6.33</v>
      </c>
      <c r="BG30">
        <v>42.95</v>
      </c>
      <c r="BH30">
        <v>52.55</v>
      </c>
      <c r="BI30">
        <v>0.36</v>
      </c>
      <c r="BJ30">
        <v>8.56</v>
      </c>
      <c r="BK30">
        <v>4.59</v>
      </c>
      <c r="BL30">
        <v>6.01</v>
      </c>
      <c r="BM30">
        <v>19.149999999999999</v>
      </c>
      <c r="BN30">
        <v>71.709999999999994</v>
      </c>
      <c r="BP30" s="1">
        <f>(-76)*LN(BL30)+231.72</f>
        <v>95.41971911041918</v>
      </c>
      <c r="BR30" s="1">
        <f t="shared" ref="BR30" si="3">BN30+BP30+BO30+BQ30</f>
        <v>167.12971911041916</v>
      </c>
      <c r="BS30">
        <v>2.94</v>
      </c>
      <c r="BT30">
        <v>2.77</v>
      </c>
      <c r="BU30">
        <v>17.64</v>
      </c>
      <c r="BW30">
        <v>23.36</v>
      </c>
      <c r="BX30">
        <v>2.3199999999999998</v>
      </c>
      <c r="BY30">
        <v>1.88</v>
      </c>
      <c r="BZ30">
        <v>2.33</v>
      </c>
      <c r="CA30">
        <v>6.54</v>
      </c>
      <c r="CB30">
        <v>29.89</v>
      </c>
    </row>
    <row r="31" spans="1:83" x14ac:dyDescent="0.25">
      <c r="A31" t="s">
        <v>111</v>
      </c>
      <c r="B31">
        <v>1982</v>
      </c>
      <c r="C31">
        <v>1991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15.3</v>
      </c>
      <c r="K31">
        <v>123.6</v>
      </c>
      <c r="L31">
        <v>1581</v>
      </c>
      <c r="M31">
        <v>20.5</v>
      </c>
      <c r="N31">
        <v>65</v>
      </c>
      <c r="O31">
        <v>67.010000000000005</v>
      </c>
      <c r="P31">
        <v>1872.76</v>
      </c>
      <c r="Q31">
        <v>1.67</v>
      </c>
      <c r="AO31">
        <v>7100</v>
      </c>
      <c r="AP31">
        <v>11.3</v>
      </c>
      <c r="AR31">
        <v>71.2</v>
      </c>
      <c r="AV31">
        <v>46.2</v>
      </c>
      <c r="AW31">
        <v>48.4</v>
      </c>
      <c r="AX31">
        <v>47.6</v>
      </c>
      <c r="AY31">
        <v>40.1</v>
      </c>
      <c r="BA31">
        <v>44.8</v>
      </c>
      <c r="BE31">
        <v>2.73</v>
      </c>
      <c r="BF31">
        <v>7.5</v>
      </c>
      <c r="BG31">
        <v>55.45</v>
      </c>
      <c r="BH31">
        <v>65.680000000000007</v>
      </c>
      <c r="BI31">
        <v>0.28000000000000003</v>
      </c>
      <c r="BJ31">
        <v>11.19</v>
      </c>
      <c r="BK31">
        <v>7.48</v>
      </c>
      <c r="BM31">
        <v>18.670000000000002</v>
      </c>
      <c r="BN31">
        <v>84.35</v>
      </c>
      <c r="BP31">
        <v>101.2</v>
      </c>
      <c r="BR31">
        <v>185.55</v>
      </c>
      <c r="BS31">
        <v>3.05</v>
      </c>
      <c r="BT31">
        <v>0.79</v>
      </c>
      <c r="BU31">
        <v>4.66</v>
      </c>
      <c r="BV31">
        <v>3.3</v>
      </c>
      <c r="BW31">
        <v>11.8</v>
      </c>
      <c r="BX31">
        <v>11</v>
      </c>
      <c r="CA31">
        <v>11</v>
      </c>
      <c r="CB31">
        <v>22.8</v>
      </c>
      <c r="CC31">
        <v>14.26</v>
      </c>
      <c r="CD31">
        <v>13.3</v>
      </c>
      <c r="CE31">
        <v>9.5</v>
      </c>
    </row>
    <row r="32" spans="1:83" x14ac:dyDescent="0.25">
      <c r="A32" t="s">
        <v>112</v>
      </c>
      <c r="B32">
        <v>1993</v>
      </c>
      <c r="C32">
        <v>2000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12.8</v>
      </c>
      <c r="K32">
        <v>93.6</v>
      </c>
      <c r="L32">
        <v>2678.8</v>
      </c>
      <c r="N32">
        <v>1100</v>
      </c>
      <c r="O32">
        <v>86.6</v>
      </c>
      <c r="P32">
        <v>1434.3</v>
      </c>
      <c r="Q32">
        <v>0.91</v>
      </c>
      <c r="T32">
        <v>5</v>
      </c>
      <c r="AI32">
        <v>4.49</v>
      </c>
      <c r="AL32">
        <v>0.96</v>
      </c>
      <c r="AM32">
        <v>0.68</v>
      </c>
      <c r="AN32">
        <v>0.27</v>
      </c>
      <c r="AR32" s="1">
        <f>BH32/1.062</f>
        <v>33.709981167608284</v>
      </c>
      <c r="BH32">
        <v>35.799999999999997</v>
      </c>
      <c r="BI32">
        <v>0.85</v>
      </c>
      <c r="BM32">
        <v>30.6</v>
      </c>
      <c r="BN32">
        <v>66.400000000000006</v>
      </c>
      <c r="BU32">
        <v>8.06</v>
      </c>
      <c r="BV32">
        <v>0.9</v>
      </c>
      <c r="BW32">
        <v>8.9600000000000009</v>
      </c>
      <c r="CD32" s="1">
        <f>0.0092*(BW32)^2.9593</f>
        <v>6.0527525637772062</v>
      </c>
    </row>
    <row r="33" spans="1:83" x14ac:dyDescent="0.25">
      <c r="A33" t="s">
        <v>113</v>
      </c>
      <c r="B33">
        <v>2004</v>
      </c>
      <c r="C33">
        <v>2007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16.5</v>
      </c>
      <c r="K33">
        <v>138</v>
      </c>
      <c r="L33">
        <v>2200</v>
      </c>
      <c r="M33">
        <v>0</v>
      </c>
      <c r="N33">
        <v>1350</v>
      </c>
      <c r="O33">
        <v>82.67</v>
      </c>
      <c r="P33">
        <v>1561.7</v>
      </c>
      <c r="Q33">
        <v>1.23</v>
      </c>
      <c r="AO33">
        <v>7050</v>
      </c>
      <c r="AP33">
        <v>8.66</v>
      </c>
      <c r="AR33">
        <v>41.53</v>
      </c>
      <c r="AV33">
        <v>45.44</v>
      </c>
      <c r="AW33">
        <v>48.15</v>
      </c>
      <c r="AX33">
        <v>46.28</v>
      </c>
      <c r="BE33">
        <v>1.45</v>
      </c>
      <c r="BF33">
        <v>4.91</v>
      </c>
      <c r="BG33">
        <v>33.29</v>
      </c>
      <c r="BH33">
        <v>39.65</v>
      </c>
      <c r="BM33" s="2"/>
    </row>
    <row r="34" spans="1:83" x14ac:dyDescent="0.25">
      <c r="A34" t="s">
        <v>114</v>
      </c>
      <c r="B34">
        <v>2008</v>
      </c>
      <c r="C34">
        <v>2009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14.8</v>
      </c>
      <c r="K34">
        <v>117.6</v>
      </c>
      <c r="L34">
        <v>1451.4</v>
      </c>
      <c r="M34">
        <v>7</v>
      </c>
      <c r="N34">
        <v>200</v>
      </c>
      <c r="O34">
        <v>61.21</v>
      </c>
      <c r="P34">
        <v>2161.15</v>
      </c>
      <c r="Q34">
        <v>1.53</v>
      </c>
      <c r="R34">
        <v>0.48</v>
      </c>
      <c r="T34">
        <v>4.6900000000000004</v>
      </c>
      <c r="Y34">
        <v>25</v>
      </c>
      <c r="AI34">
        <v>256</v>
      </c>
      <c r="AJ34">
        <v>368</v>
      </c>
      <c r="AN34">
        <v>324</v>
      </c>
      <c r="AO34">
        <v>2400</v>
      </c>
      <c r="AP34">
        <v>10.1</v>
      </c>
      <c r="AR34">
        <v>19.23</v>
      </c>
      <c r="BE34">
        <v>0.85</v>
      </c>
      <c r="BF34">
        <v>2.3199999999999998</v>
      </c>
      <c r="BG34">
        <v>18.649999999999999</v>
      </c>
      <c r="BH34">
        <v>21.82</v>
      </c>
      <c r="BI34">
        <v>1.32</v>
      </c>
      <c r="BJ34">
        <v>16.510000000000002</v>
      </c>
      <c r="BK34">
        <v>12.25</v>
      </c>
      <c r="BM34">
        <v>28.76</v>
      </c>
      <c r="BN34">
        <v>50.58</v>
      </c>
      <c r="BV34">
        <v>2.63</v>
      </c>
    </row>
    <row r="35" spans="1:83" x14ac:dyDescent="0.25">
      <c r="A35" t="s">
        <v>115</v>
      </c>
      <c r="B35">
        <v>2009</v>
      </c>
      <c r="C35">
        <v>2009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16.100000000000001</v>
      </c>
      <c r="K35">
        <v>133.19999999999999</v>
      </c>
      <c r="L35">
        <v>1457.5</v>
      </c>
      <c r="M35">
        <v>2</v>
      </c>
      <c r="N35">
        <v>132</v>
      </c>
      <c r="O35">
        <v>62</v>
      </c>
      <c r="P35">
        <v>1775</v>
      </c>
      <c r="Q35">
        <v>2.06</v>
      </c>
      <c r="AO35">
        <v>5400</v>
      </c>
      <c r="AP35">
        <v>8</v>
      </c>
      <c r="AQ35">
        <v>12.1</v>
      </c>
      <c r="AR35">
        <v>27.14</v>
      </c>
      <c r="BF35">
        <v>14.04</v>
      </c>
      <c r="BG35">
        <v>48.06</v>
      </c>
      <c r="BH35">
        <v>62.64</v>
      </c>
      <c r="BM35" s="2"/>
    </row>
    <row r="36" spans="1:83" x14ac:dyDescent="0.25">
      <c r="A36" t="s">
        <v>116</v>
      </c>
      <c r="B36">
        <v>2005</v>
      </c>
      <c r="C36">
        <v>2005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11.3</v>
      </c>
      <c r="K36">
        <v>75.599999999999994</v>
      </c>
      <c r="L36">
        <v>3244</v>
      </c>
      <c r="M36">
        <v>425</v>
      </c>
      <c r="N36">
        <v>330</v>
      </c>
      <c r="P36">
        <v>1085.9000000000001</v>
      </c>
      <c r="Q36">
        <v>0.74</v>
      </c>
      <c r="AO36">
        <v>12500</v>
      </c>
      <c r="AP36">
        <v>3.38</v>
      </c>
      <c r="AR36">
        <v>11.19</v>
      </c>
      <c r="BH36">
        <v>11.66</v>
      </c>
      <c r="BI36">
        <v>1.51</v>
      </c>
      <c r="BJ36">
        <v>4.76</v>
      </c>
      <c r="BK36">
        <v>7.84</v>
      </c>
      <c r="BL36">
        <v>5.01</v>
      </c>
      <c r="BM36">
        <v>17.600000000000001</v>
      </c>
      <c r="BN36">
        <v>29.25</v>
      </c>
      <c r="BP36" s="1">
        <f>(-76)*LN(BL36)+231.72</f>
        <v>109.25087045264522</v>
      </c>
      <c r="BR36" s="1">
        <f t="shared" ref="BR36:BR37" si="4">BN36+BP36+BO36+BQ36</f>
        <v>138.50087045264522</v>
      </c>
    </row>
    <row r="37" spans="1:83" x14ac:dyDescent="0.25">
      <c r="A37" t="s">
        <v>117</v>
      </c>
      <c r="B37">
        <v>2008</v>
      </c>
      <c r="C37">
        <v>2009</v>
      </c>
      <c r="D37">
        <v>1</v>
      </c>
      <c r="E37">
        <v>0</v>
      </c>
      <c r="F37">
        <v>0</v>
      </c>
      <c r="G37">
        <v>1</v>
      </c>
      <c r="H37">
        <v>0</v>
      </c>
      <c r="I37">
        <v>1</v>
      </c>
      <c r="J37">
        <v>23</v>
      </c>
      <c r="K37">
        <v>216</v>
      </c>
      <c r="L37">
        <v>2600</v>
      </c>
      <c r="M37">
        <v>0</v>
      </c>
      <c r="N37">
        <v>1135</v>
      </c>
      <c r="O37">
        <v>81.459999999999994</v>
      </c>
      <c r="P37">
        <v>1222</v>
      </c>
      <c r="Q37">
        <v>0.66</v>
      </c>
      <c r="AO37">
        <v>3767</v>
      </c>
      <c r="AP37">
        <v>9.9</v>
      </c>
      <c r="AQ37">
        <v>13.4</v>
      </c>
      <c r="AR37">
        <v>29</v>
      </c>
      <c r="AS37">
        <v>25.1</v>
      </c>
      <c r="AT37">
        <v>6.1</v>
      </c>
      <c r="AU37">
        <v>4.5999999999999996</v>
      </c>
      <c r="BE37">
        <v>1.6</v>
      </c>
      <c r="BF37">
        <v>5.05</v>
      </c>
      <c r="BG37">
        <v>30.3</v>
      </c>
      <c r="BH37">
        <v>36.950000000000003</v>
      </c>
      <c r="BI37">
        <v>1.24</v>
      </c>
      <c r="BJ37">
        <v>3.2</v>
      </c>
      <c r="BK37">
        <v>33.549999999999997</v>
      </c>
      <c r="BL37">
        <v>8.9499999999999993</v>
      </c>
      <c r="BM37">
        <v>45.7</v>
      </c>
      <c r="BN37">
        <v>82.65</v>
      </c>
      <c r="BP37" s="1">
        <f>(-76)*LN(BL37)+231.72</f>
        <v>65.154331546205924</v>
      </c>
      <c r="BR37" s="1">
        <f t="shared" si="4"/>
        <v>147.80433154620593</v>
      </c>
      <c r="BS37">
        <v>0.15</v>
      </c>
      <c r="BT37">
        <v>0.55000000000000004</v>
      </c>
      <c r="BU37">
        <v>3.45</v>
      </c>
      <c r="BW37">
        <v>4.1500000000000004</v>
      </c>
      <c r="CA37" s="1">
        <f>0.9609*EXP(0.7368*(BS37))</f>
        <v>1.0731895113797716</v>
      </c>
      <c r="CD37" s="1">
        <f>0.0092*(BW37)^2.9593</f>
        <v>0.62055111451104172</v>
      </c>
      <c r="CE37" s="1">
        <f>BW37+CA37-CD37</f>
        <v>4.6026383968687306</v>
      </c>
    </row>
    <row r="38" spans="1:83" x14ac:dyDescent="0.25">
      <c r="A38" t="s">
        <v>118</v>
      </c>
      <c r="B38">
        <v>2011</v>
      </c>
      <c r="C38">
        <v>2011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19.3</v>
      </c>
      <c r="K38">
        <v>171.6</v>
      </c>
      <c r="L38">
        <v>1700</v>
      </c>
      <c r="AO38">
        <v>3430</v>
      </c>
      <c r="AR38" s="1">
        <f>BH38/1.062</f>
        <v>33.220338983050844</v>
      </c>
      <c r="BF38">
        <v>6.87</v>
      </c>
      <c r="BG38">
        <v>28.41</v>
      </c>
      <c r="BH38">
        <v>35.28</v>
      </c>
      <c r="BI38">
        <v>0.34</v>
      </c>
      <c r="BJ38">
        <v>5.92</v>
      </c>
      <c r="BK38">
        <v>6.16</v>
      </c>
      <c r="BM38">
        <v>12.07</v>
      </c>
      <c r="BN38">
        <v>47.35</v>
      </c>
      <c r="BP38">
        <v>96.45</v>
      </c>
      <c r="BR38">
        <v>143.80000000000001</v>
      </c>
      <c r="BV38">
        <v>1.63</v>
      </c>
    </row>
    <row r="39" spans="1:83" x14ac:dyDescent="0.25">
      <c r="A39" t="s">
        <v>145</v>
      </c>
      <c r="B39">
        <v>1983</v>
      </c>
      <c r="C39">
        <v>1987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15.38</v>
      </c>
      <c r="K39">
        <v>127.08</v>
      </c>
      <c r="L39">
        <v>1487.6</v>
      </c>
      <c r="M39">
        <v>27.2</v>
      </c>
      <c r="N39">
        <v>65</v>
      </c>
      <c r="O39">
        <v>65.75</v>
      </c>
      <c r="P39">
        <v>1989.38</v>
      </c>
      <c r="Q39">
        <v>1.69</v>
      </c>
      <c r="AO39">
        <v>8000</v>
      </c>
      <c r="AR39" s="1">
        <f>BH39/1.062</f>
        <v>82.109227871939737</v>
      </c>
      <c r="BE39">
        <v>21.45</v>
      </c>
      <c r="BF39">
        <v>13.75</v>
      </c>
      <c r="BG39">
        <v>52</v>
      </c>
      <c r="BH39">
        <v>87.2</v>
      </c>
      <c r="BM39" s="2"/>
      <c r="BS39">
        <v>3.76</v>
      </c>
      <c r="BT39">
        <v>1.43</v>
      </c>
      <c r="BU39">
        <v>2.74</v>
      </c>
      <c r="BV39">
        <v>7.35</v>
      </c>
      <c r="BW39">
        <v>9.11</v>
      </c>
      <c r="CD39" s="1">
        <f>0.0092*(BW39)^2.9593</f>
        <v>6.3575613579625578</v>
      </c>
    </row>
    <row r="40" spans="1:83" x14ac:dyDescent="0.25">
      <c r="A40" t="s">
        <v>119</v>
      </c>
      <c r="B40">
        <v>2012</v>
      </c>
      <c r="C40">
        <v>2012</v>
      </c>
      <c r="D40">
        <v>1</v>
      </c>
      <c r="E40">
        <v>1</v>
      </c>
      <c r="F40">
        <v>1</v>
      </c>
      <c r="G40">
        <v>0</v>
      </c>
      <c r="H40">
        <v>0</v>
      </c>
      <c r="I40">
        <v>0</v>
      </c>
      <c r="J40">
        <v>17.2</v>
      </c>
      <c r="K40">
        <v>146.4</v>
      </c>
      <c r="L40">
        <v>3030</v>
      </c>
      <c r="M40">
        <v>0</v>
      </c>
      <c r="N40">
        <v>1120</v>
      </c>
      <c r="O40">
        <v>83.67</v>
      </c>
      <c r="P40">
        <v>1388.8</v>
      </c>
      <c r="Q40">
        <v>1.1000000000000001</v>
      </c>
      <c r="T40">
        <v>4.0999999999999996</v>
      </c>
      <c r="AO40">
        <v>3954</v>
      </c>
      <c r="AP40">
        <v>8.4</v>
      </c>
      <c r="AQ40">
        <v>12</v>
      </c>
      <c r="AR40">
        <v>21.91</v>
      </c>
      <c r="AV40">
        <v>47.6</v>
      </c>
      <c r="AW40">
        <v>43.5</v>
      </c>
      <c r="AX40">
        <v>49.5</v>
      </c>
      <c r="AY40">
        <v>43.4</v>
      </c>
      <c r="AZ40">
        <v>49.4</v>
      </c>
      <c r="BA40">
        <v>48.4</v>
      </c>
      <c r="BB40">
        <v>49.5</v>
      </c>
      <c r="BC40">
        <v>4.05</v>
      </c>
      <c r="BD40">
        <v>2.25</v>
      </c>
      <c r="BE40">
        <v>2.06</v>
      </c>
      <c r="BF40">
        <v>3.73</v>
      </c>
      <c r="BG40">
        <v>21.47</v>
      </c>
      <c r="BH40">
        <v>27.26</v>
      </c>
      <c r="BM40" s="2"/>
      <c r="BS40">
        <v>0.38</v>
      </c>
      <c r="BT40">
        <v>0.69</v>
      </c>
      <c r="BU40">
        <v>4.05</v>
      </c>
      <c r="BV40">
        <v>1.99</v>
      </c>
      <c r="BW40">
        <v>7.11</v>
      </c>
      <c r="BX40">
        <v>0.8</v>
      </c>
      <c r="BY40">
        <v>0.59</v>
      </c>
      <c r="CA40">
        <v>1.39</v>
      </c>
      <c r="CB40">
        <v>8.5</v>
      </c>
      <c r="CC40">
        <v>11.21</v>
      </c>
      <c r="CD40">
        <v>4.4800000000000004</v>
      </c>
      <c r="CE40">
        <v>4.0199999999999996</v>
      </c>
    </row>
    <row r="41" spans="1:83" x14ac:dyDescent="0.25">
      <c r="A41" t="s">
        <v>120</v>
      </c>
      <c r="B41">
        <v>2013</v>
      </c>
      <c r="C41">
        <v>2016</v>
      </c>
      <c r="D41">
        <v>1</v>
      </c>
      <c r="E41">
        <v>3</v>
      </c>
      <c r="F41">
        <v>1</v>
      </c>
      <c r="G41">
        <v>1</v>
      </c>
      <c r="H41">
        <v>1</v>
      </c>
      <c r="I41">
        <v>1</v>
      </c>
      <c r="J41">
        <v>15.6</v>
      </c>
      <c r="K41">
        <v>129.19999999999999</v>
      </c>
      <c r="L41">
        <v>1420</v>
      </c>
      <c r="P41">
        <v>1847</v>
      </c>
      <c r="AR41" s="1">
        <f>BH41/1.062</f>
        <v>31.073446327683616</v>
      </c>
      <c r="BH41">
        <v>33</v>
      </c>
      <c r="BM41">
        <v>24</v>
      </c>
      <c r="BN41">
        <v>57</v>
      </c>
      <c r="BP41">
        <v>66</v>
      </c>
      <c r="BR41">
        <v>123</v>
      </c>
      <c r="BW41">
        <v>5.08</v>
      </c>
      <c r="CA41">
        <v>4.0199999999999996</v>
      </c>
      <c r="CB41">
        <v>9.1</v>
      </c>
      <c r="CD41">
        <v>1.0900000000000001</v>
      </c>
      <c r="CE41">
        <v>8.01</v>
      </c>
    </row>
    <row r="42" spans="1:83" x14ac:dyDescent="0.25">
      <c r="A42" t="s">
        <v>121</v>
      </c>
      <c r="B42">
        <v>2014</v>
      </c>
      <c r="C42">
        <v>2014</v>
      </c>
      <c r="D42">
        <v>1</v>
      </c>
      <c r="E42">
        <v>1</v>
      </c>
      <c r="F42">
        <v>1</v>
      </c>
      <c r="G42">
        <v>1</v>
      </c>
      <c r="H42">
        <v>0</v>
      </c>
      <c r="I42">
        <v>0</v>
      </c>
      <c r="J42">
        <v>15.6</v>
      </c>
      <c r="K42">
        <v>127.2</v>
      </c>
      <c r="L42">
        <v>1400</v>
      </c>
      <c r="AO42">
        <v>3555</v>
      </c>
      <c r="AP42">
        <v>9.73</v>
      </c>
      <c r="AR42">
        <v>26.43</v>
      </c>
      <c r="BH42">
        <v>24.75</v>
      </c>
      <c r="BM42" s="2"/>
      <c r="BP42">
        <v>108.1</v>
      </c>
    </row>
    <row r="43" spans="1:83" x14ac:dyDescent="0.25">
      <c r="A43" t="s">
        <v>122</v>
      </c>
      <c r="B43">
        <v>2011</v>
      </c>
      <c r="C43">
        <v>2011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13.15</v>
      </c>
      <c r="K43">
        <v>97.8</v>
      </c>
      <c r="L43">
        <v>1503</v>
      </c>
      <c r="N43">
        <v>33</v>
      </c>
      <c r="T43">
        <v>4.45</v>
      </c>
      <c r="U43">
        <v>0.97</v>
      </c>
      <c r="X43">
        <v>382.85</v>
      </c>
      <c r="Z43">
        <v>6.1</v>
      </c>
      <c r="AA43">
        <v>0.28999999999999998</v>
      </c>
      <c r="AB43">
        <v>2</v>
      </c>
      <c r="AC43">
        <v>0.53</v>
      </c>
      <c r="AD43">
        <v>45.1</v>
      </c>
      <c r="AE43">
        <v>17.3</v>
      </c>
      <c r="AF43">
        <v>6.1</v>
      </c>
      <c r="AG43">
        <v>3.6</v>
      </c>
      <c r="AH43">
        <v>3.5</v>
      </c>
      <c r="AO43">
        <v>3050</v>
      </c>
      <c r="AP43">
        <v>8.9</v>
      </c>
      <c r="AQ43">
        <v>13.2</v>
      </c>
      <c r="AR43">
        <v>18.97</v>
      </c>
      <c r="BE43">
        <v>4.01</v>
      </c>
      <c r="BF43">
        <v>4.6500000000000004</v>
      </c>
      <c r="BG43">
        <v>20.239999999999998</v>
      </c>
      <c r="BH43">
        <v>28.89</v>
      </c>
      <c r="BI43">
        <v>0.92</v>
      </c>
      <c r="BJ43">
        <v>4.97</v>
      </c>
      <c r="BK43">
        <v>21.72</v>
      </c>
      <c r="BM43">
        <v>26.68</v>
      </c>
      <c r="BN43">
        <v>55.56</v>
      </c>
    </row>
    <row r="44" spans="1:83" x14ac:dyDescent="0.25">
      <c r="A44" t="s">
        <v>123</v>
      </c>
      <c r="B44">
        <v>2011</v>
      </c>
      <c r="C44">
        <v>2011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16.75</v>
      </c>
      <c r="K44">
        <v>141</v>
      </c>
      <c r="L44">
        <v>1590.9</v>
      </c>
      <c r="N44">
        <v>500</v>
      </c>
      <c r="P44">
        <v>1657</v>
      </c>
      <c r="AO44">
        <v>3000</v>
      </c>
      <c r="AP44">
        <v>9.5</v>
      </c>
      <c r="AR44">
        <v>21.26</v>
      </c>
      <c r="BH44">
        <v>21.76</v>
      </c>
      <c r="BM44" s="2"/>
    </row>
    <row r="45" spans="1:83" x14ac:dyDescent="0.25">
      <c r="A45" t="s">
        <v>124</v>
      </c>
      <c r="B45">
        <v>2009</v>
      </c>
      <c r="C45">
        <v>2009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17.63</v>
      </c>
      <c r="K45">
        <v>151.6</v>
      </c>
      <c r="L45">
        <v>2057.3000000000002</v>
      </c>
      <c r="M45">
        <v>5</v>
      </c>
      <c r="N45">
        <v>125</v>
      </c>
      <c r="O45">
        <v>75.83</v>
      </c>
      <c r="P45">
        <v>1974</v>
      </c>
      <c r="Q45">
        <v>3.23</v>
      </c>
      <c r="AO45">
        <v>5293.33</v>
      </c>
      <c r="AP45">
        <v>12.33</v>
      </c>
      <c r="AQ45">
        <v>16.93</v>
      </c>
      <c r="AR45">
        <v>65.33</v>
      </c>
      <c r="BF45">
        <v>7.6</v>
      </c>
      <c r="BG45">
        <v>47.6</v>
      </c>
      <c r="BH45">
        <v>55.2</v>
      </c>
      <c r="BM45" s="2"/>
      <c r="BT45">
        <v>0.11</v>
      </c>
      <c r="BU45">
        <v>0.43</v>
      </c>
      <c r="BW45">
        <v>0.55000000000000004</v>
      </c>
      <c r="CD45" s="1">
        <f>0.0092*(BW45)^2.9593</f>
        <v>1.5683505276142941E-3</v>
      </c>
    </row>
    <row r="46" spans="1:83" x14ac:dyDescent="0.25">
      <c r="A46" t="s">
        <v>125</v>
      </c>
      <c r="B46">
        <v>1983</v>
      </c>
      <c r="C46">
        <v>1983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15.39</v>
      </c>
      <c r="K46">
        <v>125.4</v>
      </c>
      <c r="L46">
        <v>1928</v>
      </c>
      <c r="M46">
        <v>12</v>
      </c>
      <c r="N46">
        <v>65</v>
      </c>
      <c r="O46">
        <v>65.75</v>
      </c>
      <c r="P46">
        <v>2046.8</v>
      </c>
      <c r="Q46">
        <v>1.56</v>
      </c>
      <c r="AO46">
        <v>7200</v>
      </c>
      <c r="AP46">
        <v>9.6</v>
      </c>
      <c r="AQ46">
        <v>13.6</v>
      </c>
      <c r="AR46">
        <v>53.9</v>
      </c>
      <c r="AT46">
        <v>11.9</v>
      </c>
      <c r="BE46">
        <v>2.65</v>
      </c>
      <c r="BF46">
        <v>6.6</v>
      </c>
      <c r="BG46">
        <v>38.299999999999997</v>
      </c>
      <c r="BH46">
        <v>47.55</v>
      </c>
      <c r="BM46" s="2"/>
    </row>
    <row r="47" spans="1:83" x14ac:dyDescent="0.25">
      <c r="A47" t="s">
        <v>126</v>
      </c>
      <c r="B47">
        <v>2007</v>
      </c>
      <c r="C47">
        <v>2007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16.52</v>
      </c>
      <c r="K47">
        <v>138.19999999999999</v>
      </c>
      <c r="L47">
        <v>1234</v>
      </c>
      <c r="M47">
        <v>0</v>
      </c>
      <c r="N47">
        <v>270</v>
      </c>
      <c r="O47">
        <v>61.83</v>
      </c>
      <c r="P47">
        <v>1997</v>
      </c>
      <c r="Q47">
        <v>1.46</v>
      </c>
      <c r="AO47">
        <v>8133</v>
      </c>
      <c r="AP47">
        <v>12.7</v>
      </c>
      <c r="AQ47">
        <v>18.399999999999999</v>
      </c>
      <c r="AR47">
        <v>103.03</v>
      </c>
      <c r="BE47">
        <v>2.95</v>
      </c>
      <c r="BF47">
        <v>8.25</v>
      </c>
      <c r="BG47">
        <v>98.7</v>
      </c>
      <c r="BH47">
        <v>109.9</v>
      </c>
      <c r="BM47" s="2"/>
      <c r="BS47">
        <v>0</v>
      </c>
      <c r="BT47">
        <v>0.15</v>
      </c>
      <c r="BU47">
        <v>1.1000000000000001</v>
      </c>
      <c r="BW47">
        <v>1.25</v>
      </c>
      <c r="CD47" s="1">
        <f>0.0092*(BW47)^2.9593</f>
        <v>1.7806297653061947E-2</v>
      </c>
    </row>
    <row r="48" spans="1:83" x14ac:dyDescent="0.25">
      <c r="A48" t="s">
        <v>127</v>
      </c>
      <c r="B48">
        <v>2008</v>
      </c>
      <c r="C48">
        <v>2008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16.75</v>
      </c>
      <c r="K48">
        <v>141</v>
      </c>
      <c r="L48">
        <v>1086.5</v>
      </c>
      <c r="M48">
        <v>0</v>
      </c>
      <c r="N48">
        <v>88</v>
      </c>
      <c r="O48">
        <v>65.42</v>
      </c>
      <c r="P48">
        <v>2016.9</v>
      </c>
      <c r="Q48">
        <v>2.35</v>
      </c>
      <c r="AR48" s="1">
        <f>BH48/1.062</f>
        <v>86.911487758945384</v>
      </c>
      <c r="BH48">
        <v>92.3</v>
      </c>
      <c r="BM48" s="2"/>
      <c r="BV48">
        <v>3.98</v>
      </c>
    </row>
    <row r="49" spans="1:83" x14ac:dyDescent="0.25">
      <c r="A49" t="s">
        <v>128</v>
      </c>
      <c r="B49">
        <v>2012</v>
      </c>
      <c r="C49">
        <v>2015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18.600000000000001</v>
      </c>
      <c r="K49">
        <v>163.19999999999999</v>
      </c>
      <c r="L49">
        <v>2407</v>
      </c>
      <c r="M49">
        <v>0</v>
      </c>
      <c r="N49">
        <v>1120</v>
      </c>
      <c r="O49">
        <v>83.1</v>
      </c>
      <c r="P49">
        <v>1541.15</v>
      </c>
      <c r="Q49">
        <v>1.08</v>
      </c>
      <c r="T49">
        <v>4.0999999999999996</v>
      </c>
      <c r="AO49">
        <v>6000</v>
      </c>
      <c r="AR49" s="1">
        <f>BH49/1.062</f>
        <v>39.58568738229755</v>
      </c>
      <c r="AV49">
        <v>47.6</v>
      </c>
      <c r="AW49">
        <v>43.5</v>
      </c>
      <c r="AX49">
        <v>49.5</v>
      </c>
      <c r="AY49">
        <v>43.4</v>
      </c>
      <c r="AZ49">
        <v>49.4</v>
      </c>
      <c r="BA49">
        <v>48.4</v>
      </c>
      <c r="BB49">
        <v>49.5</v>
      </c>
      <c r="BC49">
        <v>4.05</v>
      </c>
      <c r="BD49">
        <v>2.25</v>
      </c>
      <c r="BE49">
        <v>3.13</v>
      </c>
      <c r="BF49">
        <v>5.65</v>
      </c>
      <c r="BG49">
        <v>33.26</v>
      </c>
      <c r="BH49">
        <v>42.04</v>
      </c>
      <c r="BI49">
        <v>0.8</v>
      </c>
      <c r="BJ49">
        <v>6.48</v>
      </c>
      <c r="BK49">
        <v>27.21</v>
      </c>
      <c r="BM49">
        <v>33.69</v>
      </c>
      <c r="BN49">
        <v>75.73</v>
      </c>
      <c r="BP49">
        <v>70.25</v>
      </c>
      <c r="BR49">
        <v>145.97999999999999</v>
      </c>
      <c r="BS49">
        <v>0.41</v>
      </c>
      <c r="BT49">
        <v>0.75</v>
      </c>
      <c r="BU49">
        <v>4.42</v>
      </c>
      <c r="BV49">
        <v>2.1800000000000002</v>
      </c>
      <c r="BW49">
        <v>7.76</v>
      </c>
      <c r="BX49">
        <v>0.71</v>
      </c>
      <c r="BY49">
        <v>0.4</v>
      </c>
      <c r="CA49">
        <v>1.1100000000000001</v>
      </c>
      <c r="CB49">
        <v>8.8699999999999992</v>
      </c>
      <c r="CC49">
        <v>11.41</v>
      </c>
      <c r="CD49">
        <v>4.55</v>
      </c>
      <c r="CE49">
        <v>4.32</v>
      </c>
    </row>
    <row r="50" spans="1:83" x14ac:dyDescent="0.25">
      <c r="A50" t="s">
        <v>129</v>
      </c>
      <c r="B50">
        <v>1983</v>
      </c>
      <c r="C50">
        <v>1987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15.38</v>
      </c>
      <c r="K50">
        <v>127.08</v>
      </c>
      <c r="L50">
        <v>1487.6</v>
      </c>
      <c r="M50">
        <v>27.2</v>
      </c>
      <c r="N50">
        <v>65</v>
      </c>
      <c r="O50">
        <v>65.75</v>
      </c>
      <c r="P50">
        <v>1989.38</v>
      </c>
      <c r="Q50">
        <v>1.69</v>
      </c>
      <c r="AO50">
        <v>3000</v>
      </c>
      <c r="AR50" s="1">
        <f>BH50/1.062</f>
        <v>37.806026365348394</v>
      </c>
      <c r="BE50">
        <v>11.4</v>
      </c>
      <c r="BF50">
        <v>7.75</v>
      </c>
      <c r="BG50">
        <v>15.1</v>
      </c>
      <c r="BH50">
        <v>40.15</v>
      </c>
      <c r="BM50" s="2"/>
      <c r="BS50">
        <v>2.2799999999999998</v>
      </c>
      <c r="BT50">
        <v>1.55</v>
      </c>
      <c r="BU50">
        <v>3.02</v>
      </c>
      <c r="BV50">
        <v>3.11</v>
      </c>
      <c r="BW50">
        <v>8.0299999999999994</v>
      </c>
      <c r="CA50" s="1">
        <f>0.9609*EXP(0.7368*(BS50))</f>
        <v>5.1552678031857644</v>
      </c>
      <c r="CD50" s="1">
        <f>0.0092*(BW50)^2.9593</f>
        <v>4.3763549672527269</v>
      </c>
      <c r="CE50" s="1">
        <f>BW50+CA50-CD50</f>
        <v>8.808912835933036</v>
      </c>
    </row>
    <row r="51" spans="1:83" x14ac:dyDescent="0.25">
      <c r="A51" t="s">
        <v>130</v>
      </c>
      <c r="B51">
        <v>2008</v>
      </c>
      <c r="C51">
        <v>2009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14.8</v>
      </c>
      <c r="K51">
        <v>117.6</v>
      </c>
      <c r="L51">
        <v>1451.4</v>
      </c>
      <c r="M51">
        <v>7</v>
      </c>
      <c r="N51">
        <v>160</v>
      </c>
      <c r="O51">
        <v>61.21</v>
      </c>
      <c r="P51">
        <v>2161.15</v>
      </c>
      <c r="Q51">
        <v>1.53</v>
      </c>
      <c r="R51">
        <v>0.31</v>
      </c>
      <c r="T51">
        <v>4.79</v>
      </c>
      <c r="Y51">
        <v>25</v>
      </c>
      <c r="AI51">
        <v>357</v>
      </c>
      <c r="AJ51">
        <v>463</v>
      </c>
      <c r="AN51">
        <v>67</v>
      </c>
      <c r="AO51">
        <v>4790</v>
      </c>
      <c r="AP51">
        <v>11.2</v>
      </c>
      <c r="AR51">
        <v>47.19</v>
      </c>
      <c r="BE51">
        <v>2.0299999999999998</v>
      </c>
      <c r="BF51">
        <v>5.45</v>
      </c>
      <c r="BG51">
        <v>46.1</v>
      </c>
      <c r="BH51">
        <v>53.58</v>
      </c>
      <c r="BI51">
        <v>0.63</v>
      </c>
      <c r="BJ51">
        <v>20.65</v>
      </c>
      <c r="BK51">
        <v>13.2</v>
      </c>
      <c r="BM51">
        <v>33.85</v>
      </c>
      <c r="BN51">
        <v>87.43</v>
      </c>
      <c r="BV51">
        <v>1.52</v>
      </c>
    </row>
    <row r="52" spans="1:83" x14ac:dyDescent="0.25">
      <c r="A52" t="s">
        <v>131</v>
      </c>
      <c r="B52">
        <v>2004</v>
      </c>
      <c r="C52">
        <v>2005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15.45</v>
      </c>
      <c r="K52">
        <v>127.8</v>
      </c>
      <c r="L52">
        <v>2075</v>
      </c>
      <c r="M52">
        <v>66</v>
      </c>
      <c r="N52">
        <v>30</v>
      </c>
      <c r="O52">
        <v>73</v>
      </c>
      <c r="P52">
        <v>1949.9</v>
      </c>
      <c r="Q52">
        <v>3.45</v>
      </c>
      <c r="S52">
        <v>3.5</v>
      </c>
      <c r="T52">
        <v>4.7</v>
      </c>
      <c r="AI52">
        <v>534</v>
      </c>
      <c r="AK52">
        <v>91.3</v>
      </c>
      <c r="AL52">
        <v>432</v>
      </c>
      <c r="AM52">
        <v>50</v>
      </c>
      <c r="AN52">
        <v>382</v>
      </c>
      <c r="AO52">
        <v>14867</v>
      </c>
      <c r="AP52">
        <v>5.9</v>
      </c>
      <c r="AQ52">
        <v>9.5</v>
      </c>
      <c r="AR52">
        <v>46.4</v>
      </c>
      <c r="BE52">
        <v>2.2799999999999998</v>
      </c>
      <c r="BF52">
        <v>5.95</v>
      </c>
      <c r="BG52">
        <v>35.700000000000003</v>
      </c>
      <c r="BH52">
        <v>43.93</v>
      </c>
      <c r="BM52" s="2"/>
      <c r="BS52">
        <v>2.84</v>
      </c>
      <c r="BT52">
        <v>1.54</v>
      </c>
      <c r="BU52">
        <v>5</v>
      </c>
      <c r="BV52">
        <v>3.73</v>
      </c>
      <c r="BW52">
        <v>9.3699999999999992</v>
      </c>
      <c r="CA52" s="1">
        <f>0.9609*EXP(0.7368*(BS52))</f>
        <v>7.7883347260183404</v>
      </c>
      <c r="CD52" s="1">
        <f>0.0092*(BW52)^2.9593</f>
        <v>6.9096619228863689</v>
      </c>
      <c r="CE52" s="1">
        <f>BW52+CA52-CD52</f>
        <v>10.248672803131971</v>
      </c>
    </row>
    <row r="53" spans="1:83" x14ac:dyDescent="0.25">
      <c r="A53" t="s">
        <v>132</v>
      </c>
      <c r="B53">
        <v>1995</v>
      </c>
      <c r="C53">
        <v>2008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23</v>
      </c>
      <c r="K53">
        <v>216</v>
      </c>
      <c r="L53">
        <v>2000</v>
      </c>
      <c r="N53">
        <v>800</v>
      </c>
      <c r="AO53">
        <v>2629</v>
      </c>
      <c r="AP53">
        <v>10</v>
      </c>
      <c r="AR53">
        <v>20.65</v>
      </c>
      <c r="BE53">
        <v>1.52</v>
      </c>
      <c r="BF53">
        <v>2.98</v>
      </c>
      <c r="BG53">
        <v>19.989999999999998</v>
      </c>
      <c r="BH53">
        <v>24.49</v>
      </c>
      <c r="BI53">
        <v>0.24</v>
      </c>
      <c r="BJ53">
        <v>3.11</v>
      </c>
      <c r="BL53">
        <v>2.75</v>
      </c>
      <c r="BM53">
        <v>5.86</v>
      </c>
      <c r="BN53">
        <v>30.35</v>
      </c>
      <c r="BP53" s="1">
        <f>(-76)*LN(BL53)+231.72</f>
        <v>154.83833071243552</v>
      </c>
      <c r="BR53" s="1">
        <f t="shared" ref="BR53" si="5">BN53+BP53+BO53+BQ53</f>
        <v>185.18833071243552</v>
      </c>
    </row>
    <row r="54" spans="1:83" x14ac:dyDescent="0.25">
      <c r="A54" t="s">
        <v>133</v>
      </c>
      <c r="B54">
        <v>1977</v>
      </c>
      <c r="C54">
        <v>2008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23</v>
      </c>
      <c r="K54">
        <v>216</v>
      </c>
      <c r="L54">
        <v>2000</v>
      </c>
      <c r="N54">
        <v>877</v>
      </c>
      <c r="AR54" s="1">
        <f>BH54/1.062</f>
        <v>30.470809792843689</v>
      </c>
      <c r="BH54">
        <v>32.36</v>
      </c>
      <c r="BI54">
        <v>0.57999999999999996</v>
      </c>
      <c r="BM54">
        <v>18.64</v>
      </c>
      <c r="BN54">
        <v>51</v>
      </c>
      <c r="BR54">
        <v>119.88</v>
      </c>
    </row>
    <row r="55" spans="1:83" x14ac:dyDescent="0.25">
      <c r="A55" t="s">
        <v>134</v>
      </c>
      <c r="B55">
        <v>2008</v>
      </c>
      <c r="C55">
        <v>2008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16.75</v>
      </c>
      <c r="K55">
        <v>141</v>
      </c>
      <c r="L55">
        <v>1086.5</v>
      </c>
      <c r="M55">
        <v>0</v>
      </c>
      <c r="N55">
        <v>88</v>
      </c>
      <c r="O55">
        <v>65.42</v>
      </c>
      <c r="P55">
        <v>2016.9</v>
      </c>
      <c r="Q55">
        <v>2.35</v>
      </c>
      <c r="AR55" s="1">
        <f>BH55/1.062</f>
        <v>79.284369114877592</v>
      </c>
      <c r="BH55">
        <v>84.2</v>
      </c>
      <c r="BM55" s="2"/>
      <c r="BV55">
        <v>3.49</v>
      </c>
    </row>
    <row r="56" spans="1:83" x14ac:dyDescent="0.25">
      <c r="A56" t="s">
        <v>135</v>
      </c>
      <c r="B56">
        <v>2000</v>
      </c>
      <c r="C56">
        <v>2011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16.899999999999999</v>
      </c>
      <c r="K56">
        <v>142.80000000000001</v>
      </c>
      <c r="L56">
        <v>1429.5</v>
      </c>
      <c r="N56">
        <v>161</v>
      </c>
      <c r="U56">
        <v>1.33</v>
      </c>
      <c r="V56">
        <v>0.32</v>
      </c>
      <c r="W56">
        <v>9.68</v>
      </c>
      <c r="AP56">
        <v>8.1999999999999993</v>
      </c>
      <c r="AQ56">
        <v>11.1</v>
      </c>
      <c r="AR56" s="1">
        <f>BH56/1.062</f>
        <v>13.455743879472692</v>
      </c>
      <c r="BC56">
        <v>2.64</v>
      </c>
      <c r="BD56">
        <v>2.64</v>
      </c>
      <c r="BH56">
        <v>14.29</v>
      </c>
      <c r="BI56">
        <v>0.27</v>
      </c>
      <c r="BJ56">
        <v>5.77</v>
      </c>
      <c r="BM56">
        <v>3.91</v>
      </c>
      <c r="BN56">
        <v>18.2</v>
      </c>
      <c r="BP56">
        <v>86.17</v>
      </c>
      <c r="BR56">
        <v>104.37</v>
      </c>
      <c r="BV56">
        <v>2.0099999999999998</v>
      </c>
    </row>
    <row r="57" spans="1:83" x14ac:dyDescent="0.25">
      <c r="A57" t="s">
        <v>136</v>
      </c>
      <c r="B57">
        <v>1980</v>
      </c>
      <c r="C57">
        <v>1989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16</v>
      </c>
      <c r="K57">
        <v>132</v>
      </c>
      <c r="L57">
        <v>1800</v>
      </c>
      <c r="N57">
        <v>31</v>
      </c>
      <c r="AO57">
        <v>3750</v>
      </c>
      <c r="AR57" s="1">
        <f>BH57/1.062</f>
        <v>54.736346516007529</v>
      </c>
      <c r="AU57">
        <v>11.17</v>
      </c>
      <c r="BE57">
        <v>2.16</v>
      </c>
      <c r="BF57">
        <v>6.53</v>
      </c>
      <c r="BG57">
        <v>49.45</v>
      </c>
      <c r="BH57">
        <v>58.13</v>
      </c>
      <c r="BI57">
        <v>0.56999999999999995</v>
      </c>
      <c r="BJ57">
        <v>19.32</v>
      </c>
      <c r="BK57">
        <v>7.25</v>
      </c>
      <c r="BL57">
        <v>6.5</v>
      </c>
      <c r="BM57">
        <v>33.07</v>
      </c>
      <c r="BN57">
        <v>91.19</v>
      </c>
      <c r="BP57" s="1">
        <f>(-76)*LN(BL57)+231.72</f>
        <v>89.463034555479055</v>
      </c>
      <c r="BR57" s="1">
        <f t="shared" ref="BR57" si="6">BN57+BP57+BO57+BQ57</f>
        <v>180.65303455547905</v>
      </c>
      <c r="BW57">
        <v>5.54</v>
      </c>
      <c r="CD57" s="1">
        <f>0.0092*(BW57)^2.9593</f>
        <v>1.4590032997202769</v>
      </c>
    </row>
    <row r="58" spans="1:83" x14ac:dyDescent="0.25">
      <c r="A58" t="s">
        <v>137</v>
      </c>
      <c r="B58">
        <v>2011</v>
      </c>
      <c r="C58">
        <v>2011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19.3</v>
      </c>
      <c r="K58">
        <v>171.6</v>
      </c>
      <c r="L58">
        <v>1700</v>
      </c>
      <c r="AO58">
        <v>3330</v>
      </c>
      <c r="AR58" s="1">
        <f>BH58/1.062</f>
        <v>41.177024482109225</v>
      </c>
      <c r="BF58">
        <v>8.51</v>
      </c>
      <c r="BG58">
        <v>35.22</v>
      </c>
      <c r="BH58">
        <v>43.73</v>
      </c>
      <c r="BI58">
        <v>0.34</v>
      </c>
      <c r="BJ58">
        <v>7.34</v>
      </c>
      <c r="BK58">
        <v>7.63</v>
      </c>
      <c r="BM58">
        <v>14.97</v>
      </c>
      <c r="BN58">
        <v>58.7</v>
      </c>
      <c r="BP58">
        <v>79.14</v>
      </c>
      <c r="BR58">
        <v>137.84</v>
      </c>
      <c r="BV58">
        <v>1.71</v>
      </c>
    </row>
    <row r="59" spans="1:83" x14ac:dyDescent="0.25">
      <c r="A59" t="s">
        <v>138</v>
      </c>
      <c r="B59">
        <v>2005</v>
      </c>
      <c r="C59">
        <v>2005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13.15</v>
      </c>
      <c r="K59">
        <v>97.8</v>
      </c>
      <c r="L59">
        <v>1503</v>
      </c>
      <c r="N59">
        <v>33</v>
      </c>
      <c r="T59">
        <v>4.45</v>
      </c>
      <c r="U59">
        <v>0.97</v>
      </c>
      <c r="X59">
        <v>382.85</v>
      </c>
      <c r="Z59">
        <v>6.1</v>
      </c>
      <c r="AA59">
        <v>0.28999999999999998</v>
      </c>
      <c r="AB59">
        <v>2</v>
      </c>
      <c r="AC59">
        <v>0.53</v>
      </c>
      <c r="AD59">
        <v>45.1</v>
      </c>
      <c r="AE59">
        <v>17.3</v>
      </c>
      <c r="AF59">
        <v>6.1</v>
      </c>
      <c r="AG59">
        <v>3.6</v>
      </c>
      <c r="AH59">
        <v>3.5</v>
      </c>
      <c r="AO59">
        <v>6133</v>
      </c>
      <c r="AP59">
        <v>8.3000000000000007</v>
      </c>
      <c r="AQ59">
        <v>12</v>
      </c>
      <c r="AR59">
        <v>33.18</v>
      </c>
      <c r="BE59">
        <v>8.15</v>
      </c>
      <c r="BF59">
        <v>5.59</v>
      </c>
      <c r="BG59">
        <v>20.49</v>
      </c>
      <c r="BH59">
        <v>34.83</v>
      </c>
      <c r="BI59">
        <v>0.3</v>
      </c>
      <c r="BJ59">
        <v>3.73</v>
      </c>
      <c r="BK59">
        <v>6.86</v>
      </c>
      <c r="BM59">
        <v>10.6</v>
      </c>
      <c r="BN59">
        <v>45.43</v>
      </c>
    </row>
    <row r="60" spans="1:83" x14ac:dyDescent="0.25">
      <c r="A60" t="s">
        <v>139</v>
      </c>
      <c r="B60">
        <v>1984</v>
      </c>
      <c r="C60">
        <v>1985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15.3</v>
      </c>
      <c r="K60">
        <v>127.35</v>
      </c>
      <c r="L60">
        <v>1380.5</v>
      </c>
      <c r="M60">
        <v>42.5</v>
      </c>
      <c r="N60">
        <v>65</v>
      </c>
      <c r="O60">
        <v>66.17</v>
      </c>
      <c r="P60">
        <v>1959.95</v>
      </c>
      <c r="Q60">
        <v>1.75</v>
      </c>
      <c r="AO60">
        <v>7318.67</v>
      </c>
      <c r="AP60">
        <v>10.4</v>
      </c>
      <c r="AR60">
        <v>60.67</v>
      </c>
      <c r="BG60">
        <v>60.87</v>
      </c>
      <c r="BH60" s="1">
        <f>AR60*1.062</f>
        <v>64.431539999999998</v>
      </c>
      <c r="BM60" s="2"/>
    </row>
    <row r="61" spans="1:83" x14ac:dyDescent="0.25">
      <c r="A61" t="s">
        <v>140</v>
      </c>
      <c r="B61">
        <v>2002</v>
      </c>
      <c r="C61">
        <v>2005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13.06</v>
      </c>
      <c r="K61">
        <v>105.33</v>
      </c>
      <c r="L61">
        <v>3462.5</v>
      </c>
      <c r="M61">
        <v>437.75</v>
      </c>
      <c r="N61">
        <v>330</v>
      </c>
      <c r="P61">
        <v>1223.2</v>
      </c>
      <c r="Q61">
        <v>0.89</v>
      </c>
      <c r="AO61">
        <v>8125</v>
      </c>
      <c r="AP61">
        <v>5.0999999999999996</v>
      </c>
      <c r="AR61">
        <v>16.600000000000001</v>
      </c>
      <c r="AV61">
        <v>45.2</v>
      </c>
      <c r="AW61">
        <v>48.2</v>
      </c>
      <c r="AX61">
        <v>48.9</v>
      </c>
      <c r="AY61">
        <v>44.8</v>
      </c>
      <c r="BA61">
        <v>45.6</v>
      </c>
      <c r="BF61">
        <v>3.3</v>
      </c>
      <c r="BG61">
        <v>17.2</v>
      </c>
      <c r="BH61">
        <v>20.5</v>
      </c>
      <c r="BI61">
        <v>2.1800000000000002</v>
      </c>
      <c r="BJ61">
        <v>23.9</v>
      </c>
      <c r="BK61">
        <v>15.7</v>
      </c>
      <c r="BL61">
        <v>5.0999999999999996</v>
      </c>
      <c r="BM61">
        <v>44.7</v>
      </c>
      <c r="BN61">
        <v>65.2</v>
      </c>
      <c r="BP61">
        <v>113.8</v>
      </c>
      <c r="BR61">
        <v>179</v>
      </c>
      <c r="BV61">
        <v>10.5</v>
      </c>
    </row>
    <row r="62" spans="1:83" x14ac:dyDescent="0.25">
      <c r="A62" t="s">
        <v>141</v>
      </c>
      <c r="B62">
        <v>2005</v>
      </c>
      <c r="C62">
        <v>2005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16.059999999999999</v>
      </c>
      <c r="K62">
        <v>133.30000000000001</v>
      </c>
      <c r="L62">
        <v>953</v>
      </c>
      <c r="M62">
        <v>21</v>
      </c>
      <c r="N62">
        <v>270</v>
      </c>
      <c r="O62">
        <v>62</v>
      </c>
      <c r="P62">
        <v>1667.3</v>
      </c>
      <c r="Q62">
        <v>1.43</v>
      </c>
      <c r="AO62">
        <v>8133</v>
      </c>
      <c r="AP62">
        <v>12.72</v>
      </c>
      <c r="AQ62">
        <v>18.440000000000001</v>
      </c>
      <c r="AR62">
        <v>103.41</v>
      </c>
      <c r="BE62">
        <v>2.9</v>
      </c>
      <c r="BF62">
        <v>8.3000000000000007</v>
      </c>
      <c r="BG62">
        <v>97.4</v>
      </c>
      <c r="BH62">
        <v>108.6</v>
      </c>
      <c r="BM62" s="2"/>
    </row>
    <row r="63" spans="1:83" x14ac:dyDescent="0.25">
      <c r="A63" t="s">
        <v>142</v>
      </c>
      <c r="B63">
        <v>2011</v>
      </c>
      <c r="C63">
        <v>2011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19.3</v>
      </c>
      <c r="K63">
        <v>171.6</v>
      </c>
      <c r="L63">
        <v>1700</v>
      </c>
      <c r="AO63">
        <v>3800</v>
      </c>
      <c r="AR63" s="1">
        <f>BH63/1.062</f>
        <v>36.440677966101696</v>
      </c>
      <c r="BF63">
        <v>7.53</v>
      </c>
      <c r="BG63">
        <v>31.17</v>
      </c>
      <c r="BH63">
        <v>38.700000000000003</v>
      </c>
      <c r="BI63">
        <v>0.34</v>
      </c>
      <c r="BJ63">
        <v>6.49</v>
      </c>
      <c r="BK63">
        <v>6.75</v>
      </c>
      <c r="BM63">
        <v>13.25</v>
      </c>
      <c r="BN63">
        <v>51.95</v>
      </c>
      <c r="BP63">
        <v>107.54</v>
      </c>
      <c r="BR63">
        <v>159.49</v>
      </c>
      <c r="BV63">
        <v>1.58</v>
      </c>
    </row>
    <row r="64" spans="1:83" x14ac:dyDescent="0.25">
      <c r="A64" t="s">
        <v>143</v>
      </c>
      <c r="B64">
        <v>2006</v>
      </c>
      <c r="C64">
        <v>2016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17.5</v>
      </c>
      <c r="K64">
        <v>150</v>
      </c>
      <c r="L64">
        <v>2719</v>
      </c>
      <c r="M64">
        <v>1.1000000000000001</v>
      </c>
      <c r="N64">
        <v>60</v>
      </c>
      <c r="O64">
        <v>69.34</v>
      </c>
      <c r="P64">
        <v>2353.88</v>
      </c>
      <c r="Q64">
        <v>1.72</v>
      </c>
      <c r="AO64">
        <v>8588.5</v>
      </c>
      <c r="AP64">
        <v>12</v>
      </c>
      <c r="AR64">
        <v>97.13</v>
      </c>
      <c r="AT64">
        <v>6.9</v>
      </c>
      <c r="BH64">
        <v>92.5</v>
      </c>
      <c r="BM64" s="2"/>
      <c r="BV64">
        <v>2.1</v>
      </c>
    </row>
    <row r="65" spans="1:83" x14ac:dyDescent="0.25">
      <c r="A65" s="3" t="s">
        <v>144</v>
      </c>
      <c r="B65" s="3">
        <v>1977</v>
      </c>
      <c r="C65" s="3">
        <v>2008</v>
      </c>
      <c r="D65" s="3">
        <v>1</v>
      </c>
      <c r="E65" s="3">
        <v>0</v>
      </c>
      <c r="F65" s="3">
        <v>1</v>
      </c>
      <c r="G65" s="3">
        <v>1</v>
      </c>
      <c r="H65" s="3">
        <v>0</v>
      </c>
      <c r="I65" s="3">
        <v>0</v>
      </c>
      <c r="J65" s="3">
        <v>18.649999999999999</v>
      </c>
      <c r="K65" s="3">
        <v>163.80000000000001</v>
      </c>
      <c r="L65" s="3">
        <v>1177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4">
        <f>BH65/1.062</f>
        <v>21.082862523540488</v>
      </c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>
        <v>22.39</v>
      </c>
      <c r="BI65" s="3">
        <v>0.48</v>
      </c>
      <c r="BJ65" s="3"/>
      <c r="BK65" s="3"/>
      <c r="BL65" s="3"/>
      <c r="BM65" s="3">
        <v>10.65</v>
      </c>
      <c r="BN65" s="3">
        <v>33.04</v>
      </c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</row>
    <row r="66" spans="1:83" x14ac:dyDescent="0.25">
      <c r="A66" t="s">
        <v>146</v>
      </c>
      <c r="B66">
        <v>2000</v>
      </c>
      <c r="C66">
        <v>2011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16.899999999999999</v>
      </c>
      <c r="K66">
        <v>142.80000000000001</v>
      </c>
      <c r="L66">
        <v>1429.5</v>
      </c>
      <c r="N66">
        <v>168</v>
      </c>
      <c r="U66">
        <v>1.1200000000000001</v>
      </c>
      <c r="V66">
        <v>0.31</v>
      </c>
      <c r="W66">
        <v>12.7</v>
      </c>
      <c r="AP66">
        <v>8.8000000000000007</v>
      </c>
      <c r="AQ66">
        <v>12.3</v>
      </c>
      <c r="AR66" s="1">
        <f>BH66/1.062</f>
        <v>16.111111111111111</v>
      </c>
      <c r="BC66">
        <v>2.37</v>
      </c>
      <c r="BD66">
        <v>2.37</v>
      </c>
      <c r="BH66">
        <v>17.11</v>
      </c>
      <c r="BJ66">
        <v>5.05</v>
      </c>
      <c r="BM66" s="2"/>
      <c r="BV66">
        <v>1.23</v>
      </c>
    </row>
    <row r="67" spans="1:83" x14ac:dyDescent="0.25">
      <c r="A67" t="s">
        <v>147</v>
      </c>
      <c r="B67">
        <v>2006</v>
      </c>
      <c r="C67">
        <v>2006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15.3</v>
      </c>
      <c r="K67">
        <v>123.6</v>
      </c>
      <c r="L67">
        <v>1459</v>
      </c>
      <c r="M67">
        <v>6</v>
      </c>
      <c r="N67">
        <v>280</v>
      </c>
      <c r="O67">
        <v>64.08</v>
      </c>
      <c r="P67">
        <v>1480.5</v>
      </c>
      <c r="Q67">
        <v>1.58</v>
      </c>
      <c r="AO67">
        <v>9675</v>
      </c>
      <c r="AP67">
        <v>10.52</v>
      </c>
      <c r="AR67">
        <v>88.3</v>
      </c>
      <c r="AV67">
        <v>41.9</v>
      </c>
      <c r="AW67">
        <v>46.4</v>
      </c>
      <c r="AX67">
        <v>46.3</v>
      </c>
      <c r="AY67">
        <v>43.2</v>
      </c>
      <c r="AZ67">
        <v>44.2</v>
      </c>
      <c r="BA67">
        <v>44.3</v>
      </c>
      <c r="BC67">
        <v>3.34</v>
      </c>
      <c r="BD67">
        <v>2.11</v>
      </c>
      <c r="BE67">
        <v>2.1</v>
      </c>
      <c r="BF67">
        <v>6.9</v>
      </c>
      <c r="BG67">
        <v>75.900000000000006</v>
      </c>
      <c r="BH67">
        <v>84.9</v>
      </c>
      <c r="BI67">
        <v>0.66</v>
      </c>
      <c r="BJ67">
        <v>27.8</v>
      </c>
      <c r="BK67">
        <v>18.2</v>
      </c>
      <c r="BL67">
        <v>9.9</v>
      </c>
      <c r="BM67">
        <v>55.9</v>
      </c>
      <c r="BN67">
        <v>140.80000000000001</v>
      </c>
      <c r="BP67" s="2">
        <v>54.1</v>
      </c>
      <c r="BR67" s="2">
        <v>194.9</v>
      </c>
    </row>
    <row r="68" spans="1:83" x14ac:dyDescent="0.25">
      <c r="A68" t="s">
        <v>148</v>
      </c>
      <c r="B68">
        <v>1971</v>
      </c>
      <c r="C68">
        <v>1971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15</v>
      </c>
      <c r="K68">
        <v>124.5</v>
      </c>
      <c r="L68">
        <v>1600</v>
      </c>
      <c r="M68">
        <v>17</v>
      </c>
      <c r="N68">
        <v>65</v>
      </c>
      <c r="O68">
        <v>65.75</v>
      </c>
      <c r="P68">
        <v>1810</v>
      </c>
      <c r="Q68">
        <v>1.86</v>
      </c>
      <c r="AO68">
        <v>6133.33</v>
      </c>
      <c r="AP68">
        <v>8.93</v>
      </c>
      <c r="AQ68">
        <v>12.83</v>
      </c>
      <c r="AR68">
        <v>38.44</v>
      </c>
      <c r="BE68">
        <v>1.55</v>
      </c>
      <c r="BF68">
        <v>3.65</v>
      </c>
      <c r="BG68">
        <v>20.3</v>
      </c>
      <c r="BH68" s="2">
        <v>25.5</v>
      </c>
      <c r="BM68" s="2"/>
      <c r="BS68">
        <v>1.55</v>
      </c>
      <c r="BT68">
        <v>3.65</v>
      </c>
      <c r="BU68">
        <v>20.3</v>
      </c>
      <c r="BV68">
        <v>5.2</v>
      </c>
      <c r="BW68">
        <v>25.5</v>
      </c>
      <c r="BX68">
        <v>1.3</v>
      </c>
      <c r="BY68">
        <v>2.0299999999999998</v>
      </c>
      <c r="CA68">
        <v>3.33</v>
      </c>
      <c r="CB68">
        <v>28.83</v>
      </c>
      <c r="CD68" s="5"/>
    </row>
    <row r="69" spans="1:83" x14ac:dyDescent="0.25">
      <c r="A69" t="s">
        <v>149</v>
      </c>
      <c r="B69">
        <v>2008</v>
      </c>
      <c r="C69">
        <v>2009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23</v>
      </c>
      <c r="K69">
        <v>216</v>
      </c>
      <c r="L69">
        <v>2600</v>
      </c>
      <c r="M69">
        <v>0</v>
      </c>
      <c r="N69">
        <v>1135</v>
      </c>
      <c r="O69">
        <v>81.459999999999994</v>
      </c>
      <c r="P69">
        <v>1222</v>
      </c>
      <c r="Q69">
        <v>0.66</v>
      </c>
      <c r="AO69">
        <v>5000</v>
      </c>
      <c r="AP69">
        <v>9.6999999999999993</v>
      </c>
      <c r="AQ69">
        <v>13.6</v>
      </c>
      <c r="AR69">
        <v>36.950000000000003</v>
      </c>
      <c r="AS69">
        <v>24.6</v>
      </c>
      <c r="AT69">
        <v>5.4</v>
      </c>
      <c r="AU69">
        <v>5.6</v>
      </c>
      <c r="BE69">
        <v>1.9</v>
      </c>
      <c r="BF69">
        <v>6.2</v>
      </c>
      <c r="BG69">
        <v>37.85</v>
      </c>
      <c r="BH69">
        <v>45.95</v>
      </c>
      <c r="BI69">
        <v>1.02</v>
      </c>
      <c r="BJ69">
        <v>3.1</v>
      </c>
      <c r="BK69">
        <v>32.4</v>
      </c>
      <c r="BL69">
        <v>11.5</v>
      </c>
      <c r="BM69">
        <v>47</v>
      </c>
      <c r="BN69">
        <v>92.95</v>
      </c>
      <c r="BP69" s="1">
        <f>(-76)*LN(BL69)+231.72</f>
        <v>46.101625311940467</v>
      </c>
      <c r="BS69">
        <v>0.2</v>
      </c>
      <c r="BT69">
        <v>0.8</v>
      </c>
      <c r="BU69">
        <v>4.5999999999999996</v>
      </c>
      <c r="BW69">
        <v>5.6</v>
      </c>
      <c r="CA69" s="1">
        <f>0.9609*EXP(0.7368*(BS69))</f>
        <v>1.1134630976467896</v>
      </c>
      <c r="CD69" s="1">
        <f>0.0092*(BW69)^2.9593</f>
        <v>1.5062624710654873</v>
      </c>
      <c r="CE69" s="1">
        <f>BW69+CA69-CD69</f>
        <v>5.2072006265813018</v>
      </c>
    </row>
    <row r="70" spans="1:83" x14ac:dyDescent="0.25">
      <c r="A70" t="s">
        <v>150</v>
      </c>
      <c r="B70">
        <v>2008</v>
      </c>
      <c r="C70">
        <v>2014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15.3</v>
      </c>
      <c r="K70">
        <v>123.6</v>
      </c>
      <c r="L70">
        <v>1558</v>
      </c>
      <c r="M70">
        <v>0</v>
      </c>
      <c r="N70">
        <v>769</v>
      </c>
      <c r="O70">
        <v>82.67</v>
      </c>
      <c r="P70">
        <v>1561.7</v>
      </c>
      <c r="Q70">
        <v>1.23</v>
      </c>
      <c r="AO70">
        <v>13067</v>
      </c>
      <c r="AP70">
        <v>5.5</v>
      </c>
      <c r="AR70" s="2">
        <v>31.04</v>
      </c>
      <c r="BH70">
        <v>60.4</v>
      </c>
      <c r="BW70">
        <v>2.2200000000000002</v>
      </c>
      <c r="CD70" s="1">
        <f>0.0092*(BW70)^2.9593</f>
        <v>9.744289643472033E-2</v>
      </c>
    </row>
    <row r="71" spans="1:83" x14ac:dyDescent="0.25">
      <c r="A71" t="s">
        <v>151</v>
      </c>
      <c r="B71">
        <v>1984</v>
      </c>
      <c r="C71">
        <v>1985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15.3</v>
      </c>
      <c r="K71">
        <v>127.35</v>
      </c>
      <c r="L71">
        <v>1380.5</v>
      </c>
      <c r="M71">
        <v>42.5</v>
      </c>
      <c r="N71">
        <v>65</v>
      </c>
      <c r="O71">
        <v>66.17</v>
      </c>
      <c r="P71">
        <v>1959.95</v>
      </c>
      <c r="Q71">
        <v>1.75</v>
      </c>
      <c r="AO71">
        <v>5181</v>
      </c>
      <c r="AP71">
        <v>12.7</v>
      </c>
      <c r="AR71" s="2">
        <v>57.6</v>
      </c>
      <c r="BG71">
        <v>68.25</v>
      </c>
      <c r="BH71" s="1">
        <f>AR71*1.062</f>
        <v>61.171200000000006</v>
      </c>
      <c r="BP71" s="2"/>
      <c r="BR71" s="2"/>
    </row>
    <row r="72" spans="1:83" x14ac:dyDescent="0.25">
      <c r="A72" t="s">
        <v>152</v>
      </c>
      <c r="B72">
        <v>2007</v>
      </c>
      <c r="C72">
        <v>2009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20.3</v>
      </c>
      <c r="K72">
        <v>183.6</v>
      </c>
      <c r="L72">
        <v>3389</v>
      </c>
      <c r="M72">
        <v>0</v>
      </c>
      <c r="N72">
        <v>667</v>
      </c>
      <c r="O72">
        <v>85.2</v>
      </c>
      <c r="P72">
        <v>1657.13</v>
      </c>
      <c r="Q72">
        <v>1.29</v>
      </c>
      <c r="T72">
        <v>4.5999999999999996</v>
      </c>
      <c r="AO72">
        <v>10633</v>
      </c>
      <c r="AP72">
        <v>5.9</v>
      </c>
      <c r="AQ72">
        <v>9.5</v>
      </c>
      <c r="AR72" s="2">
        <v>29.07</v>
      </c>
      <c r="AV72">
        <v>45.44</v>
      </c>
      <c r="AW72">
        <v>48.15</v>
      </c>
      <c r="AX72">
        <v>46.28</v>
      </c>
      <c r="BH72">
        <v>28.4</v>
      </c>
      <c r="BW72">
        <v>4.0999999999999996</v>
      </c>
      <c r="CD72" s="1">
        <f>0.0092*(BW72)^2.9593</f>
        <v>0.59868598904197523</v>
      </c>
    </row>
    <row r="73" spans="1:83" x14ac:dyDescent="0.25">
      <c r="A73" t="s">
        <v>153</v>
      </c>
      <c r="B73">
        <v>2008</v>
      </c>
      <c r="C73">
        <v>2009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14.8</v>
      </c>
      <c r="K73">
        <v>117.6</v>
      </c>
      <c r="L73">
        <v>1451.4</v>
      </c>
      <c r="M73">
        <v>7</v>
      </c>
      <c r="N73">
        <v>110</v>
      </c>
      <c r="O73">
        <v>61.21</v>
      </c>
      <c r="P73">
        <v>2161.15</v>
      </c>
      <c r="Q73">
        <v>1.53</v>
      </c>
      <c r="R73">
        <v>0.4</v>
      </c>
      <c r="T73">
        <v>4.55</v>
      </c>
      <c r="Y73">
        <v>23</v>
      </c>
      <c r="AI73">
        <v>203</v>
      </c>
      <c r="AJ73">
        <v>176</v>
      </c>
      <c r="AN73">
        <v>290</v>
      </c>
      <c r="AO73">
        <v>2660</v>
      </c>
      <c r="AP73">
        <v>8.1999999999999993</v>
      </c>
      <c r="AR73">
        <v>14.05</v>
      </c>
      <c r="BE73">
        <v>0.65</v>
      </c>
      <c r="BF73">
        <v>1.86</v>
      </c>
      <c r="BG73">
        <v>13.2</v>
      </c>
      <c r="BH73">
        <v>15.71</v>
      </c>
      <c r="BI73">
        <v>1.1499999999999999</v>
      </c>
      <c r="BJ73">
        <v>13.09</v>
      </c>
      <c r="BK73">
        <v>4.92</v>
      </c>
      <c r="BM73">
        <v>18.010000000000002</v>
      </c>
      <c r="BN73">
        <v>33.71</v>
      </c>
      <c r="BV73">
        <v>3.6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10-fold 10 training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Clethra</dc:creator>
  <cp:lastModifiedBy>Clethra</cp:lastModifiedBy>
  <dcterms:created xsi:type="dcterms:W3CDTF">2020-05-20T09:47:47Z</dcterms:created>
  <dcterms:modified xsi:type="dcterms:W3CDTF">2020-06-04T10:46:14Z</dcterms:modified>
</cp:coreProperties>
</file>